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5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drawings/drawing6.xml" ContentType="application/vnd.openxmlformats-officedocument.drawing+xml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E4414A3A-FE9E-40E1-AD02-4CB753F63413}" xr6:coauthVersionLast="36" xr6:coauthVersionMax="36" xr10:uidLastSave="{00000000-0000-0000-0000-000000000000}"/>
  <bookViews>
    <workbookView xWindow="240" yWindow="525" windowWidth="21075" windowHeight="9555" tabRatio="830" activeTab="8" xr2:uid="{00000000-000D-0000-FFFF-FFFF00000000}"/>
  </bookViews>
  <sheets>
    <sheet name="ข้อมูล" sheetId="34" r:id="rId1"/>
    <sheet name="DATA" sheetId="40" r:id="rId2"/>
    <sheet name="Sheet3" sheetId="44" r:id="rId3"/>
    <sheet name="Sheet5" sheetId="46" r:id="rId4"/>
    <sheet name="Sheet6" sheetId="47" r:id="rId5"/>
    <sheet name="Sheet8" sheetId="49" r:id="rId6"/>
    <sheet name="Sheet7" sheetId="48" r:id="rId7"/>
    <sheet name="Sheet4" sheetId="45" r:id="rId8"/>
    <sheet name="บทสรุป" sheetId="39" r:id="rId9"/>
    <sheet name="ตาราง 1-3" sheetId="35" r:id="rId10"/>
    <sheet name="รวม1" sheetId="53" r:id="rId11"/>
    <sheet name="รวม2" sheetId="54" r:id="rId12"/>
    <sheet name="ช่วงอายุ" sheetId="42" r:id="rId13"/>
    <sheet name="ช่วงอายุ 2" sheetId="43" r:id="rId14"/>
    <sheet name="Sheet1" sheetId="50" r:id="rId15"/>
    <sheet name="Sheet2" sheetId="51" r:id="rId16"/>
    <sheet name="Sheet9" sheetId="52" r:id="rId17"/>
    <sheet name="ตอนที่ 2" sheetId="41" r:id="rId18"/>
  </sheets>
  <externalReferences>
    <externalReference r:id="rId19"/>
  </externalReferences>
  <definedNames>
    <definedName name="_xlnm._FilterDatabase" localSheetId="1" hidden="1">DATA!$G$1:$G$180</definedName>
    <definedName name="_xlnm._FilterDatabase" localSheetId="2" hidden="1">Sheet3!$G$1:$G$148</definedName>
    <definedName name="_xlnm._FilterDatabase" localSheetId="7" hidden="1">Sheet4!$G$1:$G$150</definedName>
    <definedName name="_xlnm._FilterDatabase" localSheetId="3" hidden="1">Sheet5!$G$1:$G$153</definedName>
    <definedName name="_xlnm._FilterDatabase" localSheetId="4" hidden="1">Sheet6!$G$1:$G$150</definedName>
    <definedName name="_xlnm._FilterDatabase" localSheetId="6" hidden="1">Sheet7!$G$1:$G$162</definedName>
    <definedName name="_xlnm._FilterDatabase" localSheetId="5" hidden="1">Sheet8!$G$1:$G$147</definedName>
    <definedName name="_xlnm._FilterDatabase" localSheetId="0" hidden="1">ข้อมูล!$E$1:$E$32</definedName>
  </definedNames>
  <calcPr calcId="191029"/>
</workbook>
</file>

<file path=xl/calcChain.xml><?xml version="1.0" encoding="utf-8"?>
<calcChain xmlns="http://schemas.openxmlformats.org/spreadsheetml/2006/main">
  <c r="H12" i="54" l="1"/>
  <c r="H13" i="54"/>
  <c r="H10" i="54"/>
  <c r="H9" i="54"/>
  <c r="H8" i="54"/>
  <c r="H7" i="54"/>
  <c r="H18" i="53"/>
  <c r="H17" i="53"/>
  <c r="G17" i="53"/>
  <c r="G16" i="53"/>
  <c r="H16" i="53"/>
  <c r="H15" i="53"/>
  <c r="G15" i="53"/>
  <c r="H14" i="53"/>
  <c r="G14" i="53"/>
  <c r="G13" i="53"/>
  <c r="H13" i="53"/>
  <c r="G12" i="53"/>
  <c r="H12" i="53"/>
  <c r="H11" i="53"/>
  <c r="G11" i="53"/>
  <c r="H10" i="53"/>
  <c r="G10" i="53"/>
  <c r="G9" i="53"/>
  <c r="H9" i="53"/>
  <c r="G8" i="53"/>
  <c r="H8" i="53"/>
  <c r="H7" i="53"/>
  <c r="G7" i="53"/>
  <c r="H11" i="54" l="1"/>
  <c r="K13" i="43" l="1"/>
  <c r="K12" i="43"/>
  <c r="K11" i="43"/>
  <c r="K10" i="43"/>
  <c r="K9" i="43"/>
  <c r="K8" i="43"/>
  <c r="K7" i="43"/>
  <c r="J13" i="43"/>
  <c r="J12" i="43"/>
  <c r="J11" i="43"/>
  <c r="J10" i="43"/>
  <c r="J9" i="43"/>
  <c r="J8" i="43"/>
  <c r="J7" i="43"/>
  <c r="K18" i="42"/>
  <c r="K17" i="42"/>
  <c r="K16" i="42"/>
  <c r="K15" i="42"/>
  <c r="K14" i="42"/>
  <c r="K13" i="42"/>
  <c r="K12" i="42"/>
  <c r="K11" i="42"/>
  <c r="K10" i="42"/>
  <c r="K9" i="42"/>
  <c r="K8" i="42"/>
  <c r="K7" i="42"/>
  <c r="J18" i="42"/>
  <c r="J17" i="42"/>
  <c r="J16" i="42"/>
  <c r="J15" i="42"/>
  <c r="J14" i="42"/>
  <c r="J13" i="42"/>
  <c r="J12" i="42"/>
  <c r="J11" i="42"/>
  <c r="J10" i="42"/>
  <c r="J9" i="42"/>
  <c r="J8" i="42"/>
  <c r="J7" i="42"/>
  <c r="B47" i="49" l="1"/>
  <c r="B37" i="49"/>
  <c r="B36" i="49"/>
  <c r="B35" i="49"/>
  <c r="B34" i="49"/>
  <c r="B32" i="49"/>
  <c r="B25" i="49"/>
  <c r="B15" i="49"/>
  <c r="B14" i="49"/>
  <c r="B13" i="49"/>
  <c r="B12" i="49"/>
  <c r="B8" i="49"/>
  <c r="B7" i="49"/>
  <c r="AA6" i="49"/>
  <c r="T6" i="49"/>
  <c r="J6" i="49"/>
  <c r="AA5" i="49"/>
  <c r="T5" i="49"/>
  <c r="J5" i="49"/>
  <c r="AB4" i="49"/>
  <c r="AA4" i="49"/>
  <c r="Z4" i="49"/>
  <c r="Y4" i="49"/>
  <c r="X4" i="49"/>
  <c r="W4" i="49"/>
  <c r="V4" i="49"/>
  <c r="T4" i="49"/>
  <c r="S4" i="49"/>
  <c r="R4" i="49"/>
  <c r="Q4" i="49"/>
  <c r="P4" i="49"/>
  <c r="O4" i="49"/>
  <c r="N4" i="49"/>
  <c r="M4" i="49"/>
  <c r="L4" i="49"/>
  <c r="K4" i="49"/>
  <c r="J4" i="49"/>
  <c r="AB3" i="49"/>
  <c r="AA3" i="49"/>
  <c r="Z3" i="49"/>
  <c r="Y3" i="49"/>
  <c r="X3" i="49"/>
  <c r="W3" i="49"/>
  <c r="V3" i="49"/>
  <c r="T3" i="49"/>
  <c r="S3" i="49"/>
  <c r="R3" i="49"/>
  <c r="Q3" i="49"/>
  <c r="P3" i="49"/>
  <c r="O3" i="49"/>
  <c r="N3" i="49"/>
  <c r="M3" i="49"/>
  <c r="L3" i="49"/>
  <c r="K3" i="49"/>
  <c r="J3" i="49"/>
  <c r="Q13" i="43"/>
  <c r="P13" i="43"/>
  <c r="P12" i="43"/>
  <c r="P11" i="43"/>
  <c r="P9" i="43"/>
  <c r="P10" i="43"/>
  <c r="P8" i="43"/>
  <c r="P7" i="43"/>
  <c r="Q18" i="42"/>
  <c r="Q7" i="42"/>
  <c r="P18" i="42"/>
  <c r="P17" i="42"/>
  <c r="P16" i="42"/>
  <c r="P15" i="42"/>
  <c r="P14" i="42"/>
  <c r="P13" i="42"/>
  <c r="P12" i="42"/>
  <c r="P11" i="42"/>
  <c r="P10" i="42"/>
  <c r="P9" i="42"/>
  <c r="P8" i="42"/>
  <c r="P7" i="42"/>
  <c r="O13" i="43"/>
  <c r="O12" i="43"/>
  <c r="O11" i="43"/>
  <c r="O10" i="43"/>
  <c r="O9" i="43"/>
  <c r="O8" i="43"/>
  <c r="O7" i="43"/>
  <c r="N13" i="43"/>
  <c r="N12" i="43"/>
  <c r="N11" i="43"/>
  <c r="N10" i="43"/>
  <c r="N9" i="43"/>
  <c r="N8" i="43"/>
  <c r="N7" i="43"/>
  <c r="O18" i="42"/>
  <c r="O17" i="42"/>
  <c r="O16" i="42"/>
  <c r="O15" i="42"/>
  <c r="O14" i="42"/>
  <c r="O13" i="42"/>
  <c r="O12" i="42"/>
  <c r="O11" i="42"/>
  <c r="O10" i="42"/>
  <c r="O9" i="42"/>
  <c r="O8" i="42"/>
  <c r="O7" i="42"/>
  <c r="N18" i="42"/>
  <c r="N17" i="42"/>
  <c r="N16" i="42"/>
  <c r="N15" i="42"/>
  <c r="N14" i="42"/>
  <c r="N13" i="42"/>
  <c r="N12" i="42"/>
  <c r="N11" i="42"/>
  <c r="N10" i="42"/>
  <c r="N9" i="42"/>
  <c r="N8" i="42"/>
  <c r="N7" i="42"/>
  <c r="M13" i="43"/>
  <c r="M12" i="43"/>
  <c r="M11" i="43"/>
  <c r="M10" i="43"/>
  <c r="M9" i="43"/>
  <c r="M8" i="43"/>
  <c r="M7" i="43"/>
  <c r="L13" i="43"/>
  <c r="L12" i="43"/>
  <c r="L11" i="43"/>
  <c r="L10" i="43"/>
  <c r="L9" i="43"/>
  <c r="L8" i="43"/>
  <c r="L7" i="43"/>
  <c r="M18" i="42"/>
  <c r="M17" i="42"/>
  <c r="M16" i="42"/>
  <c r="M15" i="42"/>
  <c r="M14" i="42"/>
  <c r="M13" i="42"/>
  <c r="M12" i="42"/>
  <c r="M11" i="42"/>
  <c r="M10" i="42"/>
  <c r="M9" i="42"/>
  <c r="M8" i="42"/>
  <c r="M7" i="42"/>
  <c r="L18" i="42"/>
  <c r="L17" i="42"/>
  <c r="L16" i="42"/>
  <c r="L15" i="42"/>
  <c r="L14" i="42"/>
  <c r="L13" i="42"/>
  <c r="L12" i="42"/>
  <c r="L11" i="42"/>
  <c r="L10" i="42"/>
  <c r="L9" i="42"/>
  <c r="L8" i="42"/>
  <c r="L7" i="42"/>
  <c r="I13" i="43"/>
  <c r="I12" i="43"/>
  <c r="I11" i="43"/>
  <c r="I10" i="43"/>
  <c r="I9" i="43"/>
  <c r="I8" i="43"/>
  <c r="I7" i="43"/>
  <c r="H13" i="43"/>
  <c r="H12" i="43"/>
  <c r="H11" i="43"/>
  <c r="H10" i="43"/>
  <c r="H9" i="43"/>
  <c r="H8" i="43"/>
  <c r="H7" i="43"/>
  <c r="I18" i="42"/>
  <c r="I17" i="42"/>
  <c r="I16" i="42"/>
  <c r="I15" i="42"/>
  <c r="I14" i="42"/>
  <c r="I13" i="42"/>
  <c r="I12" i="42"/>
  <c r="I9" i="42"/>
  <c r="I8" i="42"/>
  <c r="I7" i="42"/>
  <c r="H15" i="42"/>
  <c r="H14" i="42"/>
  <c r="H13" i="42"/>
  <c r="H12" i="42"/>
  <c r="H11" i="42"/>
  <c r="H10" i="42"/>
  <c r="H9" i="42"/>
  <c r="H8" i="42"/>
  <c r="H7" i="42"/>
  <c r="T9" i="46"/>
  <c r="H17" i="42" s="1"/>
  <c r="I11" i="42"/>
  <c r="I10" i="42"/>
  <c r="H18" i="42"/>
  <c r="H16" i="42"/>
  <c r="G13" i="43"/>
  <c r="G12" i="43"/>
  <c r="G11" i="43"/>
  <c r="G10" i="43"/>
  <c r="G9" i="43"/>
  <c r="G8" i="43"/>
  <c r="G7" i="43"/>
  <c r="F13" i="43"/>
  <c r="F12" i="43"/>
  <c r="F11" i="43"/>
  <c r="F10" i="43"/>
  <c r="F9" i="43"/>
  <c r="F8" i="43"/>
  <c r="F7" i="43"/>
  <c r="G18" i="42"/>
  <c r="G17" i="42"/>
  <c r="G16" i="42"/>
  <c r="G15" i="42"/>
  <c r="G14" i="42"/>
  <c r="G13" i="42"/>
  <c r="G12" i="42"/>
  <c r="G11" i="42"/>
  <c r="G10" i="42"/>
  <c r="G9" i="42"/>
  <c r="G8" i="42"/>
  <c r="G7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K6" i="47"/>
  <c r="K10" i="46"/>
  <c r="K9" i="46"/>
  <c r="T6" i="44"/>
  <c r="K4" i="44"/>
  <c r="B50" i="45"/>
  <c r="B40" i="45"/>
  <c r="B39" i="45"/>
  <c r="B38" i="45"/>
  <c r="B37" i="45"/>
  <c r="B35" i="45"/>
  <c r="B28" i="45"/>
  <c r="B18" i="45"/>
  <c r="B17" i="45"/>
  <c r="B16" i="45"/>
  <c r="B15" i="45"/>
  <c r="B11" i="45"/>
  <c r="B10" i="45"/>
  <c r="AA9" i="45"/>
  <c r="T9" i="45"/>
  <c r="J9" i="45"/>
  <c r="AA8" i="45"/>
  <c r="T8" i="45"/>
  <c r="J8" i="45"/>
  <c r="AB7" i="45"/>
  <c r="AA7" i="45"/>
  <c r="Z7" i="45"/>
  <c r="Y7" i="45"/>
  <c r="X7" i="45"/>
  <c r="W7" i="45"/>
  <c r="V7" i="45"/>
  <c r="T7" i="45"/>
  <c r="S7" i="45"/>
  <c r="R7" i="45"/>
  <c r="Q7" i="45"/>
  <c r="P7" i="45"/>
  <c r="O7" i="45"/>
  <c r="N7" i="45"/>
  <c r="M7" i="45"/>
  <c r="L7" i="45"/>
  <c r="K7" i="45"/>
  <c r="J7" i="45"/>
  <c r="AB6" i="45"/>
  <c r="AA6" i="45"/>
  <c r="Z6" i="45"/>
  <c r="Y6" i="45"/>
  <c r="X6" i="45"/>
  <c r="W6" i="45"/>
  <c r="V6" i="45"/>
  <c r="T6" i="45"/>
  <c r="S6" i="45"/>
  <c r="R6" i="45"/>
  <c r="Q6" i="45"/>
  <c r="P6" i="45"/>
  <c r="O6" i="45"/>
  <c r="N6" i="45"/>
  <c r="M6" i="45"/>
  <c r="L6" i="45"/>
  <c r="K6" i="45"/>
  <c r="J6" i="45"/>
  <c r="B62" i="48"/>
  <c r="B52" i="48"/>
  <c r="B51" i="48"/>
  <c r="B50" i="48"/>
  <c r="B49" i="48"/>
  <c r="B47" i="48"/>
  <c r="B40" i="48"/>
  <c r="B30" i="48"/>
  <c r="B29" i="48"/>
  <c r="B28" i="48"/>
  <c r="B27" i="48"/>
  <c r="B31" i="48" s="1"/>
  <c r="B23" i="48"/>
  <c r="B22" i="48"/>
  <c r="AA21" i="48"/>
  <c r="T21" i="48"/>
  <c r="J21" i="48"/>
  <c r="AA20" i="48"/>
  <c r="T20" i="48"/>
  <c r="J20" i="48"/>
  <c r="AB19" i="48"/>
  <c r="AA19" i="48"/>
  <c r="Z19" i="48"/>
  <c r="Y19" i="48"/>
  <c r="X19" i="48"/>
  <c r="W19" i="48"/>
  <c r="V19" i="48"/>
  <c r="T19" i="48"/>
  <c r="S19" i="48"/>
  <c r="R19" i="48"/>
  <c r="Q19" i="48"/>
  <c r="P19" i="48"/>
  <c r="O19" i="48"/>
  <c r="N19" i="48"/>
  <c r="M19" i="48"/>
  <c r="L19" i="48"/>
  <c r="K19" i="48"/>
  <c r="J19" i="48"/>
  <c r="AB18" i="48"/>
  <c r="AA18" i="48"/>
  <c r="Z18" i="48"/>
  <c r="Y18" i="48"/>
  <c r="X18" i="48"/>
  <c r="W18" i="48"/>
  <c r="V18" i="48"/>
  <c r="T18" i="48"/>
  <c r="S18" i="48"/>
  <c r="R18" i="48"/>
  <c r="Q18" i="48"/>
  <c r="P18" i="48"/>
  <c r="O18" i="48"/>
  <c r="N18" i="48"/>
  <c r="M18" i="48"/>
  <c r="L18" i="48"/>
  <c r="K18" i="48"/>
  <c r="J18" i="48"/>
  <c r="B50" i="47"/>
  <c r="B40" i="47"/>
  <c r="B39" i="47"/>
  <c r="B38" i="47"/>
  <c r="B37" i="47"/>
  <c r="B41" i="47" s="1"/>
  <c r="B35" i="47"/>
  <c r="B28" i="47"/>
  <c r="B18" i="47"/>
  <c r="B17" i="47"/>
  <c r="B16" i="47"/>
  <c r="B15" i="47"/>
  <c r="B11" i="47"/>
  <c r="B10" i="47"/>
  <c r="B12" i="47" s="1"/>
  <c r="AA9" i="47"/>
  <c r="T9" i="47"/>
  <c r="J9" i="47"/>
  <c r="AA8" i="47"/>
  <c r="T8" i="47"/>
  <c r="J8" i="47"/>
  <c r="AB7" i="47"/>
  <c r="AA7" i="47"/>
  <c r="Z7" i="47"/>
  <c r="Y7" i="47"/>
  <c r="X7" i="47"/>
  <c r="W7" i="47"/>
  <c r="V7" i="47"/>
  <c r="T7" i="47"/>
  <c r="S7" i="47"/>
  <c r="R7" i="47"/>
  <c r="Q7" i="47"/>
  <c r="P7" i="47"/>
  <c r="O7" i="47"/>
  <c r="N7" i="47"/>
  <c r="M7" i="47"/>
  <c r="L7" i="47"/>
  <c r="K7" i="47"/>
  <c r="J7" i="47"/>
  <c r="AB6" i="47"/>
  <c r="AA6" i="47"/>
  <c r="Z6" i="47"/>
  <c r="Y6" i="47"/>
  <c r="X6" i="47"/>
  <c r="W6" i="47"/>
  <c r="V6" i="47"/>
  <c r="T6" i="47"/>
  <c r="S6" i="47"/>
  <c r="R6" i="47"/>
  <c r="Q6" i="47"/>
  <c r="P6" i="47"/>
  <c r="O6" i="47"/>
  <c r="N6" i="47"/>
  <c r="M6" i="47"/>
  <c r="L6" i="47"/>
  <c r="J6" i="47"/>
  <c r="B53" i="46"/>
  <c r="B43" i="46"/>
  <c r="B42" i="46"/>
  <c r="B41" i="46"/>
  <c r="B40" i="46"/>
  <c r="B44" i="46" s="1"/>
  <c r="B38" i="46"/>
  <c r="B31" i="46"/>
  <c r="B21" i="46"/>
  <c r="B20" i="46"/>
  <c r="B19" i="46"/>
  <c r="B18" i="46"/>
  <c r="B14" i="46"/>
  <c r="B13" i="46"/>
  <c r="B15" i="46" s="1"/>
  <c r="AA12" i="46"/>
  <c r="T12" i="46"/>
  <c r="J12" i="46"/>
  <c r="AA11" i="46"/>
  <c r="T11" i="46"/>
  <c r="J11" i="46"/>
  <c r="AB10" i="46"/>
  <c r="AA10" i="46"/>
  <c r="Z10" i="46"/>
  <c r="Y10" i="46"/>
  <c r="X10" i="46"/>
  <c r="W10" i="46"/>
  <c r="V10" i="46"/>
  <c r="T10" i="46"/>
  <c r="S10" i="46"/>
  <c r="R10" i="46"/>
  <c r="Q10" i="46"/>
  <c r="P10" i="46"/>
  <c r="O10" i="46"/>
  <c r="N10" i="46"/>
  <c r="M10" i="46"/>
  <c r="L10" i="46"/>
  <c r="J10" i="46"/>
  <c r="AB9" i="46"/>
  <c r="AA9" i="46"/>
  <c r="Z9" i="46"/>
  <c r="Y9" i="46"/>
  <c r="X9" i="46"/>
  <c r="W9" i="46"/>
  <c r="V9" i="46"/>
  <c r="S9" i="46"/>
  <c r="R9" i="46"/>
  <c r="Q9" i="46"/>
  <c r="P9" i="46"/>
  <c r="O9" i="46"/>
  <c r="N9" i="46"/>
  <c r="M9" i="46"/>
  <c r="L9" i="46"/>
  <c r="J9" i="46"/>
  <c r="B48" i="44"/>
  <c r="B38" i="44"/>
  <c r="B37" i="44"/>
  <c r="B36" i="44"/>
  <c r="B35" i="44"/>
  <c r="B33" i="44"/>
  <c r="B26" i="44"/>
  <c r="B16" i="44"/>
  <c r="B15" i="44"/>
  <c r="B14" i="44"/>
  <c r="B13" i="44"/>
  <c r="B9" i="44"/>
  <c r="B8" i="44"/>
  <c r="AA7" i="44"/>
  <c r="T7" i="44"/>
  <c r="J7" i="44"/>
  <c r="AA6" i="44"/>
  <c r="J6" i="44"/>
  <c r="AB5" i="44"/>
  <c r="AA5" i="44"/>
  <c r="Z5" i="44"/>
  <c r="Y5" i="44"/>
  <c r="X5" i="44"/>
  <c r="W5" i="44"/>
  <c r="V5" i="44"/>
  <c r="T5" i="44"/>
  <c r="S5" i="44"/>
  <c r="R5" i="44"/>
  <c r="Q5" i="44"/>
  <c r="P5" i="44"/>
  <c r="O5" i="44"/>
  <c r="N5" i="44"/>
  <c r="M5" i="44"/>
  <c r="L5" i="44"/>
  <c r="K5" i="44"/>
  <c r="J5" i="44"/>
  <c r="AB4" i="44"/>
  <c r="AA4" i="44"/>
  <c r="Z4" i="44"/>
  <c r="Y4" i="44"/>
  <c r="X4" i="44"/>
  <c r="W4" i="44"/>
  <c r="V4" i="44"/>
  <c r="T4" i="44"/>
  <c r="S4" i="44"/>
  <c r="R4" i="44"/>
  <c r="Q4" i="44"/>
  <c r="P4" i="44"/>
  <c r="O4" i="44"/>
  <c r="N4" i="44"/>
  <c r="M4" i="44"/>
  <c r="L4" i="44"/>
  <c r="J4" i="44"/>
  <c r="V36" i="40"/>
  <c r="B16" i="49" l="1"/>
  <c r="B9" i="49"/>
  <c r="B38" i="49"/>
  <c r="B12" i="45"/>
  <c r="B41" i="45"/>
  <c r="B19" i="45"/>
  <c r="B24" i="48"/>
  <c r="B53" i="48"/>
  <c r="B19" i="47"/>
  <c r="B22" i="46"/>
  <c r="B17" i="44"/>
  <c r="B10" i="44"/>
  <c r="B39" i="44"/>
  <c r="F24" i="35"/>
  <c r="G24" i="35" s="1"/>
  <c r="D23" i="35"/>
  <c r="D22" i="35"/>
  <c r="G18" i="35"/>
  <c r="G20" i="35" l="1"/>
  <c r="G21" i="35"/>
  <c r="G23" i="35"/>
  <c r="G19" i="35"/>
  <c r="G22" i="35"/>
  <c r="F42" i="41" l="1"/>
  <c r="F39" i="35" l="1"/>
  <c r="G36" i="35" s="1"/>
  <c r="D39" i="35"/>
  <c r="E39" i="35" s="1"/>
  <c r="E38" i="35"/>
  <c r="E37" i="35"/>
  <c r="E36" i="35"/>
  <c r="E35" i="35"/>
  <c r="F11" i="35"/>
  <c r="G39" i="35" l="1"/>
  <c r="G9" i="35"/>
  <c r="G38" i="35"/>
  <c r="G37" i="35"/>
  <c r="G35" i="35"/>
  <c r="G10" i="35"/>
  <c r="G11" i="35" l="1"/>
  <c r="K37" i="40" l="1"/>
  <c r="L37" i="40"/>
  <c r="M37" i="40"/>
  <c r="N37" i="40"/>
  <c r="O37" i="40"/>
  <c r="P37" i="40"/>
  <c r="Q37" i="40"/>
  <c r="G17" i="41" s="1"/>
  <c r="R37" i="40"/>
  <c r="S37" i="40"/>
  <c r="G18" i="41" s="1"/>
  <c r="T37" i="40"/>
  <c r="J37" i="40"/>
  <c r="G7" i="41" s="1"/>
  <c r="G16" i="41" l="1"/>
  <c r="B48" i="40"/>
  <c r="B47" i="40"/>
  <c r="B46" i="40"/>
  <c r="B45" i="40"/>
  <c r="B41" i="40"/>
  <c r="B40" i="40"/>
  <c r="AB37" i="40"/>
  <c r="AB36" i="40"/>
  <c r="AA39" i="40"/>
  <c r="AA38" i="40"/>
  <c r="G54" i="41" s="1"/>
  <c r="J38" i="40"/>
  <c r="J39" i="40"/>
  <c r="T38" i="40"/>
  <c r="J36" i="40"/>
  <c r="F7" i="41" s="1"/>
  <c r="T39" i="40"/>
  <c r="F19" i="41" s="1"/>
  <c r="K36" i="40"/>
  <c r="F9" i="41" s="1"/>
  <c r="L36" i="40"/>
  <c r="F10" i="41" s="1"/>
  <c r="M36" i="40"/>
  <c r="F11" i="41" s="1"/>
  <c r="N36" i="40"/>
  <c r="F12" i="41" s="1"/>
  <c r="O36" i="40"/>
  <c r="F13" i="41" s="1"/>
  <c r="P36" i="40"/>
  <c r="F14" i="41" s="1"/>
  <c r="Q36" i="40"/>
  <c r="F15" i="41" s="1"/>
  <c r="R36" i="40"/>
  <c r="F16" i="41" s="1"/>
  <c r="H16" i="41" s="1"/>
  <c r="S36" i="40"/>
  <c r="F17" i="41" s="1"/>
  <c r="H17" i="41" s="1"/>
  <c r="T36" i="40"/>
  <c r="F18" i="41" s="1"/>
  <c r="H18" i="41" s="1"/>
  <c r="W36" i="40"/>
  <c r="F43" i="41" s="1"/>
  <c r="X36" i="40"/>
  <c r="F44" i="41" s="1"/>
  <c r="Y36" i="40"/>
  <c r="F46" i="41" s="1"/>
  <c r="Z36" i="40"/>
  <c r="F48" i="41" s="1"/>
  <c r="AA36" i="40"/>
  <c r="F50" i="41" s="1"/>
  <c r="V37" i="40"/>
  <c r="G42" i="41" s="1"/>
  <c r="W37" i="40"/>
  <c r="G43" i="41" s="1"/>
  <c r="X37" i="40"/>
  <c r="G44" i="41" s="1"/>
  <c r="Y37" i="40"/>
  <c r="Z37" i="40"/>
  <c r="AA37" i="40"/>
  <c r="G50" i="41" s="1"/>
  <c r="B67" i="40"/>
  <c r="G48" i="41" l="1"/>
  <c r="G46" i="41"/>
  <c r="B49" i="40"/>
  <c r="B42" i="40"/>
  <c r="B58" i="40" l="1"/>
  <c r="B70" i="40"/>
  <c r="G15" i="41" l="1"/>
  <c r="G14" i="41"/>
  <c r="G13" i="41"/>
  <c r="G12" i="41"/>
  <c r="G11" i="41"/>
  <c r="G9" i="41"/>
  <c r="H15" i="41"/>
  <c r="H14" i="41"/>
  <c r="H13" i="41"/>
  <c r="H12" i="41"/>
  <c r="H11" i="41"/>
  <c r="H10" i="41"/>
  <c r="H9" i="41"/>
  <c r="H7" i="41"/>
  <c r="F54" i="41"/>
  <c r="H54" i="41" s="1"/>
  <c r="H50" i="41"/>
  <c r="H48" i="41"/>
  <c r="H46" i="41"/>
  <c r="H44" i="41"/>
  <c r="H43" i="41"/>
  <c r="H42" i="41"/>
  <c r="G19" i="41"/>
  <c r="G10" i="41"/>
  <c r="H19" i="41"/>
  <c r="B65" i="40" l="1"/>
  <c r="B69" i="40"/>
  <c r="B68" i="40"/>
  <c r="B80" i="40" l="1"/>
  <c r="B7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C8F38019-D9B9-4146-A6D2-0B83969BA743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283DEC31-DFF7-4235-9962-306B85C0D261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<sst xmlns="http://schemas.openxmlformats.org/spreadsheetml/2006/main" count="2004" uniqueCount="323">
  <si>
    <t>รายการ</t>
  </si>
  <si>
    <t>บทสรุปสำหรับผู้บริหาร</t>
  </si>
  <si>
    <t>จำนวน</t>
  </si>
  <si>
    <t>ร้อยละ</t>
  </si>
  <si>
    <t xml:space="preserve">                                                                     - 1 -</t>
  </si>
  <si>
    <t>- 2 -</t>
  </si>
  <si>
    <t>รวม</t>
  </si>
  <si>
    <t>Timestamp</t>
  </si>
  <si>
    <t>หญิง</t>
  </si>
  <si>
    <t>ปริญญาโท</t>
  </si>
  <si>
    <t>16 ปีขึ้นไป</t>
  </si>
  <si>
    <t>น้อยกว่า 5 ปี</t>
  </si>
  <si>
    <t>ชาย</t>
  </si>
  <si>
    <t>ปริญญาตรี</t>
  </si>
  <si>
    <t>5 - 10 ปี</t>
  </si>
  <si>
    <t>11 - 15 ปี</t>
  </si>
  <si>
    <t>เพศ</t>
  </si>
  <si>
    <t>สถานภาพ</t>
  </si>
  <si>
    <t>ประสบการณ์ในการทำงาน</t>
  </si>
  <si>
    <t>ตอนที่ 1 ข้อมูลทั่วไปของผู้ตอบแบบประเมิน</t>
  </si>
  <si>
    <t>ประเภท</t>
  </si>
  <si>
    <t>เพศหญิง</t>
  </si>
  <si>
    <t>ข้าราชการ</t>
  </si>
  <si>
    <t>มากที่สุด</t>
  </si>
  <si>
    <t>เพศชาย</t>
  </si>
  <si>
    <t>พนักงานเงินรายได้</t>
  </si>
  <si>
    <t>มาก</t>
  </si>
  <si>
    <t>ปานกลาง</t>
  </si>
  <si>
    <t>ลูกจ้างประจำ</t>
  </si>
  <si>
    <t>ต่ำกว่าปริญญาตรี</t>
  </si>
  <si>
    <t>พนักงานเงินแผ่นดิน</t>
  </si>
  <si>
    <t>พนักงานราชการ</t>
  </si>
  <si>
    <t>SD</t>
  </si>
  <si>
    <t>ระดับความคิดเห็น</t>
  </si>
  <si>
    <t>ประเภทบุคลากร</t>
  </si>
  <si>
    <t>ประสบการณ์ในการทำงาน (ช่วงที่ท่านปฏิบัติงานที่บัณฑิตวิทยาลัย)</t>
  </si>
  <si>
    <t>อายุ</t>
  </si>
  <si>
    <t>สำนักงานฯ</t>
  </si>
  <si>
    <t>งานอำนวยการ</t>
  </si>
  <si>
    <t>งานวิชาการ</t>
  </si>
  <si>
    <t>งานแผนและสารสนเทศ</t>
  </si>
  <si>
    <t>งานวิจัยและวิเทศสัมพันธ์</t>
  </si>
  <si>
    <t>สำนักพิมพ์มหาวิทยาลัยนเรศวร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</si>
  <si>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ข้อมูลทั่วไปของผู้ตอบแบบสำรวจ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</si>
  <si>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จำแนกตามเพศ</t>
    </r>
  </si>
  <si>
    <t xml:space="preserve">           จากตาราง 1 แสดงจำนวนร้อยละของผู้ตอบแบบสำรวจ จำแนกตามเพศ พบว่า ผู้ตอบแบบสำรวจ</t>
  </si>
  <si>
    <t>พบว่า ผู้ตอบแบบสำรวจส่วนใหญ่มีประสบการณ์ในการทำงาน 16 ปีขึ้นไป คิดเป็นร้อยละ 58.82</t>
  </si>
  <si>
    <t>รองลงมาคือ ประสบการณ์ในการทำงาน 11 - 15 ปี คิดเป็นร้อยละ 17.65</t>
  </si>
  <si>
    <t>ผู้มึความรู้ความสามารถ</t>
  </si>
  <si>
    <t>และอย่างมีจริยธรรม ของคณะกรรมการบริหารบัณฑิตวิทยาลัย ประจำปีงบประมาณ พ.ศ. 2565</t>
  </si>
  <si>
    <t xml:space="preserve">           บัณฑิตวิทยาลัยได้จัดทำแบบประเมินการกำกับดูแลองค์กร การประพฤติปฏิบัติตามกฎหมายและอย่างมี</t>
  </si>
  <si>
    <t>11/15/2022 15:00:45</t>
  </si>
  <si>
    <t>สูงกว่าปริญญาตรี</t>
  </si>
  <si>
    <t>21 ปีขึ้นไป</t>
  </si>
  <si>
    <t>51 ปีขึ้นไป</t>
  </si>
  <si>
    <t>รับรู้ รับทราบ</t>
  </si>
  <si>
    <t>11/15/2022 15:05:36</t>
  </si>
  <si>
    <t>41 - 50 ปี</t>
  </si>
  <si>
    <t>11/15/2022 15:10:11</t>
  </si>
  <si>
    <t>11 - 20 ปี</t>
  </si>
  <si>
    <t>31 - 40 ปี</t>
  </si>
  <si>
    <t>11/15/2022 15:19:54</t>
  </si>
  <si>
    <t>11/15/2022 15:33:06</t>
  </si>
  <si>
    <t>11/15/2022 15:36:47</t>
  </si>
  <si>
    <t>11/15/2022 15:37:43</t>
  </si>
  <si>
    <t>สำนักงานเลขานุการบัณฑิตวิทยาลัย</t>
  </si>
  <si>
    <t>11/15/2022 15:44:00</t>
  </si>
  <si>
    <t>11/15/2022 15:45:35</t>
  </si>
  <si>
    <t>-</t>
  </si>
  <si>
    <t>11/15/2022 16:07:49</t>
  </si>
  <si>
    <t>11/15/2022 16:20:55</t>
  </si>
  <si>
    <t>11/15/2022 16:34:20</t>
  </si>
  <si>
    <t>20 - 30 ปี</t>
  </si>
  <si>
    <t>11/15/2022 17:46:00</t>
  </si>
  <si>
    <t>11/15/2022 18:24:04</t>
  </si>
  <si>
    <t>11/15/2022 21:04:10</t>
  </si>
  <si>
    <t>11/15/2022 23:30:22</t>
  </si>
  <si>
    <t>11/16/2022 10:48:36</t>
  </si>
  <si>
    <t>11/17/2022 10:43:40</t>
  </si>
  <si>
    <t>11/17/2022 10:54:16</t>
  </si>
  <si>
    <t>11/17/2022 11:07:06</t>
  </si>
  <si>
    <t>11/17/2022 11:25:02</t>
  </si>
  <si>
    <t>11/17/2022 11:28:01</t>
  </si>
  <si>
    <t>11/17/2022 11:28:05</t>
  </si>
  <si>
    <t>11/17/2022 11:56:37</t>
  </si>
  <si>
    <t>11/17/2022 13:11:21</t>
  </si>
  <si>
    <t>11/17/2022 13:36:16</t>
  </si>
  <si>
    <t>11/17/2022 13:50:31</t>
  </si>
  <si>
    <t>11/18/2022 19:18:42</t>
  </si>
  <si>
    <t>11/21/2022 10:08:51</t>
  </si>
  <si>
    <t>ส่วนที่ 2 ข้อมูลความพึงพอใจที่มีต่อการกำกับดูแลองค์กร การประพฤติปฏิบัติตามกฎหมายและอย่างมีจริยธรรมของผู้บริหารบัณฑิตวิทยาลัย
1. การกำกับดูแลองค์กรของผู้บริหารบัณฑิตวิทยาลัย [1.1 ผู้บริหารมีความรับผิดชอบต่อการปฏิบัติงานขององค์กร]</t>
  </si>
  <si>
    <t>1.2 มีการกำกับดูแลองค์กรโดยการบริหารงานตามหลักธรรมาภิบาล ได้แก่ [1.2.1 หลักประสิทธิผล]</t>
  </si>
  <si>
    <t>1.2 มีการกำกับดูแลองค์กรโดยการบริหารงานตามหลักธรรมาภิบาล ได้แก่ [1.2.2 หลักประสิทธิภาพ]</t>
  </si>
  <si>
    <t>1.2 มีการกำกับดูแลองค์กรโดยการบริหารงานตามหลักธรรมาภิบาล ได้แก่ [1.2.3 หลักการตอบสนอง]</t>
  </si>
  <si>
    <t>1.2 มีการกำกับดูแลองค์กรโดยการบริหารงานตามหลักธรรมาภิบาล ได้แก่ [1.2.4 หลักภาระความรับผิดชอบ]</t>
  </si>
  <si>
    <t>1.2 มีการกำกับดูแลองค์กรโดยการบริหารงานตามหลักธรรมาภิบาล ได้แก่ [1.2.5 หลักความโปร่งใส]</t>
  </si>
  <si>
    <t>1.2 มีการกำกับดูแลองค์กรโดยการบริหารงานตามหลักธรรมาภิบาล ได้แก่ [1.2.6 หลักการมีส่วนร่วม]</t>
  </si>
  <si>
    <t>1.2 มีการกำกับดูแลองค์กรโดยการบริหารงานตามหลักธรรมาภิบาล ได้แก่ [1.2.7 หลักการกระจายอำนาจ]</t>
  </si>
  <si>
    <t>1.2 มีการกำกับดูแลองค์กรโดยการบริหารงานตามหลักธรรมาภิบาล ได้แก่ [1.2.8 หลักนิติธรรม]</t>
  </si>
  <si>
    <t>1.2 มีการกำกับดูแลองค์กรโดยการบริหารงานตามหลักธรรมาภิบาล ได้แก่ [1.2.9 หลักความเสมอภาค]</t>
  </si>
  <si>
    <t>1.2 มีการกำกับดูแลองค์กรโดยการบริหารงานตามหลักธรรมาภิบาล ได้แก่ [1.2.10 หลักมุ่งเน้นฉันทามติ]</t>
  </si>
  <si>
    <t>2. การประพฤติปฏิบัติตนตามกฎหมายและอย่างมีจริยธรรมของผู้บริหาร [2.1 ผู้บริหารบัณฑิตวิทยาลัยมีการบริหารจัดการอย่างมีคุณธรรม จริยธรรม]</t>
  </si>
  <si>
    <t>2. การประพฤติปฏิบัติตนตามกฎหมายและอย่างมีจริยธรรมของผู้บริหาร [2.2 ผู้บริหารมีความรับผิดชอบด้านการเงิน และการป้องกันการทุจริตและประพฤติมิชอบ]</t>
  </si>
  <si>
    <t>2. การประพฤติปฏิบัติตนตามกฎหมายและอย่างมีจริยธรรมของผู้บริหาร [2.3 ผู้บริหารส่งเสริมให้การปฏิบัติในบัณฑิตวิทยาลัยเป็นไปตามกฎหมาย ระเบียบ ข้อบังคับ และจริยธรรม]</t>
  </si>
  <si>
    <t>2. การประพฤติปฏิบัติตนตามกฎหมายและอย่างมีจริยธรรมของผู้บริหาร [2.4 ผู้บริหารมีการกำหนดกระบวนการที่สำคัญเพื่อให้การดำเนินการเป็นไปตามระเบียบข้อบังคับที่กำหนด]</t>
  </si>
  <si>
    <t>2. การประพฤติปฏิบัติตนตามกฎหมายและอย่างมีจริยธรรมของผู้บริหาร [2.5 ผู้บริหารกำกับ ดูแล และดำเนินการในกรณีที่บุคคลากรมีการทำที่ขัดต่อหลักจริยธรรมอย่างชัดเจน]</t>
  </si>
  <si>
    <t>2. การประพฤติปฏิบัติตนตามกฎหมายและอย่างมีจริยธรรมของผู้บริหาร [2.6 ผู้บริหารมีความรับผิดชอบในการกระทำและตัดสินใจด้านต่างๆ ได้แก่ ความรับผิดชอบต่อกลยุทธ์ ความรับผิดชอบด้านการเงิน การตรวจสอบภายใน-ภายนอก การป้องกันผลประโยชน์ต่อผู้มีส่วนได้ส่วนเสีย การเปิดเผยข้อมูลข่าวสาร ความรับผิดชอบโปร่งใสในการทำงาน]</t>
  </si>
  <si>
    <t>ส่วนที่ 1 ข้อมูลทั่วไปของผู้รับบริการ</t>
  </si>
  <si>
    <t>การศึกษา</t>
  </si>
  <si>
    <t>สังกัดงาน</t>
  </si>
  <si>
    <t>ส่วนที่ 4 ข้อเสนอแนะอื่น ๆ</t>
  </si>
  <si>
    <t>11/21/2022 10:50:57</t>
  </si>
  <si>
    <t>2กว่า 5 ปี</t>
  </si>
  <si>
    <t>อายุงาน</t>
  </si>
  <si>
    <t>12 - 20 ปี</t>
  </si>
  <si>
    <t>1. การกำกับดูแลองค์กรของผู้บริหารบัณฑิตวิทยาลัย</t>
  </si>
  <si>
    <t xml:space="preserve">1.2  มีการกำกับดูแลองค์กรโดยการบริหารงานตามหลักธรรมาภิบาล ได้แก่ 
 </t>
  </si>
  <si>
    <t xml:space="preserve">1.2.1 หลักประสิทธิผล </t>
  </si>
  <si>
    <t>1.1  ผู้บริหารมีความรับผิดชอบต่อการปฏิบัติงานขององค์กร</t>
  </si>
  <si>
    <t>1.2.2 หลักประสิทธิภาพ</t>
  </si>
  <si>
    <t>1.2.3 หลักการตอบสนอง</t>
  </si>
  <si>
    <t>1.2.4 หลักภาระความรับผิดชอบ</t>
  </si>
  <si>
    <t>1.2.5 หลักความโปร่งใส</t>
  </si>
  <si>
    <t>1.2.6 หลักการมีส่วนร่วม</t>
  </si>
  <si>
    <t>1.2.7 หลักการกระจายอำนาจ</t>
  </si>
  <si>
    <t>1.2.8 หลักนิติธรรม</t>
  </si>
  <si>
    <t>1.2.9 หลักความเสมอภาค</t>
  </si>
  <si>
    <t>1.2.10 หลักมุ่งเน้นฉันทามติ</t>
  </si>
  <si>
    <t>2. การประพฤติปฏิบัติตนตามกฎหมายและอย่างมีจริยธรรมของผู้บริหาร</t>
  </si>
  <si>
    <t>2.1 ผู้บริหารบัณฑิตวิทยาลัยมีการบริหารจัดการอย่างมีคุณธรรม จริยธรรม</t>
  </si>
  <si>
    <t>2.2 ผู้บริหารมีความรับผิดชอบด้านการเงิน และการป้องกันการทุจริตและประพฤติมิชอบ</t>
  </si>
  <si>
    <t xml:space="preserve">2.3 ผู้บริหารส่งเสริมให้การปฏิบัติในบัณฑิตวิทยาลัยเป็นไปตามกฎหมาย ระเบียบ ข้อบังคับ </t>
  </si>
  <si>
    <t>และจริยธรรม</t>
  </si>
  <si>
    <t>2.4 ผู้บริหารมีการกำหนดกระบวนการที่สำคัญเพื่อให้การดำเนินการเป็นไปตามระเบียบ</t>
  </si>
  <si>
    <t>ข้อบังคับที่กำหนด</t>
  </si>
  <si>
    <t>2.5 ผู้บริหารกำกับ ดูแล และดำเนินการในกรณีที่บุคลากรมีการกระทำที่ขัดต่อหลัก</t>
  </si>
  <si>
    <t>2.6 ผู้บริหารมีความรับผิดชอบในการกระทำและตัดสินใจด้านต่างๆ ได้แก่ ความรับผิดชอบ
ต่อกลยุทธ์ ความรับผิดชอบด้านการเงิน การตรวจสอบภายใน - ภายนอก การป้องกันผลประโยชน์ต่อผู้มีส่วนได้ส่วนเสีย การเปิดเผยข้อมูลข่าวสาร ความรับผิดชอบโปร่งใส
ในการทำงาน</t>
  </si>
  <si>
    <t>ต่อกลยุทธ์ ความรับผิดชอบด้านการเงิน การตรวจสอบภายใน - ภายนอก การป้องกัน</t>
  </si>
  <si>
    <t>ผลประโยชน์ต่อผู้มีส่วนได้ส่วนเสีย การเปิดเผยข้อมูลข่าวสาร ความรับผิดชอบโปร่งใสงาน</t>
  </si>
  <si>
    <t>ในการทำ</t>
  </si>
  <si>
    <t>เฉลี่ยรวมด้านประพฤติปฏิบัติตนตามกฎหมายและอย่างมีจริยธรรมของผู้บริหาร</t>
  </si>
  <si>
    <t>เฉลี่ยรวมด้านการกำกับดูแลองค์กรของผู้บริหารบัณฑิตวิทยาลัย</t>
  </si>
  <si>
    <t xml:space="preserve">เมื่อพิจารณารายข้อแล้ว พบว่า การกำกับดูแลองค์กรโดยการบริหารงานตามหลักธรรมาภิบาล ข้อ 2) </t>
  </si>
  <si>
    <t xml:space="preserve">การประพฤติปฏิบัติตามกฎหมายและอย่างมีของผู้บริหารบัณฑิตวิทยาลัยในภาพรวม พบว่า มีความคิดเห็นอยู่ในระดับ
</t>
  </si>
  <si>
    <t>มากที่สุด (ค่าเฉลี่ย 4.50)</t>
  </si>
  <si>
    <t xml:space="preserve">หลักประสิทธิภาพมีค่าเฉลี่ยสูงสุด (ค่าเฉลี่ย 4.56)  รองลงมาคือ การกำกับดูแลองค์กรของผู้บริหารบัณฑิตวิทยาลัย          </t>
  </si>
  <si>
    <t>จริยธรรมอย่างชัดเจน</t>
  </si>
  <si>
    <r>
      <rPr>
        <b/>
        <i/>
        <sz val="15"/>
        <color theme="1"/>
        <rFont val="TH SarabunPSK"/>
        <family val="2"/>
      </rPr>
      <t xml:space="preserve">ตอนที่ 2 </t>
    </r>
    <r>
      <rPr>
        <sz val="15"/>
        <color theme="1"/>
        <rFont val="TH SarabunPSK"/>
        <family val="2"/>
      </rPr>
      <t xml:space="preserve">ข้อมูลความพึงพอใจที่มีต่อการกำกับดูแลองค์กร การประพฤติปฏิบัติตามกฎหมายและอย่างมีของผู้บริหารบัณฑิตวิทยาลัย
</t>
    </r>
  </si>
  <si>
    <t xml:space="preserve">ข้อ 1) ผู้บริหารมีความรับผิดชอบต่อการปฏิบัติงานขององค์กร การกำกับดูแลองค์กรโดยการบริหารงานตามหลักธรรมาภิบาล </t>
  </si>
  <si>
    <t>ข้อ 1) หลักประสิทธิผล ข้อ 4) หลักภาระความรับผิดชอบ ข้อ 10) หลักมุ่งเน้นฉันทามติอยู่ในระดับมาก (ค่าเฉลี่ย 4.53)</t>
  </si>
  <si>
    <t>กฎหมายและอย่างมีจริยธรรมของผู้บริหาร ในภาพรวมพบว่า มีความคิดเห็นอยู่ในระดับมากที่สุด (ค่าเฉลี่ย 4.54)</t>
  </si>
  <si>
    <t xml:space="preserve">จริยธรรม ของคณะกรรมการบริหารบัณฑิตวิทยาลัย ประจำปีงบประมาณ พ.ศ. 2565 จากผลการตอบแบบประเมิน </t>
  </si>
  <si>
    <t xml:space="preserve"> ของคณะกรรมการบริหารบัณฑิตวิทยาลัย ประจำปีงบประมาณ พ.ศ. 2565</t>
  </si>
  <si>
    <t>-5-</t>
  </si>
  <si>
    <t>เป็นเพศหญิง คิดเป็นร้อยละ 55.88 เพศชาย คิดเป็นร้อยละ 44.12</t>
  </si>
  <si>
    <t>เมื่อพิจารณารายข้อแล้ว พบว่า ข้อ 1)  ผู้บริหารบัณฑิตวิทยาลัยมีการบริหารจัดการอย่างมีคุณธรรม จริยธรรม</t>
  </si>
  <si>
    <t>ข้อ 2)  ผู้บริหารมีความรับผิดชอบด้านการเงิน และการป้องกันการทุจริตและประพฤติมิชอบผู้บริหารมีความรับผิดชอบ</t>
  </si>
  <si>
    <t>ในการกระทำและตัดสินใจด้านต่างๆ ได้แก่ ความรับผิดชอบต่อกลยุทธ์ ความรับผิดชอบด้านการเงิน การตรวจสอบ</t>
  </si>
  <si>
    <t>ภายใน - ภายนอก การป้องกันผลประโยชน์ต่อผู้มีส่วนได้ส่วนเสีย การเปิดเผยข้อมูลข่าวสาร ความรับผิดชอบโปร่งใส</t>
  </si>
  <si>
    <t>งานในการทำมีค่าเฉลี่ยสูงสุด (ค่าเฉลี่ย 4.56) รองลงมาคือ ข้อ 3) ผู้บริหารส่งเสริมให้การปฏิบัติในบัณฑิตวิทยาลัย</t>
  </si>
  <si>
    <t xml:space="preserve"> </t>
  </si>
  <si>
    <t>เป็นไปตามกฎหมาย ระเบียบ ข้อบังคับ และจริยธรรมอยู่ในระดับมากที่สุด (ค่าเฉลี่ย 4.55)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</si>
  <si>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จำแนกตามช่วงอายุ</t>
    </r>
  </si>
  <si>
    <t>บุคลากรสายวิชาการ</t>
  </si>
  <si>
    <t xml:space="preserve">           จากตาราง 2 แสดงจำนวนร้อยละของผู้ตอบแบบสอบถามจำแนกตามอายุ พบว่า ผู้ตอบแบบประเมิน</t>
  </si>
  <si>
    <t>-6-</t>
  </si>
  <si>
    <t xml:space="preserve">จากตาราง 7 พบว่า ผู้ตอบแบบสอบถามมีความคิดเห็นเกี่ยวกับข้อมูลความพึงพอใจที่มีต่อการกำกับดูแลองค์กร </t>
  </si>
  <si>
    <t>จากตาราง 8 พบว่า ผู้ตอบแบบสอบถามมีความคิดเห็นเกี่ยวกับการตอบแบบสอบถามประพฤติปฏิบัติตนตาม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</si>
  <si>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จำแนกตามประสบการณ์ในการทำงาน</t>
    </r>
  </si>
  <si>
    <t xml:space="preserve">          จากตาราง 3 แสดงจำนวนร้อยละของผู้ตอบแบบสำรวจ จำแนกตามประสบการณ์ในการทำงาน</t>
  </si>
  <si>
    <t>-3-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</si>
  <si>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</si>
  <si>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ช่วงอายุน้อยกว่า 30 ปี</t>
  </si>
  <si>
    <t>ช่วงอายุ 31 - 40 ปี</t>
  </si>
  <si>
    <t>ช่วงอายุ 51 ปีขึ้นไป</t>
  </si>
  <si>
    <t>ช่วงอายุ 41 - 50 ปี</t>
  </si>
  <si>
    <t xml:space="preserve">2.หลักประสิทธิผล </t>
  </si>
  <si>
    <t>1.ผู้บริหารมีความรับผิดชอบต่อการปฏิบัติงานขององค์กร</t>
  </si>
  <si>
    <t>3.หลักประสิทธิภาพ</t>
  </si>
  <si>
    <t>4.หลักการตอบสนอง</t>
  </si>
  <si>
    <t>5.หลักภาระความรับผิดชอบ</t>
  </si>
  <si>
    <t>6.หลักความโปร่งใส</t>
  </si>
  <si>
    <t>7.หลักการมีส่วนร่วม</t>
  </si>
  <si>
    <t>8.หลักการกระจายอำนาจ</t>
  </si>
  <si>
    <t>9.หลักนิติธรรม</t>
  </si>
  <si>
    <t>10.หลักความเสมอภาค</t>
  </si>
  <si>
    <t>11.หลักมุ่งเน้นฉันทามติ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</si>
  <si>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</si>
  <si>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1.ผู้บริหารบัณฑิตวิทยาลัยมีการบริหารจัดการอย่างมีคุณธรรม จริยธรรม</t>
  </si>
  <si>
    <t>2.ผู้บริหารมีความรับผิดชอบด้านการเงิน และการป้องกันการทุจริตและประพฤติมิชอบ</t>
  </si>
  <si>
    <t>4.ผู้บริหารมีการกำหนดกระบวนการที่สำคัญเพื่อให้การดำเนินการเป็นไปตามระเบียบ</t>
  </si>
  <si>
    <t>6.ผู้บริหารมีความรับผิดชอบในการกระทำและตัดสินใจด้านต่างๆ</t>
  </si>
  <si>
    <t>บุคลากรเงินแผ่นดินช่วงอายุ 51 ปีขึ้นไป</t>
  </si>
  <si>
    <t>บุคลากรเงินรายได้ช่วงอายุ 31 - 40 ปี</t>
  </si>
  <si>
    <t>บุคลากรเงินรายได้ช่วงอายุ 41 - 50 ปี</t>
  </si>
  <si>
    <t>บุคลากรเงินรายได้ช่วงอายุ 51 ปีขึ้นไป</t>
  </si>
  <si>
    <t>บุคลากรเงินรายได้อายุน้อยกว่า 30 ปี</t>
  </si>
  <si>
    <t>บุคลากรเงินแผ่นดินช่วงอายุ 41 - 50 ปี</t>
  </si>
  <si>
    <t>ช่วงอายุ 41 - 50 ปีขึ้นไป</t>
  </si>
  <si>
    <t>-4-</t>
  </si>
  <si>
    <t xml:space="preserve">          ผู้ตอบแบบสอบถามมีความคิดเห็นเกี่ยวกับการตอบแบบสอบถามด้านประพฤติปฏิบัติตนตามกฎหมาย</t>
  </si>
  <si>
    <t>บุคลากรเงินรายได้ ช่วงอายุน้อยกว่า 30 ปี</t>
  </si>
  <si>
    <t>บุคลากรเงินรายได้ ช่วงอายุ 31 - 40 ปี</t>
  </si>
  <si>
    <t>บุคลากรเงินรายได้ ช่วงอายุ 41-50 ปี</t>
  </si>
  <si>
    <t>บุคลากรเงินรายได้ ช่วงอายุ 51 ปีขึ้นไป</t>
  </si>
  <si>
    <t>บุคลากรเงินแผ่นดิน ช่วงอายุ 41-50 ปี</t>
  </si>
  <si>
    <t>บุคลากรเงินแผ่นดิน ช่วงอายุ 51 ปีขึ้นไป</t>
  </si>
  <si>
    <t>บุคลากรเงินรายได้</t>
  </si>
  <si>
    <t>บุคลากรเงินแผ่นดิน</t>
  </si>
  <si>
    <t>ผู้บริหารส่งเสริมให้การปฏิบัติในบัณฑิตวิทยาลัยเป็นไปตามกฎหมาย ระเบียบ ข้อบังคับฯ ผู้บริหารมีการกำหนดกระบวนการที่สำคัญเพื่อให้การดำเนินการเป็นไปตามระเบียบ ผู้บริหารกำกับ ดูแล และดำเนินการในกรณีที่บุคลากรมีการกระทำ</t>
  </si>
  <si>
    <t>บัณฑิตวิทยาลัยมีการบริหารจัดการอย่างมีคุณธรรม จริยธรรม ผู้บริหารมีความรับผิดชอบด้านการเงิน และการป้องกัน</t>
  </si>
  <si>
    <t xml:space="preserve">หลักประสิทธิผล หลักประสิทธิภาพ หลักการตอบสนอง หลักการกระจายอำนาจ หลักนิติธรรม หลักความเสมอภาค </t>
  </si>
  <si>
    <t xml:space="preserve">หลักประสิทธิผล หลักประสิทธิภาพ หลักการตอบสนอง หลักภาระความรับผิดชอบ หลักความโปร่งใส หลักการมีส่วนร่วม </t>
  </si>
  <si>
    <t>ผลการตอบแบบประเมินการกำกับดูแลองค์กร การประพฤติปฏิบัติตามกฎหมาย</t>
  </si>
  <si>
    <t>แบบประเมินการกำกับดูแลองค์กร การประพฤติปฏิบัติตามกฎหมายและอย่างมีจริยธรรม</t>
  </si>
  <si>
    <t xml:space="preserve">(1) บุคลากรเงินงบประมาณรายได้ช่วงอายุน้อยกว่า 30 ปี มีความคิดเห็นว่าผู้บริหารมีความรับผิดชอบต่อการปฏิบัติงานขององค์กร หลักประสิทธิผล หลักประสิทธิภาพ หลักภาระความรับผิดชอบ </t>
  </si>
  <si>
    <t xml:space="preserve">รองลงมาคือ ผู้บริหารมีความรับผิดชอบต่อการปฏิบัติงานขององค์กร หลักความโปร่งใส หลักการมีส่วนร่วม หลักนิติธรรม หลักความเสมอภาค และหลักมุ่งเน้นฉันทามติ           4.14 </t>
  </si>
  <si>
    <t xml:space="preserve">(2) บุคลากรงบประมาณเงินรายได้ช่วงอายุ 31 - 40 ปี มีความคิดเห็นว่าหลักประสิทธิผล หลักประสิทธิภาพ หลักการตอบสนอง หลักภาระความรับผิดชอบ หลักการกระจายอำนาจอยู่ในระดับสูงที่สุด            4.29 </t>
  </si>
  <si>
    <t xml:space="preserve">(4) บุคลากรงบประมาณเงินรายได้ช่วงอายุ 51 ปีขึ้นไป มีความคิดเห็นว่าผู้บริหารมีความรับผิดชอบต่อการปฏิบัติงานขององค์กร หลักประสิทธิผล หลักประสิทธิภาพ หลักการตอบสนอง หลักการกระจายอำนาจ </t>
  </si>
  <si>
    <t xml:space="preserve">(6) บุคลากรงบประมาณเงินแผ่นดินช่วงอายุ  51 ปีขึ้นไป มีความคิดเห็นว่าผู้บริหารมีความรับผิดชอบต่อการปฏิบัติงานขององค์กร หลักประสิทธิผล หลักประสิทธิภาพ หลักการตอบสนอง หลักภาระความรับผิดชอบ </t>
  </si>
  <si>
    <t>หลักความโปร่งใส หลักการมีส่วนร่วม หลักการกระจายอำนาจ หลักนิติธรรม  หลักความเสมอภาค และหลักมุ่งเน้นฉันทามติ          4.25</t>
  </si>
  <si>
    <t xml:space="preserve">(1) บุคลากรเงินงบประมาณรายได้ช่วงอายุน้อยกว่า 30 ปี มีความคิดเห็นว่าผู้บริหารบัณฑิตวิทยาลัยมีการบริหารจัดการอย่างมีคุณธรรม จริยธรรม ผู้บริหารมีความรับผิดชอบด้านการเงิน และการป้องกันการทุจริตและประพฤติมิชอบ </t>
  </si>
  <si>
    <t>ผู้บริหารส่งเสริมให้การปฏิบัติในบัณฑิตวิทยาลัยเป็นไปตามกฎหมาย ระเบียบข้อบังคับฯ ผู้บริหารมีการกำหนดกระบวนการที่สำคัญเพื่อให้การดำเนินการเป็นไปตามระเบียบ ผู้บริหารกำกับ ดูแล และดำเนินการในกรณีที่บุคลากร</t>
  </si>
  <si>
    <t xml:space="preserve">มีการกระทำที่ขัดต่อหลักผู้บริหารมีความรับผิดชอบในการกระทำและตัดสินใจด้านต่างๆ         4.50 </t>
  </si>
  <si>
    <t>(2) บุคลากรงบประมาณเงินรายได้ช่วงอายุ 31 - 40 ปี มีความคิดเห็นว่าผู้บริหารบัณฑิตวิทยาลัยมีการบริหารจัดการอย่างมีคุณธรรม จริยธรรมอยู่ในระดับสูงที่สุด         4.43 รองลงมาคือ ผู้บริหารมีการกำหนดกระบวนการที่สำคัญ</t>
  </si>
  <si>
    <t xml:space="preserve">เพื่อให้การดำเนินการเป็นไปตามระเบียบ           4.33 </t>
  </si>
  <si>
    <t xml:space="preserve">ผู้บริหารมีความรับผิดชอบด้านการเงิน และการป้องกันการทุจริตและประพฤติมิชอบ และผู้บริหารมีการกำหนดกระบวนการที่สำคัญเพื่อให้การดำเนินการเป็นไปตามระเบียบ            4.50 </t>
  </si>
  <si>
    <t>5.ผู้บริหารกำกับ ดูแล และดำเนินการในกรณีที่บุคลากรมีการกระทำที่ขัดต่อหลักจริยธรรม</t>
  </si>
  <si>
    <t xml:space="preserve">(4) บุคลากรงบประมาณเงินรายได้ช่วงอายุ 51 ปีขึ้นไป มีความคิดเห็นว่าผู้บริหารส่งเสริมให้การปฏิบัติในบัณฑิตวิทยาลัยเป็นไปตามกฎหมาย ระเบียบ ข้อบังคับฯ ผู้บริหารกำกับ ดูแล และดำเนินการในกรณีที่บุคลากรมีการกระทำที่ขัดต่อหลักจริยธรรม </t>
  </si>
  <si>
    <t>6) บุคลากรงบประมาณเงินแผ่นดินช่วงอายุ 51 ปีขึ้นไป มีความคิดเห็นว่าผู้บริหารบัณฑิตวิทยาลัยมีการบริหารจัดการอย่างมีคุณธรรม จริยธรรม  ผู้บริหารมีความรับผิดชอบด้านการเงิน และการป้องกันการทุจริตและประพฤติมิชอบ</t>
  </si>
  <si>
    <t>ที่ขัดต่อหลักจริยธรรม และผู้บริหารมีความรับผิดชอบในการกระทำและตัดสินใจด้านต่างๆ             4.25</t>
  </si>
  <si>
    <t xml:space="preserve">ประพฤติมิชอบ และผู้บริหารมีการกำหนดกระบวนการที่สำคัญเพื่อให้การดำเนินการเป็นไปตามระเบียบ              4.50 </t>
  </si>
  <si>
    <t>(5) บุคลากรงบประมาณเงินแผ่นดินช่วงอายุ 41 - 50 ปี  มีความคิดเห็นว่าผู้บริหารมีความรับผิดชอบด้านการเงิน และการป้องกันการทุจริตและประพฤติมิชอบอยู่ในระดับสูงที่สุด             4.75 รองลงมาคือ ผู้บริหารบัณฑิตวิทยาลัยมีการบริหาร</t>
  </si>
  <si>
    <t>จัดการอย่างมีคุณธรรม จริยธรรม ผู้บริหารส่งเสริมให้การปฏิบัติในบัณฑิตวิทยาลัยเป็นไปตามกฎหมาย ระเบียบ ข้อบังคับฯ และผู้บริหารมีความรับผิดชอบในการกระทำและตัดสินใจด้านต่างๆ           4.69</t>
  </si>
  <si>
    <t xml:space="preserve">ส่วนใหญ่เป็นบุคลากรเงินแผ่นดินช่วงอายุ 41 - 50 ปี คิดเป็นร้อยละ 47.06 รองลงมาคือ บุคลากรเงินรายได้ </t>
  </si>
  <si>
    <t>ช่วงอายุ 31 - 40 ปี คิดเป็นร้อยละ 20.59</t>
  </si>
  <si>
    <t>3.ผู้บริหารส่งเสริมให้การปฏิบัติงานในบัณฑิตวิทยาลัยเป็นไปตามกฎหมาย ระเบียบ ข้อบังคับฯ</t>
  </si>
  <si>
    <t>(3) บุคลากรงบประมาณเงินรายได้ช่วงอายุ 41 - 50 ปี มีความคิดเห็นว่าผู้บริหารส่งเสริมให้การปฏิบัติงานในบัณฑิตวิทยาลัยเป็นไปตามกฎหมาย ระเบียบ ข้อบังคับฯ ผู้บริหารกำกับ ดูแล และดำเนินการในกรณีที่บุคลากร</t>
  </si>
  <si>
    <t xml:space="preserve">หลักความโปร่งใสอยู่ในระดับสูงที่สุด            5.00 รองลงมาคือ  หลักการตอบสนอง หลักการมีส่วนร่วม หลักการกระจายอำนาจ หลักนิติธรรม หลักความเสมอภาค และหลักมุ่งเน้นฉันทามติ        4.50 </t>
  </si>
  <si>
    <t xml:space="preserve">(3) บุคลากรงบประมาณเงินรายได้ช่วงอายุ 41 - 50 ปี มีความคิดเห็นว่าผู้บริหารมีความรับผิดชอบต่อการปฏิบัติงานขององค์กร หลักประสิทธิผล หลักประสิทธิภาพ หลักการตอบสนอง หลักการกระจายอำนาจ หลักนิติธรรม </t>
  </si>
  <si>
    <t xml:space="preserve">หลักความเสมอภาค หลักมุ่งเน้นฉันทามติ           4.75 รองลงมาคือ หลักภาระความรับผิดชอบ หลักความโปร่งใส และหลักการมีส่วนร่วม            4.50 </t>
  </si>
  <si>
    <t xml:space="preserve">หลักนิติธรรม หลักความเสมอภาค และหลักมุ่งเน้นฉันทามติ           4.75 รองลงมาคือ หลักภาระความรับผิดชอบ หลักความโปร่งใส และหลักการมีส่วนร่วม            4.50 </t>
  </si>
  <si>
    <t>(5) บุคลากรงบประมาณเงินแผ่นดินช่วงอายุ 41 - 50 ปี  มีความคิดเห็นว่าหลักมุ่งเน้นฉันทามติอยู่ในระดับสูงที่สุด            4.75 รองลงมาคือ หลักประสิทธิภาพ หลักการมีส่วนร่วม และหลักนิติธรรม            4.69</t>
  </si>
  <si>
    <t>ผู้บริหารมีความรับผิดชอบในการกระทำและตัดสินใจด้านต่างๆ อยู่ในระดับสูงที่สุด         4.75 รองลงมาคือ ผู้บริหารบัณฑิตวิทยาลัยมีการบริหารจัดการอย่างมีคุณธรรมจริยธรรม ผู้บริหารมีความรับผิดชอบด้านการเงิน และการป้องกันการทุจริตและ</t>
  </si>
  <si>
    <t>มีการกระทำที่ขัดต่อหลัก ผู้บริหารมีความรับผิดชอบในการกระทำและตัดสินใจด้านต่างๆ อยู่ในระดับสูงที่สุด           4.75 รองลงมาคือ ผู้บริหารบัณฑิตวิทยาลัยมีการบริหารจัดการอย่างมีคุณธรรมจริยธรรม</t>
  </si>
  <si>
    <t xml:space="preserve">              จากการวิเคราะห์การกำกับดูแลองค์กร การประพฤติปฏิบัติตามกฎหมายและอย่างมีจริยธรรม </t>
  </si>
  <si>
    <t>มีบุคลากรทั้งสิ้น 35 คน มีผู้ตอบแบบสำรวจ จำนวนทั้งสิ้น 34 คน คิดเป็นร้อยละ 97.14 โดยผู้ตอบแบบประเมิน</t>
  </si>
  <si>
    <t xml:space="preserve">เป็นเพศหญิง คิดเป็นร้อยละ 55.88 เพศชาย คิดเป็นร้อยละ 44.12 เป็นบุคลากรเงินแผ่นดินช่วงอายุ 41 - 50 ปี </t>
  </si>
  <si>
    <t>11 - 15 ปี คิดเป็นร้อยละ 17.65</t>
  </si>
  <si>
    <t xml:space="preserve">ประสบการณ์ในการทำงาน 16 ปีขึ้นไป คิดเป็นร้อยละ 58.82 รองลงมาคือ ประสบการณ์ในการทำงาน </t>
  </si>
  <si>
    <t>คิดเป็นร้อยละ 47.06 รองลงมาคือ บุคลากรเงินรายได้ ช่วงอายุ 31 - 40 ปี คิดเป็นร้อยละ 20.59 ส่วนใหญ่มี</t>
  </si>
  <si>
    <t xml:space="preserve">ของคณะกรรมการบริหารบัณฑิตวิทยาลัย มหาวิทยาลัยนเรศวร ประจำปีงบประมาณ พ.ศ. 2565 ในภาพรวม พบว่า </t>
  </si>
  <si>
    <t>ผู้ตอบแบบประเมินมีความคิดเห็นโดยรวมอยู่ในระดับมากที่สุด         4.52</t>
  </si>
  <si>
    <t xml:space="preserve">               โดยมีความคิดเห็นโดยรวมเกี่ยวกับการตอบแบบสอบถามด้านการกำกับดูแลองค์กรของผู้บริหาร</t>
  </si>
  <si>
    <t xml:space="preserve">             ผู้ตอบแบบสอบถามมีความคิดเห็นโดยรวมเกี่ยวกับการตอบแบบสอบถามด้านประพฤติปฏิบัติตนตามกฎหมาย</t>
  </si>
  <si>
    <t>จากตาราง 4 พบว่า ผู้ตอบแบบสอบถามมีความคิดเห็นในภาพรวมเกี่ยวกับการตอบแบบสอบถาม</t>
  </si>
  <si>
    <t>จากตาราง 5 พบว่า ผู้ตอบแบบสอบถามมีความคิดเห็นโดยรวมเกี่ยวกับการตอบแบบสอบถามด้านประพฤติ</t>
  </si>
  <si>
    <t>ด้านการกำกับดูแลองค์กรของผู้บริหารบัณฑิตวิทยาลัยอยู่ในระดับมากที่สุด (         4.50)</t>
  </si>
  <si>
    <t>N=34</t>
  </si>
  <si>
    <t xml:space="preserve">            เมื่อพิจารณารายข้อ พบว่า หลักประสิทธิภาพอยู่ในระดับมากที่สุด (        4.56)</t>
  </si>
  <si>
    <t>รองลงมาคือ ผู้บริหารมีความรับผิดชอบต่อการปฏิบัติงานขององค์กร หลักประสิทธิผล หลักภาระความรับผิดชอบและ</t>
  </si>
  <si>
    <t>หลักมุ่งเน้นฉันทามติอยู่ในระดับมากที่สุด (        4.53)</t>
  </si>
  <si>
    <t>ปฏิบัติตนตามกฎหมายและอย่างมีจริยธรรมของผู้บริหารอยู่ในระดับมากที่สุด (         4.54)</t>
  </si>
  <si>
    <t xml:space="preserve">             เมื่อพิจารณารายข้อ พบว่า ผู้บริหารส่งเสริมให้การปฏิบัติงานในบัณฑิตวิทยาลัยเป็นไปตามกฎหมาย ระเบียบ ข้อบังคับฯ</t>
  </si>
  <si>
    <t xml:space="preserve">ผู้บริหารมีการกำหนดกระบวนการที่สำคัญเพื่อให้การดำเนินการเป็นไปตามระเบียบอยู่ในระดับมากที่สุด (        4.56) </t>
  </si>
  <si>
    <t>รองลงมาคือ บริหารกำกับ ดูแล และดำเนินการในกรณีที่บุคลากรมีการกระทำที่ขัดต่อหลักจริยธรรม</t>
  </si>
  <si>
    <t>อยู่ในระดับมากที่สุด (       4.55)</t>
  </si>
  <si>
    <t>จากตาราง 6 ผู้ตอบแบบสอบถามมีความคิดเห็นเกี่ยวกับการตอบแบบสอบถามด้านการกำกับดูแลองค์กรของผู้บริหารบัณฑิตวิทยาลัย พบว่า</t>
  </si>
  <si>
    <t>จากตาราง 7 ผู้ตอบแบบสอบถามมีความคิดเห็นเกี่ยวกับการตอบแบบสอบถามด้านประพฤติปฏิบัติตนตามกฎหมายและอย่างมีจริยธรรมของผู้บริหาร พบว่า</t>
  </si>
  <si>
    <r>
      <rPr>
        <b/>
        <i/>
        <sz val="15"/>
        <color theme="1"/>
        <rFont val="TH SarabunPSK"/>
        <family val="2"/>
      </rPr>
      <t>ตาราง 7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</si>
  <si>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 xml:space="preserve">บัณฑิตวิทยาลัยอยู่ในระดับมากที่สุด        4.50  เมื่อพิจารณารายข้อ พบว่า หลักประสิทธิภาพ         </t>
  </si>
  <si>
    <t xml:space="preserve">อยู่ในระดับมากที่สุด       4.56 รองลงมาคือ ผู้บริหารมีความรับผิดชอบต่อการปฏิบัติงานขององค์กร หลักประสิทธิผล </t>
  </si>
  <si>
    <t>และอย่างมีจริยธรรมของผู้บริหารอยู่ในระดับมากที่สุด         4.54 เมื่อพิจารณารายข้อ พบว่า ผู้บริหารส่งเสริมให้การ</t>
  </si>
  <si>
    <t>ปฏิบัติงานในบัณฑิตวิทยาลัยเป็นไปตามกฎหมาย ระเบียบ ข้อบังคับฯ ผู้บริหารมีการกำหนดกระบวนการที่สำคัญเพื่อ</t>
  </si>
  <si>
    <t>หลักภาระความรับผิดชอบและหลักมุ่งเน้นฉันทามติอยู่ในระดับมากที่สุด        4.53</t>
  </si>
  <si>
    <t>ให้การดำเนินการเป็นไปตามระเบียบอยู่ในระดับมากที่สุด         4.56  รองลงมาคือ บริหารกำกับ ดูแล และดำเนิน</t>
  </si>
  <si>
    <t>การในกรณีที่บุคลากรมีการกระทำที่ขัดต่อหลักจริยธรรมอยู่ในระดับมากที่สุด       4.55</t>
  </si>
  <si>
    <t xml:space="preserve">           จากการวิเคราะห์ข้อมูลตามประเภทและช่วงอายุของบุคลากรบัณฑิตวิทยาลัย พบว่า</t>
  </si>
  <si>
    <t>(1) บุคลากรเงินงบประมาณรายได้ช่วงอายุน้อยกว่า 30 ปี มีความคิดเห็นว่าผู้บริหารมีความรับผิดชอบต่อการปฏิบัติงาน</t>
  </si>
  <si>
    <t xml:space="preserve">ขององค์กร หลักประสิทธิผล หลักประสิทธิภาพ หลักภาระความรับผิดชอบ หลักความโปร่งใสอยู่ในระดับสูงที่สุด  </t>
  </si>
  <si>
    <t xml:space="preserve">มีความรับผิดชอบต่อการปฏิบัติงานขององค์กร หลักความโปร่งใส หลักการมีส่วนร่วม หลักนิติธรรม หลักความเสมอภาค </t>
  </si>
  <si>
    <t xml:space="preserve">หลักประสิทธิผล หลักประสิทธิภาพ หลักการตอบสนอง หลักการกระจายอำนาจ หลักนิติธรรม หลักความเสมอภาค     </t>
  </si>
  <si>
    <t xml:space="preserve">หลักความเสมอภาค หลักมุ่งเน้นฉันทามติ           4.50 </t>
  </si>
  <si>
    <t>หลักภาระความรับผิดชอบ หลักการกระจายอำนาจอยู่ในระดับสูงที่สุด          4.29 รองลงมาคือ ผู้บริหาร</t>
  </si>
  <si>
    <t xml:space="preserve">หลักมุ่งเน้นฉันทามติ         4.75 รองลงมาคือ หลักภาระความรับผิดชอบ หลักความโปร่งใส หลักการมีส่วนร่วม </t>
  </si>
  <si>
    <t xml:space="preserve">           4.75 รองลงมาคือ หลักประสิทธิภาพ หลักการมีส่วนร่วม หลักนิติธรรม         4.69 </t>
  </si>
  <si>
    <t>หลักการกระจายอำนาจ หลักนิติธรรม หลักความเสมอภาค หลักมุ่งเน้นฉันทามติ      4.25</t>
  </si>
  <si>
    <t xml:space="preserve">และอย่างมีจริยธรรมของผู้บริหาร พบว่า </t>
  </si>
  <si>
    <t xml:space="preserve">ผู้บริหารมีการกำหนดกระบวนการที่สำคัญเพื่อให้การดำเนินการเป็นไปตามระเบียบ       4.50 </t>
  </si>
  <si>
    <t xml:space="preserve">ผู้บริหารมีความรับผิดชอบในการกระทำและตัดสินใจด้านต่างๆ        4.25 </t>
  </si>
  <si>
    <r>
      <rPr>
        <b/>
        <i/>
        <sz val="15"/>
        <color theme="1"/>
        <rFont val="TH SarabunPSK"/>
        <family val="2"/>
      </rPr>
      <t xml:space="preserve">ตาราง 6 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</si>
  <si>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 xml:space="preserve">          5.00 รองลงมาคือ หลักการตอบสนอง หลักการมีส่วนร่วม หลักการกระจายอำนาจ หลักนิติธรรม  </t>
  </si>
  <si>
    <t xml:space="preserve">(2) บุคลากรงบประมาณเงินรายได้ช่วงอายุ 31 - 40 ปี มีความคิดเห็นว่าหลักประสิทธิผล หลักประสิทธิภาพ หลักการตอบสนอง </t>
  </si>
  <si>
    <t xml:space="preserve">(3) บุคลากรงบประมาณเงินรายได้ช่วงอายุ 41 - 50 ปี มีความคิดเห็นว่าผู้บริหารมีความรับผิดชอบต่อการปฏิบัติงานขององค์กร </t>
  </si>
  <si>
    <t xml:space="preserve">(4) บุคลากรงบประมาณเงินรายได้ช่วงอายุ 51 ปีขึ้นไป มีความคิดเห็นว่าผู้บริหารมีความรับผิดชอบต่อการปฏิบัติงานขององค์กร </t>
  </si>
  <si>
    <t xml:space="preserve">(5) บุคลากรงบประมาณเงินแผ่นดินช่วงอายุ 41 - 50 ปี มีความคิดเห็นว่าหลักมุ่งเน้นฉันทามติอยู่ในระดับสูงที่สุด </t>
  </si>
  <si>
    <t xml:space="preserve">(6) บุคลากรงบประมาณเงินแผ่นดินช่วงอายุ 51 ปีขึ้นไป มีความคิดเห็นว่าผู้บริหารมีความรับผิดชอบต่อการปฏิบัติงานขององค์กร </t>
  </si>
  <si>
    <t xml:space="preserve">และหลักมุ่งเน้นฉันทามติ          4.14  </t>
  </si>
  <si>
    <t xml:space="preserve">หลักมุ่งเน้นฉันทามติ          4.75 รองลงมาคือ หลักภาระความรับผิดชอบ หลักความโปร่งใส และหลักการมีส่วนร่วม </t>
  </si>
  <si>
    <t>(1) บุคลากรเงินงบประมาณรายได้ช่วงอายุน้อยกว่า 30 ปี มีความคิดเห็นว่าผู้บริหารบัณฑิตวิทยาลัยมีการบริหารจัดการ</t>
  </si>
  <si>
    <t xml:space="preserve">อย่างมีคุณธรรม จริยธรรม ผู้บริหารมีความรับผิดชอบด้านการเงิน และการป้องกันการทุจริตและประพฤติมิชอบ  </t>
  </si>
  <si>
    <t>ผู้บริหารส่งเสริมให้การปฏิบัติในบัณฑิตวิทยาลัยเป็นไปตามกฎหมายระเบียบ ข้อบังคับฯ ผู้บริหารมีการกำหนดกระบวนการ</t>
  </si>
  <si>
    <t>ที่สำคัญเพื่อให้การดำเนินการเป็นไปตามระเบียบ ผู้บริหารกำกับ ดูแล และดำเนินการในกรณีที่บุคลากรมีการกระทำ</t>
  </si>
  <si>
    <t xml:space="preserve">ที่ขัดต่อหลักผู้บริหารมีความรับผิดชอบในการกระทำและตัดสินใจด้านต่างๆ           4.50 </t>
  </si>
  <si>
    <t>(2) บุคลากรงบประมาณเงินรายได้ช่วงอายุ 31 - 40 ปี มีความคิดเห็นว่าผู้บริหารบัณฑิตวิทยาลัยมีการบริหารจัดการ</t>
  </si>
  <si>
    <t>อย่างมีคุณธรรม จริยธรรม          4.43 รองลงมาคือ ผู้บริหารมีการกำหนดกระบวนการที่สำคัญเพื่อให้การดำเนินการ</t>
  </si>
  <si>
    <t xml:space="preserve">เป็นไปตามระเบียบ         4.33 </t>
  </si>
  <si>
    <t>(3) บุคลากรงบประมาณเงินรายได้ช่วงอายุ 41 - 50 ปี มีความคิดเห็นว่าผู้บริหารส่งเสริมให้การปฏิบัติในบัณฑิตวิทยาลัย</t>
  </si>
  <si>
    <t xml:space="preserve">เป็นไปตามกฎหมาย ระเบียบ ข้อบังคับฯ ผู้บริหารกำกับ ดูแล และดำเนินการในกรณีที่บุคลากรมีการกระทำที่ขัดต่อหลัก </t>
  </si>
  <si>
    <t>ผู้บริหารมีความรับผิดชอบในการกระทำและตัดสินใจด้านต่างๆ อยู่ในระดับสูงที่สุด        4.75 รองลงมาคือ ผู้บริหาร</t>
  </si>
  <si>
    <t xml:space="preserve">การทุจริตและประพฤติมิชอบ ผู้บริหารมีการกำหนดกระบวนการที่สำคัญเพื่อให้การดำเนินการเป็นไปตามระเบียบ         4.50 </t>
  </si>
  <si>
    <t>(4) บุคลากรงบประมาณเงินรายได้ ช่วงอายุ 51 ปีขึ้นไป มีความคิดเห็นว่าผู้บริหารส่งเสริมให้การปฏิบัติในบัณฑิตวิทยาลัย</t>
  </si>
  <si>
    <t>เป็นไปตามกฎหมาย ระเบียบ ข้อบังคับฯ ผู้บริหารกำกับ ดูแล และดำเนินการในกรณีที่บุคลากรมีการกระทำที่ขัดต่อหลัก</t>
  </si>
  <si>
    <t>ผู้บริหารมีความรับผิดชอบ ในการกระทำและตัดสินใจด้านต่างๆ             4.75 รองลงมาคือ ผู้บริหารมีความรับผิดชอบ</t>
  </si>
  <si>
    <t xml:space="preserve">ในการกระทำและตัดสินใจด้านต่างๆ ผู้บริหารมีความรับผิดชอบด้านการเงิน และการป้องกันการทุจริตและประพฤติมิชอบ </t>
  </si>
  <si>
    <t xml:space="preserve">(5) บุคลากรงบประมาณเงินแผ่นดินช่วงอายุ 41 - 50 ปี  มีความคิดเห็นว่าผู้บริหารมีความรับผิดชอบด้านการเงิน </t>
  </si>
  <si>
    <t>และการป้องกันการทุจริตและประพฤติมิชอบอยู่ในระดับสูงที่สุด           4.75 รองลงมาคือ ผู้บริหารบัณฑิตวิทยาลัย</t>
  </si>
  <si>
    <t xml:space="preserve">มีการบริหารจัดการอย่างมีคุณธรรม จริยธรรม ผู้บริหารส่งเสริมให้การปฏิบัติในบัณฑิตวิทยาลัยเป็นไปตามกฎหมาย </t>
  </si>
  <si>
    <t xml:space="preserve">ระเบียบ ข้อบังคับฯ ผู้บริหารมีความรับผิดชอบในการกระทำและตัดสินใจด้านต่างๆ            4.69 </t>
  </si>
  <si>
    <t>(6) บุคลากรงบประมาณเงินแผ่นดินช่วงอายุ 51 ปีขึ้นไป มีความคิดเห็นว่าผู้บริหารบัณฑิตวิทยาลัยมีการบริหารจัดการ</t>
  </si>
  <si>
    <t xml:space="preserve">อย่างมีคุณธรรม จริยธรรม ผู้บริหารมีความรับผิดชอบด้านการเงิน และการป้องกันการทุจริตและประพฤติมิชอบ </t>
  </si>
  <si>
    <t>ผู้บริหารส่งเสริมให้การปฏิบัติในบัณฑิตวิทยาลัยเป็นไปตามกฎหมาย ระเบียบ ข้อบังคับฯ ผู้บริหารมีการกำหนดกระบวนการ</t>
  </si>
  <si>
    <t xml:space="preserve">ที่สำคัญเพื่อให้การดำเนินการเป็นไปตามระเบียบ ผู้บริหารกำกับ ดูแล และดำเนินการในกรณีที่บุคลากรมีการกระทำที่ขัดต่อหลัก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</si>
</sst>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3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rgb="FF000000"/>
      <name val="TH Sarabun New"/>
      <family val="2"/>
      <charset val="222"/>
    </font>
    <font>
      <b/>
      <sz val="16"/>
      <name val="TH Sarabun New"/>
      <family val="2"/>
      <charset val="222"/>
    </font>
    <font>
      <sz val="16"/>
      <name val="TH SarabunPSK"/>
      <family val="2"/>
      <charset val="22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b/>
      <sz val="20"/>
      <color theme="1"/>
      <name val="TH SarabunPSK"/>
      <family val="2"/>
      <charset val="222"/>
    </font>
    <font>
      <sz val="16"/>
      <color rgb="FF000000"/>
      <name val="TH SarabunPSK"/>
      <family val="2"/>
    </font>
    <font>
      <sz val="15"/>
      <color indexed="8"/>
      <name val="TH SarabunPSK"/>
      <family val="2"/>
    </font>
    <font>
      <b/>
      <i/>
      <sz val="14"/>
      <color theme="1"/>
      <name val="TH SarabunPSK"/>
      <family val="2"/>
    </font>
    <font>
      <b/>
      <i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A9DC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7" fillId="0" borderId="0" xfId="0" applyFont="1" applyAlignment="1"/>
    <xf numFmtId="187" fontId="17" fillId="0" borderId="0" xfId="0" applyNumberFormat="1" applyFont="1" applyAlignment="1"/>
    <xf numFmtId="0" fontId="18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/>
    <xf numFmtId="0" fontId="21" fillId="3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22" fillId="0" borderId="0" xfId="0" applyFont="1"/>
    <xf numFmtId="2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2" fontId="22" fillId="0" borderId="0" xfId="0" applyNumberFormat="1" applyFont="1"/>
    <xf numFmtId="0" fontId="26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2" fontId="22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8" xfId="0" applyFont="1" applyBorder="1" applyAlignment="1"/>
    <xf numFmtId="0" fontId="22" fillId="0" borderId="24" xfId="0" applyFont="1" applyBorder="1" applyAlignment="1"/>
    <xf numFmtId="0" fontId="22" fillId="0" borderId="11" xfId="0" applyFont="1" applyBorder="1" applyAlignment="1"/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3" fillId="0" borderId="16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top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2" fontId="22" fillId="0" borderId="13" xfId="0" applyNumberFormat="1" applyFont="1" applyBorder="1" applyAlignment="1">
      <alignment horizontal="center" vertical="top"/>
    </xf>
    <xf numFmtId="0" fontId="22" fillId="0" borderId="9" xfId="0" applyFont="1" applyBorder="1" applyAlignment="1">
      <alignment horizontal="left"/>
    </xf>
    <xf numFmtId="2" fontId="22" fillId="0" borderId="11" xfId="0" applyNumberFormat="1" applyFont="1" applyBorder="1" applyAlignment="1">
      <alignment horizontal="center" vertical="top"/>
    </xf>
    <xf numFmtId="0" fontId="30" fillId="0" borderId="25" xfId="0" applyFont="1" applyBorder="1" applyAlignment="1">
      <alignment horizontal="right" wrapText="1"/>
    </xf>
    <xf numFmtId="0" fontId="30" fillId="0" borderId="25" xfId="0" applyFont="1" applyBorder="1" applyAlignment="1">
      <alignment wrapText="1"/>
    </xf>
    <xf numFmtId="0" fontId="29" fillId="4" borderId="0" xfId="0" applyFont="1" applyFill="1"/>
    <xf numFmtId="0" fontId="29" fillId="4" borderId="0" xfId="0" applyFont="1" applyFill="1" applyAlignment="1"/>
    <xf numFmtId="0" fontId="29" fillId="5" borderId="0" xfId="0" applyFont="1" applyFill="1" applyAlignment="1"/>
    <xf numFmtId="2" fontId="18" fillId="2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/>
    <xf numFmtId="0" fontId="17" fillId="5" borderId="1" xfId="0" applyFont="1" applyFill="1" applyBorder="1" applyAlignment="1"/>
    <xf numFmtId="0" fontId="29" fillId="6" borderId="0" xfId="0" applyFont="1" applyFill="1" applyAlignment="1">
      <alignment vertical="center" wrapText="1"/>
    </xf>
    <xf numFmtId="0" fontId="17" fillId="6" borderId="1" xfId="0" applyFont="1" applyFill="1" applyBorder="1" applyAlignment="1"/>
    <xf numFmtId="2" fontId="19" fillId="2" borderId="0" xfId="0" applyNumberFormat="1" applyFont="1" applyFill="1" applyBorder="1" applyAlignment="1">
      <alignment wrapText="1"/>
    </xf>
    <xf numFmtId="2" fontId="20" fillId="2" borderId="0" xfId="0" applyNumberFormat="1" applyFont="1" applyFill="1" applyBorder="1" applyAlignment="1">
      <alignment wrapText="1"/>
    </xf>
    <xf numFmtId="2" fontId="31" fillId="2" borderId="0" xfId="0" applyNumberFormat="1" applyFont="1" applyFill="1" applyAlignment="1">
      <alignment horizontal="center"/>
    </xf>
    <xf numFmtId="0" fontId="25" fillId="0" borderId="0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2" fontId="2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/>
    <xf numFmtId="0" fontId="1" fillId="0" borderId="9" xfId="0" applyFont="1" applyBorder="1"/>
    <xf numFmtId="0" fontId="22" fillId="0" borderId="0" xfId="0" applyFont="1" applyBorder="1"/>
    <xf numFmtId="0" fontId="22" fillId="0" borderId="24" xfId="0" applyFont="1" applyBorder="1"/>
    <xf numFmtId="0" fontId="22" fillId="0" borderId="11" xfId="0" applyFont="1" applyBorder="1"/>
    <xf numFmtId="0" fontId="22" fillId="0" borderId="14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2" fillId="0" borderId="1" xfId="0" applyFont="1" applyBorder="1"/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5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25" fillId="0" borderId="2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 horizontal="left" vertical="top"/>
    </xf>
    <xf numFmtId="0" fontId="25" fillId="0" borderId="29" xfId="0" applyFont="1" applyFill="1" applyBorder="1" applyAlignment="1">
      <alignment vertical="center"/>
    </xf>
    <xf numFmtId="2" fontId="22" fillId="0" borderId="30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 vertical="top"/>
    </xf>
    <xf numFmtId="2" fontId="22" fillId="0" borderId="7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0" fontId="33" fillId="0" borderId="0" xfId="0" applyFont="1" applyAlignment="1"/>
    <xf numFmtId="0" fontId="9" fillId="0" borderId="0" xfId="0" applyFont="1" applyAlignme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2" fontId="19" fillId="7" borderId="0" xfId="0" applyNumberFormat="1" applyFont="1" applyFill="1" applyBorder="1" applyAlignment="1">
      <alignment wrapText="1"/>
    </xf>
    <xf numFmtId="2" fontId="20" fillId="7" borderId="0" xfId="0" applyNumberFormat="1" applyFont="1" applyFill="1" applyBorder="1" applyAlignment="1">
      <alignment wrapText="1"/>
    </xf>
    <xf numFmtId="0" fontId="17" fillId="7" borderId="0" xfId="0" applyFont="1" applyFill="1" applyAlignment="1"/>
    <xf numFmtId="0" fontId="17" fillId="4" borderId="2" xfId="0" applyFont="1" applyFill="1" applyBorder="1" applyAlignment="1"/>
    <xf numFmtId="2" fontId="18" fillId="2" borderId="2" xfId="0" applyNumberFormat="1" applyFont="1" applyFill="1" applyBorder="1" applyAlignment="1">
      <alignment horizontal="center"/>
    </xf>
    <xf numFmtId="0" fontId="17" fillId="5" borderId="7" xfId="0" applyFont="1" applyFill="1" applyBorder="1" applyAlignment="1"/>
    <xf numFmtId="2" fontId="18" fillId="2" borderId="7" xfId="0" applyNumberFormat="1" applyFont="1" applyFill="1" applyBorder="1" applyAlignment="1">
      <alignment horizontal="center"/>
    </xf>
    <xf numFmtId="0" fontId="29" fillId="7" borderId="0" xfId="0" applyFont="1" applyFill="1" applyBorder="1" applyAlignment="1"/>
    <xf numFmtId="0" fontId="17" fillId="7" borderId="0" xfId="0" applyFont="1" applyFill="1" applyBorder="1" applyAlignment="1"/>
    <xf numFmtId="2" fontId="18" fillId="7" borderId="0" xfId="0" applyNumberFormat="1" applyFont="1" applyFill="1" applyBorder="1" applyAlignment="1">
      <alignment horizontal="center"/>
    </xf>
    <xf numFmtId="0" fontId="30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1" applyFont="1" applyAlignment="1"/>
    <xf numFmtId="0" fontId="2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5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1" applyFont="1" applyAlignment="1">
      <alignment horizontal="center"/>
    </xf>
    <xf numFmtId="0" fontId="2" fillId="0" borderId="0" xfId="1" applyFont="1" applyAlignme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2" xfId="0" applyFont="1" applyBorder="1" applyAlignment="1"/>
    <xf numFmtId="0" fontId="22" fillId="0" borderId="10" xfId="0" applyFont="1" applyBorder="1" applyAlignment="1"/>
    <xf numFmtId="0" fontId="22" fillId="0" borderId="7" xfId="0" applyFont="1" applyBorder="1" applyAlignment="1"/>
    <xf numFmtId="0" fontId="22" fillId="0" borderId="8" xfId="0" applyFont="1" applyBorder="1" applyAlignment="1">
      <alignment wrapText="1"/>
    </xf>
    <xf numFmtId="0" fontId="22" fillId="0" borderId="24" xfId="0" applyFont="1" applyBorder="1" applyAlignment="1"/>
    <xf numFmtId="0" fontId="22" fillId="0" borderId="11" xfId="0" applyFont="1" applyBorder="1" applyAlignment="1"/>
    <xf numFmtId="0" fontId="24" fillId="0" borderId="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2" fillId="0" borderId="8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5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22" fillId="0" borderId="1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2" fillId="0" borderId="9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8" fillId="0" borderId="2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8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5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2" fontId="22" fillId="0" borderId="4" xfId="0" applyNumberFormat="1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Border="1"/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CCFF"/>
      <color rgb="FF28E6E6"/>
      <color rgb="FFCCCCFF"/>
      <color rgb="FFE0EE9C"/>
      <color rgb="FFF5A9DC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666750</xdr:colOff>
      <xdr:row>13</xdr:row>
      <xdr:rowOff>66674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CD0E626-579B-4CBE-9F0E-F3D3DDF5532F}"/>
                </a:ext>
              </a:extLst>
            </xdr:cNvPr>
            <xdr:cNvSpPr txBox="1"/>
          </xdr:nvSpPr>
          <xdr:spPr>
            <a:xfrm>
              <a:off x="3924300" y="41719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CD0E626-579B-4CBE-9F0E-F3D3DDF5532F}"/>
                </a:ext>
              </a:extLst>
            </xdr:cNvPr>
            <xdr:cNvSpPr txBox="1"/>
          </xdr:nvSpPr>
          <xdr:spPr>
            <a:xfrm>
              <a:off x="3924300" y="41719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474052</xdr:colOff>
      <xdr:row>13</xdr:row>
      <xdr:rowOff>64476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ECCB8457-B1E9-4385-87CA-477C4F8B6C4C}"/>
                </a:ext>
              </a:extLst>
            </xdr:cNvPr>
            <xdr:cNvSpPr txBox="1"/>
          </xdr:nvSpPr>
          <xdr:spPr>
            <a:xfrm>
              <a:off x="3731602" y="41697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ECCB8457-B1E9-4385-87CA-477C4F8B6C4C}"/>
                </a:ext>
              </a:extLst>
            </xdr:cNvPr>
            <xdr:cNvSpPr txBox="1"/>
          </xdr:nvSpPr>
          <xdr:spPr>
            <a:xfrm>
              <a:off x="3731602" y="41697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367079</xdr:colOff>
      <xdr:row>13</xdr:row>
      <xdr:rowOff>279156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588188B-E669-4363-83D3-E1BADD94D8B5}"/>
            </a:ext>
          </a:extLst>
        </xdr:cNvPr>
        <xdr:cNvSpPr txBox="1"/>
      </xdr:nvSpPr>
      <xdr:spPr>
        <a:xfrm>
          <a:off x="7320329" y="457493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220541</xdr:colOff>
      <xdr:row>7</xdr:row>
      <xdr:rowOff>66674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2821FB-7D0A-48EF-8718-06BDD0868C76}"/>
            </a:ext>
          </a:extLst>
        </xdr:cNvPr>
        <xdr:cNvSpPr txBox="1"/>
      </xdr:nvSpPr>
      <xdr:spPr>
        <a:xfrm>
          <a:off x="1420691" y="25336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52022</xdr:colOff>
      <xdr:row>7</xdr:row>
      <xdr:rowOff>74001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DBCCBC9-A3CC-46C8-8EE7-6B0E58E2D718}"/>
            </a:ext>
          </a:extLst>
        </xdr:cNvPr>
        <xdr:cNvSpPr txBox="1"/>
      </xdr:nvSpPr>
      <xdr:spPr>
        <a:xfrm>
          <a:off x="2623772" y="254097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110636</xdr:colOff>
      <xdr:row>7</xdr:row>
      <xdr:rowOff>74001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8EFFDE-E7AE-450A-8946-06FE49091614}"/>
            </a:ext>
          </a:extLst>
        </xdr:cNvPr>
        <xdr:cNvSpPr txBox="1"/>
      </xdr:nvSpPr>
      <xdr:spPr>
        <a:xfrm>
          <a:off x="1310786" y="254097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579560</xdr:colOff>
      <xdr:row>7</xdr:row>
      <xdr:rowOff>74001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78A9724-A445-48B9-A68D-321AD945C501}"/>
            </a:ext>
          </a:extLst>
        </xdr:cNvPr>
        <xdr:cNvSpPr txBox="1"/>
      </xdr:nvSpPr>
      <xdr:spPr>
        <a:xfrm>
          <a:off x="2465510" y="254097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220541</xdr:colOff>
      <xdr:row>8</xdr:row>
      <xdr:rowOff>52020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643983-132C-4B1D-8922-DF76C7968254}"/>
            </a:ext>
          </a:extLst>
        </xdr:cNvPr>
        <xdr:cNvSpPr txBox="1"/>
      </xdr:nvSpPr>
      <xdr:spPr>
        <a:xfrm>
          <a:off x="220541" y="2823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455002</xdr:colOff>
      <xdr:row>8</xdr:row>
      <xdr:rowOff>66673</xdr:rowOff>
    </xdr:from>
    <xdr:ext cx="65209" cy="17248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CE790D1-5A45-4D8E-BD10-0BA69372E2B9}"/>
            </a:ext>
          </a:extLst>
        </xdr:cNvPr>
        <xdr:cNvSpPr txBox="1"/>
      </xdr:nvSpPr>
      <xdr:spPr>
        <a:xfrm>
          <a:off x="5084152" y="2838448"/>
          <a:ext cx="65209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205887</xdr:colOff>
      <xdr:row>8</xdr:row>
      <xdr:rowOff>81328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3909408-2A30-4893-9A8B-D9D1A388DE27}"/>
            </a:ext>
          </a:extLst>
        </xdr:cNvPr>
        <xdr:cNvSpPr txBox="1"/>
      </xdr:nvSpPr>
      <xdr:spPr>
        <a:xfrm>
          <a:off x="720237" y="285310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498963</xdr:colOff>
      <xdr:row>8</xdr:row>
      <xdr:rowOff>44692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21ADEA8-9336-493D-9182-1499AF384056}"/>
            </a:ext>
          </a:extLst>
        </xdr:cNvPr>
        <xdr:cNvSpPr txBox="1"/>
      </xdr:nvSpPr>
      <xdr:spPr>
        <a:xfrm>
          <a:off x="5128113" y="281646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66675</xdr:colOff>
      <xdr:row>9</xdr:row>
      <xdr:rowOff>74001</xdr:rowOff>
    </xdr:from>
    <xdr:ext cx="65" cy="17023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2CB45A5-7C43-4767-A236-D9B42D906DF0}"/>
            </a:ext>
          </a:extLst>
        </xdr:cNvPr>
        <xdr:cNvSpPr txBox="1"/>
      </xdr:nvSpPr>
      <xdr:spPr>
        <a:xfrm>
          <a:off x="2638425" y="315057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198560</xdr:colOff>
      <xdr:row>9</xdr:row>
      <xdr:rowOff>66674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3FB6016-4D4A-475E-9995-215A3AE0C756}"/>
            </a:ext>
          </a:extLst>
        </xdr:cNvPr>
        <xdr:cNvSpPr txBox="1"/>
      </xdr:nvSpPr>
      <xdr:spPr>
        <a:xfrm>
          <a:off x="2770310" y="314324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704117</xdr:colOff>
      <xdr:row>9</xdr:row>
      <xdr:rowOff>65941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7EF7C93-D28F-45FF-A398-A49CD0F5804C}"/>
            </a:ext>
          </a:extLst>
        </xdr:cNvPr>
        <xdr:cNvSpPr txBox="1"/>
      </xdr:nvSpPr>
      <xdr:spPr>
        <a:xfrm>
          <a:off x="6019067" y="314251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909271</xdr:colOff>
      <xdr:row>9</xdr:row>
      <xdr:rowOff>65941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024E714-1BC0-4530-9C42-B880B5A1DFAC}"/>
            </a:ext>
          </a:extLst>
        </xdr:cNvPr>
        <xdr:cNvSpPr txBox="1"/>
      </xdr:nvSpPr>
      <xdr:spPr>
        <a:xfrm>
          <a:off x="6224221" y="314251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909273</xdr:colOff>
      <xdr:row>9</xdr:row>
      <xdr:rowOff>43960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ACE73DB-72B1-4913-8A85-2D9BAE20470C}"/>
            </a:ext>
          </a:extLst>
        </xdr:cNvPr>
        <xdr:cNvSpPr txBox="1"/>
      </xdr:nvSpPr>
      <xdr:spPr>
        <a:xfrm>
          <a:off x="6224223" y="31205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74002</xdr:colOff>
      <xdr:row>11</xdr:row>
      <xdr:rowOff>0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9B33BD7-8733-406E-82CB-B41E6A86E73B}"/>
            </a:ext>
          </a:extLst>
        </xdr:cNvPr>
        <xdr:cNvSpPr txBox="1"/>
      </xdr:nvSpPr>
      <xdr:spPr>
        <a:xfrm>
          <a:off x="8398852" y="3686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74002</xdr:colOff>
      <xdr:row>11</xdr:row>
      <xdr:rowOff>0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54ACAF9-38F2-412B-927C-BEBB88308E0D}"/>
            </a:ext>
          </a:extLst>
        </xdr:cNvPr>
        <xdr:cNvSpPr txBox="1"/>
      </xdr:nvSpPr>
      <xdr:spPr>
        <a:xfrm>
          <a:off x="7713052" y="3686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8059</xdr:colOff>
      <xdr:row>15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D3D98E1D-8920-4BFD-A1E2-31EB791C415D}"/>
                </a:ext>
              </a:extLst>
            </xdr:cNvPr>
            <xdr:cNvSpPr txBox="1"/>
          </xdr:nvSpPr>
          <xdr:spPr>
            <a:xfrm>
              <a:off x="2579809" y="4972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D3D98E1D-8920-4BFD-A1E2-31EB791C415D}"/>
                </a:ext>
              </a:extLst>
            </xdr:cNvPr>
            <xdr:cNvSpPr txBox="1"/>
          </xdr:nvSpPr>
          <xdr:spPr>
            <a:xfrm>
              <a:off x="2579809" y="4972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572232</xdr:colOff>
      <xdr:row>15</xdr:row>
      <xdr:rowOff>74002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F32A88AF-7FDC-404A-93AC-D689E9E78448}"/>
                </a:ext>
              </a:extLst>
            </xdr:cNvPr>
            <xdr:cNvSpPr txBox="1"/>
          </xdr:nvSpPr>
          <xdr:spPr>
            <a:xfrm>
              <a:off x="2458182" y="497937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F32A88AF-7FDC-404A-93AC-D689E9E78448}"/>
                </a:ext>
              </a:extLst>
            </xdr:cNvPr>
            <xdr:cNvSpPr txBox="1"/>
          </xdr:nvSpPr>
          <xdr:spPr>
            <a:xfrm>
              <a:off x="2458182" y="497937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526807</xdr:colOff>
      <xdr:row>16</xdr:row>
      <xdr:rowOff>59348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35D80B84-9465-4E7A-AE03-AC69D0B34BC8}"/>
                </a:ext>
              </a:extLst>
            </xdr:cNvPr>
            <xdr:cNvSpPr txBox="1"/>
          </xdr:nvSpPr>
          <xdr:spPr>
            <a:xfrm>
              <a:off x="1726957" y="507902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35D80B84-9465-4E7A-AE03-AC69D0B34BC8}"/>
                </a:ext>
              </a:extLst>
            </xdr:cNvPr>
            <xdr:cNvSpPr txBox="1"/>
          </xdr:nvSpPr>
          <xdr:spPr>
            <a:xfrm>
              <a:off x="1726957" y="507902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414704</xdr:colOff>
      <xdr:row>16</xdr:row>
      <xdr:rowOff>57150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E620F66-E6C3-46EF-B6C9-A7B1D125C806}"/>
                </a:ext>
              </a:extLst>
            </xdr:cNvPr>
            <xdr:cNvSpPr txBox="1"/>
          </xdr:nvSpPr>
          <xdr:spPr>
            <a:xfrm>
              <a:off x="1614854" y="50768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E620F66-E6C3-46EF-B6C9-A7B1D125C806}"/>
                </a:ext>
              </a:extLst>
            </xdr:cNvPr>
            <xdr:cNvSpPr txBox="1"/>
          </xdr:nvSpPr>
          <xdr:spPr>
            <a:xfrm>
              <a:off x="1614854" y="50768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273294</xdr:colOff>
      <xdr:row>19</xdr:row>
      <xdr:rowOff>59348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C90530F-9DF4-45E7-B197-C5528A99B7F6}"/>
                </a:ext>
              </a:extLst>
            </xdr:cNvPr>
            <xdr:cNvSpPr txBox="1"/>
          </xdr:nvSpPr>
          <xdr:spPr>
            <a:xfrm>
              <a:off x="3530844" y="599342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C90530F-9DF4-45E7-B197-C5528A99B7F6}"/>
                </a:ext>
              </a:extLst>
            </xdr:cNvPr>
            <xdr:cNvSpPr txBox="1"/>
          </xdr:nvSpPr>
          <xdr:spPr>
            <a:xfrm>
              <a:off x="3530844" y="599342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471854</xdr:colOff>
      <xdr:row>17</xdr:row>
      <xdr:rowOff>68874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4AECEC4A-4DC8-4979-9031-F555BA7A68ED}"/>
                </a:ext>
              </a:extLst>
            </xdr:cNvPr>
            <xdr:cNvSpPr txBox="1"/>
          </xdr:nvSpPr>
          <xdr:spPr>
            <a:xfrm>
              <a:off x="4415204" y="53933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4AECEC4A-4DC8-4979-9031-F555BA7A68ED}"/>
                </a:ext>
              </a:extLst>
            </xdr:cNvPr>
            <xdr:cNvSpPr txBox="1"/>
          </xdr:nvSpPr>
          <xdr:spPr>
            <a:xfrm>
              <a:off x="4415204" y="53933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287948</xdr:colOff>
      <xdr:row>17</xdr:row>
      <xdr:rowOff>66676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9519FA9-C7D1-47D2-8D4F-7070D50E570B}"/>
                </a:ext>
              </a:extLst>
            </xdr:cNvPr>
            <xdr:cNvSpPr txBox="1"/>
          </xdr:nvSpPr>
          <xdr:spPr>
            <a:xfrm>
              <a:off x="4231298" y="53911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9519FA9-C7D1-47D2-8D4F-7070D50E570B}"/>
                </a:ext>
              </a:extLst>
            </xdr:cNvPr>
            <xdr:cNvSpPr txBox="1"/>
          </xdr:nvSpPr>
          <xdr:spPr>
            <a:xfrm>
              <a:off x="4231298" y="53911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367079</xdr:colOff>
      <xdr:row>13</xdr:row>
      <xdr:rowOff>279156</xdr:rowOff>
    </xdr:from>
    <xdr:ext cx="65" cy="17023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14F03F4-7CB4-4E35-B308-41107807CD42}"/>
            </a:ext>
          </a:extLst>
        </xdr:cNvPr>
        <xdr:cNvSpPr txBox="1"/>
      </xdr:nvSpPr>
      <xdr:spPr>
        <a:xfrm>
          <a:off x="7320329" y="457493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435953</xdr:colOff>
      <xdr:row>21</xdr:row>
      <xdr:rowOff>64477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DEBDC4ED-FBF4-45A0-9588-82EB2A1ABC11}"/>
                </a:ext>
              </a:extLst>
            </xdr:cNvPr>
            <xdr:cNvSpPr txBox="1"/>
          </xdr:nvSpPr>
          <xdr:spPr>
            <a:xfrm>
              <a:off x="3693503" y="66081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DEBDC4ED-FBF4-45A0-9588-82EB2A1ABC11}"/>
                </a:ext>
              </a:extLst>
            </xdr:cNvPr>
            <xdr:cNvSpPr txBox="1"/>
          </xdr:nvSpPr>
          <xdr:spPr>
            <a:xfrm>
              <a:off x="3693503" y="66081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128953</xdr:colOff>
      <xdr:row>19</xdr:row>
      <xdr:rowOff>68873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3F10F12F-926D-4074-86EB-E246590F49B7}"/>
                </a:ext>
              </a:extLst>
            </xdr:cNvPr>
            <xdr:cNvSpPr txBox="1"/>
          </xdr:nvSpPr>
          <xdr:spPr>
            <a:xfrm>
              <a:off x="3386503" y="600294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3F10F12F-926D-4074-86EB-E246590F49B7}"/>
                </a:ext>
              </a:extLst>
            </xdr:cNvPr>
            <xdr:cNvSpPr txBox="1"/>
          </xdr:nvSpPr>
          <xdr:spPr>
            <a:xfrm>
              <a:off x="3386503" y="600294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367079</xdr:colOff>
      <xdr:row>14</xdr:row>
      <xdr:rowOff>279156</xdr:rowOff>
    </xdr:from>
    <xdr:ext cx="65" cy="17023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8FC4931-5223-456D-A84E-6CD519CE28E0}"/>
            </a:ext>
          </a:extLst>
        </xdr:cNvPr>
        <xdr:cNvSpPr txBox="1"/>
      </xdr:nvSpPr>
      <xdr:spPr>
        <a:xfrm>
          <a:off x="7320329" y="487973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367079</xdr:colOff>
      <xdr:row>14</xdr:row>
      <xdr:rowOff>279156</xdr:rowOff>
    </xdr:from>
    <xdr:ext cx="65" cy="17023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B8583CA-691E-4853-ACDB-64A25D0FACA1}"/>
            </a:ext>
          </a:extLst>
        </xdr:cNvPr>
        <xdr:cNvSpPr txBox="1"/>
      </xdr:nvSpPr>
      <xdr:spPr>
        <a:xfrm>
          <a:off x="7320329" y="487973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263769</xdr:colOff>
      <xdr:row>21</xdr:row>
      <xdr:rowOff>64477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873EC5C-C339-45A6-82E0-DEC6A22D944C}"/>
                </a:ext>
              </a:extLst>
            </xdr:cNvPr>
            <xdr:cNvSpPr txBox="1"/>
          </xdr:nvSpPr>
          <xdr:spPr>
            <a:xfrm>
              <a:off x="3521319" y="660815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873EC5C-C339-45A6-82E0-DEC6A22D944C}"/>
                </a:ext>
              </a:extLst>
            </xdr:cNvPr>
            <xdr:cNvSpPr txBox="1"/>
          </xdr:nvSpPr>
          <xdr:spPr>
            <a:xfrm>
              <a:off x="3521319" y="660815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563441</xdr:colOff>
      <xdr:row>22</xdr:row>
      <xdr:rowOff>64478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5EA437C6-3EDD-4C67-8754-403BB030E88D}"/>
                </a:ext>
              </a:extLst>
            </xdr:cNvPr>
            <xdr:cNvSpPr txBox="1"/>
          </xdr:nvSpPr>
          <xdr:spPr>
            <a:xfrm>
              <a:off x="4506791" y="691295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5EA437C6-3EDD-4C67-8754-403BB030E88D}"/>
                </a:ext>
              </a:extLst>
            </xdr:cNvPr>
            <xdr:cNvSpPr txBox="1"/>
          </xdr:nvSpPr>
          <xdr:spPr>
            <a:xfrm>
              <a:off x="4506791" y="691295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19051</xdr:colOff>
      <xdr:row>22</xdr:row>
      <xdr:rowOff>47626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AD68AB56-6236-4AFC-8B7F-240F6A2C90F0}"/>
                </a:ext>
              </a:extLst>
            </xdr:cNvPr>
            <xdr:cNvSpPr txBox="1"/>
          </xdr:nvSpPr>
          <xdr:spPr>
            <a:xfrm>
              <a:off x="4648201" y="689610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AD68AB56-6236-4AFC-8B7F-240F6A2C90F0}"/>
                </a:ext>
              </a:extLst>
            </xdr:cNvPr>
            <xdr:cNvSpPr txBox="1"/>
          </xdr:nvSpPr>
          <xdr:spPr>
            <a:xfrm>
              <a:off x="4648201" y="689610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347662</xdr:colOff>
      <xdr:row>34</xdr:row>
      <xdr:rowOff>57150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EF967C34-ACAB-49CC-80CA-5F678106ABBC}"/>
                </a:ext>
              </a:extLst>
            </xdr:cNvPr>
            <xdr:cNvSpPr txBox="1"/>
          </xdr:nvSpPr>
          <xdr:spPr>
            <a:xfrm>
              <a:off x="2919412" y="8429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EF967C34-ACAB-49CC-80CA-5F678106ABBC}"/>
                </a:ext>
              </a:extLst>
            </xdr:cNvPr>
            <xdr:cNvSpPr txBox="1"/>
          </xdr:nvSpPr>
          <xdr:spPr>
            <a:xfrm>
              <a:off x="2919412" y="8429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166687</xdr:colOff>
      <xdr:row>34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101A8056-439F-45B5-B0D7-7652BF229DBE}"/>
                </a:ext>
              </a:extLst>
            </xdr:cNvPr>
            <xdr:cNvSpPr txBox="1"/>
          </xdr:nvSpPr>
          <xdr:spPr>
            <a:xfrm>
              <a:off x="2738437" y="8439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101A8056-439F-45B5-B0D7-7652BF229DBE}"/>
                </a:ext>
              </a:extLst>
            </xdr:cNvPr>
            <xdr:cNvSpPr txBox="1"/>
          </xdr:nvSpPr>
          <xdr:spPr>
            <a:xfrm>
              <a:off x="2738437" y="8439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481012</xdr:colOff>
      <xdr:row>36</xdr:row>
      <xdr:rowOff>47625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740B812-8F29-4A43-AEB8-ABA767D5FF79}"/>
                </a:ext>
              </a:extLst>
            </xdr:cNvPr>
            <xdr:cNvSpPr txBox="1"/>
          </xdr:nvSpPr>
          <xdr:spPr>
            <a:xfrm>
              <a:off x="4424362" y="90297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740B812-8F29-4A43-AEB8-ABA767D5FF79}"/>
                </a:ext>
              </a:extLst>
            </xdr:cNvPr>
            <xdr:cNvSpPr txBox="1"/>
          </xdr:nvSpPr>
          <xdr:spPr>
            <a:xfrm>
              <a:off x="4424362" y="90297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290512</xdr:colOff>
      <xdr:row>36</xdr:row>
      <xdr:rowOff>57150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CFAC484-F933-4F1B-8144-3B7AE841A215}"/>
                </a:ext>
              </a:extLst>
            </xdr:cNvPr>
            <xdr:cNvSpPr txBox="1"/>
          </xdr:nvSpPr>
          <xdr:spPr>
            <a:xfrm>
              <a:off x="4233862" y="9039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CFAC484-F933-4F1B-8144-3B7AE841A215}"/>
                </a:ext>
              </a:extLst>
            </xdr:cNvPr>
            <xdr:cNvSpPr txBox="1"/>
          </xdr:nvSpPr>
          <xdr:spPr>
            <a:xfrm>
              <a:off x="4233862" y="9039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614362</xdr:colOff>
      <xdr:row>41</xdr:row>
      <xdr:rowOff>85725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4D4666DD-1FAB-4725-8ECA-EF0C41353054}"/>
                </a:ext>
              </a:extLst>
            </xdr:cNvPr>
            <xdr:cNvSpPr txBox="1"/>
          </xdr:nvSpPr>
          <xdr:spPr>
            <a:xfrm>
              <a:off x="1814512" y="105918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4D4666DD-1FAB-4725-8ECA-EF0C41353054}"/>
                </a:ext>
              </a:extLst>
            </xdr:cNvPr>
            <xdr:cNvSpPr txBox="1"/>
          </xdr:nvSpPr>
          <xdr:spPr>
            <a:xfrm>
              <a:off x="1814512" y="105918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490537</xdr:colOff>
      <xdr:row>38</xdr:row>
      <xdr:rowOff>76200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EB3A12F6-B173-49DB-83A8-C39DCC418468}"/>
                </a:ext>
              </a:extLst>
            </xdr:cNvPr>
            <xdr:cNvSpPr txBox="1"/>
          </xdr:nvSpPr>
          <xdr:spPr>
            <a:xfrm>
              <a:off x="1690687" y="9667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EB3A12F6-B173-49DB-83A8-C39DCC418468}"/>
                </a:ext>
              </a:extLst>
            </xdr:cNvPr>
            <xdr:cNvSpPr txBox="1"/>
          </xdr:nvSpPr>
          <xdr:spPr>
            <a:xfrm>
              <a:off x="1690687" y="9667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614362</xdr:colOff>
      <xdr:row>45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FD9D8CB8-6ECF-4397-9623-11DE54DB0868}"/>
                </a:ext>
              </a:extLst>
            </xdr:cNvPr>
            <xdr:cNvSpPr txBox="1"/>
          </xdr:nvSpPr>
          <xdr:spPr>
            <a:xfrm>
              <a:off x="1814512" y="11791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FD9D8CB8-6ECF-4397-9623-11DE54DB0868}"/>
                </a:ext>
              </a:extLst>
            </xdr:cNvPr>
            <xdr:cNvSpPr txBox="1"/>
          </xdr:nvSpPr>
          <xdr:spPr>
            <a:xfrm>
              <a:off x="1814512" y="11791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204787</xdr:colOff>
      <xdr:row>42</xdr:row>
      <xdr:rowOff>85725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44801165-8AC6-489A-AEA0-F26E23185B87}"/>
                </a:ext>
              </a:extLst>
            </xdr:cNvPr>
            <xdr:cNvSpPr txBox="1"/>
          </xdr:nvSpPr>
          <xdr:spPr>
            <a:xfrm>
              <a:off x="719137" y="108966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44801165-8AC6-489A-AEA0-F26E23185B87}"/>
                </a:ext>
              </a:extLst>
            </xdr:cNvPr>
            <xdr:cNvSpPr txBox="1"/>
          </xdr:nvSpPr>
          <xdr:spPr>
            <a:xfrm>
              <a:off x="719137" y="108966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442912</xdr:colOff>
      <xdr:row>41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777D7B13-D73D-4252-B3A8-ADA4B0A40252}"/>
                </a:ext>
              </a:extLst>
            </xdr:cNvPr>
            <xdr:cNvSpPr txBox="1"/>
          </xdr:nvSpPr>
          <xdr:spPr>
            <a:xfrm>
              <a:off x="1643062" y="105727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777D7B13-D73D-4252-B3A8-ADA4B0A40252}"/>
                </a:ext>
              </a:extLst>
            </xdr:cNvPr>
            <xdr:cNvSpPr txBox="1"/>
          </xdr:nvSpPr>
          <xdr:spPr>
            <a:xfrm>
              <a:off x="1643062" y="105727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223837</xdr:colOff>
      <xdr:row>46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43FB86B5-BB1A-4DEB-A6D0-001277D5B900}"/>
                </a:ext>
              </a:extLst>
            </xdr:cNvPr>
            <xdr:cNvSpPr txBox="1"/>
          </xdr:nvSpPr>
          <xdr:spPr>
            <a:xfrm>
              <a:off x="738187" y="12096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43FB86B5-BB1A-4DEB-A6D0-001277D5B900}"/>
                </a:ext>
              </a:extLst>
            </xdr:cNvPr>
            <xdr:cNvSpPr txBox="1"/>
          </xdr:nvSpPr>
          <xdr:spPr>
            <a:xfrm>
              <a:off x="738187" y="12096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661987</xdr:colOff>
      <xdr:row>38</xdr:row>
      <xdr:rowOff>76200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1AEFE507-AF44-49A8-8000-8A8AF08CE550}"/>
                </a:ext>
              </a:extLst>
            </xdr:cNvPr>
            <xdr:cNvSpPr txBox="1"/>
          </xdr:nvSpPr>
          <xdr:spPr>
            <a:xfrm>
              <a:off x="1862137" y="9667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1AEFE507-AF44-49A8-8000-8A8AF08CE550}"/>
                </a:ext>
              </a:extLst>
            </xdr:cNvPr>
            <xdr:cNvSpPr txBox="1"/>
          </xdr:nvSpPr>
          <xdr:spPr>
            <a:xfrm>
              <a:off x="1862137" y="9667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33337</xdr:colOff>
      <xdr:row>42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E336E0CA-8861-4297-A41A-F96CCB7EB907}"/>
                </a:ext>
              </a:extLst>
            </xdr:cNvPr>
            <xdr:cNvSpPr txBox="1"/>
          </xdr:nvSpPr>
          <xdr:spPr>
            <a:xfrm>
              <a:off x="547687" y="10877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E336E0CA-8861-4297-A41A-F96CCB7EB907}"/>
                </a:ext>
              </a:extLst>
            </xdr:cNvPr>
            <xdr:cNvSpPr txBox="1"/>
          </xdr:nvSpPr>
          <xdr:spPr>
            <a:xfrm>
              <a:off x="547687" y="10877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309562</xdr:colOff>
      <xdr:row>48</xdr:row>
      <xdr:rowOff>76200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E2087F86-2A9C-4B59-A846-39B7F5BD50CC}"/>
                </a:ext>
              </a:extLst>
            </xdr:cNvPr>
            <xdr:cNvSpPr txBox="1"/>
          </xdr:nvSpPr>
          <xdr:spPr>
            <a:xfrm>
              <a:off x="4938712" y="12715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E2087F86-2A9C-4B59-A846-39B7F5BD50CC}"/>
                </a:ext>
              </a:extLst>
            </xdr:cNvPr>
            <xdr:cNvSpPr txBox="1"/>
          </xdr:nvSpPr>
          <xdr:spPr>
            <a:xfrm>
              <a:off x="4938712" y="12715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290512</xdr:colOff>
      <xdr:row>48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65FF1D78-960D-4551-BD83-96D91D227848}"/>
                </a:ext>
              </a:extLst>
            </xdr:cNvPr>
            <xdr:cNvSpPr txBox="1"/>
          </xdr:nvSpPr>
          <xdr:spPr>
            <a:xfrm>
              <a:off x="804862" y="12706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65FF1D78-960D-4551-BD83-96D91D227848}"/>
                </a:ext>
              </a:extLst>
            </xdr:cNvPr>
            <xdr:cNvSpPr txBox="1"/>
          </xdr:nvSpPr>
          <xdr:spPr>
            <a:xfrm>
              <a:off x="804862" y="12706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452437</xdr:colOff>
      <xdr:row>45</xdr:row>
      <xdr:rowOff>57150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D6EC73C7-36C5-444B-8C04-F14BD8C5FC3D}"/>
                </a:ext>
              </a:extLst>
            </xdr:cNvPr>
            <xdr:cNvSpPr txBox="1"/>
          </xdr:nvSpPr>
          <xdr:spPr>
            <a:xfrm>
              <a:off x="1652587" y="117824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D6EC73C7-36C5-444B-8C04-F14BD8C5FC3D}"/>
                </a:ext>
              </a:extLst>
            </xdr:cNvPr>
            <xdr:cNvSpPr txBox="1"/>
          </xdr:nvSpPr>
          <xdr:spPr>
            <a:xfrm>
              <a:off x="1652587" y="117824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42862</xdr:colOff>
      <xdr:row>58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A5B6E480-89C3-4DC1-8EDE-067F10DB989F}"/>
                </a:ext>
              </a:extLst>
            </xdr:cNvPr>
            <xdr:cNvSpPr txBox="1"/>
          </xdr:nvSpPr>
          <xdr:spPr>
            <a:xfrm>
              <a:off x="4672012" y="17887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A5B6E480-89C3-4DC1-8EDE-067F10DB989F}"/>
                </a:ext>
              </a:extLst>
            </xdr:cNvPr>
            <xdr:cNvSpPr txBox="1"/>
          </xdr:nvSpPr>
          <xdr:spPr>
            <a:xfrm>
              <a:off x="4672012" y="17887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195262</xdr:colOff>
      <xdr:row>51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D5CF02E2-380A-480A-9702-2F70CDC16A76}"/>
                </a:ext>
              </a:extLst>
            </xdr:cNvPr>
            <xdr:cNvSpPr txBox="1"/>
          </xdr:nvSpPr>
          <xdr:spPr>
            <a:xfrm>
              <a:off x="4824412" y="13620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D5CF02E2-380A-480A-9702-2F70CDC16A76}"/>
                </a:ext>
              </a:extLst>
            </xdr:cNvPr>
            <xdr:cNvSpPr txBox="1"/>
          </xdr:nvSpPr>
          <xdr:spPr>
            <a:xfrm>
              <a:off x="4824412" y="13620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42862</xdr:colOff>
      <xdr:row>46</xdr:row>
      <xdr:rowOff>47625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7118605F-7892-4628-BDF8-1131E76391F1}"/>
                </a:ext>
              </a:extLst>
            </xdr:cNvPr>
            <xdr:cNvSpPr txBox="1"/>
          </xdr:nvSpPr>
          <xdr:spPr>
            <a:xfrm>
              <a:off x="557212" y="12077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7118605F-7892-4628-BDF8-1131E76391F1}"/>
                </a:ext>
              </a:extLst>
            </xdr:cNvPr>
            <xdr:cNvSpPr txBox="1"/>
          </xdr:nvSpPr>
          <xdr:spPr>
            <a:xfrm>
              <a:off x="557212" y="12077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538162</xdr:colOff>
      <xdr:row>61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B4EBB326-8970-492E-ADE1-6A7B2996BB30}"/>
                </a:ext>
              </a:extLst>
            </xdr:cNvPr>
            <xdr:cNvSpPr txBox="1"/>
          </xdr:nvSpPr>
          <xdr:spPr>
            <a:xfrm>
              <a:off x="1738312" y="18802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B4EBB326-8970-492E-ADE1-6A7B2996BB30}"/>
                </a:ext>
              </a:extLst>
            </xdr:cNvPr>
            <xdr:cNvSpPr txBox="1"/>
          </xdr:nvSpPr>
          <xdr:spPr>
            <a:xfrm>
              <a:off x="1738312" y="18802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261937</xdr:colOff>
      <xdr:row>60</xdr:row>
      <xdr:rowOff>76200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E408955D-AC33-4738-982F-3BC9849CD3E7}"/>
                </a:ext>
              </a:extLst>
            </xdr:cNvPr>
            <xdr:cNvSpPr txBox="1"/>
          </xdr:nvSpPr>
          <xdr:spPr>
            <a:xfrm>
              <a:off x="2147887" y="185070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E408955D-AC33-4738-982F-3BC9849CD3E7}"/>
                </a:ext>
              </a:extLst>
            </xdr:cNvPr>
            <xdr:cNvSpPr txBox="1"/>
          </xdr:nvSpPr>
          <xdr:spPr>
            <a:xfrm>
              <a:off x="2147887" y="185070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61912</xdr:colOff>
      <xdr:row>48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FD1F0CBA-0761-4219-95AE-F0B8F2C6B44D}"/>
                </a:ext>
              </a:extLst>
            </xdr:cNvPr>
            <xdr:cNvSpPr txBox="1"/>
          </xdr:nvSpPr>
          <xdr:spPr>
            <a:xfrm>
              <a:off x="576262" y="1270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FD1F0CBA-0761-4219-95AE-F0B8F2C6B44D}"/>
                </a:ext>
              </a:extLst>
            </xdr:cNvPr>
            <xdr:cNvSpPr txBox="1"/>
          </xdr:nvSpPr>
          <xdr:spPr>
            <a:xfrm>
              <a:off x="576262" y="1270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338137</xdr:colOff>
      <xdr:row>64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71EC0008-7DA4-48D3-B4DE-248B62DF4B20}"/>
                </a:ext>
              </a:extLst>
            </xdr:cNvPr>
            <xdr:cNvSpPr txBox="1"/>
          </xdr:nvSpPr>
          <xdr:spPr>
            <a:xfrm>
              <a:off x="4967287" y="19716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71EC0008-7DA4-48D3-B4DE-248B62DF4B20}"/>
                </a:ext>
              </a:extLst>
            </xdr:cNvPr>
            <xdr:cNvSpPr txBox="1"/>
          </xdr:nvSpPr>
          <xdr:spPr>
            <a:xfrm>
              <a:off x="4967287" y="19716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147637</xdr:colOff>
      <xdr:row>48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D2AC77-429A-4F21-8FC6-01861E2271D0}"/>
                </a:ext>
              </a:extLst>
            </xdr:cNvPr>
            <xdr:cNvSpPr txBox="1"/>
          </xdr:nvSpPr>
          <xdr:spPr>
            <a:xfrm>
              <a:off x="4776787" y="1270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D2AC77-429A-4F21-8FC6-01861E2271D0}"/>
                </a:ext>
              </a:extLst>
            </xdr:cNvPr>
            <xdr:cNvSpPr txBox="1"/>
          </xdr:nvSpPr>
          <xdr:spPr>
            <a:xfrm>
              <a:off x="4776787" y="1270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90487</xdr:colOff>
      <xdr:row>51</xdr:row>
      <xdr:rowOff>57150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ED122ECC-7540-42ED-B8E2-B4D507A888A5}"/>
                </a:ext>
              </a:extLst>
            </xdr:cNvPr>
            <xdr:cNvSpPr txBox="1"/>
          </xdr:nvSpPr>
          <xdr:spPr>
            <a:xfrm>
              <a:off x="4719637" y="13611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ED122ECC-7540-42ED-B8E2-B4D507A888A5}"/>
                </a:ext>
              </a:extLst>
            </xdr:cNvPr>
            <xdr:cNvSpPr txBox="1"/>
          </xdr:nvSpPr>
          <xdr:spPr>
            <a:xfrm>
              <a:off x="4719637" y="13611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557212</xdr:colOff>
      <xdr:row>58</xdr:row>
      <xdr:rowOff>57150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9E364886-7969-40FF-BB46-617FFAE003F8}"/>
                </a:ext>
              </a:extLst>
            </xdr:cNvPr>
            <xdr:cNvSpPr txBox="1"/>
          </xdr:nvSpPr>
          <xdr:spPr>
            <a:xfrm>
              <a:off x="4500562" y="178784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9E364886-7969-40FF-BB46-617FFAE003F8}"/>
                </a:ext>
              </a:extLst>
            </xdr:cNvPr>
            <xdr:cNvSpPr txBox="1"/>
          </xdr:nvSpPr>
          <xdr:spPr>
            <a:xfrm>
              <a:off x="4500562" y="178784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80962</xdr:colOff>
      <xdr:row>60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60B0B135-6742-40F2-AF02-FE0D82514F87}"/>
                </a:ext>
              </a:extLst>
            </xdr:cNvPr>
            <xdr:cNvSpPr txBox="1"/>
          </xdr:nvSpPr>
          <xdr:spPr>
            <a:xfrm>
              <a:off x="1966912" y="18497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60B0B135-6742-40F2-AF02-FE0D82514F87}"/>
                </a:ext>
              </a:extLst>
            </xdr:cNvPr>
            <xdr:cNvSpPr txBox="1"/>
          </xdr:nvSpPr>
          <xdr:spPr>
            <a:xfrm>
              <a:off x="1966912" y="18497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404812</xdr:colOff>
      <xdr:row>61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FD44CA4C-6D2B-4981-B440-25E564335BDE}"/>
                </a:ext>
              </a:extLst>
            </xdr:cNvPr>
            <xdr:cNvSpPr txBox="1"/>
          </xdr:nvSpPr>
          <xdr:spPr>
            <a:xfrm>
              <a:off x="1604962" y="18802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FD44CA4C-6D2B-4981-B440-25E564335BDE}"/>
                </a:ext>
              </a:extLst>
            </xdr:cNvPr>
            <xdr:cNvSpPr txBox="1"/>
          </xdr:nvSpPr>
          <xdr:spPr>
            <a:xfrm>
              <a:off x="1604962" y="18802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195262</xdr:colOff>
      <xdr:row>64</xdr:row>
      <xdr:rowOff>85725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FEE48109-8D9F-45D0-9C42-74F067B1B103}"/>
                </a:ext>
              </a:extLst>
            </xdr:cNvPr>
            <xdr:cNvSpPr txBox="1"/>
          </xdr:nvSpPr>
          <xdr:spPr>
            <a:xfrm>
              <a:off x="4824412" y="19735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FEE48109-8D9F-45D0-9C42-74F067B1B103}"/>
                </a:ext>
              </a:extLst>
            </xdr:cNvPr>
            <xdr:cNvSpPr txBox="1"/>
          </xdr:nvSpPr>
          <xdr:spPr>
            <a:xfrm>
              <a:off x="4824412" y="19735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4762</xdr:colOff>
      <xdr:row>69</xdr:row>
      <xdr:rowOff>85725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84714965-58FD-456C-BD0A-4623CD2C864B}"/>
                </a:ext>
              </a:extLst>
            </xdr:cNvPr>
            <xdr:cNvSpPr txBox="1"/>
          </xdr:nvSpPr>
          <xdr:spPr>
            <a:xfrm>
              <a:off x="3948112" y="21259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84714965-58FD-456C-BD0A-4623CD2C864B}"/>
                </a:ext>
              </a:extLst>
            </xdr:cNvPr>
            <xdr:cNvSpPr txBox="1"/>
          </xdr:nvSpPr>
          <xdr:spPr>
            <a:xfrm>
              <a:off x="3948112" y="21259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271462</xdr:colOff>
      <xdr:row>69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FA920B58-52F1-40F8-98A4-0438D4C72CD2}"/>
                </a:ext>
              </a:extLst>
            </xdr:cNvPr>
            <xdr:cNvSpPr txBox="1"/>
          </xdr:nvSpPr>
          <xdr:spPr>
            <a:xfrm>
              <a:off x="4214812" y="21240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FA920B58-52F1-40F8-98A4-0438D4C72CD2}"/>
                </a:ext>
              </a:extLst>
            </xdr:cNvPr>
            <xdr:cNvSpPr txBox="1"/>
          </xdr:nvSpPr>
          <xdr:spPr>
            <a:xfrm>
              <a:off x="4214812" y="21240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366712</xdr:colOff>
      <xdr:row>71</xdr:row>
      <xdr:rowOff>76200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BA994E47-C1DF-4A89-B754-0A2D34C579EF}"/>
                </a:ext>
              </a:extLst>
            </xdr:cNvPr>
            <xdr:cNvSpPr txBox="1"/>
          </xdr:nvSpPr>
          <xdr:spPr>
            <a:xfrm>
              <a:off x="4995862" y="21859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BA994E47-C1DF-4A89-B754-0A2D34C579EF}"/>
                </a:ext>
              </a:extLst>
            </xdr:cNvPr>
            <xdr:cNvSpPr txBox="1"/>
          </xdr:nvSpPr>
          <xdr:spPr>
            <a:xfrm>
              <a:off x="4995862" y="21859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290512</xdr:colOff>
      <xdr:row>66</xdr:row>
      <xdr:rowOff>57150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78D96928-2602-43E1-BCFF-BB1F44A31BFD}"/>
                </a:ext>
              </a:extLst>
            </xdr:cNvPr>
            <xdr:cNvSpPr txBox="1"/>
          </xdr:nvSpPr>
          <xdr:spPr>
            <a:xfrm>
              <a:off x="6557962" y="20316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78D96928-2602-43E1-BCFF-BB1F44A31BFD}"/>
                </a:ext>
              </a:extLst>
            </xdr:cNvPr>
            <xdr:cNvSpPr txBox="1"/>
          </xdr:nvSpPr>
          <xdr:spPr>
            <a:xfrm>
              <a:off x="6557962" y="20316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147637</xdr:colOff>
      <xdr:row>73</xdr:row>
      <xdr:rowOff>76200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01240A86-ACB4-4279-B7F6-7D31FA508549}"/>
                </a:ext>
              </a:extLst>
            </xdr:cNvPr>
            <xdr:cNvSpPr txBox="1"/>
          </xdr:nvSpPr>
          <xdr:spPr>
            <a:xfrm>
              <a:off x="4090987" y="22469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01240A86-ACB4-4279-B7F6-7D31FA508549}"/>
                </a:ext>
              </a:extLst>
            </xdr:cNvPr>
            <xdr:cNvSpPr txBox="1"/>
          </xdr:nvSpPr>
          <xdr:spPr>
            <a:xfrm>
              <a:off x="4090987" y="22469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223837</xdr:colOff>
      <xdr:row>71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38DE70B1-A042-4A34-9D4C-0321D5EEFCE8}"/>
                </a:ext>
              </a:extLst>
            </xdr:cNvPr>
            <xdr:cNvSpPr txBox="1"/>
          </xdr:nvSpPr>
          <xdr:spPr>
            <a:xfrm>
              <a:off x="4852987" y="21850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38DE70B1-A042-4A34-9D4C-0321D5EEFCE8}"/>
                </a:ext>
              </a:extLst>
            </xdr:cNvPr>
            <xdr:cNvSpPr txBox="1"/>
          </xdr:nvSpPr>
          <xdr:spPr>
            <a:xfrm>
              <a:off x="4852987" y="21850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138112</xdr:colOff>
      <xdr:row>66</xdr:row>
      <xdr:rowOff>57150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15C6DFD6-3E1E-472B-8E86-3473A2BA7246}"/>
                </a:ext>
              </a:extLst>
            </xdr:cNvPr>
            <xdr:cNvSpPr txBox="1"/>
          </xdr:nvSpPr>
          <xdr:spPr>
            <a:xfrm>
              <a:off x="6405562" y="203168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15C6DFD6-3E1E-472B-8E86-3473A2BA7246}"/>
                </a:ext>
              </a:extLst>
            </xdr:cNvPr>
            <xdr:cNvSpPr txBox="1"/>
          </xdr:nvSpPr>
          <xdr:spPr>
            <a:xfrm>
              <a:off x="6405562" y="203168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4762</xdr:colOff>
      <xdr:row>73</xdr:row>
      <xdr:rowOff>76200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10E2B027-252D-4E85-AF98-2B441944BBA2}"/>
                </a:ext>
              </a:extLst>
            </xdr:cNvPr>
            <xdr:cNvSpPr txBox="1"/>
          </xdr:nvSpPr>
          <xdr:spPr>
            <a:xfrm>
              <a:off x="3948112" y="224694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10E2B027-252D-4E85-AF98-2B441944BBA2}"/>
                </a:ext>
              </a:extLst>
            </xdr:cNvPr>
            <xdr:cNvSpPr txBox="1"/>
          </xdr:nvSpPr>
          <xdr:spPr>
            <a:xfrm>
              <a:off x="3948112" y="224694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157162</xdr:colOff>
      <xdr:row>66</xdr:row>
      <xdr:rowOff>9525</xdr:rowOff>
    </xdr:from>
    <xdr:ext cx="65" cy="17023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2E91A9E-0112-46BE-99B1-1D8D476B18F6}"/>
            </a:ext>
          </a:extLst>
        </xdr:cNvPr>
        <xdr:cNvSpPr txBox="1"/>
      </xdr:nvSpPr>
      <xdr:spPr>
        <a:xfrm>
          <a:off x="7796212" y="1783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557212</xdr:colOff>
      <xdr:row>75</xdr:row>
      <xdr:rowOff>57150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2" name="TextBox 71">
              <a:extLst>
                <a:ext uri="{FF2B5EF4-FFF2-40B4-BE49-F238E27FC236}">
                  <a16:creationId xmlns:a16="http://schemas.microsoft.com/office/drawing/2014/main" id="{64DBDF24-7D6A-4134-A8D1-3AA3DE4FC629}"/>
                </a:ext>
              </a:extLst>
            </xdr:cNvPr>
            <xdr:cNvSpPr txBox="1"/>
          </xdr:nvSpPr>
          <xdr:spPr>
            <a:xfrm>
              <a:off x="5186362" y="23060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2" name="TextBox 71">
              <a:extLst>
                <a:ext uri="{FF2B5EF4-FFF2-40B4-BE49-F238E27FC236}">
                  <a16:creationId xmlns:a16="http://schemas.microsoft.com/office/drawing/2014/main" id="{64DBDF24-7D6A-4134-A8D1-3AA3DE4FC629}"/>
                </a:ext>
              </a:extLst>
            </xdr:cNvPr>
            <xdr:cNvSpPr txBox="1"/>
          </xdr:nvSpPr>
          <xdr:spPr>
            <a:xfrm>
              <a:off x="5186362" y="23060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309562</xdr:colOff>
      <xdr:row>75</xdr:row>
      <xdr:rowOff>57150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3" name="TextBox 72">
              <a:extLst>
                <a:ext uri="{FF2B5EF4-FFF2-40B4-BE49-F238E27FC236}">
                  <a16:creationId xmlns:a16="http://schemas.microsoft.com/office/drawing/2014/main" id="{BCA95E41-F166-4DCA-8D4D-2D88BAACE6DC}"/>
                </a:ext>
              </a:extLst>
            </xdr:cNvPr>
            <xdr:cNvSpPr txBox="1"/>
          </xdr:nvSpPr>
          <xdr:spPr>
            <a:xfrm>
              <a:off x="4938712" y="230600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3" name="TextBox 72">
              <a:extLst>
                <a:ext uri="{FF2B5EF4-FFF2-40B4-BE49-F238E27FC236}">
                  <a16:creationId xmlns:a16="http://schemas.microsoft.com/office/drawing/2014/main" id="{BCA95E41-F166-4DCA-8D4D-2D88BAACE6DC}"/>
                </a:ext>
              </a:extLst>
            </xdr:cNvPr>
            <xdr:cNvSpPr txBox="1"/>
          </xdr:nvSpPr>
          <xdr:spPr>
            <a:xfrm>
              <a:off x="4938712" y="230600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652462</xdr:colOff>
      <xdr:row>65</xdr:row>
      <xdr:rowOff>266700</xdr:rowOff>
    </xdr:from>
    <xdr:ext cx="65" cy="17023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F34601B-61A2-4A6D-8E92-BCCB5D0509F8}"/>
            </a:ext>
          </a:extLst>
        </xdr:cNvPr>
        <xdr:cNvSpPr txBox="1"/>
      </xdr:nvSpPr>
      <xdr:spPr>
        <a:xfrm>
          <a:off x="6919912" y="1778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157162</xdr:colOff>
      <xdr:row>67</xdr:row>
      <xdr:rowOff>9525</xdr:rowOff>
    </xdr:from>
    <xdr:ext cx="65" cy="17023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42B58E7D-1441-41B7-8150-926C8627F932}"/>
            </a:ext>
          </a:extLst>
        </xdr:cNvPr>
        <xdr:cNvSpPr txBox="1"/>
      </xdr:nvSpPr>
      <xdr:spPr>
        <a:xfrm>
          <a:off x="7796212" y="1813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652462</xdr:colOff>
      <xdr:row>66</xdr:row>
      <xdr:rowOff>266700</xdr:rowOff>
    </xdr:from>
    <xdr:ext cx="65" cy="17023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A19D03-76B5-42F5-8E03-63FEEAB54D84}"/>
            </a:ext>
          </a:extLst>
        </xdr:cNvPr>
        <xdr:cNvSpPr txBox="1"/>
      </xdr:nvSpPr>
      <xdr:spPr>
        <a:xfrm>
          <a:off x="6919912" y="180879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652462</xdr:colOff>
      <xdr:row>67</xdr:row>
      <xdr:rowOff>266700</xdr:rowOff>
    </xdr:from>
    <xdr:ext cx="65" cy="17023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12E19D1-8382-4983-AFAD-C9D1BEAA207D}"/>
            </a:ext>
          </a:extLst>
        </xdr:cNvPr>
        <xdr:cNvSpPr txBox="1"/>
      </xdr:nvSpPr>
      <xdr:spPr>
        <a:xfrm>
          <a:off x="6919912" y="18392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538162</xdr:colOff>
      <xdr:row>80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8AFD67D7-78B0-43FE-8AAE-C400512B7EA7}"/>
                </a:ext>
              </a:extLst>
            </xdr:cNvPr>
            <xdr:cNvSpPr txBox="1"/>
          </xdr:nvSpPr>
          <xdr:spPr>
            <a:xfrm>
              <a:off x="3795712" y="24593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8AFD67D7-78B0-43FE-8AAE-C400512B7EA7}"/>
                </a:ext>
              </a:extLst>
            </xdr:cNvPr>
            <xdr:cNvSpPr txBox="1"/>
          </xdr:nvSpPr>
          <xdr:spPr>
            <a:xfrm>
              <a:off x="3795712" y="24593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652462</xdr:colOff>
      <xdr:row>67</xdr:row>
      <xdr:rowOff>266700</xdr:rowOff>
    </xdr:from>
    <xdr:ext cx="65" cy="17023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6CE4FB8-5E5A-4220-A5B0-E70F95E4D0BC}"/>
            </a:ext>
          </a:extLst>
        </xdr:cNvPr>
        <xdr:cNvSpPr txBox="1"/>
      </xdr:nvSpPr>
      <xdr:spPr>
        <a:xfrm>
          <a:off x="6919912" y="18392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23812</xdr:colOff>
      <xdr:row>80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91E329BE-547D-46B9-86E4-C4448AC3FC3F}"/>
                </a:ext>
              </a:extLst>
            </xdr:cNvPr>
            <xdr:cNvSpPr txBox="1"/>
          </xdr:nvSpPr>
          <xdr:spPr>
            <a:xfrm>
              <a:off x="3967162" y="24593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91E329BE-547D-46B9-86E4-C4448AC3FC3F}"/>
                </a:ext>
              </a:extLst>
            </xdr:cNvPr>
            <xdr:cNvSpPr txBox="1"/>
          </xdr:nvSpPr>
          <xdr:spPr>
            <a:xfrm>
              <a:off x="3967162" y="24593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271462</xdr:colOff>
      <xdr:row>33</xdr:row>
      <xdr:rowOff>57150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96309CF5-700A-42DA-BC47-63F5867E0E7E}"/>
                </a:ext>
              </a:extLst>
            </xdr:cNvPr>
            <xdr:cNvSpPr txBox="1"/>
          </xdr:nvSpPr>
          <xdr:spPr>
            <a:xfrm>
              <a:off x="785812" y="8124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96309CF5-700A-42DA-BC47-63F5867E0E7E}"/>
                </a:ext>
              </a:extLst>
            </xdr:cNvPr>
            <xdr:cNvSpPr txBox="1"/>
          </xdr:nvSpPr>
          <xdr:spPr>
            <a:xfrm>
              <a:off x="785812" y="8124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61912</xdr:colOff>
      <xdr:row>33</xdr:row>
      <xdr:rowOff>76200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2" name="TextBox 81">
              <a:extLst>
                <a:ext uri="{FF2B5EF4-FFF2-40B4-BE49-F238E27FC236}">
                  <a16:creationId xmlns:a16="http://schemas.microsoft.com/office/drawing/2014/main" id="{05EFA597-B1F2-4669-BE6E-C2F43514631D}"/>
                </a:ext>
              </a:extLst>
            </xdr:cNvPr>
            <xdr:cNvSpPr txBox="1"/>
          </xdr:nvSpPr>
          <xdr:spPr>
            <a:xfrm>
              <a:off x="576262" y="8143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2" name="TextBox 81">
              <a:extLst>
                <a:ext uri="{FF2B5EF4-FFF2-40B4-BE49-F238E27FC236}">
                  <a16:creationId xmlns:a16="http://schemas.microsoft.com/office/drawing/2014/main" id="{05EFA597-B1F2-4669-BE6E-C2F43514631D}"/>
                </a:ext>
              </a:extLst>
            </xdr:cNvPr>
            <xdr:cNvSpPr txBox="1"/>
          </xdr:nvSpPr>
          <xdr:spPr>
            <a:xfrm>
              <a:off x="576262" y="8143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295275</xdr:colOff>
          <xdr:row>5</xdr:row>
          <xdr:rowOff>114300</xdr:rowOff>
        </xdr:from>
        <xdr:to>
          <xdr:col>5</xdr:col>
          <xdr:colOff>428625</xdr:colOff>
          <xdr:row>5</xdr:row>
          <xdr:rowOff>228600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440C1AEF-0487-4491-9D33-0E8E56B5A5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1115546</xdr:colOff>
      <xdr:row>23</xdr:row>
      <xdr:rowOff>54215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41F3FE8-F2AF-4F1C-B2EF-73E68C4F5872}"/>
                </a:ext>
              </a:extLst>
            </xdr:cNvPr>
            <xdr:cNvSpPr txBox="1"/>
          </xdr:nvSpPr>
          <xdr:spPr>
            <a:xfrm>
              <a:off x="2934821" y="705509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41F3FE8-F2AF-4F1C-B2EF-73E68C4F5872}"/>
                </a:ext>
              </a:extLst>
            </xdr:cNvPr>
            <xdr:cNvSpPr txBox="1"/>
          </xdr:nvSpPr>
          <xdr:spPr>
            <a:xfrm>
              <a:off x="2934821" y="705509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185483</xdr:colOff>
      <xdr:row>21</xdr:row>
      <xdr:rowOff>42956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234B1B0-F4B3-4235-AEC3-A32BD6E9CA68}"/>
                </a:ext>
              </a:extLst>
            </xdr:cNvPr>
            <xdr:cNvSpPr txBox="1"/>
          </xdr:nvSpPr>
          <xdr:spPr>
            <a:xfrm>
              <a:off x="4824158" y="643423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234B1B0-F4B3-4235-AEC3-A32BD6E9CA68}"/>
                </a:ext>
              </a:extLst>
            </xdr:cNvPr>
            <xdr:cNvSpPr txBox="1"/>
          </xdr:nvSpPr>
          <xdr:spPr>
            <a:xfrm>
              <a:off x="4824158" y="643423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157162</xdr:colOff>
      <xdr:row>10</xdr:row>
      <xdr:rowOff>76200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92BF528-5270-49E3-B5B6-002E34DCA0E0}"/>
            </a:ext>
          </a:extLst>
        </xdr:cNvPr>
        <xdr:cNvSpPr txBox="1"/>
      </xdr:nvSpPr>
      <xdr:spPr>
        <a:xfrm>
          <a:off x="8691562" y="3114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963939</xdr:colOff>
      <xdr:row>23</xdr:row>
      <xdr:rowOff>63769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DD4E905-62B7-49ED-AA8D-CDCEF18351D1}"/>
                </a:ext>
              </a:extLst>
            </xdr:cNvPr>
            <xdr:cNvSpPr txBox="1"/>
          </xdr:nvSpPr>
          <xdr:spPr>
            <a:xfrm>
              <a:off x="2783214" y="70646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DD4E905-62B7-49ED-AA8D-CDCEF18351D1}"/>
                </a:ext>
              </a:extLst>
            </xdr:cNvPr>
            <xdr:cNvSpPr txBox="1"/>
          </xdr:nvSpPr>
          <xdr:spPr>
            <a:xfrm>
              <a:off x="2783214" y="70646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157162</xdr:colOff>
      <xdr:row>11</xdr:row>
      <xdr:rowOff>76200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9E0D137-0B28-4FF8-8ACB-501E2786F5C9}"/>
            </a:ext>
          </a:extLst>
        </xdr:cNvPr>
        <xdr:cNvSpPr txBox="1"/>
      </xdr:nvSpPr>
      <xdr:spPr>
        <a:xfrm>
          <a:off x="8691562" y="3419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34009</xdr:colOff>
      <xdr:row>21</xdr:row>
      <xdr:rowOff>64355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C390F43-C911-4204-8AE0-67FBED0EC847}"/>
                </a:ext>
              </a:extLst>
            </xdr:cNvPr>
            <xdr:cNvSpPr txBox="1"/>
          </xdr:nvSpPr>
          <xdr:spPr>
            <a:xfrm>
              <a:off x="4672684" y="645563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C390F43-C911-4204-8AE0-67FBED0EC847}"/>
                </a:ext>
              </a:extLst>
            </xdr:cNvPr>
            <xdr:cNvSpPr txBox="1"/>
          </xdr:nvSpPr>
          <xdr:spPr>
            <a:xfrm>
              <a:off x="4672684" y="645563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94280</xdr:colOff>
      <xdr:row>20</xdr:row>
      <xdr:rowOff>82819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C0AF312D-83BE-4C4B-9B64-B28A28FF58B8}"/>
                </a:ext>
              </a:extLst>
            </xdr:cNvPr>
            <xdr:cNvSpPr txBox="1"/>
          </xdr:nvSpPr>
          <xdr:spPr>
            <a:xfrm>
              <a:off x="4732955" y="616929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C0AF312D-83BE-4C4B-9B64-B28A28FF58B8}"/>
                </a:ext>
              </a:extLst>
            </xdr:cNvPr>
            <xdr:cNvSpPr txBox="1"/>
          </xdr:nvSpPr>
          <xdr:spPr>
            <a:xfrm>
              <a:off x="4732955" y="616929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157162</xdr:colOff>
      <xdr:row>12</xdr:row>
      <xdr:rowOff>76200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E061FC0-E577-4125-A6F3-4C0E03B590FD}"/>
            </a:ext>
          </a:extLst>
        </xdr:cNvPr>
        <xdr:cNvSpPr txBox="1"/>
      </xdr:nvSpPr>
      <xdr:spPr>
        <a:xfrm>
          <a:off x="8691562" y="3724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626828</xdr:colOff>
      <xdr:row>20</xdr:row>
      <xdr:rowOff>76170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99BCAC3A-F83A-42C1-A89B-1874C988702B}"/>
                </a:ext>
              </a:extLst>
            </xdr:cNvPr>
            <xdr:cNvSpPr txBox="1"/>
          </xdr:nvSpPr>
          <xdr:spPr>
            <a:xfrm>
              <a:off x="4522553" y="616264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99BCAC3A-F83A-42C1-A89B-1874C988702B}"/>
                </a:ext>
              </a:extLst>
            </xdr:cNvPr>
            <xdr:cNvSpPr txBox="1"/>
          </xdr:nvSpPr>
          <xdr:spPr>
            <a:xfrm>
              <a:off x="4522553" y="616264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7712C362-2E95-44EA-81A4-57452E1B58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72DEF438-F54A-45A0-BA3E-9E2330568D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13389078-A584-427C-8F56-5BA8E1FB5E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1860685</xdr:colOff>
      <xdr:row>15</xdr:row>
      <xdr:rowOff>69492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DFB3E0B-C9B9-4DC1-9670-D82064A8FB1E}"/>
                </a:ext>
              </a:extLst>
            </xdr:cNvPr>
            <xdr:cNvSpPr txBox="1"/>
          </xdr:nvSpPr>
          <xdr:spPr>
            <a:xfrm>
              <a:off x="4737235" y="463196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DFB3E0B-C9B9-4DC1-9670-D82064A8FB1E}"/>
                </a:ext>
              </a:extLst>
            </xdr:cNvPr>
            <xdr:cNvSpPr txBox="1"/>
          </xdr:nvSpPr>
          <xdr:spPr>
            <a:xfrm>
              <a:off x="4737235" y="463196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1701419</xdr:colOff>
      <xdr:row>15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1206F9D2-CAAC-4EC8-904C-6C854A2CF892}"/>
                </a:ext>
              </a:extLst>
            </xdr:cNvPr>
            <xdr:cNvSpPr txBox="1"/>
          </xdr:nvSpPr>
          <xdr:spPr>
            <a:xfrm>
              <a:off x="4577969" y="4629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1206F9D2-CAAC-4EC8-904C-6C854A2CF892}"/>
                </a:ext>
              </a:extLst>
            </xdr:cNvPr>
            <xdr:cNvSpPr txBox="1"/>
          </xdr:nvSpPr>
          <xdr:spPr>
            <a:xfrm>
              <a:off x="4577969" y="4629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19721</xdr:colOff>
      <xdr:row>17</xdr:row>
      <xdr:rowOff>51873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AF9263F6-CE17-4690-A8E1-2C7CB0AEF657}"/>
                </a:ext>
              </a:extLst>
            </xdr:cNvPr>
            <xdr:cNvSpPr txBox="1"/>
          </xdr:nvSpPr>
          <xdr:spPr>
            <a:xfrm>
              <a:off x="6049046" y="522394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AF9263F6-CE17-4690-A8E1-2C7CB0AEF657}"/>
                </a:ext>
              </a:extLst>
            </xdr:cNvPr>
            <xdr:cNvSpPr txBox="1"/>
          </xdr:nvSpPr>
          <xdr:spPr>
            <a:xfrm>
              <a:off x="6049046" y="522394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341112</xdr:colOff>
      <xdr:row>17</xdr:row>
      <xdr:rowOff>55920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F57F068-A928-4532-9136-98465B6324DF}"/>
                </a:ext>
              </a:extLst>
            </xdr:cNvPr>
            <xdr:cNvSpPr txBox="1"/>
          </xdr:nvSpPr>
          <xdr:spPr>
            <a:xfrm>
              <a:off x="5894187" y="522799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F57F068-A928-4532-9136-98465B6324DF}"/>
                </a:ext>
              </a:extLst>
            </xdr:cNvPr>
            <xdr:cNvSpPr txBox="1"/>
          </xdr:nvSpPr>
          <xdr:spPr>
            <a:xfrm>
              <a:off x="5894187" y="522799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56121</xdr:colOff>
      <xdr:row>19</xdr:row>
      <xdr:rowOff>57150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8D106E4-E219-4947-BA28-0A4B48EF36E8}"/>
                </a:ext>
              </a:extLst>
            </xdr:cNvPr>
            <xdr:cNvSpPr txBox="1"/>
          </xdr:nvSpPr>
          <xdr:spPr>
            <a:xfrm>
              <a:off x="1761096" y="5838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8D106E4-E219-4947-BA28-0A4B48EF36E8}"/>
                </a:ext>
              </a:extLst>
            </xdr:cNvPr>
            <xdr:cNvSpPr txBox="1"/>
          </xdr:nvSpPr>
          <xdr:spPr>
            <a:xfrm>
              <a:off x="1761096" y="5838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587062</xdr:colOff>
      <xdr:row>19</xdr:row>
      <xdr:rowOff>53260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B5DAAA9D-7759-4961-ACF2-73C8DEB6565F}"/>
                </a:ext>
              </a:extLst>
            </xdr:cNvPr>
            <xdr:cNvSpPr txBox="1"/>
          </xdr:nvSpPr>
          <xdr:spPr>
            <a:xfrm>
              <a:off x="1606237" y="583493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B5DAAA9D-7759-4961-ACF2-73C8DEB6565F}"/>
                </a:ext>
              </a:extLst>
            </xdr:cNvPr>
            <xdr:cNvSpPr txBox="1"/>
          </xdr:nvSpPr>
          <xdr:spPr>
            <a:xfrm>
              <a:off x="1606237" y="583493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138112</xdr:colOff>
      <xdr:row>13</xdr:row>
      <xdr:rowOff>104775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E31AB8B-61A0-4BD2-9586-BC61DEF0A217}"/>
            </a:ext>
          </a:extLst>
        </xdr:cNvPr>
        <xdr:cNvSpPr txBox="1"/>
      </xdr:nvSpPr>
      <xdr:spPr>
        <a:xfrm>
          <a:off x="8529637" y="4057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138112</xdr:colOff>
      <xdr:row>14</xdr:row>
      <xdr:rowOff>104775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09EEEB1-7C0E-42EA-B9D5-B76B9254C79D}"/>
            </a:ext>
          </a:extLst>
        </xdr:cNvPr>
        <xdr:cNvSpPr txBox="1"/>
      </xdr:nvSpPr>
      <xdr:spPr>
        <a:xfrm>
          <a:off x="8529637" y="4362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157162</xdr:colOff>
      <xdr:row>14</xdr:row>
      <xdr:rowOff>95250</xdr:rowOff>
    </xdr:from>
    <xdr:ext cx="65" cy="17023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F0003D5-A60C-4485-B87F-48CD761D6D5F}"/>
            </a:ext>
          </a:extLst>
        </xdr:cNvPr>
        <xdr:cNvSpPr txBox="1"/>
      </xdr:nvSpPr>
      <xdr:spPr>
        <a:xfrm>
          <a:off x="9234487" y="4352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157162</xdr:colOff>
      <xdr:row>15</xdr:row>
      <xdr:rowOff>95250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1AA0C44-43D4-453D-A772-390E6C2AAF79}"/>
            </a:ext>
          </a:extLst>
        </xdr:cNvPr>
        <xdr:cNvSpPr txBox="1"/>
      </xdr:nvSpPr>
      <xdr:spPr>
        <a:xfrm>
          <a:off x="9234487" y="46577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A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A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A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A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A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A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12295" name="Object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A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12296" name="Object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A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12305" name="Object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A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5</xdr:row>
          <xdr:rowOff>104775</xdr:rowOff>
        </xdr:from>
        <xdr:to>
          <xdr:col>9</xdr:col>
          <xdr:colOff>409575</xdr:colOff>
          <xdr:row>5</xdr:row>
          <xdr:rowOff>219075</xdr:rowOff>
        </xdr:to>
        <xdr:sp macro="" textlink="">
          <xdr:nvSpPr>
            <xdr:cNvPr id="12306" name="Object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A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153507</xdr:colOff>
      <xdr:row>21</xdr:row>
      <xdr:rowOff>65471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10492462" y="581510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10492462" y="581510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58497</xdr:colOff>
      <xdr:row>21</xdr:row>
      <xdr:rowOff>61382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10397452" y="581101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10397452" y="581101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656574</xdr:colOff>
      <xdr:row>22</xdr:row>
      <xdr:rowOff>69921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A00-00000E000000}"/>
                </a:ext>
              </a:extLst>
            </xdr:cNvPr>
            <xdr:cNvSpPr txBox="1"/>
          </xdr:nvSpPr>
          <xdr:spPr>
            <a:xfrm>
              <a:off x="10995529" y="612262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E5DB11BA-3086-4117-B6AF-F5F34B89318B}"/>
                </a:ext>
              </a:extLst>
            </xdr:cNvPr>
            <xdr:cNvSpPr txBox="1"/>
          </xdr:nvSpPr>
          <xdr:spPr>
            <a:xfrm>
              <a:off x="10995529" y="612262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484836</xdr:colOff>
      <xdr:row>22</xdr:row>
      <xdr:rowOff>64750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A00-00000F000000}"/>
                </a:ext>
              </a:extLst>
            </xdr:cNvPr>
            <xdr:cNvSpPr txBox="1"/>
          </xdr:nvSpPr>
          <xdr:spPr>
            <a:xfrm>
              <a:off x="10823791" y="611745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43C87D79-DF62-4242-884C-68B4B46F26F8}"/>
                </a:ext>
              </a:extLst>
            </xdr:cNvPr>
            <xdr:cNvSpPr txBox="1"/>
          </xdr:nvSpPr>
          <xdr:spPr>
            <a:xfrm>
              <a:off x="10823791" y="611745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423862</xdr:colOff>
      <xdr:row>23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A00-000010000000}"/>
                </a:ext>
              </a:extLst>
            </xdr:cNvPr>
            <xdr:cNvSpPr txBox="1"/>
          </xdr:nvSpPr>
          <xdr:spPr>
            <a:xfrm>
              <a:off x="9436893" y="643651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524AACC8-295D-41F2-AAB0-5BAFF11BDEF0}"/>
                </a:ext>
              </a:extLst>
            </xdr:cNvPr>
            <xdr:cNvSpPr txBox="1"/>
          </xdr:nvSpPr>
          <xdr:spPr>
            <a:xfrm>
              <a:off x="9436893" y="643651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265112</xdr:colOff>
      <xdr:row>23</xdr:row>
      <xdr:rowOff>67996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A00-000011000000}"/>
                </a:ext>
              </a:extLst>
            </xdr:cNvPr>
            <xdr:cNvSpPr txBox="1"/>
          </xdr:nvSpPr>
          <xdr:spPr>
            <a:xfrm>
              <a:off x="9278143" y="643784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E5505647-DED4-4174-A4CC-633C4A2158AC}"/>
                </a:ext>
              </a:extLst>
            </xdr:cNvPr>
            <xdr:cNvSpPr txBox="1"/>
          </xdr:nvSpPr>
          <xdr:spPr>
            <a:xfrm>
              <a:off x="9278143" y="643784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547253</xdr:colOff>
      <xdr:row>25</xdr:row>
      <xdr:rowOff>79663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A00-000012000000}"/>
                </a:ext>
              </a:extLst>
            </xdr:cNvPr>
            <xdr:cNvSpPr txBox="1"/>
          </xdr:nvSpPr>
          <xdr:spPr>
            <a:xfrm>
              <a:off x="7552458" y="704157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A00-000012000000}"/>
                </a:ext>
              </a:extLst>
            </xdr:cNvPr>
            <xdr:cNvSpPr txBox="1"/>
          </xdr:nvSpPr>
          <xdr:spPr>
            <a:xfrm>
              <a:off x="7552458" y="704157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1023504</xdr:colOff>
      <xdr:row>25</xdr:row>
      <xdr:rowOff>79663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A00-000013000000}"/>
                </a:ext>
              </a:extLst>
            </xdr:cNvPr>
            <xdr:cNvSpPr txBox="1"/>
          </xdr:nvSpPr>
          <xdr:spPr>
            <a:xfrm>
              <a:off x="2841913" y="704157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A00-000013000000}"/>
                </a:ext>
              </a:extLst>
            </xdr:cNvPr>
            <xdr:cNvSpPr txBox="1"/>
          </xdr:nvSpPr>
          <xdr:spPr>
            <a:xfrm>
              <a:off x="2841913" y="704157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821458</xdr:colOff>
      <xdr:row>25</xdr:row>
      <xdr:rowOff>69080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A00-000014000000}"/>
                </a:ext>
              </a:extLst>
            </xdr:cNvPr>
            <xdr:cNvSpPr txBox="1"/>
          </xdr:nvSpPr>
          <xdr:spPr>
            <a:xfrm>
              <a:off x="2639867" y="703098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A00-000014000000}"/>
                </a:ext>
              </a:extLst>
            </xdr:cNvPr>
            <xdr:cNvSpPr txBox="1"/>
          </xdr:nvSpPr>
          <xdr:spPr>
            <a:xfrm>
              <a:off x="2639867" y="703098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82550</xdr:colOff>
      <xdr:row>27</xdr:row>
      <xdr:rowOff>82548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A00-000015000000}"/>
                </a:ext>
              </a:extLst>
            </xdr:cNvPr>
            <xdr:cNvSpPr txBox="1"/>
          </xdr:nvSpPr>
          <xdr:spPr>
            <a:xfrm>
              <a:off x="8421255" y="76505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A00-000015000000}"/>
                </a:ext>
              </a:extLst>
            </xdr:cNvPr>
            <xdr:cNvSpPr txBox="1"/>
          </xdr:nvSpPr>
          <xdr:spPr>
            <a:xfrm>
              <a:off x="8421255" y="76505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90247</xdr:colOff>
      <xdr:row>27</xdr:row>
      <xdr:rowOff>80624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A00-000016000000}"/>
                </a:ext>
              </a:extLst>
            </xdr:cNvPr>
            <xdr:cNvSpPr txBox="1"/>
          </xdr:nvSpPr>
          <xdr:spPr>
            <a:xfrm>
              <a:off x="3709747" y="764866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A63AAFD-AB00-4EC2-AE64-B6C0E97865D1}"/>
                </a:ext>
              </a:extLst>
            </xdr:cNvPr>
            <xdr:cNvSpPr txBox="1"/>
          </xdr:nvSpPr>
          <xdr:spPr>
            <a:xfrm>
              <a:off x="3709747" y="764866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353869</xdr:colOff>
      <xdr:row>25</xdr:row>
      <xdr:rowOff>69079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A00-000017000000}"/>
                </a:ext>
              </a:extLst>
            </xdr:cNvPr>
            <xdr:cNvSpPr txBox="1"/>
          </xdr:nvSpPr>
          <xdr:spPr>
            <a:xfrm>
              <a:off x="7359074" y="70309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A00-000017000000}"/>
                </a:ext>
              </a:extLst>
            </xdr:cNvPr>
            <xdr:cNvSpPr txBox="1"/>
          </xdr:nvSpPr>
          <xdr:spPr>
            <a:xfrm>
              <a:off x="7359074" y="70309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18</xdr:col>
      <xdr:colOff>304799</xdr:colOff>
      <xdr:row>27</xdr:row>
      <xdr:rowOff>1731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12851822" y="756977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9</xdr:col>
      <xdr:colOff>374072</xdr:colOff>
      <xdr:row>30</xdr:row>
      <xdr:rowOff>79663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A00-000019000000}"/>
                </a:ext>
              </a:extLst>
            </xdr:cNvPr>
            <xdr:cNvSpPr txBox="1"/>
          </xdr:nvSpPr>
          <xdr:spPr>
            <a:xfrm>
              <a:off x="6712527" y="855691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4509BEB8-9F82-4BAC-90CC-4ECA8161D044}"/>
                </a:ext>
              </a:extLst>
            </xdr:cNvPr>
            <xdr:cNvSpPr txBox="1"/>
          </xdr:nvSpPr>
          <xdr:spPr>
            <a:xfrm>
              <a:off x="6712527" y="855691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577081</xdr:colOff>
      <xdr:row>27</xdr:row>
      <xdr:rowOff>61382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:cNvPr>
            <xdr:cNvSpPr txBox="1"/>
          </xdr:nvSpPr>
          <xdr:spPr>
            <a:xfrm>
              <a:off x="3564467" y="762942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5E2D5D9F-1C5E-43E1-911E-8C05CAFE88FD}"/>
                </a:ext>
              </a:extLst>
            </xdr:cNvPr>
            <xdr:cNvSpPr txBox="1"/>
          </xdr:nvSpPr>
          <xdr:spPr>
            <a:xfrm>
              <a:off x="3564467" y="762942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18</xdr:col>
      <xdr:colOff>304799</xdr:colOff>
      <xdr:row>28</xdr:row>
      <xdr:rowOff>1730</xdr:rowOff>
    </xdr:from>
    <xdr:ext cx="65" cy="17023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/>
      </xdr:nvSpPr>
      <xdr:spPr>
        <a:xfrm>
          <a:off x="12851822" y="78728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18</xdr:col>
      <xdr:colOff>304799</xdr:colOff>
      <xdr:row>28</xdr:row>
      <xdr:rowOff>1730</xdr:rowOff>
    </xdr:from>
    <xdr:ext cx="65" cy="17023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/>
      </xdr:nvSpPr>
      <xdr:spPr>
        <a:xfrm>
          <a:off x="12851822" y="787284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11</xdr:col>
      <xdr:colOff>595360</xdr:colOff>
      <xdr:row>27</xdr:row>
      <xdr:rowOff>70041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A00-00001D000000}"/>
                </a:ext>
              </a:extLst>
            </xdr:cNvPr>
            <xdr:cNvSpPr txBox="1"/>
          </xdr:nvSpPr>
          <xdr:spPr>
            <a:xfrm>
              <a:off x="8267315" y="763808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A00-00001D000000}"/>
                </a:ext>
              </a:extLst>
            </xdr:cNvPr>
            <xdr:cNvSpPr txBox="1"/>
          </xdr:nvSpPr>
          <xdr:spPr>
            <a:xfrm>
              <a:off x="8267315" y="763808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18</xdr:col>
      <xdr:colOff>304799</xdr:colOff>
      <xdr:row>30</xdr:row>
      <xdr:rowOff>1731</xdr:rowOff>
    </xdr:from>
    <xdr:ext cx="65" cy="17023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/>
      </xdr:nvSpPr>
      <xdr:spPr>
        <a:xfrm>
          <a:off x="12851822" y="847898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9</xdr:col>
      <xdr:colOff>215322</xdr:colOff>
      <xdr:row>30</xdr:row>
      <xdr:rowOff>60420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A00-00001F000000}"/>
                </a:ext>
              </a:extLst>
            </xdr:cNvPr>
            <xdr:cNvSpPr txBox="1"/>
          </xdr:nvSpPr>
          <xdr:spPr>
            <a:xfrm>
              <a:off x="6553777" y="853767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7FFF6B9D-31ED-43EE-8201-445DE4C3F46C}"/>
                </a:ext>
              </a:extLst>
            </xdr:cNvPr>
            <xdr:cNvSpPr txBox="1"/>
          </xdr:nvSpPr>
          <xdr:spPr>
            <a:xfrm>
              <a:off x="6553777" y="853767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19</xdr:col>
      <xdr:colOff>42141</xdr:colOff>
      <xdr:row>30</xdr:row>
      <xdr:rowOff>242261</xdr:rowOff>
    </xdr:from>
    <xdr:ext cx="65" cy="17023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/>
      </xdr:nvSpPr>
      <xdr:spPr>
        <a:xfrm>
          <a:off x="13273232" y="871951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th-TH" sz="1100"/>
        </a:p>
      </xdr:txBody>
    </xdr:sp>
    <xdr:clientData/>
  </xdr:oneCellAnchor>
  <xdr:oneCellAnchor>
    <xdr:from>
      <xdr:col>3</xdr:col>
      <xdr:colOff>682914</xdr:colOff>
      <xdr:row>21</xdr:row>
      <xdr:rowOff>60420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A00-000021000000}"/>
                </a:ext>
              </a:extLst>
            </xdr:cNvPr>
            <xdr:cNvSpPr txBox="1"/>
          </xdr:nvSpPr>
          <xdr:spPr>
            <a:xfrm>
              <a:off x="2501323" y="581005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A00-000021000000}"/>
                </a:ext>
              </a:extLst>
            </xdr:cNvPr>
            <xdr:cNvSpPr txBox="1"/>
          </xdr:nvSpPr>
          <xdr:spPr>
            <a:xfrm>
              <a:off x="2501323" y="581005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893618</xdr:colOff>
      <xdr:row>21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DB87413-70C4-4249-B64C-3ECB8D57FB68}"/>
                </a:ext>
              </a:extLst>
            </xdr:cNvPr>
            <xdr:cNvSpPr txBox="1"/>
          </xdr:nvSpPr>
          <xdr:spPr>
            <a:xfrm>
              <a:off x="2712027" y="581631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DB87413-70C4-4249-B64C-3ECB8D57FB68}"/>
                </a:ext>
              </a:extLst>
            </xdr:cNvPr>
            <xdr:cNvSpPr txBox="1"/>
          </xdr:nvSpPr>
          <xdr:spPr>
            <a:xfrm>
              <a:off x="2712027" y="581631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616526</xdr:colOff>
      <xdr:row>28</xdr:row>
      <xdr:rowOff>66674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C5FE964-DEDB-4F93-8E93-F73447162544}"/>
                </a:ext>
              </a:extLst>
            </xdr:cNvPr>
            <xdr:cNvSpPr txBox="1"/>
          </xdr:nvSpPr>
          <xdr:spPr>
            <a:xfrm>
              <a:off x="6288231" y="79377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C5FE964-DEDB-4F93-8E93-F73447162544}"/>
                </a:ext>
              </a:extLst>
            </xdr:cNvPr>
            <xdr:cNvSpPr txBox="1"/>
          </xdr:nvSpPr>
          <xdr:spPr>
            <a:xfrm>
              <a:off x="6288231" y="79377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452004</xdr:colOff>
      <xdr:row>28</xdr:row>
      <xdr:rowOff>83992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156C21D-8DD9-4DB7-BF2B-AC5EBF47C85D}"/>
                </a:ext>
              </a:extLst>
            </xdr:cNvPr>
            <xdr:cNvSpPr txBox="1"/>
          </xdr:nvSpPr>
          <xdr:spPr>
            <a:xfrm>
              <a:off x="6123709" y="795510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156C21D-8DD9-4DB7-BF2B-AC5EBF47C85D}"/>
                </a:ext>
              </a:extLst>
            </xdr:cNvPr>
            <xdr:cNvSpPr txBox="1"/>
          </xdr:nvSpPr>
          <xdr:spPr>
            <a:xfrm>
              <a:off x="6123709" y="795510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114298</xdr:colOff>
      <xdr:row>28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2BA93499-33ED-43E2-814C-A30931786C79}"/>
                </a:ext>
              </a:extLst>
            </xdr:cNvPr>
            <xdr:cNvSpPr txBox="1"/>
          </xdr:nvSpPr>
          <xdr:spPr>
            <a:xfrm>
              <a:off x="10453253" y="793778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2BA93499-33ED-43E2-814C-A30931786C79}"/>
                </a:ext>
              </a:extLst>
            </xdr:cNvPr>
            <xdr:cNvSpPr txBox="1"/>
          </xdr:nvSpPr>
          <xdr:spPr>
            <a:xfrm>
              <a:off x="10453253" y="793778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607867</xdr:colOff>
      <xdr:row>28</xdr:row>
      <xdr:rowOff>58015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16D08D3C-C75D-4BE7-BA72-3835C9663EE2}"/>
                </a:ext>
              </a:extLst>
            </xdr:cNvPr>
            <xdr:cNvSpPr txBox="1"/>
          </xdr:nvSpPr>
          <xdr:spPr>
            <a:xfrm>
              <a:off x="10280072" y="79291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16D08D3C-C75D-4BE7-BA72-3835C9663EE2}"/>
                </a:ext>
              </a:extLst>
            </xdr:cNvPr>
            <xdr:cNvSpPr txBox="1"/>
          </xdr:nvSpPr>
          <xdr:spPr>
            <a:xfrm>
              <a:off x="10280072" y="79291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B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13322" name="Object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B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13323" name="Object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B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13324" name="Object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B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13325" name="Object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B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13326" name="Object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B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13327" name="Object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B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13328" name="Object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B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13329" name="Object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B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257175</xdr:colOff>
          <xdr:row>5</xdr:row>
          <xdr:rowOff>85725</xdr:rowOff>
        </xdr:from>
        <xdr:to>
          <xdr:col>9</xdr:col>
          <xdr:colOff>390525</xdr:colOff>
          <xdr:row>5</xdr:row>
          <xdr:rowOff>200025</xdr:rowOff>
        </xdr:to>
        <xdr:sp macro="" textlink="">
          <xdr:nvSpPr>
            <xdr:cNvPr id="13330" name="Object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B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300037</xdr:colOff>
      <xdr:row>17</xdr:row>
      <xdr:rowOff>66675</xdr:rowOff>
    </xdr:from>
    <xdr:ext cx="193643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5224462" y="4943475"/>
              <a:ext cx="19364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th-TH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r>
                <a:rPr lang="th-TH" sz="1100"/>
                <a:t>  </a:t>
              </a:r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5224462" y="4943475"/>
              <a:ext cx="193643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th-TH" sz="1100"/>
                <a:t>  </a:t>
              </a:r>
            </a:p>
          </xdr:txBody>
        </xdr:sp>
      </mc:Fallback>
    </mc:AlternateContent>
    <xdr:clientData/>
  </xdr:oneCellAnchor>
  <xdr:oneCellAnchor>
    <xdr:from>
      <xdr:col>5</xdr:col>
      <xdr:colOff>109537</xdr:colOff>
      <xdr:row>17</xdr:row>
      <xdr:rowOff>57150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5033962" y="4933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5033962" y="4933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61912</xdr:colOff>
      <xdr:row>18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B00-00000E000000}"/>
                </a:ext>
              </a:extLst>
            </xdr:cNvPr>
            <xdr:cNvSpPr txBox="1"/>
          </xdr:nvSpPr>
          <xdr:spPr>
            <a:xfrm>
              <a:off x="8977312" y="52482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9D35DF99-83E5-48DC-A1A6-4B6945FA7F20}"/>
                </a:ext>
              </a:extLst>
            </xdr:cNvPr>
            <xdr:cNvSpPr txBox="1"/>
          </xdr:nvSpPr>
          <xdr:spPr>
            <a:xfrm>
              <a:off x="8977312" y="52482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966787</xdr:colOff>
      <xdr:row>19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B00-00000F000000}"/>
                </a:ext>
              </a:extLst>
            </xdr:cNvPr>
            <xdr:cNvSpPr txBox="1"/>
          </xdr:nvSpPr>
          <xdr:spPr>
            <a:xfrm>
              <a:off x="2671762" y="5543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C8C46F69-B9B1-42F7-802C-B1585465D6BE}"/>
                </a:ext>
              </a:extLst>
            </xdr:cNvPr>
            <xdr:cNvSpPr txBox="1"/>
          </xdr:nvSpPr>
          <xdr:spPr>
            <a:xfrm>
              <a:off x="2671762" y="5543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1138237</xdr:colOff>
      <xdr:row>19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B00-000010000000}"/>
                </a:ext>
              </a:extLst>
            </xdr:cNvPr>
            <xdr:cNvSpPr txBox="1"/>
          </xdr:nvSpPr>
          <xdr:spPr>
            <a:xfrm>
              <a:off x="2843212" y="5543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D518D779-FAAD-439B-A712-E7F6E69EB2E9}"/>
                </a:ext>
              </a:extLst>
            </xdr:cNvPr>
            <xdr:cNvSpPr txBox="1"/>
          </xdr:nvSpPr>
          <xdr:spPr>
            <a:xfrm>
              <a:off x="2843212" y="5543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576262</xdr:colOff>
      <xdr:row>18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B00-000011000000}"/>
                </a:ext>
              </a:extLst>
            </xdr:cNvPr>
            <xdr:cNvSpPr txBox="1"/>
          </xdr:nvSpPr>
          <xdr:spPr>
            <a:xfrm>
              <a:off x="8824912" y="52387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6548A5AC-2156-453B-9E8C-F35DB8246CAB}"/>
                </a:ext>
              </a:extLst>
            </xdr:cNvPr>
            <xdr:cNvSpPr txBox="1"/>
          </xdr:nvSpPr>
          <xdr:spPr>
            <a:xfrm>
              <a:off x="8824912" y="52387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671512</xdr:colOff>
      <xdr:row>21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B00-000012000000}"/>
                </a:ext>
              </a:extLst>
            </xdr:cNvPr>
            <xdr:cNvSpPr txBox="1"/>
          </xdr:nvSpPr>
          <xdr:spPr>
            <a:xfrm>
              <a:off x="6224587" y="61722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44690276-E8C9-468B-BB86-CF65973A48AC}"/>
                </a:ext>
              </a:extLst>
            </xdr:cNvPr>
            <xdr:cNvSpPr txBox="1"/>
          </xdr:nvSpPr>
          <xdr:spPr>
            <a:xfrm>
              <a:off x="6224587" y="61722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519112</xdr:colOff>
      <xdr:row>21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B00-000013000000}"/>
                </a:ext>
              </a:extLst>
            </xdr:cNvPr>
            <xdr:cNvSpPr txBox="1"/>
          </xdr:nvSpPr>
          <xdr:spPr>
            <a:xfrm>
              <a:off x="6072187" y="6162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43617D1A-BCB6-4505-BC3F-56881B14E5B3}"/>
                </a:ext>
              </a:extLst>
            </xdr:cNvPr>
            <xdr:cNvSpPr txBox="1"/>
          </xdr:nvSpPr>
          <xdr:spPr>
            <a:xfrm>
              <a:off x="6072187" y="6162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242887</xdr:colOff>
      <xdr:row>22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B00-000014000000}"/>
                </a:ext>
              </a:extLst>
            </xdr:cNvPr>
            <xdr:cNvSpPr txBox="1"/>
          </xdr:nvSpPr>
          <xdr:spPr>
            <a:xfrm>
              <a:off x="9158287" y="6467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6199F5FC-04CF-4FF3-BB34-C2E75CD661FC}"/>
                </a:ext>
              </a:extLst>
            </xdr:cNvPr>
            <xdr:cNvSpPr txBox="1"/>
          </xdr:nvSpPr>
          <xdr:spPr>
            <a:xfrm>
              <a:off x="9158287" y="6467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109537</xdr:colOff>
      <xdr:row>22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B00-000015000000}"/>
                </a:ext>
              </a:extLst>
            </xdr:cNvPr>
            <xdr:cNvSpPr txBox="1"/>
          </xdr:nvSpPr>
          <xdr:spPr>
            <a:xfrm>
              <a:off x="9024937" y="6457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C3192059-8FF0-49F4-906F-D881B44FB075}"/>
                </a:ext>
              </a:extLst>
            </xdr:cNvPr>
            <xdr:cNvSpPr txBox="1"/>
          </xdr:nvSpPr>
          <xdr:spPr>
            <a:xfrm>
              <a:off x="9024937" y="6457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1783556</xdr:colOff>
      <xdr:row>24</xdr:row>
      <xdr:rowOff>80962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B00-000016000000}"/>
                </a:ext>
              </a:extLst>
            </xdr:cNvPr>
            <xdr:cNvSpPr txBox="1"/>
          </xdr:nvSpPr>
          <xdr:spPr>
            <a:xfrm>
              <a:off x="4660106" y="70913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B00-000016000000}"/>
                </a:ext>
              </a:extLst>
            </xdr:cNvPr>
            <xdr:cNvSpPr txBox="1"/>
          </xdr:nvSpPr>
          <xdr:spPr>
            <a:xfrm>
              <a:off x="4660106" y="70913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1652587</xdr:colOff>
      <xdr:row>24</xdr:row>
      <xdr:rowOff>69056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B00-000017000000}"/>
                </a:ext>
              </a:extLst>
            </xdr:cNvPr>
            <xdr:cNvSpPr txBox="1"/>
          </xdr:nvSpPr>
          <xdr:spPr>
            <a:xfrm>
              <a:off x="4529137" y="707945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B00-000017000000}"/>
                </a:ext>
              </a:extLst>
            </xdr:cNvPr>
            <xdr:cNvSpPr txBox="1"/>
          </xdr:nvSpPr>
          <xdr:spPr>
            <a:xfrm>
              <a:off x="4529137" y="707945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203199</xdr:colOff>
      <xdr:row>25</xdr:row>
      <xdr:rowOff>76993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B00-000018000000}"/>
                </a:ext>
              </a:extLst>
            </xdr:cNvPr>
            <xdr:cNvSpPr txBox="1"/>
          </xdr:nvSpPr>
          <xdr:spPr>
            <a:xfrm>
              <a:off x="5822949" y="73921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B00-000018000000}"/>
                </a:ext>
              </a:extLst>
            </xdr:cNvPr>
            <xdr:cNvSpPr txBox="1"/>
          </xdr:nvSpPr>
          <xdr:spPr>
            <a:xfrm>
              <a:off x="5822949" y="73921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9921</xdr:colOff>
      <xdr:row>25</xdr:row>
      <xdr:rowOff>68659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B00-000019000000}"/>
                </a:ext>
              </a:extLst>
            </xdr:cNvPr>
            <xdr:cNvSpPr txBox="1"/>
          </xdr:nvSpPr>
          <xdr:spPr>
            <a:xfrm>
              <a:off x="5629671" y="738385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B00-000019000000}"/>
                </a:ext>
              </a:extLst>
            </xdr:cNvPr>
            <xdr:cNvSpPr txBox="1"/>
          </xdr:nvSpPr>
          <xdr:spPr>
            <a:xfrm>
              <a:off x="5629671" y="738385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435538</xdr:colOff>
      <xdr:row>26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B00-00001A000000}"/>
                </a:ext>
              </a:extLst>
            </xdr:cNvPr>
            <xdr:cNvSpPr txBox="1"/>
          </xdr:nvSpPr>
          <xdr:spPr>
            <a:xfrm>
              <a:off x="9417613" y="7686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B00-00001A000000}"/>
                </a:ext>
              </a:extLst>
            </xdr:cNvPr>
            <xdr:cNvSpPr txBox="1"/>
          </xdr:nvSpPr>
          <xdr:spPr>
            <a:xfrm>
              <a:off x="9417613" y="7686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271462</xdr:colOff>
      <xdr:row>26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B00-00001B000000}"/>
                </a:ext>
              </a:extLst>
            </xdr:cNvPr>
            <xdr:cNvSpPr txBox="1"/>
          </xdr:nvSpPr>
          <xdr:spPr>
            <a:xfrm>
              <a:off x="9253537" y="7686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B00-00001B000000}"/>
                </a:ext>
              </a:extLst>
            </xdr:cNvPr>
            <xdr:cNvSpPr txBox="1"/>
          </xdr:nvSpPr>
          <xdr:spPr>
            <a:xfrm>
              <a:off x="9253537" y="7686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430109</xdr:colOff>
      <xdr:row>27</xdr:row>
      <xdr:rowOff>85724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B00-00001C000000}"/>
                </a:ext>
              </a:extLst>
            </xdr:cNvPr>
            <xdr:cNvSpPr txBox="1"/>
          </xdr:nvSpPr>
          <xdr:spPr>
            <a:xfrm>
              <a:off x="10078934" y="801052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th-TH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r>
                <a:rPr lang="th-TH" sz="1100"/>
                <a:t> </a:t>
              </a:r>
            </a:p>
          </xdr:txBody>
        </xdr:sp>
      </mc:Choice>
      <mc:Fallback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B00-00001C000000}"/>
                </a:ext>
              </a:extLst>
            </xdr:cNvPr>
            <xdr:cNvSpPr txBox="1"/>
          </xdr:nvSpPr>
          <xdr:spPr>
            <a:xfrm>
              <a:off x="10078934" y="801052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th-TH" sz="1100"/>
                <a:t> </a:t>
              </a:r>
            </a:p>
          </xdr:txBody>
        </xdr:sp>
      </mc:Fallback>
    </mc:AlternateContent>
    <xdr:clientData/>
  </xdr:oneCellAnchor>
  <xdr:oneCellAnchor>
    <xdr:from>
      <xdr:col>12</xdr:col>
      <xdr:colOff>265316</xdr:colOff>
      <xdr:row>27</xdr:row>
      <xdr:rowOff>79785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B00-00001D000000}"/>
                </a:ext>
              </a:extLst>
            </xdr:cNvPr>
            <xdr:cNvSpPr txBox="1"/>
          </xdr:nvSpPr>
          <xdr:spPr>
            <a:xfrm>
              <a:off x="9914141" y="800458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B00-00001D000000}"/>
                </a:ext>
              </a:extLst>
            </xdr:cNvPr>
            <xdr:cNvSpPr txBox="1"/>
          </xdr:nvSpPr>
          <xdr:spPr>
            <a:xfrm>
              <a:off x="9914141" y="800458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252412</xdr:colOff>
      <xdr:row>30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B00-00001E000000}"/>
                </a:ext>
              </a:extLst>
            </xdr:cNvPr>
            <xdr:cNvSpPr txBox="1"/>
          </xdr:nvSpPr>
          <xdr:spPr>
            <a:xfrm>
              <a:off x="5110162" y="8905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2D9A65E3-A53A-465D-8ECD-553716770E96}"/>
                </a:ext>
              </a:extLst>
            </xdr:cNvPr>
            <xdr:cNvSpPr txBox="1"/>
          </xdr:nvSpPr>
          <xdr:spPr>
            <a:xfrm>
              <a:off x="5110162" y="8905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18</xdr:col>
      <xdr:colOff>147637</xdr:colOff>
      <xdr:row>30</xdr:row>
      <xdr:rowOff>9525</xdr:rowOff>
    </xdr:from>
    <xdr:ext cx="65" cy="17023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13777912" y="88487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242887</xdr:colOff>
      <xdr:row>31</xdr:row>
      <xdr:rowOff>57150</xdr:rowOff>
    </xdr:from>
    <xdr:ext cx="65" cy="17023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13187362" y="9201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119062</xdr:colOff>
      <xdr:row>30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B00-000021000000}"/>
                </a:ext>
              </a:extLst>
            </xdr:cNvPr>
            <xdr:cNvSpPr txBox="1"/>
          </xdr:nvSpPr>
          <xdr:spPr>
            <a:xfrm>
              <a:off x="4976812" y="889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333077AB-3D66-4D41-AC08-DA5C1A576600}"/>
                </a:ext>
              </a:extLst>
            </xdr:cNvPr>
            <xdr:cNvSpPr txBox="1"/>
          </xdr:nvSpPr>
          <xdr:spPr>
            <a:xfrm>
              <a:off x="4976812" y="889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</xdr:row>
          <xdr:rowOff>123825</xdr:rowOff>
        </xdr:from>
        <xdr:to>
          <xdr:col>5</xdr:col>
          <xdr:colOff>285750</xdr:colOff>
          <xdr:row>3</xdr:row>
          <xdr:rowOff>238125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F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38</xdr:row>
          <xdr:rowOff>152400</xdr:rowOff>
        </xdr:from>
        <xdr:to>
          <xdr:col>5</xdr:col>
          <xdr:colOff>285750</xdr:colOff>
          <xdr:row>39</xdr:row>
          <xdr:rowOff>9525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F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11;&#3619;&#3632;&#3648;&#3617;&#3636;&#3609;&#3585;&#3634;&#3619;&#3585;&#3635;&#3585;&#3633;&#3610;&#3604;&#3641;&#3649;&#3621;&#3629;&#3591;&#3588;&#3660;&#3585;&#3619;%20&#3585;&#3634;&#3619;&#3611;&#3619;&#3632;&#3614;&#3620;&#3605;&#3636;&#3611;&#3599;&#3636;&#3610;&#3633;&#3605;&#3636;&#3605;&#3634;&#3617;&#3585;&#3598;&#3627;&#3617;&#3634;&#3618;&#3649;&#3621;&#3632;&#3629;&#3618;&#3656;&#3634;&#3591;&#3617;&#3637;&#3592;&#3619;&#3636;&#3618;&#3608;&#3619;&#3619;&#3617;%20&#3611;&#3637;%2066%20-%20(Q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DATA"/>
      <sheetName val="บทสรุป"/>
      <sheetName val="ตาราง 1-3"/>
      <sheetName val="รวม 1"/>
      <sheetName val="รวม2"/>
      <sheetName val="ช่วงอายุ 1"/>
      <sheetName val="ช่วงอายุ 2"/>
      <sheetName val="Sheet6"/>
      <sheetName val="Sheet3"/>
      <sheetName val="Sheet1"/>
      <sheetName val="Sheet5"/>
      <sheetName val="Sheet4"/>
      <sheetName val="Sheet2"/>
    </sheetNames>
    <sheetDataSet>
      <sheetData sheetId="0"/>
      <sheetData sheetId="1">
        <row r="36">
          <cell r="K36">
            <v>0.55561868328208786</v>
          </cell>
          <cell r="L36">
            <v>0.55561868328208786</v>
          </cell>
          <cell r="M36">
            <v>0.54875893034771039</v>
          </cell>
          <cell r="N36">
            <v>0.56407607481776478</v>
          </cell>
          <cell r="O36">
            <v>0.55561868328208786</v>
          </cell>
          <cell r="Q36">
            <v>0.56407607481776478</v>
          </cell>
          <cell r="R36">
            <v>0.56070842636252372</v>
          </cell>
          <cell r="S36">
            <v>0.56070842636252372</v>
          </cell>
          <cell r="U36">
            <v>0.55561868328208786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image" Target="../media/image1.emf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oleObject" Target="../embeddings/oleObject13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7.bin"/><Relationship Id="rId12" Type="http://schemas.openxmlformats.org/officeDocument/2006/relationships/oleObject" Target="../embeddings/oleObject12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6.bin"/><Relationship Id="rId11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10.bin"/><Relationship Id="rId4" Type="http://schemas.openxmlformats.org/officeDocument/2006/relationships/oleObject" Target="../embeddings/oleObject5.bin"/><Relationship Id="rId9" Type="http://schemas.openxmlformats.org/officeDocument/2006/relationships/oleObject" Target="../embeddings/oleObject9.bin"/><Relationship Id="rId14" Type="http://schemas.openxmlformats.org/officeDocument/2006/relationships/oleObject" Target="../embeddings/oleObject1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13" Type="http://schemas.openxmlformats.org/officeDocument/2006/relationships/oleObject" Target="../embeddings/oleObject23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7.bin"/><Relationship Id="rId12" Type="http://schemas.openxmlformats.org/officeDocument/2006/relationships/oleObject" Target="../embeddings/oleObject22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6.bin"/><Relationship Id="rId11" Type="http://schemas.openxmlformats.org/officeDocument/2006/relationships/oleObject" Target="../embeddings/oleObject21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20.bin"/><Relationship Id="rId4" Type="http://schemas.openxmlformats.org/officeDocument/2006/relationships/oleObject" Target="../embeddings/oleObject15.bin"/><Relationship Id="rId9" Type="http://schemas.openxmlformats.org/officeDocument/2006/relationships/oleObject" Target="../embeddings/oleObject19.bin"/><Relationship Id="rId14" Type="http://schemas.openxmlformats.org/officeDocument/2006/relationships/oleObject" Target="../embeddings/oleObject2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E130"/>
  <sheetViews>
    <sheetView topLeftCell="M19" zoomScale="80" zoomScaleNormal="80" workbookViewId="0">
      <selection activeCell="F48" sqref="F48"/>
    </sheetView>
  </sheetViews>
  <sheetFormatPr defaultColWidth="12.625" defaultRowHeight="15.75" customHeight="1" x14ac:dyDescent="0.5"/>
  <cols>
    <col min="1" max="1" width="18.875" style="61" customWidth="1"/>
    <col min="2" max="2" width="9" style="61" customWidth="1"/>
    <col min="3" max="3" width="16.625" style="61" customWidth="1"/>
    <col min="4" max="4" width="15.875" style="61" customWidth="1"/>
    <col min="5" max="5" width="9.125" style="61" customWidth="1"/>
    <col min="6" max="19" width="18.875" style="61" customWidth="1"/>
    <col min="20" max="16384" width="12.625" style="61"/>
  </cols>
  <sheetData>
    <row r="1" spans="1:31" s="62" customFormat="1" ht="324" thickBot="1" x14ac:dyDescent="0.55000000000000004">
      <c r="A1" s="76" t="s">
        <v>7</v>
      </c>
      <c r="B1" s="76" t="s">
        <v>107</v>
      </c>
      <c r="C1" s="76" t="s">
        <v>108</v>
      </c>
      <c r="D1" s="76" t="s">
        <v>34</v>
      </c>
      <c r="E1" s="76" t="s">
        <v>35</v>
      </c>
      <c r="F1" s="76" t="s">
        <v>36</v>
      </c>
      <c r="G1" s="76" t="s">
        <v>109</v>
      </c>
      <c r="H1" s="76" t="s">
        <v>90</v>
      </c>
      <c r="I1" s="76" t="s">
        <v>91</v>
      </c>
      <c r="J1" s="76" t="s">
        <v>92</v>
      </c>
      <c r="K1" s="76" t="s">
        <v>93</v>
      </c>
      <c r="L1" s="76" t="s">
        <v>94</v>
      </c>
      <c r="M1" s="76" t="s">
        <v>95</v>
      </c>
      <c r="N1" s="76" t="s">
        <v>96</v>
      </c>
      <c r="O1" s="76" t="s">
        <v>97</v>
      </c>
      <c r="P1" s="76" t="s">
        <v>98</v>
      </c>
      <c r="Q1" s="76" t="s">
        <v>99</v>
      </c>
      <c r="R1" s="76" t="s">
        <v>100</v>
      </c>
      <c r="S1" s="76" t="s">
        <v>101</v>
      </c>
      <c r="T1" s="76" t="s">
        <v>102</v>
      </c>
      <c r="U1" s="76" t="s">
        <v>103</v>
      </c>
      <c r="V1" s="76" t="s">
        <v>104</v>
      </c>
      <c r="W1" s="76" t="s">
        <v>105</v>
      </c>
      <c r="X1" s="76" t="s">
        <v>106</v>
      </c>
      <c r="Y1" s="76" t="s">
        <v>110</v>
      </c>
      <c r="Z1" s="76"/>
      <c r="AA1" s="76"/>
      <c r="AB1" s="76"/>
      <c r="AC1" s="76"/>
      <c r="AD1" s="76"/>
      <c r="AE1" s="76"/>
    </row>
    <row r="2" spans="1:31" ht="22.5" thickBot="1" x14ac:dyDescent="0.55000000000000004">
      <c r="A2" s="75" t="s">
        <v>51</v>
      </c>
      <c r="B2" s="76" t="s">
        <v>8</v>
      </c>
      <c r="C2" s="76" t="s">
        <v>52</v>
      </c>
      <c r="D2" s="76" t="s">
        <v>22</v>
      </c>
      <c r="E2" s="76" t="s">
        <v>53</v>
      </c>
      <c r="F2" s="76" t="s">
        <v>54</v>
      </c>
      <c r="G2" s="76" t="s">
        <v>41</v>
      </c>
      <c r="H2" s="76" t="s">
        <v>55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22.5" thickBot="1" x14ac:dyDescent="0.55000000000000004">
      <c r="A3" s="75" t="s">
        <v>56</v>
      </c>
      <c r="B3" s="76" t="s">
        <v>8</v>
      </c>
      <c r="C3" s="76" t="s">
        <v>52</v>
      </c>
      <c r="D3" s="76" t="s">
        <v>30</v>
      </c>
      <c r="E3" s="76" t="s">
        <v>53</v>
      </c>
      <c r="F3" s="76" t="s">
        <v>57</v>
      </c>
      <c r="G3" s="76" t="s">
        <v>39</v>
      </c>
      <c r="H3" s="76" t="s">
        <v>55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ht="22.5" thickBot="1" x14ac:dyDescent="0.55000000000000004">
      <c r="A4" s="75" t="s">
        <v>58</v>
      </c>
      <c r="B4" s="76" t="s">
        <v>12</v>
      </c>
      <c r="C4" s="76" t="s">
        <v>52</v>
      </c>
      <c r="D4" s="76" t="s">
        <v>30</v>
      </c>
      <c r="E4" s="76" t="s">
        <v>59</v>
      </c>
      <c r="F4" s="76" t="s">
        <v>60</v>
      </c>
      <c r="G4" s="76" t="s">
        <v>41</v>
      </c>
      <c r="H4" s="76" t="s">
        <v>55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ht="22.5" thickBot="1" x14ac:dyDescent="0.55000000000000004">
      <c r="A5" s="75" t="s">
        <v>61</v>
      </c>
      <c r="B5" s="76" t="s">
        <v>8</v>
      </c>
      <c r="C5" s="76" t="s">
        <v>52</v>
      </c>
      <c r="D5" s="76" t="s">
        <v>30</v>
      </c>
      <c r="E5" s="76" t="s">
        <v>53</v>
      </c>
      <c r="F5" s="76" t="s">
        <v>57</v>
      </c>
      <c r="G5" s="76" t="s">
        <v>41</v>
      </c>
      <c r="H5" s="76" t="s">
        <v>27</v>
      </c>
      <c r="I5" s="76" t="s">
        <v>27</v>
      </c>
      <c r="J5" s="76" t="s">
        <v>27</v>
      </c>
      <c r="K5" s="76" t="s">
        <v>27</v>
      </c>
      <c r="L5" s="76" t="s">
        <v>27</v>
      </c>
      <c r="M5" s="76" t="s">
        <v>27</v>
      </c>
      <c r="N5" s="76" t="s">
        <v>27</v>
      </c>
      <c r="O5" s="76" t="s">
        <v>27</v>
      </c>
      <c r="P5" s="76" t="s">
        <v>27</v>
      </c>
      <c r="Q5" s="76" t="s">
        <v>27</v>
      </c>
      <c r="R5" s="76" t="s">
        <v>27</v>
      </c>
      <c r="S5" s="76" t="s">
        <v>26</v>
      </c>
      <c r="T5" s="76" t="s">
        <v>26</v>
      </c>
      <c r="U5" s="76" t="s">
        <v>26</v>
      </c>
      <c r="V5" s="76"/>
      <c r="W5" s="76" t="s">
        <v>26</v>
      </c>
      <c r="X5" s="76" t="s">
        <v>26</v>
      </c>
      <c r="Y5" s="76"/>
      <c r="Z5" s="76"/>
      <c r="AA5" s="76"/>
      <c r="AB5" s="76"/>
      <c r="AC5" s="76"/>
      <c r="AD5" s="76"/>
      <c r="AE5" s="76"/>
    </row>
    <row r="6" spans="1:31" ht="22.5" thickBot="1" x14ac:dyDescent="0.55000000000000004">
      <c r="A6" s="75" t="s">
        <v>62</v>
      </c>
      <c r="B6" s="76" t="s">
        <v>8</v>
      </c>
      <c r="C6" s="76" t="s">
        <v>13</v>
      </c>
      <c r="D6" s="76" t="s">
        <v>31</v>
      </c>
      <c r="E6" s="76" t="s">
        <v>14</v>
      </c>
      <c r="F6" s="76" t="s">
        <v>60</v>
      </c>
      <c r="G6" s="76" t="s">
        <v>39</v>
      </c>
      <c r="H6" s="76" t="s">
        <v>26</v>
      </c>
      <c r="I6" s="76" t="s">
        <v>26</v>
      </c>
      <c r="J6" s="76" t="s">
        <v>26</v>
      </c>
      <c r="K6" s="76" t="s">
        <v>26</v>
      </c>
      <c r="L6" s="76" t="s">
        <v>26</v>
      </c>
      <c r="M6" s="76" t="s">
        <v>26</v>
      </c>
      <c r="N6" s="76" t="s">
        <v>26</v>
      </c>
      <c r="O6" s="76" t="s">
        <v>26</v>
      </c>
      <c r="P6" s="76" t="s">
        <v>26</v>
      </c>
      <c r="Q6" s="76" t="s">
        <v>26</v>
      </c>
      <c r="R6" s="76" t="s">
        <v>26</v>
      </c>
      <c r="S6" s="76" t="s">
        <v>26</v>
      </c>
      <c r="T6" s="76" t="s">
        <v>26</v>
      </c>
      <c r="U6" s="76" t="s">
        <v>26</v>
      </c>
      <c r="V6" s="76" t="s">
        <v>26</v>
      </c>
      <c r="W6" s="76" t="s">
        <v>26</v>
      </c>
      <c r="X6" s="76" t="s">
        <v>26</v>
      </c>
      <c r="Y6" s="76"/>
      <c r="Z6" s="76"/>
      <c r="AA6" s="76"/>
      <c r="AB6" s="76"/>
      <c r="AC6" s="76"/>
      <c r="AD6" s="76"/>
      <c r="AE6" s="76"/>
    </row>
    <row r="7" spans="1:31" ht="22.5" thickBot="1" x14ac:dyDescent="0.55000000000000004">
      <c r="A7" s="75" t="s">
        <v>63</v>
      </c>
      <c r="B7" s="76" t="s">
        <v>8</v>
      </c>
      <c r="C7" s="76" t="s">
        <v>52</v>
      </c>
      <c r="D7" s="76" t="s">
        <v>30</v>
      </c>
      <c r="E7" s="76" t="s">
        <v>53</v>
      </c>
      <c r="F7" s="76" t="s">
        <v>57</v>
      </c>
      <c r="G7" s="76" t="s">
        <v>39</v>
      </c>
      <c r="H7" s="76" t="s">
        <v>23</v>
      </c>
      <c r="I7" s="76" t="s">
        <v>23</v>
      </c>
      <c r="J7" s="76" t="s">
        <v>23</v>
      </c>
      <c r="K7" s="76" t="s">
        <v>23</v>
      </c>
      <c r="L7" s="76" t="s">
        <v>26</v>
      </c>
      <c r="M7" s="76" t="s">
        <v>26</v>
      </c>
      <c r="N7" s="76" t="s">
        <v>26</v>
      </c>
      <c r="O7" s="76" t="s">
        <v>23</v>
      </c>
      <c r="P7" s="76" t="s">
        <v>23</v>
      </c>
      <c r="Q7" s="76" t="s">
        <v>23</v>
      </c>
      <c r="R7" s="76" t="s">
        <v>23</v>
      </c>
      <c r="S7" s="76" t="s">
        <v>26</v>
      </c>
      <c r="T7" s="76" t="s">
        <v>26</v>
      </c>
      <c r="U7" s="76" t="s">
        <v>23</v>
      </c>
      <c r="V7" s="76" t="s">
        <v>26</v>
      </c>
      <c r="W7" s="76" t="s">
        <v>23</v>
      </c>
      <c r="X7" s="76" t="s">
        <v>23</v>
      </c>
      <c r="Y7" s="76"/>
      <c r="Z7" s="76"/>
      <c r="AA7" s="76"/>
      <c r="AB7" s="76"/>
      <c r="AC7" s="76"/>
      <c r="AD7" s="76"/>
      <c r="AE7" s="76"/>
    </row>
    <row r="8" spans="1:31" ht="30.75" thickBot="1" x14ac:dyDescent="0.55000000000000004">
      <c r="A8" s="75" t="s">
        <v>64</v>
      </c>
      <c r="B8" s="76" t="s">
        <v>8</v>
      </c>
      <c r="C8" s="76" t="s">
        <v>52</v>
      </c>
      <c r="D8" s="76" t="s">
        <v>22</v>
      </c>
      <c r="E8" s="76" t="s">
        <v>53</v>
      </c>
      <c r="F8" s="76" t="s">
        <v>54</v>
      </c>
      <c r="G8" s="76" t="s">
        <v>65</v>
      </c>
      <c r="H8" s="76" t="s">
        <v>26</v>
      </c>
      <c r="I8" s="76" t="s">
        <v>23</v>
      </c>
      <c r="J8" s="76" t="s">
        <v>23</v>
      </c>
      <c r="K8" s="76" t="s">
        <v>23</v>
      </c>
      <c r="L8" s="76" t="s">
        <v>23</v>
      </c>
      <c r="M8" s="76" t="s">
        <v>26</v>
      </c>
      <c r="N8" s="76" t="s">
        <v>26</v>
      </c>
      <c r="O8" s="76" t="s">
        <v>23</v>
      </c>
      <c r="P8" s="76" t="s">
        <v>26</v>
      </c>
      <c r="Q8" s="76" t="s">
        <v>26</v>
      </c>
      <c r="R8" s="76" t="s">
        <v>26</v>
      </c>
      <c r="S8" s="76" t="s">
        <v>23</v>
      </c>
      <c r="T8" s="76" t="s">
        <v>26</v>
      </c>
      <c r="U8" s="76" t="s">
        <v>26</v>
      </c>
      <c r="V8" s="76" t="s">
        <v>26</v>
      </c>
      <c r="W8" s="76" t="s">
        <v>26</v>
      </c>
      <c r="X8" s="76" t="s">
        <v>26</v>
      </c>
      <c r="Y8" s="76"/>
      <c r="Z8" s="76"/>
      <c r="AA8" s="76"/>
      <c r="AB8" s="76"/>
      <c r="AC8" s="76"/>
      <c r="AD8" s="76"/>
      <c r="AE8" s="76"/>
    </row>
    <row r="9" spans="1:31" ht="22.5" thickBot="1" x14ac:dyDescent="0.55000000000000004">
      <c r="A9" s="75" t="s">
        <v>66</v>
      </c>
      <c r="B9" s="76" t="s">
        <v>8</v>
      </c>
      <c r="C9" s="76" t="s">
        <v>52</v>
      </c>
      <c r="D9" s="76" t="s">
        <v>30</v>
      </c>
      <c r="E9" s="76" t="s">
        <v>53</v>
      </c>
      <c r="F9" s="76" t="s">
        <v>57</v>
      </c>
      <c r="G9" s="76" t="s">
        <v>41</v>
      </c>
      <c r="H9" s="76" t="s">
        <v>26</v>
      </c>
      <c r="I9" s="76" t="s">
        <v>26</v>
      </c>
      <c r="J9" s="76" t="s">
        <v>26</v>
      </c>
      <c r="K9" s="76" t="s">
        <v>26</v>
      </c>
      <c r="L9" s="76" t="s">
        <v>26</v>
      </c>
      <c r="M9" s="76" t="s">
        <v>26</v>
      </c>
      <c r="N9" s="76" t="s">
        <v>26</v>
      </c>
      <c r="O9" s="76" t="s">
        <v>26</v>
      </c>
      <c r="P9" s="76" t="s">
        <v>26</v>
      </c>
      <c r="Q9" s="76" t="s">
        <v>26</v>
      </c>
      <c r="R9" s="76" t="s">
        <v>26</v>
      </c>
      <c r="S9" s="76" t="s">
        <v>26</v>
      </c>
      <c r="T9" s="76" t="s">
        <v>26</v>
      </c>
      <c r="U9" s="76" t="s">
        <v>26</v>
      </c>
      <c r="V9" s="76" t="s">
        <v>26</v>
      </c>
      <c r="W9" s="76" t="s">
        <v>26</v>
      </c>
      <c r="X9" s="76" t="s">
        <v>26</v>
      </c>
      <c r="Y9" s="76"/>
      <c r="Z9" s="76"/>
      <c r="AA9" s="76"/>
      <c r="AB9" s="76"/>
      <c r="AC9" s="76"/>
      <c r="AD9" s="76"/>
      <c r="AE9" s="76"/>
    </row>
    <row r="10" spans="1:31" ht="22.5" thickBot="1" x14ac:dyDescent="0.55000000000000004">
      <c r="A10" s="75" t="s">
        <v>67</v>
      </c>
      <c r="B10" s="76" t="s">
        <v>8</v>
      </c>
      <c r="C10" s="76" t="s">
        <v>52</v>
      </c>
      <c r="D10" s="76" t="s">
        <v>30</v>
      </c>
      <c r="E10" s="76" t="s">
        <v>53</v>
      </c>
      <c r="F10" s="76" t="s">
        <v>57</v>
      </c>
      <c r="G10" s="76" t="s">
        <v>41</v>
      </c>
      <c r="H10" s="76" t="s">
        <v>23</v>
      </c>
      <c r="I10" s="76" t="s">
        <v>23</v>
      </c>
      <c r="J10" s="76" t="s">
        <v>23</v>
      </c>
      <c r="K10" s="76" t="s">
        <v>23</v>
      </c>
      <c r="L10" s="76" t="s">
        <v>23</v>
      </c>
      <c r="M10" s="76" t="s">
        <v>23</v>
      </c>
      <c r="N10" s="76" t="s">
        <v>23</v>
      </c>
      <c r="O10" s="76" t="s">
        <v>23</v>
      </c>
      <c r="P10" s="76" t="s">
        <v>23</v>
      </c>
      <c r="Q10" s="76" t="s">
        <v>23</v>
      </c>
      <c r="R10" s="76" t="s">
        <v>23</v>
      </c>
      <c r="S10" s="76" t="s">
        <v>23</v>
      </c>
      <c r="T10" s="76" t="s">
        <v>23</v>
      </c>
      <c r="U10" s="76" t="s">
        <v>23</v>
      </c>
      <c r="V10" s="76" t="s">
        <v>23</v>
      </c>
      <c r="W10" s="76" t="s">
        <v>23</v>
      </c>
      <c r="X10" s="76" t="s">
        <v>23</v>
      </c>
      <c r="Y10" s="76" t="s">
        <v>68</v>
      </c>
      <c r="Z10" s="76"/>
      <c r="AA10" s="76"/>
      <c r="AB10" s="76"/>
      <c r="AC10" s="76"/>
      <c r="AD10" s="76"/>
      <c r="AE10" s="76"/>
    </row>
    <row r="11" spans="1:31" ht="22.5" thickBot="1" x14ac:dyDescent="0.55000000000000004">
      <c r="A11" s="75" t="s">
        <v>69</v>
      </c>
      <c r="B11" s="76" t="s">
        <v>8</v>
      </c>
      <c r="C11" s="76" t="s">
        <v>52</v>
      </c>
      <c r="D11" s="76" t="s">
        <v>30</v>
      </c>
      <c r="E11" s="76" t="s">
        <v>59</v>
      </c>
      <c r="F11" s="76" t="s">
        <v>57</v>
      </c>
      <c r="G11" s="76" t="s">
        <v>39</v>
      </c>
      <c r="H11" s="76" t="s">
        <v>23</v>
      </c>
      <c r="I11" s="76" t="s">
        <v>23</v>
      </c>
      <c r="J11" s="76" t="s">
        <v>23</v>
      </c>
      <c r="K11" s="76" t="s">
        <v>23</v>
      </c>
      <c r="L11" s="76" t="s">
        <v>23</v>
      </c>
      <c r="M11" s="76" t="s">
        <v>23</v>
      </c>
      <c r="N11" s="76" t="s">
        <v>23</v>
      </c>
      <c r="O11" s="76" t="s">
        <v>23</v>
      </c>
      <c r="P11" s="76" t="s">
        <v>23</v>
      </c>
      <c r="Q11" s="76" t="s">
        <v>23</v>
      </c>
      <c r="R11" s="76" t="s">
        <v>23</v>
      </c>
      <c r="S11" s="76" t="s">
        <v>23</v>
      </c>
      <c r="T11" s="76" t="s">
        <v>23</v>
      </c>
      <c r="U11" s="76" t="s">
        <v>23</v>
      </c>
      <c r="V11" s="76" t="s">
        <v>23</v>
      </c>
      <c r="W11" s="76" t="s">
        <v>23</v>
      </c>
      <c r="X11" s="76" t="s">
        <v>23</v>
      </c>
      <c r="Y11" s="76"/>
      <c r="Z11" s="76"/>
      <c r="AA11" s="76"/>
      <c r="AB11" s="76"/>
      <c r="AC11" s="76"/>
      <c r="AD11" s="76"/>
      <c r="AE11" s="76"/>
    </row>
    <row r="12" spans="1:31" ht="30.75" thickBot="1" x14ac:dyDescent="0.55000000000000004">
      <c r="A12" s="75" t="s">
        <v>70</v>
      </c>
      <c r="B12" s="76" t="s">
        <v>8</v>
      </c>
      <c r="C12" s="76" t="s">
        <v>13</v>
      </c>
      <c r="D12" s="76" t="s">
        <v>30</v>
      </c>
      <c r="E12" s="76" t="s">
        <v>59</v>
      </c>
      <c r="F12" s="76" t="s">
        <v>57</v>
      </c>
      <c r="G12" s="76" t="s">
        <v>42</v>
      </c>
      <c r="H12" s="76" t="s">
        <v>26</v>
      </c>
      <c r="I12" s="76" t="s">
        <v>26</v>
      </c>
      <c r="J12" s="76" t="s">
        <v>26</v>
      </c>
      <c r="K12" s="76" t="s">
        <v>26</v>
      </c>
      <c r="L12" s="76" t="s">
        <v>26</v>
      </c>
      <c r="M12" s="76" t="s">
        <v>26</v>
      </c>
      <c r="N12" s="76" t="s">
        <v>26</v>
      </c>
      <c r="O12" s="76" t="s">
        <v>26</v>
      </c>
      <c r="P12" s="76" t="s">
        <v>26</v>
      </c>
      <c r="Q12" s="76" t="s">
        <v>26</v>
      </c>
      <c r="R12" s="76" t="s">
        <v>26</v>
      </c>
      <c r="S12" s="76" t="s">
        <v>26</v>
      </c>
      <c r="T12" s="76" t="s">
        <v>26</v>
      </c>
      <c r="U12" s="76" t="s">
        <v>26</v>
      </c>
      <c r="V12" s="76" t="s">
        <v>26</v>
      </c>
      <c r="W12" s="76" t="s">
        <v>26</v>
      </c>
      <c r="X12" s="76" t="s">
        <v>26</v>
      </c>
      <c r="Y12" s="76"/>
      <c r="Z12" s="76"/>
      <c r="AA12" s="76"/>
      <c r="AB12" s="76"/>
      <c r="AC12" s="76"/>
      <c r="AD12" s="76"/>
      <c r="AE12" s="76"/>
    </row>
    <row r="13" spans="1:31" ht="30.75" thickBot="1" x14ac:dyDescent="0.55000000000000004">
      <c r="A13" s="75" t="s">
        <v>71</v>
      </c>
      <c r="B13" s="76" t="s">
        <v>12</v>
      </c>
      <c r="C13" s="76" t="s">
        <v>13</v>
      </c>
      <c r="D13" s="76" t="s">
        <v>25</v>
      </c>
      <c r="E13" s="76" t="s">
        <v>11</v>
      </c>
      <c r="F13" s="76" t="s">
        <v>72</v>
      </c>
      <c r="G13" s="76" t="s">
        <v>42</v>
      </c>
      <c r="H13" s="76" t="s">
        <v>23</v>
      </c>
      <c r="I13" s="76" t="s">
        <v>23</v>
      </c>
      <c r="J13" s="76" t="s">
        <v>23</v>
      </c>
      <c r="K13" s="76" t="s">
        <v>23</v>
      </c>
      <c r="L13" s="76" t="s">
        <v>23</v>
      </c>
      <c r="M13" s="76" t="s">
        <v>23</v>
      </c>
      <c r="N13" s="76" t="s">
        <v>23</v>
      </c>
      <c r="O13" s="76" t="s">
        <v>23</v>
      </c>
      <c r="P13" s="76" t="s">
        <v>23</v>
      </c>
      <c r="Q13" s="76" t="s">
        <v>23</v>
      </c>
      <c r="R13" s="76" t="s">
        <v>23</v>
      </c>
      <c r="S13" s="76" t="s">
        <v>23</v>
      </c>
      <c r="T13" s="76" t="s">
        <v>23</v>
      </c>
      <c r="U13" s="76" t="s">
        <v>23</v>
      </c>
      <c r="V13" s="76" t="s">
        <v>23</v>
      </c>
      <c r="W13" s="76" t="s">
        <v>23</v>
      </c>
      <c r="X13" s="76" t="s">
        <v>23</v>
      </c>
      <c r="Y13" s="76"/>
      <c r="Z13" s="76"/>
      <c r="AA13" s="76"/>
      <c r="AB13" s="76"/>
      <c r="AC13" s="76"/>
      <c r="AD13" s="76"/>
      <c r="AE13" s="76"/>
    </row>
    <row r="14" spans="1:31" ht="22.5" thickBot="1" x14ac:dyDescent="0.55000000000000004">
      <c r="A14" s="75" t="s">
        <v>73</v>
      </c>
      <c r="B14" s="76" t="s">
        <v>8</v>
      </c>
      <c r="C14" s="76" t="s">
        <v>52</v>
      </c>
      <c r="D14" s="76" t="s">
        <v>25</v>
      </c>
      <c r="E14" s="76" t="s">
        <v>59</v>
      </c>
      <c r="F14" s="76" t="s">
        <v>60</v>
      </c>
      <c r="G14" s="76" t="s">
        <v>41</v>
      </c>
      <c r="H14" s="76" t="s">
        <v>23</v>
      </c>
      <c r="I14" s="76" t="s">
        <v>26</v>
      </c>
      <c r="J14" s="76" t="s">
        <v>26</v>
      </c>
      <c r="K14" s="76" t="s">
        <v>26</v>
      </c>
      <c r="L14" s="76" t="s">
        <v>23</v>
      </c>
      <c r="M14" s="76" t="s">
        <v>26</v>
      </c>
      <c r="N14" s="76" t="s">
        <v>26</v>
      </c>
      <c r="O14" s="76" t="s">
        <v>26</v>
      </c>
      <c r="P14" s="76" t="s">
        <v>26</v>
      </c>
      <c r="Q14" s="76" t="s">
        <v>26</v>
      </c>
      <c r="R14" s="76" t="s">
        <v>26</v>
      </c>
      <c r="S14" s="76" t="s">
        <v>23</v>
      </c>
      <c r="T14" s="76" t="s">
        <v>23</v>
      </c>
      <c r="U14" s="76" t="s">
        <v>23</v>
      </c>
      <c r="V14" s="76" t="s">
        <v>23</v>
      </c>
      <c r="W14" s="76" t="s">
        <v>23</v>
      </c>
      <c r="X14" s="76" t="s">
        <v>23</v>
      </c>
      <c r="Y14" s="76"/>
      <c r="Z14" s="76"/>
      <c r="AA14" s="76"/>
      <c r="AB14" s="76"/>
      <c r="AC14" s="76"/>
      <c r="AD14" s="76"/>
      <c r="AE14" s="76"/>
    </row>
    <row r="15" spans="1:31" ht="21.75" customHeight="1" thickBot="1" x14ac:dyDescent="0.55000000000000004">
      <c r="A15" s="75" t="s">
        <v>74</v>
      </c>
      <c r="B15" s="76" t="s">
        <v>8</v>
      </c>
      <c r="C15" s="76" t="s">
        <v>52</v>
      </c>
      <c r="D15" s="76" t="s">
        <v>30</v>
      </c>
      <c r="E15" s="76" t="s">
        <v>59</v>
      </c>
      <c r="F15" s="76" t="s">
        <v>57</v>
      </c>
      <c r="G15" s="76" t="s">
        <v>42</v>
      </c>
      <c r="H15" s="76" t="s">
        <v>23</v>
      </c>
      <c r="I15" s="76" t="s">
        <v>23</v>
      </c>
      <c r="J15" s="76" t="s">
        <v>23</v>
      </c>
      <c r="K15" s="76" t="s">
        <v>23</v>
      </c>
      <c r="L15" s="76" t="s">
        <v>23</v>
      </c>
      <c r="M15" s="76" t="s">
        <v>23</v>
      </c>
      <c r="N15" s="76" t="s">
        <v>23</v>
      </c>
      <c r="O15" s="76" t="s">
        <v>23</v>
      </c>
      <c r="P15" s="76" t="s">
        <v>23</v>
      </c>
      <c r="Q15" s="76" t="s">
        <v>23</v>
      </c>
      <c r="R15" s="76" t="s">
        <v>23</v>
      </c>
      <c r="S15" s="76" t="s">
        <v>23</v>
      </c>
      <c r="T15" s="76" t="s">
        <v>23</v>
      </c>
      <c r="U15" s="76" t="s">
        <v>23</v>
      </c>
      <c r="V15" s="76" t="s">
        <v>23</v>
      </c>
      <c r="W15" s="76" t="s">
        <v>23</v>
      </c>
      <c r="X15" s="76" t="s">
        <v>23</v>
      </c>
      <c r="Y15" s="76"/>
      <c r="Z15" s="76"/>
      <c r="AA15" s="76"/>
      <c r="AB15" s="76"/>
      <c r="AC15" s="76"/>
      <c r="AD15" s="76"/>
      <c r="AE15" s="76"/>
    </row>
    <row r="16" spans="1:31" ht="30.75" thickBot="1" x14ac:dyDescent="0.55000000000000004">
      <c r="A16" s="75" t="s">
        <v>75</v>
      </c>
      <c r="B16" s="76" t="s">
        <v>12</v>
      </c>
      <c r="C16" s="76" t="s">
        <v>52</v>
      </c>
      <c r="D16" s="76" t="s">
        <v>25</v>
      </c>
      <c r="E16" s="76" t="s">
        <v>14</v>
      </c>
      <c r="F16" s="76" t="s">
        <v>72</v>
      </c>
      <c r="G16" s="76" t="s">
        <v>42</v>
      </c>
      <c r="H16" s="76" t="s">
        <v>23</v>
      </c>
      <c r="I16" s="76" t="s">
        <v>23</v>
      </c>
      <c r="J16" s="76" t="s">
        <v>23</v>
      </c>
      <c r="K16" s="76" t="s">
        <v>23</v>
      </c>
      <c r="L16" s="76" t="s">
        <v>23</v>
      </c>
      <c r="M16" s="76" t="s">
        <v>23</v>
      </c>
      <c r="N16" s="76" t="s">
        <v>23</v>
      </c>
      <c r="O16" s="76" t="s">
        <v>23</v>
      </c>
      <c r="P16" s="76" t="s">
        <v>23</v>
      </c>
      <c r="Q16" s="76" t="s">
        <v>23</v>
      </c>
      <c r="R16" s="76" t="s">
        <v>23</v>
      </c>
      <c r="S16" s="76" t="s">
        <v>23</v>
      </c>
      <c r="T16" s="76" t="s">
        <v>23</v>
      </c>
      <c r="U16" s="76" t="s">
        <v>23</v>
      </c>
      <c r="V16" s="76" t="s">
        <v>23</v>
      </c>
      <c r="W16" s="76" t="s">
        <v>23</v>
      </c>
      <c r="X16" s="76" t="s">
        <v>23</v>
      </c>
      <c r="Y16" s="76"/>
      <c r="Z16" s="76"/>
      <c r="AA16" s="76"/>
      <c r="AB16" s="76"/>
      <c r="AC16" s="76"/>
      <c r="AD16" s="76"/>
      <c r="AE16" s="76"/>
    </row>
    <row r="17" spans="1:31" ht="22.5" thickBot="1" x14ac:dyDescent="0.55000000000000004">
      <c r="A17" s="75" t="s">
        <v>76</v>
      </c>
      <c r="B17" s="76" t="s">
        <v>8</v>
      </c>
      <c r="C17" s="76" t="s">
        <v>52</v>
      </c>
      <c r="D17" s="76" t="s">
        <v>30</v>
      </c>
      <c r="E17" s="76" t="s">
        <v>53</v>
      </c>
      <c r="F17" s="76" t="s">
        <v>57</v>
      </c>
      <c r="G17" s="76" t="s">
        <v>38</v>
      </c>
      <c r="H17" s="76" t="s">
        <v>23</v>
      </c>
      <c r="I17" s="76" t="s">
        <v>23</v>
      </c>
      <c r="J17" s="76" t="s">
        <v>23</v>
      </c>
      <c r="K17" s="76" t="s">
        <v>23</v>
      </c>
      <c r="L17" s="76" t="s">
        <v>23</v>
      </c>
      <c r="M17" s="76" t="s">
        <v>23</v>
      </c>
      <c r="N17" s="76" t="s">
        <v>23</v>
      </c>
      <c r="O17" s="76" t="s">
        <v>23</v>
      </c>
      <c r="P17" s="76" t="s">
        <v>23</v>
      </c>
      <c r="Q17" s="76" t="s">
        <v>23</v>
      </c>
      <c r="R17" s="76" t="s">
        <v>23</v>
      </c>
      <c r="S17" s="76" t="s">
        <v>23</v>
      </c>
      <c r="T17" s="76" t="s">
        <v>23</v>
      </c>
      <c r="U17" s="76"/>
      <c r="V17" s="76" t="s">
        <v>23</v>
      </c>
      <c r="W17" s="76" t="s">
        <v>23</v>
      </c>
      <c r="X17" s="76" t="s">
        <v>23</v>
      </c>
      <c r="Y17" s="76"/>
      <c r="Z17" s="76"/>
      <c r="AA17" s="76"/>
      <c r="AB17" s="76"/>
      <c r="AC17" s="76"/>
      <c r="AD17" s="76"/>
      <c r="AE17" s="76"/>
    </row>
    <row r="18" spans="1:31" ht="30.75" thickBot="1" x14ac:dyDescent="0.55000000000000004">
      <c r="A18" s="75" t="s">
        <v>77</v>
      </c>
      <c r="B18" s="76" t="s">
        <v>12</v>
      </c>
      <c r="C18" s="76" t="s">
        <v>13</v>
      </c>
      <c r="D18" s="76" t="s">
        <v>25</v>
      </c>
      <c r="E18" s="76" t="s">
        <v>11</v>
      </c>
      <c r="F18" s="76" t="s">
        <v>60</v>
      </c>
      <c r="G18" s="76" t="s">
        <v>42</v>
      </c>
      <c r="H18" s="76" t="s">
        <v>23</v>
      </c>
      <c r="I18" s="76" t="s">
        <v>23</v>
      </c>
      <c r="J18" s="76" t="s">
        <v>23</v>
      </c>
      <c r="K18" s="76" t="s">
        <v>23</v>
      </c>
      <c r="L18" s="76" t="s">
        <v>23</v>
      </c>
      <c r="M18" s="76" t="s">
        <v>23</v>
      </c>
      <c r="N18" s="76" t="s">
        <v>23</v>
      </c>
      <c r="O18" s="76" t="s">
        <v>23</v>
      </c>
      <c r="P18" s="76" t="s">
        <v>23</v>
      </c>
      <c r="Q18" s="76" t="s">
        <v>23</v>
      </c>
      <c r="R18" s="76" t="s">
        <v>23</v>
      </c>
      <c r="S18" s="76" t="s">
        <v>23</v>
      </c>
      <c r="T18" s="76" t="s">
        <v>23</v>
      </c>
      <c r="U18" s="76" t="s">
        <v>23</v>
      </c>
      <c r="V18" s="76" t="s">
        <v>23</v>
      </c>
      <c r="W18" s="76" t="s">
        <v>23</v>
      </c>
      <c r="X18" s="76" t="s">
        <v>23</v>
      </c>
      <c r="Y18" s="76"/>
      <c r="Z18" s="76"/>
      <c r="AA18" s="76"/>
      <c r="AB18" s="76"/>
      <c r="AC18" s="76"/>
      <c r="AD18" s="76"/>
      <c r="AE18" s="76"/>
    </row>
    <row r="19" spans="1:31" ht="22.5" thickBot="1" x14ac:dyDescent="0.55000000000000004">
      <c r="A19" s="75" t="s">
        <v>78</v>
      </c>
      <c r="B19" s="76" t="s">
        <v>8</v>
      </c>
      <c r="C19" s="76" t="s">
        <v>52</v>
      </c>
      <c r="D19" s="76" t="s">
        <v>30</v>
      </c>
      <c r="E19" s="76" t="s">
        <v>59</v>
      </c>
      <c r="F19" s="76" t="s">
        <v>57</v>
      </c>
      <c r="G19" s="76" t="s">
        <v>40</v>
      </c>
      <c r="H19" s="76" t="s">
        <v>26</v>
      </c>
      <c r="I19" s="76" t="s">
        <v>26</v>
      </c>
      <c r="J19" s="76" t="s">
        <v>26</v>
      </c>
      <c r="K19" s="76" t="s">
        <v>26</v>
      </c>
      <c r="L19" s="76" t="s">
        <v>26</v>
      </c>
      <c r="M19" s="76" t="s">
        <v>26</v>
      </c>
      <c r="N19" s="76" t="s">
        <v>26</v>
      </c>
      <c r="O19" s="76" t="s">
        <v>26</v>
      </c>
      <c r="P19" s="76" t="s">
        <v>26</v>
      </c>
      <c r="Q19" s="76" t="s">
        <v>26</v>
      </c>
      <c r="R19" s="76" t="s">
        <v>26</v>
      </c>
      <c r="S19" s="76" t="s">
        <v>26</v>
      </c>
      <c r="T19" s="76" t="s">
        <v>26</v>
      </c>
      <c r="U19" s="76" t="s">
        <v>26</v>
      </c>
      <c r="V19" s="76" t="s">
        <v>26</v>
      </c>
      <c r="W19" s="76" t="s">
        <v>26</v>
      </c>
      <c r="X19" s="76" t="s">
        <v>26</v>
      </c>
      <c r="Y19" s="76"/>
      <c r="Z19" s="76"/>
      <c r="AA19" s="76"/>
      <c r="AB19" s="76"/>
      <c r="AC19" s="76"/>
      <c r="AD19" s="76"/>
      <c r="AE19" s="76"/>
    </row>
    <row r="20" spans="1:31" ht="22.5" thickBot="1" x14ac:dyDescent="0.55000000000000004">
      <c r="A20" s="75" t="s">
        <v>79</v>
      </c>
      <c r="B20" s="76" t="s">
        <v>8</v>
      </c>
      <c r="C20" s="76" t="s">
        <v>13</v>
      </c>
      <c r="D20" s="76" t="s">
        <v>25</v>
      </c>
      <c r="E20" s="76" t="s">
        <v>14</v>
      </c>
      <c r="F20" s="76" t="s">
        <v>60</v>
      </c>
      <c r="G20" s="76" t="s">
        <v>40</v>
      </c>
      <c r="H20" s="76" t="s">
        <v>23</v>
      </c>
      <c r="I20" s="76" t="s">
        <v>23</v>
      </c>
      <c r="J20" s="76" t="s">
        <v>23</v>
      </c>
      <c r="K20" s="76" t="s">
        <v>23</v>
      </c>
      <c r="L20" s="76" t="s">
        <v>23</v>
      </c>
      <c r="M20" s="76" t="s">
        <v>23</v>
      </c>
      <c r="N20" s="76" t="s">
        <v>23</v>
      </c>
      <c r="O20" s="76" t="s">
        <v>23</v>
      </c>
      <c r="P20" s="76" t="s">
        <v>23</v>
      </c>
      <c r="Q20" s="76" t="s">
        <v>23</v>
      </c>
      <c r="R20" s="76" t="s">
        <v>23</v>
      </c>
      <c r="S20" s="76" t="s">
        <v>23</v>
      </c>
      <c r="T20" s="76" t="s">
        <v>23</v>
      </c>
      <c r="U20" s="76" t="s">
        <v>23</v>
      </c>
      <c r="V20" s="76" t="s">
        <v>23</v>
      </c>
      <c r="W20" s="76" t="s">
        <v>23</v>
      </c>
      <c r="X20" s="76" t="s">
        <v>23</v>
      </c>
      <c r="Y20" s="76"/>
      <c r="Z20" s="76"/>
      <c r="AA20" s="76"/>
      <c r="AB20" s="76"/>
      <c r="AC20" s="76"/>
      <c r="AD20" s="76"/>
      <c r="AE20" s="76"/>
    </row>
    <row r="21" spans="1:31" ht="22.5" thickBot="1" x14ac:dyDescent="0.55000000000000004">
      <c r="A21" s="75" t="s">
        <v>80</v>
      </c>
      <c r="B21" s="76" t="s">
        <v>8</v>
      </c>
      <c r="C21" s="76" t="s">
        <v>52</v>
      </c>
      <c r="D21" s="76" t="s">
        <v>25</v>
      </c>
      <c r="E21" s="76" t="s">
        <v>59</v>
      </c>
      <c r="F21" s="76" t="s">
        <v>57</v>
      </c>
      <c r="G21" s="76" t="s">
        <v>39</v>
      </c>
      <c r="H21" s="76" t="s">
        <v>23</v>
      </c>
      <c r="I21" s="76" t="s">
        <v>23</v>
      </c>
      <c r="J21" s="76" t="s">
        <v>23</v>
      </c>
      <c r="K21" s="76" t="s">
        <v>23</v>
      </c>
      <c r="L21" s="76" t="s">
        <v>23</v>
      </c>
      <c r="M21" s="76" t="s">
        <v>23</v>
      </c>
      <c r="N21" s="76" t="s">
        <v>23</v>
      </c>
      <c r="O21" s="76" t="s">
        <v>23</v>
      </c>
      <c r="P21" s="76" t="s">
        <v>23</v>
      </c>
      <c r="Q21" s="76" t="s">
        <v>23</v>
      </c>
      <c r="R21" s="76" t="s">
        <v>23</v>
      </c>
      <c r="S21" s="76" t="s">
        <v>23</v>
      </c>
      <c r="T21" s="76" t="s">
        <v>23</v>
      </c>
      <c r="U21" s="76" t="s">
        <v>23</v>
      </c>
      <c r="V21" s="76" t="s">
        <v>23</v>
      </c>
      <c r="W21" s="76" t="s">
        <v>23</v>
      </c>
      <c r="X21" s="76" t="s">
        <v>23</v>
      </c>
      <c r="Y21" s="76"/>
      <c r="Z21" s="76"/>
      <c r="AA21" s="76"/>
      <c r="AB21" s="76"/>
      <c r="AC21" s="76"/>
      <c r="AD21" s="76"/>
      <c r="AE21" s="76"/>
    </row>
    <row r="22" spans="1:31" ht="22.5" thickBot="1" x14ac:dyDescent="0.55000000000000004">
      <c r="A22" s="75" t="s">
        <v>81</v>
      </c>
      <c r="B22" s="76" t="s">
        <v>8</v>
      </c>
      <c r="C22" s="76" t="s">
        <v>13</v>
      </c>
      <c r="D22" s="76" t="s">
        <v>25</v>
      </c>
      <c r="E22" s="76"/>
      <c r="F22" s="76" t="s">
        <v>54</v>
      </c>
      <c r="G22" s="76" t="s">
        <v>38</v>
      </c>
      <c r="H22" s="76" t="s">
        <v>23</v>
      </c>
      <c r="I22" s="76" t="s">
        <v>23</v>
      </c>
      <c r="J22" s="76" t="s">
        <v>23</v>
      </c>
      <c r="K22" s="76" t="s">
        <v>23</v>
      </c>
      <c r="L22" s="76" t="s">
        <v>23</v>
      </c>
      <c r="M22" s="76" t="s">
        <v>23</v>
      </c>
      <c r="N22" s="76" t="s">
        <v>23</v>
      </c>
      <c r="O22" s="76" t="s">
        <v>23</v>
      </c>
      <c r="P22" s="76" t="s">
        <v>23</v>
      </c>
      <c r="Q22" s="76" t="s">
        <v>23</v>
      </c>
      <c r="R22" s="76" t="s">
        <v>23</v>
      </c>
      <c r="S22" s="76" t="s">
        <v>23</v>
      </c>
      <c r="T22" s="76" t="s">
        <v>23</v>
      </c>
      <c r="U22" s="76" t="s">
        <v>23</v>
      </c>
      <c r="V22" s="76" t="s">
        <v>23</v>
      </c>
      <c r="W22" s="76" t="s">
        <v>23</v>
      </c>
      <c r="X22" s="76" t="s">
        <v>23</v>
      </c>
      <c r="Y22" s="76"/>
      <c r="Z22" s="76"/>
      <c r="AA22" s="76"/>
      <c r="AB22" s="76"/>
      <c r="AC22" s="76"/>
      <c r="AD22" s="76"/>
      <c r="AE22" s="76"/>
    </row>
    <row r="23" spans="1:31" ht="22.5" thickBot="1" x14ac:dyDescent="0.55000000000000004">
      <c r="A23" s="75" t="s">
        <v>82</v>
      </c>
      <c r="B23" s="76" t="s">
        <v>8</v>
      </c>
      <c r="C23" s="76" t="s">
        <v>13</v>
      </c>
      <c r="D23" s="76" t="s">
        <v>25</v>
      </c>
      <c r="E23" s="76" t="s">
        <v>59</v>
      </c>
      <c r="F23" s="76" t="s">
        <v>57</v>
      </c>
      <c r="G23" s="76" t="s">
        <v>39</v>
      </c>
      <c r="H23" s="76" t="s">
        <v>26</v>
      </c>
      <c r="I23" s="76" t="s">
        <v>26</v>
      </c>
      <c r="J23" s="76" t="s">
        <v>26</v>
      </c>
      <c r="K23" s="76" t="s">
        <v>26</v>
      </c>
      <c r="L23" s="76" t="s">
        <v>26</v>
      </c>
      <c r="M23" s="76" t="s">
        <v>26</v>
      </c>
      <c r="N23" s="76" t="s">
        <v>26</v>
      </c>
      <c r="O23" s="76" t="s">
        <v>26</v>
      </c>
      <c r="P23" s="76" t="s">
        <v>26</v>
      </c>
      <c r="Q23" s="76" t="s">
        <v>26</v>
      </c>
      <c r="R23" s="76" t="s">
        <v>26</v>
      </c>
      <c r="S23" s="76" t="s">
        <v>26</v>
      </c>
      <c r="T23" s="76" t="s">
        <v>26</v>
      </c>
      <c r="U23" s="76" t="s">
        <v>26</v>
      </c>
      <c r="V23" s="76" t="s">
        <v>26</v>
      </c>
      <c r="W23" s="76" t="s">
        <v>26</v>
      </c>
      <c r="X23" s="76" t="s">
        <v>26</v>
      </c>
      <c r="Y23" s="76" t="s">
        <v>68</v>
      </c>
      <c r="Z23" s="76"/>
      <c r="AA23" s="76"/>
      <c r="AB23" s="76"/>
      <c r="AC23" s="76"/>
      <c r="AD23" s="76"/>
      <c r="AE23" s="76"/>
    </row>
    <row r="24" spans="1:31" ht="22.5" thickBot="1" x14ac:dyDescent="0.55000000000000004">
      <c r="A24" s="75" t="s">
        <v>83</v>
      </c>
      <c r="B24" s="76" t="s">
        <v>8</v>
      </c>
      <c r="C24" s="76" t="s">
        <v>52</v>
      </c>
      <c r="D24" s="76" t="s">
        <v>31</v>
      </c>
      <c r="E24" s="76" t="s">
        <v>53</v>
      </c>
      <c r="F24" s="76" t="s">
        <v>57</v>
      </c>
      <c r="G24" s="76" t="s">
        <v>38</v>
      </c>
      <c r="H24" s="76" t="s">
        <v>23</v>
      </c>
      <c r="I24" s="76" t="s">
        <v>23</v>
      </c>
      <c r="J24" s="76" t="s">
        <v>23</v>
      </c>
      <c r="K24" s="76" t="s">
        <v>23</v>
      </c>
      <c r="L24" s="76" t="s">
        <v>23</v>
      </c>
      <c r="M24" s="76" t="s">
        <v>23</v>
      </c>
      <c r="N24" s="76" t="s">
        <v>23</v>
      </c>
      <c r="O24" s="76" t="s">
        <v>23</v>
      </c>
      <c r="P24" s="76" t="s">
        <v>23</v>
      </c>
      <c r="Q24" s="76" t="s">
        <v>23</v>
      </c>
      <c r="R24" s="76" t="s">
        <v>23</v>
      </c>
      <c r="S24" s="76" t="s">
        <v>23</v>
      </c>
      <c r="T24" s="76" t="s">
        <v>23</v>
      </c>
      <c r="U24" s="76" t="s">
        <v>23</v>
      </c>
      <c r="V24" s="76" t="s">
        <v>23</v>
      </c>
      <c r="W24" s="76" t="s">
        <v>23</v>
      </c>
      <c r="X24" s="76" t="s">
        <v>23</v>
      </c>
      <c r="Y24" s="76" t="s">
        <v>68</v>
      </c>
      <c r="Z24" s="76"/>
      <c r="AA24" s="76"/>
      <c r="AB24" s="76"/>
      <c r="AC24" s="76"/>
      <c r="AD24" s="76"/>
      <c r="AE24" s="76"/>
    </row>
    <row r="25" spans="1:31" ht="30.75" thickBot="1" x14ac:dyDescent="0.55000000000000004">
      <c r="A25" s="75" t="s">
        <v>84</v>
      </c>
      <c r="B25" s="76" t="s">
        <v>8</v>
      </c>
      <c r="C25" s="76" t="s">
        <v>52</v>
      </c>
      <c r="D25" s="76" t="s">
        <v>30</v>
      </c>
      <c r="E25" s="76" t="s">
        <v>53</v>
      </c>
      <c r="F25" s="76" t="s">
        <v>57</v>
      </c>
      <c r="G25" s="76" t="s">
        <v>42</v>
      </c>
      <c r="H25" s="76" t="s">
        <v>23</v>
      </c>
      <c r="I25" s="76" t="s">
        <v>23</v>
      </c>
      <c r="J25" s="76" t="s">
        <v>23</v>
      </c>
      <c r="K25" s="76" t="s">
        <v>23</v>
      </c>
      <c r="L25" s="76" t="s">
        <v>23</v>
      </c>
      <c r="M25" s="76" t="s">
        <v>23</v>
      </c>
      <c r="N25" s="76" t="s">
        <v>23</v>
      </c>
      <c r="O25" s="76" t="s">
        <v>23</v>
      </c>
      <c r="P25" s="76" t="s">
        <v>23</v>
      </c>
      <c r="Q25" s="76" t="s">
        <v>23</v>
      </c>
      <c r="R25" s="76" t="s">
        <v>23</v>
      </c>
      <c r="S25" s="76" t="s">
        <v>23</v>
      </c>
      <c r="T25" s="76" t="s">
        <v>23</v>
      </c>
      <c r="U25" s="76" t="s">
        <v>23</v>
      </c>
      <c r="V25" s="76" t="s">
        <v>23</v>
      </c>
      <c r="W25" s="76" t="s">
        <v>23</v>
      </c>
      <c r="X25" s="76" t="s">
        <v>23</v>
      </c>
      <c r="Y25" s="76"/>
      <c r="Z25" s="76"/>
      <c r="AA25" s="76"/>
      <c r="AB25" s="76"/>
      <c r="AC25" s="76"/>
      <c r="AD25" s="76"/>
      <c r="AE25" s="76"/>
    </row>
    <row r="26" spans="1:31" ht="22.5" thickBot="1" x14ac:dyDescent="0.55000000000000004">
      <c r="A26" s="75" t="s">
        <v>85</v>
      </c>
      <c r="B26" s="76" t="s">
        <v>8</v>
      </c>
      <c r="C26" s="76" t="s">
        <v>52</v>
      </c>
      <c r="D26" s="76" t="s">
        <v>22</v>
      </c>
      <c r="E26" s="76" t="s">
        <v>59</v>
      </c>
      <c r="F26" s="76" t="s">
        <v>57</v>
      </c>
      <c r="G26" s="76" t="s">
        <v>40</v>
      </c>
      <c r="H26" s="76" t="s">
        <v>26</v>
      </c>
      <c r="I26" s="76" t="s">
        <v>26</v>
      </c>
      <c r="J26" s="76" t="s">
        <v>26</v>
      </c>
      <c r="K26" s="76" t="s">
        <v>26</v>
      </c>
      <c r="L26" s="76" t="s">
        <v>26</v>
      </c>
      <c r="M26" s="76" t="s">
        <v>26</v>
      </c>
      <c r="N26" s="76" t="s">
        <v>23</v>
      </c>
      <c r="O26" s="76" t="s">
        <v>26</v>
      </c>
      <c r="P26" s="76" t="s">
        <v>26</v>
      </c>
      <c r="Q26" s="76" t="s">
        <v>26</v>
      </c>
      <c r="R26" s="76" t="s">
        <v>23</v>
      </c>
      <c r="S26" s="76" t="s">
        <v>26</v>
      </c>
      <c r="T26" s="76" t="s">
        <v>23</v>
      </c>
      <c r="U26" s="76" t="s">
        <v>26</v>
      </c>
      <c r="V26" s="76" t="s">
        <v>26</v>
      </c>
      <c r="W26" s="76" t="s">
        <v>26</v>
      </c>
      <c r="X26" s="76" t="s">
        <v>23</v>
      </c>
      <c r="Y26" s="76"/>
      <c r="Z26" s="76"/>
      <c r="AA26" s="76"/>
      <c r="AB26" s="76"/>
      <c r="AC26" s="76"/>
      <c r="AD26" s="76"/>
      <c r="AE26" s="76"/>
    </row>
    <row r="27" spans="1:31" ht="22.5" thickBot="1" x14ac:dyDescent="0.55000000000000004">
      <c r="A27" s="75" t="s">
        <v>86</v>
      </c>
      <c r="B27" s="76" t="s">
        <v>12</v>
      </c>
      <c r="C27" s="76" t="s">
        <v>52</v>
      </c>
      <c r="D27" s="76" t="s">
        <v>30</v>
      </c>
      <c r="E27" s="76" t="s">
        <v>59</v>
      </c>
      <c r="F27" s="76" t="s">
        <v>54</v>
      </c>
      <c r="G27" s="76" t="s">
        <v>40</v>
      </c>
      <c r="H27" s="76" t="s">
        <v>26</v>
      </c>
      <c r="I27" s="76" t="s">
        <v>26</v>
      </c>
      <c r="J27" s="76" t="s">
        <v>23</v>
      </c>
      <c r="K27" s="76" t="s">
        <v>26</v>
      </c>
      <c r="L27" s="76" t="s">
        <v>26</v>
      </c>
      <c r="M27" s="76" t="s">
        <v>26</v>
      </c>
      <c r="N27" s="76" t="s">
        <v>26</v>
      </c>
      <c r="O27" s="76" t="s">
        <v>26</v>
      </c>
      <c r="P27" s="76" t="s">
        <v>23</v>
      </c>
      <c r="Q27" s="76" t="s">
        <v>26</v>
      </c>
      <c r="R27" s="76" t="s">
        <v>23</v>
      </c>
      <c r="S27" s="76" t="s">
        <v>23</v>
      </c>
      <c r="T27" s="76" t="s">
        <v>23</v>
      </c>
      <c r="U27" s="76" t="s">
        <v>23</v>
      </c>
      <c r="V27" s="76" t="s">
        <v>26</v>
      </c>
      <c r="W27" s="76" t="s">
        <v>26</v>
      </c>
      <c r="X27" s="76" t="s">
        <v>23</v>
      </c>
      <c r="Y27" s="76"/>
      <c r="Z27" s="76"/>
      <c r="AA27" s="76"/>
      <c r="AB27" s="76"/>
      <c r="AC27" s="76"/>
      <c r="AD27" s="76"/>
      <c r="AE27" s="76"/>
    </row>
    <row r="28" spans="1:31" ht="22.5" thickBot="1" x14ac:dyDescent="0.55000000000000004">
      <c r="A28" s="75" t="s">
        <v>87</v>
      </c>
      <c r="B28" s="76" t="s">
        <v>8</v>
      </c>
      <c r="C28" s="76" t="s">
        <v>52</v>
      </c>
      <c r="D28" s="76" t="s">
        <v>22</v>
      </c>
      <c r="E28" s="76" t="s">
        <v>53</v>
      </c>
      <c r="F28" s="76" t="s">
        <v>57</v>
      </c>
      <c r="G28" s="76" t="s">
        <v>38</v>
      </c>
      <c r="H28" s="76" t="s">
        <v>23</v>
      </c>
      <c r="I28" s="76" t="s">
        <v>23</v>
      </c>
      <c r="J28" s="76" t="s">
        <v>23</v>
      </c>
      <c r="K28" s="76" t="s">
        <v>23</v>
      </c>
      <c r="L28" s="76" t="s">
        <v>23</v>
      </c>
      <c r="M28" s="76" t="s">
        <v>23</v>
      </c>
      <c r="N28" s="76" t="s">
        <v>23</v>
      </c>
      <c r="O28" s="76" t="s">
        <v>23</v>
      </c>
      <c r="P28" s="76" t="s">
        <v>23</v>
      </c>
      <c r="Q28" s="76" t="s">
        <v>23</v>
      </c>
      <c r="R28" s="76" t="s">
        <v>23</v>
      </c>
      <c r="S28" s="76" t="s">
        <v>23</v>
      </c>
      <c r="T28" s="76" t="s">
        <v>23</v>
      </c>
      <c r="U28" s="76" t="s">
        <v>23</v>
      </c>
      <c r="V28" s="76" t="s">
        <v>23</v>
      </c>
      <c r="W28" s="76" t="s">
        <v>23</v>
      </c>
      <c r="X28" s="76" t="s">
        <v>23</v>
      </c>
      <c r="Y28" s="76"/>
      <c r="Z28" s="76"/>
      <c r="AA28" s="76"/>
      <c r="AB28" s="76"/>
      <c r="AC28" s="76"/>
      <c r="AD28" s="76"/>
      <c r="AE28" s="76"/>
    </row>
    <row r="29" spans="1:31" ht="30.75" thickBot="1" x14ac:dyDescent="0.55000000000000004">
      <c r="A29" s="75" t="s">
        <v>88</v>
      </c>
      <c r="B29" s="76" t="s">
        <v>8</v>
      </c>
      <c r="C29" s="76" t="s">
        <v>13</v>
      </c>
      <c r="D29" s="76" t="s">
        <v>25</v>
      </c>
      <c r="E29" s="76" t="s">
        <v>11</v>
      </c>
      <c r="F29" s="76" t="s">
        <v>60</v>
      </c>
      <c r="G29" s="76" t="s">
        <v>39</v>
      </c>
      <c r="H29" s="76" t="s">
        <v>23</v>
      </c>
      <c r="I29" s="76" t="s">
        <v>23</v>
      </c>
      <c r="J29" s="76" t="s">
        <v>23</v>
      </c>
      <c r="K29" s="76" t="s">
        <v>26</v>
      </c>
      <c r="L29" s="76" t="s">
        <v>23</v>
      </c>
      <c r="M29" s="76" t="s">
        <v>23</v>
      </c>
      <c r="N29" s="76" t="s">
        <v>23</v>
      </c>
      <c r="O29" s="76" t="s">
        <v>23</v>
      </c>
      <c r="P29" s="76" t="s">
        <v>23</v>
      </c>
      <c r="Q29" s="76" t="s">
        <v>23</v>
      </c>
      <c r="R29" s="76" t="s">
        <v>23</v>
      </c>
      <c r="S29" s="76" t="s">
        <v>23</v>
      </c>
      <c r="T29" s="76" t="s">
        <v>23</v>
      </c>
      <c r="U29" s="76" t="s">
        <v>23</v>
      </c>
      <c r="V29" s="76" t="s">
        <v>23</v>
      </c>
      <c r="W29" s="76" t="s">
        <v>23</v>
      </c>
      <c r="X29" s="76" t="s">
        <v>26</v>
      </c>
      <c r="Y29" s="76"/>
      <c r="Z29" s="76"/>
      <c r="AA29" s="76"/>
      <c r="AB29" s="76"/>
      <c r="AC29" s="76"/>
      <c r="AD29" s="76"/>
      <c r="AE29" s="76"/>
    </row>
    <row r="30" spans="1:31" ht="22.5" thickBot="1" x14ac:dyDescent="0.55000000000000004">
      <c r="A30" s="75" t="s">
        <v>89</v>
      </c>
      <c r="B30" s="76" t="s">
        <v>12</v>
      </c>
      <c r="C30" s="76" t="s">
        <v>13</v>
      </c>
      <c r="D30" s="76" t="s">
        <v>30</v>
      </c>
      <c r="E30" s="76" t="s">
        <v>59</v>
      </c>
      <c r="F30" s="76" t="s">
        <v>57</v>
      </c>
      <c r="G30" s="76" t="s">
        <v>39</v>
      </c>
      <c r="H30" s="76" t="s">
        <v>23</v>
      </c>
      <c r="I30" s="76" t="s">
        <v>23</v>
      </c>
      <c r="J30" s="76" t="s">
        <v>23</v>
      </c>
      <c r="K30" s="76" t="s">
        <v>26</v>
      </c>
      <c r="L30" s="76" t="s">
        <v>23</v>
      </c>
      <c r="M30" s="76" t="s">
        <v>23</v>
      </c>
      <c r="N30" s="76" t="s">
        <v>26</v>
      </c>
      <c r="O30" s="76" t="s">
        <v>26</v>
      </c>
      <c r="P30" s="76" t="s">
        <v>26</v>
      </c>
      <c r="Q30" s="76" t="s">
        <v>26</v>
      </c>
      <c r="R30" s="76" t="s">
        <v>26</v>
      </c>
      <c r="S30" s="76" t="s">
        <v>26</v>
      </c>
      <c r="T30" s="76" t="s">
        <v>26</v>
      </c>
      <c r="U30" s="76" t="s">
        <v>26</v>
      </c>
      <c r="V30" s="76" t="s">
        <v>26</v>
      </c>
      <c r="W30" s="76" t="s">
        <v>26</v>
      </c>
      <c r="X30" s="76" t="s">
        <v>26</v>
      </c>
      <c r="Y30" s="76"/>
      <c r="Z30" s="76"/>
      <c r="AA30" s="76"/>
      <c r="AB30" s="76"/>
      <c r="AC30" s="76"/>
      <c r="AD30" s="76"/>
      <c r="AE30" s="76"/>
    </row>
    <row r="31" spans="1:31" ht="15.75" customHeight="1" thickBot="1" x14ac:dyDescent="0.55000000000000004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1" ht="15.75" customHeight="1" thickBot="1" x14ac:dyDescent="0.55000000000000004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1:31" ht="15.75" customHeight="1" thickBot="1" x14ac:dyDescent="0.55000000000000004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</row>
    <row r="34" spans="1:31" ht="15.75" customHeight="1" thickBot="1" x14ac:dyDescent="0.55000000000000004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1" ht="15.75" customHeight="1" thickBot="1" x14ac:dyDescent="0.55000000000000004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1" ht="15.75" customHeight="1" thickBot="1" x14ac:dyDescent="0.55000000000000004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5.75" customHeight="1" thickBot="1" x14ac:dyDescent="0.55000000000000004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1" ht="15.75" customHeight="1" thickBot="1" x14ac:dyDescent="0.55000000000000004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1" ht="15.75" customHeight="1" thickBot="1" x14ac:dyDescent="0.55000000000000004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1" ht="15.75" customHeight="1" thickBot="1" x14ac:dyDescent="0.55000000000000004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1" ht="15.75" customHeight="1" thickBot="1" x14ac:dyDescent="0.55000000000000004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1" ht="15.75" customHeight="1" thickBot="1" x14ac:dyDescent="0.55000000000000004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1" ht="15.75" customHeight="1" thickBot="1" x14ac:dyDescent="0.55000000000000004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1" ht="15.75" customHeight="1" thickBot="1" x14ac:dyDescent="0.55000000000000004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1" ht="15.75" customHeight="1" thickBot="1" x14ac:dyDescent="0.55000000000000004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1" ht="15.75" customHeight="1" thickBot="1" x14ac:dyDescent="0.55000000000000004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1" ht="15.75" customHeight="1" thickBot="1" x14ac:dyDescent="0.55000000000000004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1" ht="15.75" customHeight="1" thickBot="1" x14ac:dyDescent="0.55000000000000004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 ht="15.75" customHeight="1" thickBot="1" x14ac:dyDescent="0.55000000000000004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 ht="15.75" customHeight="1" thickBot="1" x14ac:dyDescent="0.55000000000000004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 ht="15.75" customHeight="1" thickBot="1" x14ac:dyDescent="0.55000000000000004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 ht="15.75" customHeight="1" thickBot="1" x14ac:dyDescent="0.55000000000000004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ht="15.75" customHeight="1" thickBot="1" x14ac:dyDescent="0.55000000000000004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ht="15.75" customHeight="1" thickBot="1" x14ac:dyDescent="0.55000000000000004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ht="15.75" customHeight="1" thickBot="1" x14ac:dyDescent="0.55000000000000004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ht="15.75" customHeight="1" thickBot="1" x14ac:dyDescent="0.55000000000000004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ht="15.75" customHeight="1" thickBot="1" x14ac:dyDescent="0.55000000000000004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15.75" customHeight="1" thickBot="1" x14ac:dyDescent="0.55000000000000004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ht="15.75" customHeight="1" thickBot="1" x14ac:dyDescent="0.55000000000000004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ht="15.75" customHeight="1" thickBot="1" x14ac:dyDescent="0.55000000000000004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ht="15.75" customHeight="1" thickBot="1" x14ac:dyDescent="0.55000000000000004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 ht="15.75" customHeight="1" thickBot="1" x14ac:dyDescent="0.55000000000000004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 ht="15.75" customHeight="1" thickBot="1" x14ac:dyDescent="0.55000000000000004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ht="15.75" customHeight="1" thickBot="1" x14ac:dyDescent="0.55000000000000004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 ht="15.75" customHeight="1" thickBot="1" x14ac:dyDescent="0.55000000000000004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 ht="15.75" customHeight="1" thickBot="1" x14ac:dyDescent="0.55000000000000004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 ht="15.75" customHeight="1" thickBot="1" x14ac:dyDescent="0.55000000000000004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 ht="15.75" customHeight="1" thickBot="1" x14ac:dyDescent="0.55000000000000004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 ht="15.75" customHeight="1" thickBot="1" x14ac:dyDescent="0.55000000000000004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1" ht="15.75" customHeight="1" thickBot="1" x14ac:dyDescent="0.55000000000000004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1:31" ht="15.75" customHeight="1" thickBot="1" x14ac:dyDescent="0.55000000000000004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1:31" ht="15.75" customHeight="1" thickBot="1" x14ac:dyDescent="0.55000000000000004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1" ht="15.75" customHeight="1" thickBot="1" x14ac:dyDescent="0.55000000000000004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1:31" ht="15.75" customHeight="1" thickBot="1" x14ac:dyDescent="0.55000000000000004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1" ht="15.75" customHeight="1" thickBot="1" x14ac:dyDescent="0.55000000000000004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1" ht="15.75" customHeight="1" thickBot="1" x14ac:dyDescent="0.55000000000000004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</row>
    <row r="77" spans="1:31" ht="15.75" customHeight="1" thickBot="1" x14ac:dyDescent="0.55000000000000004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1" ht="15.75" customHeight="1" thickBot="1" x14ac:dyDescent="0.55000000000000004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1:31" ht="15.75" customHeight="1" thickBot="1" x14ac:dyDescent="0.55000000000000004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1:31" ht="15.75" customHeight="1" thickBot="1" x14ac:dyDescent="0.55000000000000004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</row>
    <row r="81" spans="1:31" ht="15.75" customHeight="1" thickBot="1" x14ac:dyDescent="0.55000000000000004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ht="15.75" customHeight="1" thickBot="1" x14ac:dyDescent="0.55000000000000004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ht="15.75" customHeight="1" thickBot="1" x14ac:dyDescent="0.55000000000000004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1:31" ht="15.75" customHeight="1" thickBot="1" x14ac:dyDescent="0.55000000000000004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1:31" ht="15.75" customHeight="1" thickBot="1" x14ac:dyDescent="0.55000000000000004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1:31" ht="15.75" customHeight="1" thickBot="1" x14ac:dyDescent="0.55000000000000004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</row>
    <row r="87" spans="1:31" ht="15.75" customHeight="1" thickBot="1" x14ac:dyDescent="0.55000000000000004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ht="15.75" customHeight="1" thickBot="1" x14ac:dyDescent="0.55000000000000004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ht="15.75" customHeight="1" thickBot="1" x14ac:dyDescent="0.55000000000000004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1:31" ht="15.75" customHeight="1" thickBot="1" x14ac:dyDescent="0.55000000000000004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ht="15.75" customHeight="1" thickBot="1" x14ac:dyDescent="0.55000000000000004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ht="15.75" customHeight="1" thickBot="1" x14ac:dyDescent="0.55000000000000004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ht="15.75" customHeight="1" thickBot="1" x14ac:dyDescent="0.55000000000000004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ht="15.75" customHeight="1" thickBot="1" x14ac:dyDescent="0.55000000000000004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  <row r="95" spans="1:31" ht="15.75" customHeight="1" thickBot="1" x14ac:dyDescent="0.55000000000000004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</row>
    <row r="96" spans="1:31" ht="15.75" customHeight="1" thickBot="1" x14ac:dyDescent="0.55000000000000004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</row>
    <row r="97" spans="1:31" ht="15.75" customHeight="1" thickBot="1" x14ac:dyDescent="0.55000000000000004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</row>
    <row r="98" spans="1:31" ht="15.75" customHeight="1" thickBot="1" x14ac:dyDescent="0.55000000000000004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</row>
    <row r="99" spans="1:31" ht="15.75" customHeight="1" thickBot="1" x14ac:dyDescent="0.55000000000000004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</row>
    <row r="100" spans="1:31" ht="15.75" customHeight="1" thickBot="1" x14ac:dyDescent="0.55000000000000004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</row>
    <row r="101" spans="1:31" ht="15.75" customHeight="1" thickBot="1" x14ac:dyDescent="0.55000000000000004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</row>
    <row r="102" spans="1:31" ht="15.75" customHeight="1" thickBot="1" x14ac:dyDescent="0.55000000000000004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</row>
    <row r="103" spans="1:31" ht="15.75" customHeight="1" thickBot="1" x14ac:dyDescent="0.55000000000000004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</row>
    <row r="104" spans="1:31" ht="15.75" customHeight="1" thickBot="1" x14ac:dyDescent="0.55000000000000004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</row>
    <row r="105" spans="1:31" ht="15.75" customHeight="1" thickBot="1" x14ac:dyDescent="0.55000000000000004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</row>
    <row r="106" spans="1:31" ht="15.75" customHeight="1" thickBot="1" x14ac:dyDescent="0.55000000000000004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</row>
    <row r="107" spans="1:31" ht="15.75" customHeight="1" thickBot="1" x14ac:dyDescent="0.55000000000000004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</row>
    <row r="108" spans="1:31" ht="15.75" customHeight="1" thickBot="1" x14ac:dyDescent="0.55000000000000004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</row>
    <row r="109" spans="1:31" ht="15.75" customHeight="1" thickBot="1" x14ac:dyDescent="0.55000000000000004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</row>
    <row r="110" spans="1:31" ht="15.75" customHeight="1" thickBot="1" x14ac:dyDescent="0.55000000000000004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</row>
    <row r="111" spans="1:31" ht="15.75" customHeight="1" thickBot="1" x14ac:dyDescent="0.55000000000000004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</row>
    <row r="112" spans="1:31" ht="15.75" customHeight="1" thickBot="1" x14ac:dyDescent="0.55000000000000004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</row>
    <row r="113" spans="1:31" ht="15.75" customHeight="1" thickBot="1" x14ac:dyDescent="0.55000000000000004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</row>
    <row r="114" spans="1:31" ht="15.75" customHeight="1" thickBot="1" x14ac:dyDescent="0.55000000000000004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</row>
    <row r="115" spans="1:31" ht="15.75" customHeight="1" thickBot="1" x14ac:dyDescent="0.55000000000000004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</row>
    <row r="116" spans="1:31" ht="15.75" customHeight="1" thickBot="1" x14ac:dyDescent="0.55000000000000004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</row>
    <row r="117" spans="1:31" ht="15.75" customHeight="1" thickBot="1" x14ac:dyDescent="0.55000000000000004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</row>
    <row r="118" spans="1:31" ht="15.75" customHeight="1" thickBot="1" x14ac:dyDescent="0.55000000000000004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</row>
    <row r="119" spans="1:31" ht="15.75" customHeight="1" thickBot="1" x14ac:dyDescent="0.55000000000000004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</row>
    <row r="120" spans="1:31" ht="15.75" customHeight="1" thickBot="1" x14ac:dyDescent="0.55000000000000004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</row>
    <row r="121" spans="1:31" ht="15.75" customHeight="1" thickBot="1" x14ac:dyDescent="0.55000000000000004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</row>
    <row r="122" spans="1:31" ht="15.75" customHeight="1" thickBot="1" x14ac:dyDescent="0.55000000000000004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</row>
    <row r="123" spans="1:31" ht="15.75" customHeight="1" thickBot="1" x14ac:dyDescent="0.55000000000000004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</row>
    <row r="124" spans="1:31" ht="15.75" customHeight="1" thickBot="1" x14ac:dyDescent="0.55000000000000004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</row>
    <row r="125" spans="1:31" ht="15.75" customHeight="1" thickBot="1" x14ac:dyDescent="0.55000000000000004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</row>
    <row r="126" spans="1:31" ht="15.75" customHeight="1" thickBot="1" x14ac:dyDescent="0.55000000000000004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</row>
    <row r="127" spans="1:31" ht="15.75" customHeight="1" thickBot="1" x14ac:dyDescent="0.55000000000000004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</row>
    <row r="128" spans="1:31" ht="15.75" customHeight="1" thickBot="1" x14ac:dyDescent="0.55000000000000004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</row>
    <row r="129" spans="1:31" ht="15.75" customHeight="1" thickBot="1" x14ac:dyDescent="0.55000000000000004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</row>
    <row r="130" spans="1:31" ht="15.75" customHeight="1" thickBot="1" x14ac:dyDescent="0.55000000000000004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</row>
  </sheetData>
  <autoFilter ref="E1:E32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J59"/>
  <sheetViews>
    <sheetView topLeftCell="A31" zoomScaleNormal="100" workbookViewId="0">
      <selection activeCell="J32" sqref="J32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0.6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55000000000000004">
      <c r="B1" s="174" t="s">
        <v>4</v>
      </c>
      <c r="C1" s="174"/>
      <c r="D1" s="174"/>
      <c r="E1" s="174"/>
      <c r="F1" s="174"/>
      <c r="G1" s="174"/>
      <c r="H1" s="174"/>
      <c r="I1" s="18"/>
    </row>
    <row r="2" spans="2:10" x14ac:dyDescent="0.55000000000000004">
      <c r="B2" s="18"/>
      <c r="C2" s="18"/>
      <c r="D2" s="18"/>
      <c r="E2" s="18"/>
      <c r="F2" s="18"/>
      <c r="G2" s="18"/>
      <c r="H2" s="18"/>
      <c r="I2" s="18"/>
    </row>
    <row r="3" spans="2:10" s="8" customFormat="1" ht="27.75" x14ac:dyDescent="0.65">
      <c r="B3" s="171" t="s">
        <v>214</v>
      </c>
      <c r="C3" s="171"/>
      <c r="D3" s="171"/>
      <c r="E3" s="171"/>
      <c r="F3" s="171"/>
      <c r="G3" s="171"/>
      <c r="H3" s="171"/>
      <c r="I3" s="15"/>
      <c r="J3" s="15"/>
    </row>
    <row r="4" spans="2:10" s="8" customFormat="1" ht="27.75" x14ac:dyDescent="0.65">
      <c r="B4" s="171" t="s">
        <v>152</v>
      </c>
      <c r="C4" s="171"/>
      <c r="D4" s="171"/>
      <c r="E4" s="171"/>
      <c r="F4" s="171"/>
      <c r="G4" s="171"/>
      <c r="H4" s="171"/>
      <c r="I4" s="15"/>
      <c r="J4" s="15"/>
    </row>
    <row r="5" spans="2:10" s="8" customFormat="1" ht="27.75" x14ac:dyDescent="0.65">
      <c r="B5" s="17"/>
      <c r="C5" s="17"/>
      <c r="D5" s="17"/>
      <c r="E5" s="17"/>
      <c r="F5" s="17"/>
      <c r="G5" s="16"/>
      <c r="H5" s="16"/>
      <c r="I5" s="16"/>
    </row>
    <row r="6" spans="2:10" x14ac:dyDescent="0.55000000000000004">
      <c r="B6" s="20" t="s">
        <v>43</v>
      </c>
      <c r="F6" s="12"/>
      <c r="G6" s="12"/>
      <c r="H6" s="12"/>
    </row>
    <row r="7" spans="2:10" x14ac:dyDescent="0.55000000000000004">
      <c r="B7" s="21" t="s">
        <v>44</v>
      </c>
      <c r="C7" s="31"/>
      <c r="D7" s="31"/>
      <c r="E7" s="31"/>
      <c r="F7" s="32"/>
      <c r="G7" s="32"/>
      <c r="H7" s="12"/>
    </row>
    <row r="8" spans="2:10" ht="24.75" thickBot="1" x14ac:dyDescent="0.6">
      <c r="B8" s="21"/>
      <c r="C8" s="175" t="s">
        <v>16</v>
      </c>
      <c r="D8" s="175"/>
      <c r="E8" s="175"/>
      <c r="F8" s="65" t="s">
        <v>2</v>
      </c>
      <c r="G8" s="65" t="s">
        <v>3</v>
      </c>
      <c r="H8" s="12"/>
    </row>
    <row r="9" spans="2:10" ht="24.75" thickTop="1" x14ac:dyDescent="0.55000000000000004">
      <c r="B9" s="21"/>
      <c r="C9" s="176" t="s">
        <v>12</v>
      </c>
      <c r="D9" s="177"/>
      <c r="E9" s="178"/>
      <c r="F9" s="22">
        <v>15</v>
      </c>
      <c r="G9" s="23">
        <f>F9*100/F$11</f>
        <v>44.117647058823529</v>
      </c>
      <c r="H9" s="12"/>
    </row>
    <row r="10" spans="2:10" x14ac:dyDescent="0.55000000000000004">
      <c r="B10" s="21"/>
      <c r="C10" s="179" t="s">
        <v>8</v>
      </c>
      <c r="D10" s="180"/>
      <c r="E10" s="181"/>
      <c r="F10" s="24">
        <v>19</v>
      </c>
      <c r="G10" s="25">
        <f>F10*100/F$11</f>
        <v>55.882352941176471</v>
      </c>
      <c r="H10" s="12"/>
    </row>
    <row r="11" spans="2:10" ht="24.75" thickBot="1" x14ac:dyDescent="0.6">
      <c r="B11" s="21"/>
      <c r="C11" s="175" t="s">
        <v>6</v>
      </c>
      <c r="D11" s="175"/>
      <c r="E11" s="175"/>
      <c r="F11" s="26">
        <f>SUM(F9:F10)</f>
        <v>34</v>
      </c>
      <c r="G11" s="27">
        <f>SUM(G9:G10)</f>
        <v>100</v>
      </c>
    </row>
    <row r="12" spans="2:10" ht="24.75" thickTop="1" x14ac:dyDescent="0.55000000000000004">
      <c r="B12" s="21"/>
      <c r="C12" s="28"/>
      <c r="D12" s="28"/>
      <c r="E12" s="28"/>
      <c r="F12" s="29"/>
      <c r="G12" s="30"/>
    </row>
    <row r="13" spans="2:10" x14ac:dyDescent="0.55000000000000004">
      <c r="B13" s="10" t="s">
        <v>45</v>
      </c>
      <c r="C13" s="10"/>
      <c r="D13" s="10"/>
    </row>
    <row r="14" spans="2:10" x14ac:dyDescent="0.55000000000000004">
      <c r="B14" s="1" t="s">
        <v>154</v>
      </c>
      <c r="C14" s="12"/>
      <c r="D14" s="12"/>
    </row>
    <row r="15" spans="2:10" x14ac:dyDescent="0.55000000000000004">
      <c r="C15" s="12"/>
      <c r="D15" s="12"/>
    </row>
    <row r="16" spans="2:10" x14ac:dyDescent="0.55000000000000004">
      <c r="B16" s="21" t="s">
        <v>162</v>
      </c>
      <c r="C16" s="31"/>
      <c r="D16" s="31"/>
      <c r="E16" s="31"/>
      <c r="F16" s="32"/>
      <c r="G16" s="32"/>
      <c r="H16" s="12"/>
    </row>
    <row r="17" spans="2:8" ht="24.75" thickBot="1" x14ac:dyDescent="0.6">
      <c r="B17" s="21"/>
      <c r="C17" s="175" t="s">
        <v>36</v>
      </c>
      <c r="D17" s="175"/>
      <c r="E17" s="175"/>
      <c r="F17" s="104" t="s">
        <v>2</v>
      </c>
      <c r="G17" s="104" t="s">
        <v>3</v>
      </c>
      <c r="H17" s="12"/>
    </row>
    <row r="18" spans="2:8" ht="24.75" thickTop="1" x14ac:dyDescent="0.55000000000000004">
      <c r="B18" s="21"/>
      <c r="C18" s="106" t="s">
        <v>201</v>
      </c>
      <c r="D18" s="107"/>
      <c r="E18" s="108"/>
      <c r="F18" s="24">
        <v>2</v>
      </c>
      <c r="G18" s="23">
        <f>F18*100/F$24</f>
        <v>5.882352941176471</v>
      </c>
      <c r="H18" s="12"/>
    </row>
    <row r="19" spans="2:8" x14ac:dyDescent="0.55000000000000004">
      <c r="B19" s="21"/>
      <c r="C19" s="109" t="s">
        <v>202</v>
      </c>
      <c r="D19" s="110"/>
      <c r="E19" s="111"/>
      <c r="F19" s="24">
        <v>7</v>
      </c>
      <c r="G19" s="23">
        <f t="shared" ref="G19:G23" si="0">F19*100/F$24</f>
        <v>20.588235294117649</v>
      </c>
      <c r="H19" s="12"/>
    </row>
    <row r="20" spans="2:8" x14ac:dyDescent="0.55000000000000004">
      <c r="B20" s="21"/>
      <c r="C20" s="109" t="s">
        <v>203</v>
      </c>
      <c r="D20" s="110"/>
      <c r="E20" s="111"/>
      <c r="F20" s="24">
        <v>4</v>
      </c>
      <c r="G20" s="23">
        <f t="shared" si="0"/>
        <v>11.764705882352942</v>
      </c>
      <c r="H20" s="12"/>
    </row>
    <row r="21" spans="2:8" x14ac:dyDescent="0.55000000000000004">
      <c r="B21" s="21"/>
      <c r="C21" s="109" t="s">
        <v>204</v>
      </c>
      <c r="D21" s="110"/>
      <c r="E21" s="111"/>
      <c r="F21" s="24">
        <v>1</v>
      </c>
      <c r="G21" s="23">
        <f t="shared" si="0"/>
        <v>2.9411764705882355</v>
      </c>
      <c r="H21" s="12"/>
    </row>
    <row r="22" spans="2:8" x14ac:dyDescent="0.55000000000000004">
      <c r="B22" s="21"/>
      <c r="C22" s="176" t="s">
        <v>205</v>
      </c>
      <c r="D22" s="177" t="e">
        <f>COUNTIF(#REF!,"บุคลากรสายวิชาการ")</f>
        <v>#REF!</v>
      </c>
      <c r="E22" s="178" t="s">
        <v>163</v>
      </c>
      <c r="F22" s="24">
        <v>16</v>
      </c>
      <c r="G22" s="23">
        <f t="shared" si="0"/>
        <v>47.058823529411768</v>
      </c>
      <c r="H22" s="12"/>
    </row>
    <row r="23" spans="2:8" x14ac:dyDescent="0.55000000000000004">
      <c r="B23" s="21"/>
      <c r="C23" s="176" t="s">
        <v>206</v>
      </c>
      <c r="D23" s="177" t="e">
        <f>COUNTIF(#REF!,"บุคลากรสายวิชาการ")</f>
        <v>#REF!</v>
      </c>
      <c r="E23" s="178" t="s">
        <v>163</v>
      </c>
      <c r="F23" s="24">
        <v>4</v>
      </c>
      <c r="G23" s="23">
        <f t="shared" si="0"/>
        <v>11.764705882352942</v>
      </c>
      <c r="H23" s="12"/>
    </row>
    <row r="24" spans="2:8" ht="24.75" thickBot="1" x14ac:dyDescent="0.6">
      <c r="B24" s="21"/>
      <c r="C24" s="175" t="s">
        <v>6</v>
      </c>
      <c r="D24" s="175"/>
      <c r="E24" s="175"/>
      <c r="F24" s="26">
        <f>SUM(F18:F23)</f>
        <v>34</v>
      </c>
      <c r="G24" s="112">
        <f>F24*100/F$24</f>
        <v>100</v>
      </c>
    </row>
    <row r="25" spans="2:8" ht="24.75" thickTop="1" x14ac:dyDescent="0.55000000000000004">
      <c r="B25" s="21"/>
      <c r="C25" s="28"/>
      <c r="D25" s="28"/>
      <c r="E25" s="28"/>
      <c r="F25" s="29"/>
      <c r="G25" s="30"/>
    </row>
    <row r="26" spans="2:8" x14ac:dyDescent="0.55000000000000004">
      <c r="B26" s="10" t="s">
        <v>164</v>
      </c>
      <c r="C26" s="10"/>
      <c r="D26" s="10"/>
    </row>
    <row r="27" spans="2:8" x14ac:dyDescent="0.55000000000000004">
      <c r="B27" s="1" t="s">
        <v>234</v>
      </c>
      <c r="C27" s="12"/>
      <c r="D27" s="12"/>
    </row>
    <row r="28" spans="2:8" x14ac:dyDescent="0.55000000000000004">
      <c r="B28" s="1" t="s">
        <v>235</v>
      </c>
      <c r="C28" s="12"/>
      <c r="D28" s="12"/>
    </row>
    <row r="29" spans="2:8" x14ac:dyDescent="0.55000000000000004">
      <c r="C29" s="12"/>
      <c r="D29" s="12"/>
    </row>
    <row r="30" spans="2:8" x14ac:dyDescent="0.55000000000000004">
      <c r="C30" s="12"/>
      <c r="D30" s="12"/>
    </row>
    <row r="31" spans="2:8" x14ac:dyDescent="0.55000000000000004">
      <c r="B31" s="173" t="s">
        <v>5</v>
      </c>
      <c r="C31" s="173"/>
      <c r="D31" s="173"/>
      <c r="E31" s="173"/>
      <c r="F31" s="173"/>
      <c r="G31" s="173"/>
      <c r="H31" s="173"/>
    </row>
    <row r="32" spans="2:8" x14ac:dyDescent="0.55000000000000004">
      <c r="B32" s="113"/>
      <c r="C32" s="113"/>
      <c r="D32" s="113"/>
      <c r="E32" s="113"/>
      <c r="F32" s="113"/>
      <c r="G32" s="113"/>
      <c r="H32" s="113"/>
    </row>
    <row r="33" spans="2:8" x14ac:dyDescent="0.55000000000000004">
      <c r="B33" s="9" t="s">
        <v>168</v>
      </c>
      <c r="C33" s="32"/>
      <c r="D33" s="32"/>
      <c r="E33" s="31"/>
      <c r="F33" s="31"/>
      <c r="G33" s="31"/>
    </row>
    <row r="34" spans="2:8" ht="24.75" thickBot="1" x14ac:dyDescent="0.6">
      <c r="C34" s="102" t="s">
        <v>18</v>
      </c>
      <c r="D34" s="98" t="s">
        <v>2</v>
      </c>
      <c r="E34" s="13" t="s">
        <v>3</v>
      </c>
      <c r="F34" s="65" t="s">
        <v>2</v>
      </c>
      <c r="G34" s="65" t="s">
        <v>3</v>
      </c>
    </row>
    <row r="35" spans="2:8" ht="24.75" thickTop="1" x14ac:dyDescent="0.55000000000000004">
      <c r="C35" s="99" t="s">
        <v>11</v>
      </c>
      <c r="D35" s="34">
        <v>5</v>
      </c>
      <c r="E35" s="4" t="e">
        <f>D35*100/$C$9</f>
        <v>#VALUE!</v>
      </c>
      <c r="F35" s="100">
        <v>5</v>
      </c>
      <c r="G35" s="23">
        <f>F35*100/F$39</f>
        <v>14.705882352941176</v>
      </c>
    </row>
    <row r="36" spans="2:8" x14ac:dyDescent="0.55000000000000004">
      <c r="C36" s="33" t="s">
        <v>14</v>
      </c>
      <c r="D36" s="34">
        <v>3</v>
      </c>
      <c r="E36" s="4" t="e">
        <f t="shared" ref="E36:E37" si="1">D36*100/$C$9</f>
        <v>#VALUE!</v>
      </c>
      <c r="F36" s="100">
        <v>3</v>
      </c>
      <c r="G36" s="23">
        <f t="shared" ref="G36:G39" si="2">F36*100/F$39</f>
        <v>8.8235294117647065</v>
      </c>
    </row>
    <row r="37" spans="2:8" x14ac:dyDescent="0.55000000000000004">
      <c r="C37" s="33" t="s">
        <v>15</v>
      </c>
      <c r="D37" s="34">
        <v>6</v>
      </c>
      <c r="E37" s="4" t="e">
        <f t="shared" si="1"/>
        <v>#VALUE!</v>
      </c>
      <c r="F37" s="100">
        <v>6</v>
      </c>
      <c r="G37" s="23">
        <f t="shared" si="2"/>
        <v>17.647058823529413</v>
      </c>
    </row>
    <row r="38" spans="2:8" x14ac:dyDescent="0.55000000000000004">
      <c r="C38" s="33" t="s">
        <v>10</v>
      </c>
      <c r="D38" s="34">
        <v>20</v>
      </c>
      <c r="E38" s="4" t="e">
        <f>D38*100/$C$9</f>
        <v>#VALUE!</v>
      </c>
      <c r="F38" s="100">
        <v>20</v>
      </c>
      <c r="G38" s="23">
        <f t="shared" si="2"/>
        <v>58.823529411764703</v>
      </c>
    </row>
    <row r="39" spans="2:8" x14ac:dyDescent="0.55000000000000004">
      <c r="C39" s="14" t="s">
        <v>6</v>
      </c>
      <c r="D39" s="14">
        <f>SUM(D35:D38)</f>
        <v>34</v>
      </c>
      <c r="E39" s="35" t="e">
        <f>D39*100/$C$9</f>
        <v>#VALUE!</v>
      </c>
      <c r="F39" s="14">
        <f>SUM(F35:F38)</f>
        <v>34</v>
      </c>
      <c r="G39" s="101">
        <f t="shared" si="2"/>
        <v>100</v>
      </c>
    </row>
    <row r="40" spans="2:8" x14ac:dyDescent="0.55000000000000004">
      <c r="C40" s="12"/>
      <c r="D40" s="12"/>
    </row>
    <row r="41" spans="2:8" x14ac:dyDescent="0.55000000000000004">
      <c r="B41" s="3" t="s">
        <v>169</v>
      </c>
      <c r="C41" s="12"/>
      <c r="D41" s="12"/>
    </row>
    <row r="42" spans="2:8" x14ac:dyDescent="0.55000000000000004">
      <c r="B42" s="3" t="s">
        <v>46</v>
      </c>
      <c r="C42" s="12"/>
      <c r="D42" s="12"/>
    </row>
    <row r="43" spans="2:8" x14ac:dyDescent="0.55000000000000004">
      <c r="B43" s="3" t="s">
        <v>47</v>
      </c>
      <c r="C43" s="12"/>
      <c r="D43" s="12"/>
    </row>
    <row r="44" spans="2:8" x14ac:dyDescent="0.55000000000000004">
      <c r="B44" s="105"/>
      <c r="C44" s="105"/>
      <c r="D44" s="105"/>
      <c r="E44" s="105"/>
      <c r="F44" s="105"/>
      <c r="G44" s="105"/>
      <c r="H44" s="105"/>
    </row>
    <row r="47" spans="2:8" x14ac:dyDescent="0.55000000000000004">
      <c r="B47" s="3"/>
      <c r="C47" s="3"/>
    </row>
    <row r="48" spans="2:8" x14ac:dyDescent="0.55000000000000004">
      <c r="B48" s="3"/>
      <c r="C48" s="3"/>
    </row>
    <row r="49" spans="2:3" x14ac:dyDescent="0.55000000000000004">
      <c r="B49" s="3"/>
      <c r="C49" s="3"/>
    </row>
    <row r="50" spans="2:3" x14ac:dyDescent="0.55000000000000004">
      <c r="B50" s="3"/>
      <c r="C50" s="3"/>
    </row>
    <row r="51" spans="2:3" x14ac:dyDescent="0.55000000000000004">
      <c r="B51" s="3"/>
      <c r="C51" s="3"/>
    </row>
    <row r="52" spans="2:3" x14ac:dyDescent="0.55000000000000004">
      <c r="B52" s="3"/>
      <c r="C52" s="3"/>
    </row>
    <row r="53" spans="2:3" x14ac:dyDescent="0.55000000000000004">
      <c r="B53" s="3"/>
      <c r="C53" s="3"/>
    </row>
    <row r="54" spans="2:3" x14ac:dyDescent="0.55000000000000004">
      <c r="B54" s="3"/>
      <c r="C54" s="3"/>
    </row>
    <row r="55" spans="2:3" x14ac:dyDescent="0.55000000000000004">
      <c r="B55" s="3"/>
      <c r="C55" s="3"/>
    </row>
    <row r="56" spans="2:3" x14ac:dyDescent="0.55000000000000004">
      <c r="B56" s="3"/>
      <c r="C56" s="3"/>
    </row>
    <row r="57" spans="2:3" x14ac:dyDescent="0.55000000000000004">
      <c r="B57" s="3"/>
      <c r="C57" s="3"/>
    </row>
    <row r="58" spans="2:3" x14ac:dyDescent="0.55000000000000004">
      <c r="B58" s="3"/>
      <c r="C58" s="3"/>
    </row>
    <row r="59" spans="2:3" x14ac:dyDescent="0.55000000000000004">
      <c r="B59" s="3"/>
      <c r="C59" s="3"/>
    </row>
  </sheetData>
  <mergeCells count="12">
    <mergeCell ref="B31:H31"/>
    <mergeCell ref="B1:H1"/>
    <mergeCell ref="C8:E8"/>
    <mergeCell ref="C9:E9"/>
    <mergeCell ref="C10:E10"/>
    <mergeCell ref="C11:E11"/>
    <mergeCell ref="C23:E23"/>
    <mergeCell ref="C24:E24"/>
    <mergeCell ref="B3:H3"/>
    <mergeCell ref="B4:H4"/>
    <mergeCell ref="C17:E17"/>
    <mergeCell ref="C22:E22"/>
  </mergeCells>
  <pageMargins left="0.5118110236220472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A6ED8-A245-41D5-A7B6-8D5DD3EFE359}">
  <sheetPr>
    <tabColor rgb="FFFFFF00"/>
  </sheetPr>
  <dimension ref="B1:I27"/>
  <sheetViews>
    <sheetView workbookViewId="0">
      <selection activeCell="M24" sqref="M24"/>
    </sheetView>
  </sheetViews>
  <sheetFormatPr defaultRowHeight="23.25" x14ac:dyDescent="0.55000000000000004"/>
  <cols>
    <col min="1" max="1" width="7.125" style="11" customWidth="1"/>
    <col min="2" max="2" width="7.75" style="11" customWidth="1"/>
    <col min="3" max="3" width="9" style="11"/>
    <col min="4" max="4" width="15.375" style="11" customWidth="1"/>
    <col min="5" max="5" width="11.875" style="11" customWidth="1"/>
    <col min="6" max="7" width="9.75" style="11" customWidth="1"/>
    <col min="8" max="8" width="14.375" style="11" customWidth="1"/>
    <col min="9" max="256" width="9" style="11"/>
    <col min="257" max="257" width="10.875" style="11" customWidth="1"/>
    <col min="258" max="258" width="9" style="11"/>
    <col min="259" max="259" width="15.375" style="11" customWidth="1"/>
    <col min="260" max="260" width="30.875" style="11" customWidth="1"/>
    <col min="261" max="261" width="6.875" style="11" customWidth="1"/>
    <col min="262" max="262" width="7" style="11" customWidth="1"/>
    <col min="263" max="263" width="13.75" style="11" customWidth="1"/>
    <col min="264" max="512" width="9" style="11"/>
    <col min="513" max="513" width="10.875" style="11" customWidth="1"/>
    <col min="514" max="514" width="9" style="11"/>
    <col min="515" max="515" width="15.375" style="11" customWidth="1"/>
    <col min="516" max="516" width="30.875" style="11" customWidth="1"/>
    <col min="517" max="517" width="6.875" style="11" customWidth="1"/>
    <col min="518" max="518" width="7" style="11" customWidth="1"/>
    <col min="519" max="519" width="13.75" style="11" customWidth="1"/>
    <col min="520" max="768" width="9" style="11"/>
    <col min="769" max="769" width="10.875" style="11" customWidth="1"/>
    <col min="770" max="770" width="9" style="11"/>
    <col min="771" max="771" width="15.375" style="11" customWidth="1"/>
    <col min="772" max="772" width="30.875" style="11" customWidth="1"/>
    <col min="773" max="773" width="6.875" style="11" customWidth="1"/>
    <col min="774" max="774" width="7" style="11" customWidth="1"/>
    <col min="775" max="775" width="13.75" style="11" customWidth="1"/>
    <col min="776" max="1024" width="9" style="11"/>
    <col min="1025" max="1025" width="10.875" style="11" customWidth="1"/>
    <col min="1026" max="1026" width="9" style="11"/>
    <col min="1027" max="1027" width="15.375" style="11" customWidth="1"/>
    <col min="1028" max="1028" width="30.875" style="11" customWidth="1"/>
    <col min="1029" max="1029" width="6.875" style="11" customWidth="1"/>
    <col min="1030" max="1030" width="7" style="11" customWidth="1"/>
    <col min="1031" max="1031" width="13.75" style="11" customWidth="1"/>
    <col min="1032" max="1280" width="9" style="11"/>
    <col min="1281" max="1281" width="10.875" style="11" customWidth="1"/>
    <col min="1282" max="1282" width="9" style="11"/>
    <col min="1283" max="1283" width="15.375" style="11" customWidth="1"/>
    <col min="1284" max="1284" width="30.875" style="11" customWidth="1"/>
    <col min="1285" max="1285" width="6.875" style="11" customWidth="1"/>
    <col min="1286" max="1286" width="7" style="11" customWidth="1"/>
    <col min="1287" max="1287" width="13.75" style="11" customWidth="1"/>
    <col min="1288" max="1536" width="9" style="11"/>
    <col min="1537" max="1537" width="10.875" style="11" customWidth="1"/>
    <col min="1538" max="1538" width="9" style="11"/>
    <col min="1539" max="1539" width="15.375" style="11" customWidth="1"/>
    <col min="1540" max="1540" width="30.875" style="11" customWidth="1"/>
    <col min="1541" max="1541" width="6.875" style="11" customWidth="1"/>
    <col min="1542" max="1542" width="7" style="11" customWidth="1"/>
    <col min="1543" max="1543" width="13.75" style="11" customWidth="1"/>
    <col min="1544" max="1792" width="9" style="11"/>
    <col min="1793" max="1793" width="10.875" style="11" customWidth="1"/>
    <col min="1794" max="1794" width="9" style="11"/>
    <col min="1795" max="1795" width="15.375" style="11" customWidth="1"/>
    <col min="1796" max="1796" width="30.875" style="11" customWidth="1"/>
    <col min="1797" max="1797" width="6.875" style="11" customWidth="1"/>
    <col min="1798" max="1798" width="7" style="11" customWidth="1"/>
    <col min="1799" max="1799" width="13.75" style="11" customWidth="1"/>
    <col min="1800" max="2048" width="9" style="11"/>
    <col min="2049" max="2049" width="10.875" style="11" customWidth="1"/>
    <col min="2050" max="2050" width="9" style="11"/>
    <col min="2051" max="2051" width="15.375" style="11" customWidth="1"/>
    <col min="2052" max="2052" width="30.875" style="11" customWidth="1"/>
    <col min="2053" max="2053" width="6.875" style="11" customWidth="1"/>
    <col min="2054" max="2054" width="7" style="11" customWidth="1"/>
    <col min="2055" max="2055" width="13.75" style="11" customWidth="1"/>
    <col min="2056" max="2304" width="9" style="11"/>
    <col min="2305" max="2305" width="10.875" style="11" customWidth="1"/>
    <col min="2306" max="2306" width="9" style="11"/>
    <col min="2307" max="2307" width="15.375" style="11" customWidth="1"/>
    <col min="2308" max="2308" width="30.875" style="11" customWidth="1"/>
    <col min="2309" max="2309" width="6.875" style="11" customWidth="1"/>
    <col min="2310" max="2310" width="7" style="11" customWidth="1"/>
    <col min="2311" max="2311" width="13.75" style="11" customWidth="1"/>
    <col min="2312" max="2560" width="9" style="11"/>
    <col min="2561" max="2561" width="10.875" style="11" customWidth="1"/>
    <col min="2562" max="2562" width="9" style="11"/>
    <col min="2563" max="2563" width="15.375" style="11" customWidth="1"/>
    <col min="2564" max="2564" width="30.875" style="11" customWidth="1"/>
    <col min="2565" max="2565" width="6.875" style="11" customWidth="1"/>
    <col min="2566" max="2566" width="7" style="11" customWidth="1"/>
    <col min="2567" max="2567" width="13.75" style="11" customWidth="1"/>
    <col min="2568" max="2816" width="9" style="11"/>
    <col min="2817" max="2817" width="10.875" style="11" customWidth="1"/>
    <col min="2818" max="2818" width="9" style="11"/>
    <col min="2819" max="2819" width="15.375" style="11" customWidth="1"/>
    <col min="2820" max="2820" width="30.875" style="11" customWidth="1"/>
    <col min="2821" max="2821" width="6.875" style="11" customWidth="1"/>
    <col min="2822" max="2822" width="7" style="11" customWidth="1"/>
    <col min="2823" max="2823" width="13.75" style="11" customWidth="1"/>
    <col min="2824" max="3072" width="9" style="11"/>
    <col min="3073" max="3073" width="10.875" style="11" customWidth="1"/>
    <col min="3074" max="3074" width="9" style="11"/>
    <col min="3075" max="3075" width="15.375" style="11" customWidth="1"/>
    <col min="3076" max="3076" width="30.875" style="11" customWidth="1"/>
    <col min="3077" max="3077" width="6.875" style="11" customWidth="1"/>
    <col min="3078" max="3078" width="7" style="11" customWidth="1"/>
    <col min="3079" max="3079" width="13.75" style="11" customWidth="1"/>
    <col min="3080" max="3328" width="9" style="11"/>
    <col min="3329" max="3329" width="10.875" style="11" customWidth="1"/>
    <col min="3330" max="3330" width="9" style="11"/>
    <col min="3331" max="3331" width="15.375" style="11" customWidth="1"/>
    <col min="3332" max="3332" width="30.875" style="11" customWidth="1"/>
    <col min="3333" max="3333" width="6.875" style="11" customWidth="1"/>
    <col min="3334" max="3334" width="7" style="11" customWidth="1"/>
    <col min="3335" max="3335" width="13.75" style="11" customWidth="1"/>
    <col min="3336" max="3584" width="9" style="11"/>
    <col min="3585" max="3585" width="10.875" style="11" customWidth="1"/>
    <col min="3586" max="3586" width="9" style="11"/>
    <col min="3587" max="3587" width="15.375" style="11" customWidth="1"/>
    <col min="3588" max="3588" width="30.875" style="11" customWidth="1"/>
    <col min="3589" max="3589" width="6.875" style="11" customWidth="1"/>
    <col min="3590" max="3590" width="7" style="11" customWidth="1"/>
    <col min="3591" max="3591" width="13.75" style="11" customWidth="1"/>
    <col min="3592" max="3840" width="9" style="11"/>
    <col min="3841" max="3841" width="10.875" style="11" customWidth="1"/>
    <col min="3842" max="3842" width="9" style="11"/>
    <col min="3843" max="3843" width="15.375" style="11" customWidth="1"/>
    <col min="3844" max="3844" width="30.875" style="11" customWidth="1"/>
    <col min="3845" max="3845" width="6.875" style="11" customWidth="1"/>
    <col min="3846" max="3846" width="7" style="11" customWidth="1"/>
    <col min="3847" max="3847" width="13.75" style="11" customWidth="1"/>
    <col min="3848" max="4096" width="9" style="11"/>
    <col min="4097" max="4097" width="10.875" style="11" customWidth="1"/>
    <col min="4098" max="4098" width="9" style="11"/>
    <col min="4099" max="4099" width="15.375" style="11" customWidth="1"/>
    <col min="4100" max="4100" width="30.875" style="11" customWidth="1"/>
    <col min="4101" max="4101" width="6.875" style="11" customWidth="1"/>
    <col min="4102" max="4102" width="7" style="11" customWidth="1"/>
    <col min="4103" max="4103" width="13.75" style="11" customWidth="1"/>
    <col min="4104" max="4352" width="9" style="11"/>
    <col min="4353" max="4353" width="10.875" style="11" customWidth="1"/>
    <col min="4354" max="4354" width="9" style="11"/>
    <col min="4355" max="4355" width="15.375" style="11" customWidth="1"/>
    <col min="4356" max="4356" width="30.875" style="11" customWidth="1"/>
    <col min="4357" max="4357" width="6.875" style="11" customWidth="1"/>
    <col min="4358" max="4358" width="7" style="11" customWidth="1"/>
    <col min="4359" max="4359" width="13.75" style="11" customWidth="1"/>
    <col min="4360" max="4608" width="9" style="11"/>
    <col min="4609" max="4609" width="10.875" style="11" customWidth="1"/>
    <col min="4610" max="4610" width="9" style="11"/>
    <col min="4611" max="4611" width="15.375" style="11" customWidth="1"/>
    <col min="4612" max="4612" width="30.875" style="11" customWidth="1"/>
    <col min="4613" max="4613" width="6.875" style="11" customWidth="1"/>
    <col min="4614" max="4614" width="7" style="11" customWidth="1"/>
    <col min="4615" max="4615" width="13.75" style="11" customWidth="1"/>
    <col min="4616" max="4864" width="9" style="11"/>
    <col min="4865" max="4865" width="10.875" style="11" customWidth="1"/>
    <col min="4866" max="4866" width="9" style="11"/>
    <col min="4867" max="4867" width="15.375" style="11" customWidth="1"/>
    <col min="4868" max="4868" width="30.875" style="11" customWidth="1"/>
    <col min="4869" max="4869" width="6.875" style="11" customWidth="1"/>
    <col min="4870" max="4870" width="7" style="11" customWidth="1"/>
    <col min="4871" max="4871" width="13.75" style="11" customWidth="1"/>
    <col min="4872" max="5120" width="9" style="11"/>
    <col min="5121" max="5121" width="10.875" style="11" customWidth="1"/>
    <col min="5122" max="5122" width="9" style="11"/>
    <col min="5123" max="5123" width="15.375" style="11" customWidth="1"/>
    <col min="5124" max="5124" width="30.875" style="11" customWidth="1"/>
    <col min="5125" max="5125" width="6.875" style="11" customWidth="1"/>
    <col min="5126" max="5126" width="7" style="11" customWidth="1"/>
    <col min="5127" max="5127" width="13.75" style="11" customWidth="1"/>
    <col min="5128" max="5376" width="9" style="11"/>
    <col min="5377" max="5377" width="10.875" style="11" customWidth="1"/>
    <col min="5378" max="5378" width="9" style="11"/>
    <col min="5379" max="5379" width="15.375" style="11" customWidth="1"/>
    <col min="5380" max="5380" width="30.875" style="11" customWidth="1"/>
    <col min="5381" max="5381" width="6.875" style="11" customWidth="1"/>
    <col min="5382" max="5382" width="7" style="11" customWidth="1"/>
    <col min="5383" max="5383" width="13.75" style="11" customWidth="1"/>
    <col min="5384" max="5632" width="9" style="11"/>
    <col min="5633" max="5633" width="10.875" style="11" customWidth="1"/>
    <col min="5634" max="5634" width="9" style="11"/>
    <col min="5635" max="5635" width="15.375" style="11" customWidth="1"/>
    <col min="5636" max="5636" width="30.875" style="11" customWidth="1"/>
    <col min="5637" max="5637" width="6.875" style="11" customWidth="1"/>
    <col min="5638" max="5638" width="7" style="11" customWidth="1"/>
    <col min="5639" max="5639" width="13.75" style="11" customWidth="1"/>
    <col min="5640" max="5888" width="9" style="11"/>
    <col min="5889" max="5889" width="10.875" style="11" customWidth="1"/>
    <col min="5890" max="5890" width="9" style="11"/>
    <col min="5891" max="5891" width="15.375" style="11" customWidth="1"/>
    <col min="5892" max="5892" width="30.875" style="11" customWidth="1"/>
    <col min="5893" max="5893" width="6.875" style="11" customWidth="1"/>
    <col min="5894" max="5894" width="7" style="11" customWidth="1"/>
    <col min="5895" max="5895" width="13.75" style="11" customWidth="1"/>
    <col min="5896" max="6144" width="9" style="11"/>
    <col min="6145" max="6145" width="10.875" style="11" customWidth="1"/>
    <col min="6146" max="6146" width="9" style="11"/>
    <col min="6147" max="6147" width="15.375" style="11" customWidth="1"/>
    <col min="6148" max="6148" width="30.875" style="11" customWidth="1"/>
    <col min="6149" max="6149" width="6.875" style="11" customWidth="1"/>
    <col min="6150" max="6150" width="7" style="11" customWidth="1"/>
    <col min="6151" max="6151" width="13.75" style="11" customWidth="1"/>
    <col min="6152" max="6400" width="9" style="11"/>
    <col min="6401" max="6401" width="10.875" style="11" customWidth="1"/>
    <col min="6402" max="6402" width="9" style="11"/>
    <col min="6403" max="6403" width="15.375" style="11" customWidth="1"/>
    <col min="6404" max="6404" width="30.875" style="11" customWidth="1"/>
    <col min="6405" max="6405" width="6.875" style="11" customWidth="1"/>
    <col min="6406" max="6406" width="7" style="11" customWidth="1"/>
    <col min="6407" max="6407" width="13.75" style="11" customWidth="1"/>
    <col min="6408" max="6656" width="9" style="11"/>
    <col min="6657" max="6657" width="10.875" style="11" customWidth="1"/>
    <col min="6658" max="6658" width="9" style="11"/>
    <col min="6659" max="6659" width="15.375" style="11" customWidth="1"/>
    <col min="6660" max="6660" width="30.875" style="11" customWidth="1"/>
    <col min="6661" max="6661" width="6.875" style="11" customWidth="1"/>
    <col min="6662" max="6662" width="7" style="11" customWidth="1"/>
    <col min="6663" max="6663" width="13.75" style="11" customWidth="1"/>
    <col min="6664" max="6912" width="9" style="11"/>
    <col min="6913" max="6913" width="10.875" style="11" customWidth="1"/>
    <col min="6914" max="6914" width="9" style="11"/>
    <col min="6915" max="6915" width="15.375" style="11" customWidth="1"/>
    <col min="6916" max="6916" width="30.875" style="11" customWidth="1"/>
    <col min="6917" max="6917" width="6.875" style="11" customWidth="1"/>
    <col min="6918" max="6918" width="7" style="11" customWidth="1"/>
    <col min="6919" max="6919" width="13.75" style="11" customWidth="1"/>
    <col min="6920" max="7168" width="9" style="11"/>
    <col min="7169" max="7169" width="10.875" style="11" customWidth="1"/>
    <col min="7170" max="7170" width="9" style="11"/>
    <col min="7171" max="7171" width="15.375" style="11" customWidth="1"/>
    <col min="7172" max="7172" width="30.875" style="11" customWidth="1"/>
    <col min="7173" max="7173" width="6.875" style="11" customWidth="1"/>
    <col min="7174" max="7174" width="7" style="11" customWidth="1"/>
    <col min="7175" max="7175" width="13.75" style="11" customWidth="1"/>
    <col min="7176" max="7424" width="9" style="11"/>
    <col min="7425" max="7425" width="10.875" style="11" customWidth="1"/>
    <col min="7426" max="7426" width="9" style="11"/>
    <col min="7427" max="7427" width="15.375" style="11" customWidth="1"/>
    <col min="7428" max="7428" width="30.875" style="11" customWidth="1"/>
    <col min="7429" max="7429" width="6.875" style="11" customWidth="1"/>
    <col min="7430" max="7430" width="7" style="11" customWidth="1"/>
    <col min="7431" max="7431" width="13.75" style="11" customWidth="1"/>
    <col min="7432" max="7680" width="9" style="11"/>
    <col min="7681" max="7681" width="10.875" style="11" customWidth="1"/>
    <col min="7682" max="7682" width="9" style="11"/>
    <col min="7683" max="7683" width="15.375" style="11" customWidth="1"/>
    <col min="7684" max="7684" width="30.875" style="11" customWidth="1"/>
    <col min="7685" max="7685" width="6.875" style="11" customWidth="1"/>
    <col min="7686" max="7686" width="7" style="11" customWidth="1"/>
    <col min="7687" max="7687" width="13.75" style="11" customWidth="1"/>
    <col min="7688" max="7936" width="9" style="11"/>
    <col min="7937" max="7937" width="10.875" style="11" customWidth="1"/>
    <col min="7938" max="7938" width="9" style="11"/>
    <col min="7939" max="7939" width="15.375" style="11" customWidth="1"/>
    <col min="7940" max="7940" width="30.875" style="11" customWidth="1"/>
    <col min="7941" max="7941" width="6.875" style="11" customWidth="1"/>
    <col min="7942" max="7942" width="7" style="11" customWidth="1"/>
    <col min="7943" max="7943" width="13.75" style="11" customWidth="1"/>
    <col min="7944" max="8192" width="9" style="11"/>
    <col min="8193" max="8193" width="10.875" style="11" customWidth="1"/>
    <col min="8194" max="8194" width="9" style="11"/>
    <col min="8195" max="8195" width="15.375" style="11" customWidth="1"/>
    <col min="8196" max="8196" width="30.875" style="11" customWidth="1"/>
    <col min="8197" max="8197" width="6.875" style="11" customWidth="1"/>
    <col min="8198" max="8198" width="7" style="11" customWidth="1"/>
    <col min="8199" max="8199" width="13.75" style="11" customWidth="1"/>
    <col min="8200" max="8448" width="9" style="11"/>
    <col min="8449" max="8449" width="10.875" style="11" customWidth="1"/>
    <col min="8450" max="8450" width="9" style="11"/>
    <col min="8451" max="8451" width="15.375" style="11" customWidth="1"/>
    <col min="8452" max="8452" width="30.875" style="11" customWidth="1"/>
    <col min="8453" max="8453" width="6.875" style="11" customWidth="1"/>
    <col min="8454" max="8454" width="7" style="11" customWidth="1"/>
    <col min="8455" max="8455" width="13.75" style="11" customWidth="1"/>
    <col min="8456" max="8704" width="9" style="11"/>
    <col min="8705" max="8705" width="10.875" style="11" customWidth="1"/>
    <col min="8706" max="8706" width="9" style="11"/>
    <col min="8707" max="8707" width="15.375" style="11" customWidth="1"/>
    <col min="8708" max="8708" width="30.875" style="11" customWidth="1"/>
    <col min="8709" max="8709" width="6.875" style="11" customWidth="1"/>
    <col min="8710" max="8710" width="7" style="11" customWidth="1"/>
    <col min="8711" max="8711" width="13.75" style="11" customWidth="1"/>
    <col min="8712" max="8960" width="9" style="11"/>
    <col min="8961" max="8961" width="10.875" style="11" customWidth="1"/>
    <col min="8962" max="8962" width="9" style="11"/>
    <col min="8963" max="8963" width="15.375" style="11" customWidth="1"/>
    <col min="8964" max="8964" width="30.875" style="11" customWidth="1"/>
    <col min="8965" max="8965" width="6.875" style="11" customWidth="1"/>
    <col min="8966" max="8966" width="7" style="11" customWidth="1"/>
    <col min="8967" max="8967" width="13.75" style="11" customWidth="1"/>
    <col min="8968" max="9216" width="9" style="11"/>
    <col min="9217" max="9217" width="10.875" style="11" customWidth="1"/>
    <col min="9218" max="9218" width="9" style="11"/>
    <col min="9219" max="9219" width="15.375" style="11" customWidth="1"/>
    <col min="9220" max="9220" width="30.875" style="11" customWidth="1"/>
    <col min="9221" max="9221" width="6.875" style="11" customWidth="1"/>
    <col min="9222" max="9222" width="7" style="11" customWidth="1"/>
    <col min="9223" max="9223" width="13.75" style="11" customWidth="1"/>
    <col min="9224" max="9472" width="9" style="11"/>
    <col min="9473" max="9473" width="10.875" style="11" customWidth="1"/>
    <col min="9474" max="9474" width="9" style="11"/>
    <col min="9475" max="9475" width="15.375" style="11" customWidth="1"/>
    <col min="9476" max="9476" width="30.875" style="11" customWidth="1"/>
    <col min="9477" max="9477" width="6.875" style="11" customWidth="1"/>
    <col min="9478" max="9478" width="7" style="11" customWidth="1"/>
    <col min="9479" max="9479" width="13.75" style="11" customWidth="1"/>
    <col min="9480" max="9728" width="9" style="11"/>
    <col min="9729" max="9729" width="10.875" style="11" customWidth="1"/>
    <col min="9730" max="9730" width="9" style="11"/>
    <col min="9731" max="9731" width="15.375" style="11" customWidth="1"/>
    <col min="9732" max="9732" width="30.875" style="11" customWidth="1"/>
    <col min="9733" max="9733" width="6.875" style="11" customWidth="1"/>
    <col min="9734" max="9734" width="7" style="11" customWidth="1"/>
    <col min="9735" max="9735" width="13.75" style="11" customWidth="1"/>
    <col min="9736" max="9984" width="9" style="11"/>
    <col min="9985" max="9985" width="10.875" style="11" customWidth="1"/>
    <col min="9986" max="9986" width="9" style="11"/>
    <col min="9987" max="9987" width="15.375" style="11" customWidth="1"/>
    <col min="9988" max="9988" width="30.875" style="11" customWidth="1"/>
    <col min="9989" max="9989" width="6.875" style="11" customWidth="1"/>
    <col min="9990" max="9990" width="7" style="11" customWidth="1"/>
    <col min="9991" max="9991" width="13.75" style="11" customWidth="1"/>
    <col min="9992" max="10240" width="9" style="11"/>
    <col min="10241" max="10241" width="10.875" style="11" customWidth="1"/>
    <col min="10242" max="10242" width="9" style="11"/>
    <col min="10243" max="10243" width="15.375" style="11" customWidth="1"/>
    <col min="10244" max="10244" width="30.875" style="11" customWidth="1"/>
    <col min="10245" max="10245" width="6.875" style="11" customWidth="1"/>
    <col min="10246" max="10246" width="7" style="11" customWidth="1"/>
    <col min="10247" max="10247" width="13.75" style="11" customWidth="1"/>
    <col min="10248" max="10496" width="9" style="11"/>
    <col min="10497" max="10497" width="10.875" style="11" customWidth="1"/>
    <col min="10498" max="10498" width="9" style="11"/>
    <col min="10499" max="10499" width="15.375" style="11" customWidth="1"/>
    <col min="10500" max="10500" width="30.875" style="11" customWidth="1"/>
    <col min="10501" max="10501" width="6.875" style="11" customWidth="1"/>
    <col min="10502" max="10502" width="7" style="11" customWidth="1"/>
    <col min="10503" max="10503" width="13.75" style="11" customWidth="1"/>
    <col min="10504" max="10752" width="9" style="11"/>
    <col min="10753" max="10753" width="10.875" style="11" customWidth="1"/>
    <col min="10754" max="10754" width="9" style="11"/>
    <col min="10755" max="10755" width="15.375" style="11" customWidth="1"/>
    <col min="10756" max="10756" width="30.875" style="11" customWidth="1"/>
    <col min="10757" max="10757" width="6.875" style="11" customWidth="1"/>
    <col min="10758" max="10758" width="7" style="11" customWidth="1"/>
    <col min="10759" max="10759" width="13.75" style="11" customWidth="1"/>
    <col min="10760" max="11008" width="9" style="11"/>
    <col min="11009" max="11009" width="10.875" style="11" customWidth="1"/>
    <col min="11010" max="11010" width="9" style="11"/>
    <col min="11011" max="11011" width="15.375" style="11" customWidth="1"/>
    <col min="11012" max="11012" width="30.875" style="11" customWidth="1"/>
    <col min="11013" max="11013" width="6.875" style="11" customWidth="1"/>
    <col min="11014" max="11014" width="7" style="11" customWidth="1"/>
    <col min="11015" max="11015" width="13.75" style="11" customWidth="1"/>
    <col min="11016" max="11264" width="9" style="11"/>
    <col min="11265" max="11265" width="10.875" style="11" customWidth="1"/>
    <col min="11266" max="11266" width="9" style="11"/>
    <col min="11267" max="11267" width="15.375" style="11" customWidth="1"/>
    <col min="11268" max="11268" width="30.875" style="11" customWidth="1"/>
    <col min="11269" max="11269" width="6.875" style="11" customWidth="1"/>
    <col min="11270" max="11270" width="7" style="11" customWidth="1"/>
    <col min="11271" max="11271" width="13.75" style="11" customWidth="1"/>
    <col min="11272" max="11520" width="9" style="11"/>
    <col min="11521" max="11521" width="10.875" style="11" customWidth="1"/>
    <col min="11522" max="11522" width="9" style="11"/>
    <col min="11523" max="11523" width="15.375" style="11" customWidth="1"/>
    <col min="11524" max="11524" width="30.875" style="11" customWidth="1"/>
    <col min="11525" max="11525" width="6.875" style="11" customWidth="1"/>
    <col min="11526" max="11526" width="7" style="11" customWidth="1"/>
    <col min="11527" max="11527" width="13.75" style="11" customWidth="1"/>
    <col min="11528" max="11776" width="9" style="11"/>
    <col min="11777" max="11777" width="10.875" style="11" customWidth="1"/>
    <col min="11778" max="11778" width="9" style="11"/>
    <col min="11779" max="11779" width="15.375" style="11" customWidth="1"/>
    <col min="11780" max="11780" width="30.875" style="11" customWidth="1"/>
    <col min="11781" max="11781" width="6.875" style="11" customWidth="1"/>
    <col min="11782" max="11782" width="7" style="11" customWidth="1"/>
    <col min="11783" max="11783" width="13.75" style="11" customWidth="1"/>
    <col min="11784" max="12032" width="9" style="11"/>
    <col min="12033" max="12033" width="10.875" style="11" customWidth="1"/>
    <col min="12034" max="12034" width="9" style="11"/>
    <col min="12035" max="12035" width="15.375" style="11" customWidth="1"/>
    <col min="12036" max="12036" width="30.875" style="11" customWidth="1"/>
    <col min="12037" max="12037" width="6.875" style="11" customWidth="1"/>
    <col min="12038" max="12038" width="7" style="11" customWidth="1"/>
    <col min="12039" max="12039" width="13.75" style="11" customWidth="1"/>
    <col min="12040" max="12288" width="9" style="11"/>
    <col min="12289" max="12289" width="10.875" style="11" customWidth="1"/>
    <col min="12290" max="12290" width="9" style="11"/>
    <col min="12291" max="12291" width="15.375" style="11" customWidth="1"/>
    <col min="12292" max="12292" width="30.875" style="11" customWidth="1"/>
    <col min="12293" max="12293" width="6.875" style="11" customWidth="1"/>
    <col min="12294" max="12294" width="7" style="11" customWidth="1"/>
    <col min="12295" max="12295" width="13.75" style="11" customWidth="1"/>
    <col min="12296" max="12544" width="9" style="11"/>
    <col min="12545" max="12545" width="10.875" style="11" customWidth="1"/>
    <col min="12546" max="12546" width="9" style="11"/>
    <col min="12547" max="12547" width="15.375" style="11" customWidth="1"/>
    <col min="12548" max="12548" width="30.875" style="11" customWidth="1"/>
    <col min="12549" max="12549" width="6.875" style="11" customWidth="1"/>
    <col min="12550" max="12550" width="7" style="11" customWidth="1"/>
    <col min="12551" max="12551" width="13.75" style="11" customWidth="1"/>
    <col min="12552" max="12800" width="9" style="11"/>
    <col min="12801" max="12801" width="10.875" style="11" customWidth="1"/>
    <col min="12802" max="12802" width="9" style="11"/>
    <col min="12803" max="12803" width="15.375" style="11" customWidth="1"/>
    <col min="12804" max="12804" width="30.875" style="11" customWidth="1"/>
    <col min="12805" max="12805" width="6.875" style="11" customWidth="1"/>
    <col min="12806" max="12806" width="7" style="11" customWidth="1"/>
    <col min="12807" max="12807" width="13.75" style="11" customWidth="1"/>
    <col min="12808" max="13056" width="9" style="11"/>
    <col min="13057" max="13057" width="10.875" style="11" customWidth="1"/>
    <col min="13058" max="13058" width="9" style="11"/>
    <col min="13059" max="13059" width="15.375" style="11" customWidth="1"/>
    <col min="13060" max="13060" width="30.875" style="11" customWidth="1"/>
    <col min="13061" max="13061" width="6.875" style="11" customWidth="1"/>
    <col min="13062" max="13062" width="7" style="11" customWidth="1"/>
    <col min="13063" max="13063" width="13.75" style="11" customWidth="1"/>
    <col min="13064" max="13312" width="9" style="11"/>
    <col min="13313" max="13313" width="10.875" style="11" customWidth="1"/>
    <col min="13314" max="13314" width="9" style="11"/>
    <col min="13315" max="13315" width="15.375" style="11" customWidth="1"/>
    <col min="13316" max="13316" width="30.875" style="11" customWidth="1"/>
    <col min="13317" max="13317" width="6.875" style="11" customWidth="1"/>
    <col min="13318" max="13318" width="7" style="11" customWidth="1"/>
    <col min="13319" max="13319" width="13.75" style="11" customWidth="1"/>
    <col min="13320" max="13568" width="9" style="11"/>
    <col min="13569" max="13569" width="10.875" style="11" customWidth="1"/>
    <col min="13570" max="13570" width="9" style="11"/>
    <col min="13571" max="13571" width="15.375" style="11" customWidth="1"/>
    <col min="13572" max="13572" width="30.875" style="11" customWidth="1"/>
    <col min="13573" max="13573" width="6.875" style="11" customWidth="1"/>
    <col min="13574" max="13574" width="7" style="11" customWidth="1"/>
    <col min="13575" max="13575" width="13.75" style="11" customWidth="1"/>
    <col min="13576" max="13824" width="9" style="11"/>
    <col min="13825" max="13825" width="10.875" style="11" customWidth="1"/>
    <col min="13826" max="13826" width="9" style="11"/>
    <col min="13827" max="13827" width="15.375" style="11" customWidth="1"/>
    <col min="13828" max="13828" width="30.875" style="11" customWidth="1"/>
    <col min="13829" max="13829" width="6.875" style="11" customWidth="1"/>
    <col min="13830" max="13830" width="7" style="11" customWidth="1"/>
    <col min="13831" max="13831" width="13.75" style="11" customWidth="1"/>
    <col min="13832" max="14080" width="9" style="11"/>
    <col min="14081" max="14081" width="10.875" style="11" customWidth="1"/>
    <col min="14082" max="14082" width="9" style="11"/>
    <col min="14083" max="14083" width="15.375" style="11" customWidth="1"/>
    <col min="14084" max="14084" width="30.875" style="11" customWidth="1"/>
    <col min="14085" max="14085" width="6.875" style="11" customWidth="1"/>
    <col min="14086" max="14086" width="7" style="11" customWidth="1"/>
    <col min="14087" max="14087" width="13.75" style="11" customWidth="1"/>
    <col min="14088" max="14336" width="9" style="11"/>
    <col min="14337" max="14337" width="10.875" style="11" customWidth="1"/>
    <col min="14338" max="14338" width="9" style="11"/>
    <col min="14339" max="14339" width="15.375" style="11" customWidth="1"/>
    <col min="14340" max="14340" width="30.875" style="11" customWidth="1"/>
    <col min="14341" max="14341" width="6.875" style="11" customWidth="1"/>
    <col min="14342" max="14342" width="7" style="11" customWidth="1"/>
    <col min="14343" max="14343" width="13.75" style="11" customWidth="1"/>
    <col min="14344" max="14592" width="9" style="11"/>
    <col min="14593" max="14593" width="10.875" style="11" customWidth="1"/>
    <col min="14594" max="14594" width="9" style="11"/>
    <col min="14595" max="14595" width="15.375" style="11" customWidth="1"/>
    <col min="14596" max="14596" width="30.875" style="11" customWidth="1"/>
    <col min="14597" max="14597" width="6.875" style="11" customWidth="1"/>
    <col min="14598" max="14598" width="7" style="11" customWidth="1"/>
    <col min="14599" max="14599" width="13.75" style="11" customWidth="1"/>
    <col min="14600" max="14848" width="9" style="11"/>
    <col min="14849" max="14849" width="10.875" style="11" customWidth="1"/>
    <col min="14850" max="14850" width="9" style="11"/>
    <col min="14851" max="14851" width="15.375" style="11" customWidth="1"/>
    <col min="14852" max="14852" width="30.875" style="11" customWidth="1"/>
    <col min="14853" max="14853" width="6.875" style="11" customWidth="1"/>
    <col min="14854" max="14854" width="7" style="11" customWidth="1"/>
    <col min="14855" max="14855" width="13.75" style="11" customWidth="1"/>
    <col min="14856" max="15104" width="9" style="11"/>
    <col min="15105" max="15105" width="10.875" style="11" customWidth="1"/>
    <col min="15106" max="15106" width="9" style="11"/>
    <col min="15107" max="15107" width="15.375" style="11" customWidth="1"/>
    <col min="15108" max="15108" width="30.875" style="11" customWidth="1"/>
    <col min="15109" max="15109" width="6.875" style="11" customWidth="1"/>
    <col min="15110" max="15110" width="7" style="11" customWidth="1"/>
    <col min="15111" max="15111" width="13.75" style="11" customWidth="1"/>
    <col min="15112" max="15360" width="9" style="11"/>
    <col min="15361" max="15361" width="10.875" style="11" customWidth="1"/>
    <col min="15362" max="15362" width="9" style="11"/>
    <col min="15363" max="15363" width="15.375" style="11" customWidth="1"/>
    <col min="15364" max="15364" width="30.875" style="11" customWidth="1"/>
    <col min="15365" max="15365" width="6.875" style="11" customWidth="1"/>
    <col min="15366" max="15366" width="7" style="11" customWidth="1"/>
    <col min="15367" max="15367" width="13.75" style="11" customWidth="1"/>
    <col min="15368" max="15616" width="9" style="11"/>
    <col min="15617" max="15617" width="10.875" style="11" customWidth="1"/>
    <col min="15618" max="15618" width="9" style="11"/>
    <col min="15619" max="15619" width="15.375" style="11" customWidth="1"/>
    <col min="15620" max="15620" width="30.875" style="11" customWidth="1"/>
    <col min="15621" max="15621" width="6.875" style="11" customWidth="1"/>
    <col min="15622" max="15622" width="7" style="11" customWidth="1"/>
    <col min="15623" max="15623" width="13.75" style="11" customWidth="1"/>
    <col min="15624" max="15872" width="9" style="11"/>
    <col min="15873" max="15873" width="10.875" style="11" customWidth="1"/>
    <col min="15874" max="15874" width="9" style="11"/>
    <col min="15875" max="15875" width="15.375" style="11" customWidth="1"/>
    <col min="15876" max="15876" width="30.875" style="11" customWidth="1"/>
    <col min="15877" max="15877" width="6.875" style="11" customWidth="1"/>
    <col min="15878" max="15878" width="7" style="11" customWidth="1"/>
    <col min="15879" max="15879" width="13.75" style="11" customWidth="1"/>
    <col min="15880" max="16128" width="9" style="11"/>
    <col min="16129" max="16129" width="10.875" style="11" customWidth="1"/>
    <col min="16130" max="16130" width="9" style="11"/>
    <col min="16131" max="16131" width="15.375" style="11" customWidth="1"/>
    <col min="16132" max="16132" width="30.875" style="11" customWidth="1"/>
    <col min="16133" max="16133" width="6.875" style="11" customWidth="1"/>
    <col min="16134" max="16134" width="7" style="11" customWidth="1"/>
    <col min="16135" max="16135" width="13.75" style="11" customWidth="1"/>
    <col min="16136" max="16384" width="9" style="11"/>
  </cols>
  <sheetData>
    <row r="1" spans="2:8" s="5" customFormat="1" ht="24" x14ac:dyDescent="0.55000000000000004">
      <c r="B1" s="182" t="s">
        <v>170</v>
      </c>
      <c r="C1" s="182"/>
      <c r="D1" s="182"/>
      <c r="E1" s="182"/>
      <c r="F1" s="182"/>
      <c r="G1" s="182"/>
    </row>
    <row r="2" spans="2:8" s="44" customFormat="1" x14ac:dyDescent="0.55000000000000004">
      <c r="B2" s="160"/>
      <c r="C2" s="160"/>
      <c r="D2" s="160"/>
      <c r="E2" s="160"/>
      <c r="F2" s="160"/>
      <c r="G2" s="160"/>
    </row>
    <row r="3" spans="2:8" s="44" customFormat="1" ht="24" thickBot="1" x14ac:dyDescent="0.6">
      <c r="B3" s="123" t="s">
        <v>171</v>
      </c>
    </row>
    <row r="4" spans="2:8" s="44" customFormat="1" ht="24" thickTop="1" x14ac:dyDescent="0.55000000000000004">
      <c r="B4" s="183" t="s">
        <v>0</v>
      </c>
      <c r="C4" s="184"/>
      <c r="D4" s="184"/>
      <c r="E4" s="185"/>
      <c r="F4" s="183" t="s">
        <v>258</v>
      </c>
      <c r="G4" s="185"/>
      <c r="H4" s="236" t="s">
        <v>33</v>
      </c>
    </row>
    <row r="5" spans="2:8" s="44" customFormat="1" x14ac:dyDescent="0.55000000000000004">
      <c r="B5" s="186"/>
      <c r="C5" s="187"/>
      <c r="D5" s="187"/>
      <c r="E5" s="188"/>
      <c r="F5" s="194"/>
      <c r="G5" s="195"/>
      <c r="H5" s="261"/>
    </row>
    <row r="6" spans="2:8" s="44" customFormat="1" ht="24" thickBot="1" x14ac:dyDescent="0.6">
      <c r="B6" s="189"/>
      <c r="C6" s="190"/>
      <c r="D6" s="190"/>
      <c r="E6" s="191"/>
      <c r="F6" s="125"/>
      <c r="G6" s="165" t="s">
        <v>32</v>
      </c>
      <c r="H6" s="237"/>
    </row>
    <row r="7" spans="2:8" s="44" customFormat="1" ht="24.75" thickTop="1" x14ac:dyDescent="0.55000000000000004">
      <c r="B7" s="196" t="s">
        <v>177</v>
      </c>
      <c r="C7" s="197"/>
      <c r="D7" s="197"/>
      <c r="E7" s="198"/>
      <c r="F7" s="127">
        <v>4.53</v>
      </c>
      <c r="G7" s="128">
        <f>[1]DATA!K36</f>
        <v>0.55561868328208786</v>
      </c>
      <c r="H7" s="262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8" s="44" customFormat="1" ht="24" x14ac:dyDescent="0.55000000000000004">
      <c r="B8" s="196" t="s">
        <v>176</v>
      </c>
      <c r="C8" s="197"/>
      <c r="D8" s="197"/>
      <c r="E8" s="198"/>
      <c r="F8" s="45">
        <v>4.53</v>
      </c>
      <c r="G8" s="128">
        <f>[1]DATA!L36</f>
        <v>0.55561868328208786</v>
      </c>
      <c r="H8" s="263" t="str">
        <f t="shared" ref="H8:H17" si="0">IF(F8&gt;4.5,"มากที่สุด",IF(F8&gt;3.5,"มาก",IF(F8&gt;2.5,"ปานกลาง",IF(F8&gt;1.5,"น้อย",IF(F8&lt;=1.5,"น้อยที่สุด")))))</f>
        <v>มากที่สุด</v>
      </c>
    </row>
    <row r="9" spans="2:8" s="44" customFormat="1" ht="24" x14ac:dyDescent="0.55000000000000004">
      <c r="B9" s="203" t="s">
        <v>178</v>
      </c>
      <c r="C9" s="203"/>
      <c r="D9" s="203"/>
      <c r="E9" s="203"/>
      <c r="F9" s="129">
        <v>4.5599999999999996</v>
      </c>
      <c r="G9" s="129">
        <f>[1]DATA!M36</f>
        <v>0.54875893034771039</v>
      </c>
      <c r="H9" s="263" t="str">
        <f t="shared" si="0"/>
        <v>มากที่สุด</v>
      </c>
    </row>
    <row r="10" spans="2:8" s="44" customFormat="1" ht="24" x14ac:dyDescent="0.55000000000000004">
      <c r="B10" s="204" t="s">
        <v>179</v>
      </c>
      <c r="C10" s="205"/>
      <c r="D10" s="205"/>
      <c r="E10" s="206"/>
      <c r="F10" s="129">
        <v>4.47</v>
      </c>
      <c r="G10" s="129">
        <f>[1]DATA!N36</f>
        <v>0.56407607481776478</v>
      </c>
      <c r="H10" s="263" t="str">
        <f t="shared" si="0"/>
        <v>มาก</v>
      </c>
    </row>
    <row r="11" spans="2:8" s="44" customFormat="1" ht="24" x14ac:dyDescent="0.55000000000000004">
      <c r="B11" s="210" t="s">
        <v>180</v>
      </c>
      <c r="C11" s="211"/>
      <c r="D11" s="211"/>
      <c r="E11" s="212"/>
      <c r="F11" s="47">
        <v>4.53</v>
      </c>
      <c r="G11" s="47">
        <f>[1]DATA!O36</f>
        <v>0.55561868328208786</v>
      </c>
      <c r="H11" s="263" t="str">
        <f t="shared" si="0"/>
        <v>มากที่สุด</v>
      </c>
    </row>
    <row r="12" spans="2:8" s="44" customFormat="1" ht="24" x14ac:dyDescent="0.55000000000000004">
      <c r="B12" s="203" t="s">
        <v>181</v>
      </c>
      <c r="C12" s="203"/>
      <c r="D12" s="203"/>
      <c r="E12" s="203"/>
      <c r="F12" s="129">
        <v>4.47</v>
      </c>
      <c r="G12" s="129">
        <f>[1]DATA!Q36</f>
        <v>0.56407607481776478</v>
      </c>
      <c r="H12" s="263" t="str">
        <f t="shared" si="0"/>
        <v>มาก</v>
      </c>
    </row>
    <row r="13" spans="2:8" s="44" customFormat="1" ht="24" x14ac:dyDescent="0.55000000000000004">
      <c r="B13" s="204" t="s">
        <v>182</v>
      </c>
      <c r="C13" s="205"/>
      <c r="D13" s="205"/>
      <c r="E13" s="206"/>
      <c r="F13" s="129">
        <v>4.47</v>
      </c>
      <c r="G13" s="129">
        <f>[1]DATA!Q36</f>
        <v>0.56407607481776478</v>
      </c>
      <c r="H13" s="263" t="str">
        <f t="shared" si="0"/>
        <v>มาก</v>
      </c>
    </row>
    <row r="14" spans="2:8" s="44" customFormat="1" ht="24" x14ac:dyDescent="0.55000000000000004">
      <c r="B14" s="204" t="s">
        <v>183</v>
      </c>
      <c r="C14" s="205"/>
      <c r="D14" s="205"/>
      <c r="E14" s="206"/>
      <c r="F14" s="129">
        <v>4.5</v>
      </c>
      <c r="G14" s="129">
        <f>[1]DATA!R36</f>
        <v>0.56070842636252372</v>
      </c>
      <c r="H14" s="263" t="str">
        <f t="shared" si="0"/>
        <v>มาก</v>
      </c>
    </row>
    <row r="15" spans="2:8" s="44" customFormat="1" ht="24" x14ac:dyDescent="0.55000000000000004">
      <c r="B15" s="161" t="s">
        <v>184</v>
      </c>
      <c r="C15" s="162"/>
      <c r="D15" s="162"/>
      <c r="E15" s="163"/>
      <c r="F15" s="129">
        <v>4.5</v>
      </c>
      <c r="G15" s="129">
        <f>[1]DATA!S36</f>
        <v>0.56070842636252372</v>
      </c>
      <c r="H15" s="263" t="str">
        <f t="shared" si="0"/>
        <v>มาก</v>
      </c>
    </row>
    <row r="16" spans="2:8" s="44" customFormat="1" ht="24" x14ac:dyDescent="0.55000000000000004">
      <c r="B16" s="196" t="s">
        <v>185</v>
      </c>
      <c r="C16" s="197"/>
      <c r="D16" s="197"/>
      <c r="E16" s="198"/>
      <c r="F16" s="129">
        <v>4.47</v>
      </c>
      <c r="G16" s="129">
        <f>[1]DATA!S36</f>
        <v>0.56070842636252372</v>
      </c>
      <c r="H16" s="263" t="str">
        <f t="shared" si="0"/>
        <v>มาก</v>
      </c>
    </row>
    <row r="17" spans="2:9" s="44" customFormat="1" ht="24" x14ac:dyDescent="0.55000000000000004">
      <c r="B17" s="207" t="s">
        <v>186</v>
      </c>
      <c r="C17" s="208"/>
      <c r="D17" s="208"/>
      <c r="E17" s="209"/>
      <c r="F17" s="129">
        <v>4.53</v>
      </c>
      <c r="G17" s="129">
        <f>[1]DATA!U36</f>
        <v>0.55561868328208786</v>
      </c>
      <c r="H17" s="263" t="str">
        <f t="shared" si="0"/>
        <v>มากที่สุด</v>
      </c>
    </row>
    <row r="18" spans="2:9" s="44" customFormat="1" ht="24" x14ac:dyDescent="0.55000000000000004">
      <c r="B18" s="199" t="s">
        <v>141</v>
      </c>
      <c r="C18" s="200"/>
      <c r="D18" s="200"/>
      <c r="E18" s="201"/>
      <c r="F18" s="130">
        <v>4.5</v>
      </c>
      <c r="G18" s="130">
        <v>0.56000000000000005</v>
      </c>
      <c r="H18" s="264" t="str">
        <f>IF(F11&gt;4.5,"มากที่สุด",IF(F11&gt;3.5,"มาก",IF(F11&gt;2.5,"ปานกลาง",IF(F11&gt;1.5,"น้อย",IF(F11&lt;=1.5,"น้อยที่สุด")))))</f>
        <v>มากที่สุด</v>
      </c>
      <c r="I18" s="51"/>
    </row>
    <row r="19" spans="2:9" s="52" customFormat="1" ht="24" x14ac:dyDescent="0.55000000000000004">
      <c r="B19" s="164"/>
      <c r="C19" s="164"/>
      <c r="D19" s="164"/>
      <c r="E19" s="164"/>
      <c r="F19" s="164"/>
      <c r="G19" s="164"/>
      <c r="H19" s="18"/>
    </row>
    <row r="20" spans="2:9" s="1" customFormat="1" ht="24" x14ac:dyDescent="0.55000000000000004">
      <c r="B20" s="28"/>
      <c r="C20" s="154" t="s">
        <v>255</v>
      </c>
      <c r="D20" s="154"/>
      <c r="E20" s="154"/>
      <c r="F20" s="154"/>
      <c r="G20" s="154"/>
      <c r="H20" s="154"/>
    </row>
    <row r="21" spans="2:9" s="1" customFormat="1" ht="24" x14ac:dyDescent="0.55000000000000004">
      <c r="B21" s="202" t="s">
        <v>257</v>
      </c>
      <c r="C21" s="202"/>
      <c r="D21" s="202"/>
      <c r="E21" s="202"/>
      <c r="F21" s="202"/>
      <c r="G21" s="202"/>
    </row>
    <row r="22" spans="2:9" s="1" customFormat="1" ht="24" x14ac:dyDescent="0.55000000000000004">
      <c r="B22" s="266" t="s">
        <v>259</v>
      </c>
      <c r="C22" s="266"/>
      <c r="D22" s="266"/>
      <c r="E22" s="266"/>
      <c r="F22" s="266"/>
      <c r="G22" s="266"/>
      <c r="H22" s="266"/>
    </row>
    <row r="23" spans="2:9" s="1" customFormat="1" ht="24" x14ac:dyDescent="0.55000000000000004">
      <c r="B23" s="155" t="s">
        <v>260</v>
      </c>
      <c r="C23" s="156"/>
      <c r="D23" s="156"/>
      <c r="E23" s="156"/>
      <c r="F23" s="156"/>
      <c r="G23" s="156"/>
    </row>
    <row r="24" spans="2:9" s="1" customFormat="1" ht="24" x14ac:dyDescent="0.55000000000000004">
      <c r="B24" s="155" t="s">
        <v>261</v>
      </c>
      <c r="C24" s="156"/>
      <c r="D24" s="156"/>
      <c r="E24" s="156"/>
      <c r="F24" s="156"/>
      <c r="G24" s="156"/>
    </row>
    <row r="25" spans="2:9" x14ac:dyDescent="0.55000000000000004">
      <c r="B25" s="133"/>
      <c r="C25" s="133"/>
      <c r="D25" s="133"/>
      <c r="E25" s="133"/>
      <c r="F25" s="133"/>
      <c r="G25" s="133"/>
    </row>
    <row r="26" spans="2:9" x14ac:dyDescent="0.55000000000000004">
      <c r="B26" s="133"/>
      <c r="C26" s="133"/>
      <c r="D26" s="133"/>
      <c r="E26" s="133"/>
      <c r="F26" s="133"/>
      <c r="G26" s="133"/>
    </row>
    <row r="27" spans="2:9" x14ac:dyDescent="0.55000000000000004">
      <c r="B27" s="133"/>
      <c r="C27" s="133"/>
      <c r="D27" s="133"/>
      <c r="E27" s="133"/>
      <c r="F27" s="133"/>
      <c r="G27" s="133"/>
    </row>
  </sheetData>
  <mergeCells count="17">
    <mergeCell ref="B16:E16"/>
    <mergeCell ref="B17:E17"/>
    <mergeCell ref="B18:E18"/>
    <mergeCell ref="B21:G21"/>
    <mergeCell ref="B22:H22"/>
    <mergeCell ref="B9:E9"/>
    <mergeCell ref="B10:E10"/>
    <mergeCell ref="B11:E11"/>
    <mergeCell ref="B12:E12"/>
    <mergeCell ref="B13:E13"/>
    <mergeCell ref="B14:E14"/>
    <mergeCell ref="B1:G1"/>
    <mergeCell ref="B4:E6"/>
    <mergeCell ref="F4:G5"/>
    <mergeCell ref="H4:H6"/>
    <mergeCell ref="B7:E7"/>
    <mergeCell ref="B8:E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5601" r:id="rId3">
          <objectPr defaultSize="0" autoPict="0" r:id="rId4">
            <anchor moveWithCells="1" sizeWithCells="1">
              <from>
                <xdr:col>5</xdr:col>
                <xdr:colOff>295275</xdr:colOff>
                <xdr:row>5</xdr:row>
                <xdr:rowOff>114300</xdr:rowOff>
              </from>
              <to>
                <xdr:col>5</xdr:col>
                <xdr:colOff>428625</xdr:colOff>
                <xdr:row>5</xdr:row>
                <xdr:rowOff>228600</xdr:rowOff>
              </to>
            </anchor>
          </objectPr>
        </oleObject>
      </mc:Choice>
      <mc:Fallback>
        <oleObject progId="Equation.3" shapeId="25601" r:id="rId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A4224-CF6B-4A05-8D69-42DDA462D2A4}">
  <sheetPr>
    <tabColor rgb="FF28E6E6"/>
  </sheetPr>
  <dimension ref="B1:L32"/>
  <sheetViews>
    <sheetView topLeftCell="A4" workbookViewId="0">
      <selection activeCell="B20" sqref="B20"/>
    </sheetView>
  </sheetViews>
  <sheetFormatPr defaultRowHeight="23.25" x14ac:dyDescent="0.55000000000000004"/>
  <cols>
    <col min="1" max="1" width="5.625" style="11" customWidth="1"/>
    <col min="2" max="2" width="7.75" style="11" customWidth="1"/>
    <col min="3" max="3" width="9" style="11"/>
    <col min="4" max="4" width="15.375" style="11" customWidth="1"/>
    <col min="5" max="5" width="28.875" style="11" customWidth="1"/>
    <col min="6" max="7" width="6.25" style="11" customWidth="1"/>
    <col min="8" max="8" width="13" style="11" customWidth="1"/>
    <col min="9" max="256" width="9" style="11"/>
    <col min="257" max="257" width="10.875" style="11" customWidth="1"/>
    <col min="258" max="258" width="9" style="11"/>
    <col min="259" max="259" width="15.375" style="11" customWidth="1"/>
    <col min="260" max="260" width="30.875" style="11" customWidth="1"/>
    <col min="261" max="261" width="6.875" style="11" customWidth="1"/>
    <col min="262" max="262" width="7" style="11" customWidth="1"/>
    <col min="263" max="263" width="13.75" style="11" customWidth="1"/>
    <col min="264" max="512" width="9" style="11"/>
    <col min="513" max="513" width="10.875" style="11" customWidth="1"/>
    <col min="514" max="514" width="9" style="11"/>
    <col min="515" max="515" width="15.375" style="11" customWidth="1"/>
    <col min="516" max="516" width="30.875" style="11" customWidth="1"/>
    <col min="517" max="517" width="6.875" style="11" customWidth="1"/>
    <col min="518" max="518" width="7" style="11" customWidth="1"/>
    <col min="519" max="519" width="13.75" style="11" customWidth="1"/>
    <col min="520" max="768" width="9" style="11"/>
    <col min="769" max="769" width="10.875" style="11" customWidth="1"/>
    <col min="770" max="770" width="9" style="11"/>
    <col min="771" max="771" width="15.375" style="11" customWidth="1"/>
    <col min="772" max="772" width="30.875" style="11" customWidth="1"/>
    <col min="773" max="773" width="6.875" style="11" customWidth="1"/>
    <col min="774" max="774" width="7" style="11" customWidth="1"/>
    <col min="775" max="775" width="13.75" style="11" customWidth="1"/>
    <col min="776" max="1024" width="9" style="11"/>
    <col min="1025" max="1025" width="10.875" style="11" customWidth="1"/>
    <col min="1026" max="1026" width="9" style="11"/>
    <col min="1027" max="1027" width="15.375" style="11" customWidth="1"/>
    <col min="1028" max="1028" width="30.875" style="11" customWidth="1"/>
    <col min="1029" max="1029" width="6.875" style="11" customWidth="1"/>
    <col min="1030" max="1030" width="7" style="11" customWidth="1"/>
    <col min="1031" max="1031" width="13.75" style="11" customWidth="1"/>
    <col min="1032" max="1280" width="9" style="11"/>
    <col min="1281" max="1281" width="10.875" style="11" customWidth="1"/>
    <col min="1282" max="1282" width="9" style="11"/>
    <col min="1283" max="1283" width="15.375" style="11" customWidth="1"/>
    <col min="1284" max="1284" width="30.875" style="11" customWidth="1"/>
    <col min="1285" max="1285" width="6.875" style="11" customWidth="1"/>
    <col min="1286" max="1286" width="7" style="11" customWidth="1"/>
    <col min="1287" max="1287" width="13.75" style="11" customWidth="1"/>
    <col min="1288" max="1536" width="9" style="11"/>
    <col min="1537" max="1537" width="10.875" style="11" customWidth="1"/>
    <col min="1538" max="1538" width="9" style="11"/>
    <col min="1539" max="1539" width="15.375" style="11" customWidth="1"/>
    <col min="1540" max="1540" width="30.875" style="11" customWidth="1"/>
    <col min="1541" max="1541" width="6.875" style="11" customWidth="1"/>
    <col min="1542" max="1542" width="7" style="11" customWidth="1"/>
    <col min="1543" max="1543" width="13.75" style="11" customWidth="1"/>
    <col min="1544" max="1792" width="9" style="11"/>
    <col min="1793" max="1793" width="10.875" style="11" customWidth="1"/>
    <col min="1794" max="1794" width="9" style="11"/>
    <col min="1795" max="1795" width="15.375" style="11" customWidth="1"/>
    <col min="1796" max="1796" width="30.875" style="11" customWidth="1"/>
    <col min="1797" max="1797" width="6.875" style="11" customWidth="1"/>
    <col min="1798" max="1798" width="7" style="11" customWidth="1"/>
    <col min="1799" max="1799" width="13.75" style="11" customWidth="1"/>
    <col min="1800" max="2048" width="9" style="11"/>
    <col min="2049" max="2049" width="10.875" style="11" customWidth="1"/>
    <col min="2050" max="2050" width="9" style="11"/>
    <col min="2051" max="2051" width="15.375" style="11" customWidth="1"/>
    <col min="2052" max="2052" width="30.875" style="11" customWidth="1"/>
    <col min="2053" max="2053" width="6.875" style="11" customWidth="1"/>
    <col min="2054" max="2054" width="7" style="11" customWidth="1"/>
    <col min="2055" max="2055" width="13.75" style="11" customWidth="1"/>
    <col min="2056" max="2304" width="9" style="11"/>
    <col min="2305" max="2305" width="10.875" style="11" customWidth="1"/>
    <col min="2306" max="2306" width="9" style="11"/>
    <col min="2307" max="2307" width="15.375" style="11" customWidth="1"/>
    <col min="2308" max="2308" width="30.875" style="11" customWidth="1"/>
    <col min="2309" max="2309" width="6.875" style="11" customWidth="1"/>
    <col min="2310" max="2310" width="7" style="11" customWidth="1"/>
    <col min="2311" max="2311" width="13.75" style="11" customWidth="1"/>
    <col min="2312" max="2560" width="9" style="11"/>
    <col min="2561" max="2561" width="10.875" style="11" customWidth="1"/>
    <col min="2562" max="2562" width="9" style="11"/>
    <col min="2563" max="2563" width="15.375" style="11" customWidth="1"/>
    <col min="2564" max="2564" width="30.875" style="11" customWidth="1"/>
    <col min="2565" max="2565" width="6.875" style="11" customWidth="1"/>
    <col min="2566" max="2566" width="7" style="11" customWidth="1"/>
    <col min="2567" max="2567" width="13.75" style="11" customWidth="1"/>
    <col min="2568" max="2816" width="9" style="11"/>
    <col min="2817" max="2817" width="10.875" style="11" customWidth="1"/>
    <col min="2818" max="2818" width="9" style="11"/>
    <col min="2819" max="2819" width="15.375" style="11" customWidth="1"/>
    <col min="2820" max="2820" width="30.875" style="11" customWidth="1"/>
    <col min="2821" max="2821" width="6.875" style="11" customWidth="1"/>
    <col min="2822" max="2822" width="7" style="11" customWidth="1"/>
    <col min="2823" max="2823" width="13.75" style="11" customWidth="1"/>
    <col min="2824" max="3072" width="9" style="11"/>
    <col min="3073" max="3073" width="10.875" style="11" customWidth="1"/>
    <col min="3074" max="3074" width="9" style="11"/>
    <col min="3075" max="3075" width="15.375" style="11" customWidth="1"/>
    <col min="3076" max="3076" width="30.875" style="11" customWidth="1"/>
    <col min="3077" max="3077" width="6.875" style="11" customWidth="1"/>
    <col min="3078" max="3078" width="7" style="11" customWidth="1"/>
    <col min="3079" max="3079" width="13.75" style="11" customWidth="1"/>
    <col min="3080" max="3328" width="9" style="11"/>
    <col min="3329" max="3329" width="10.875" style="11" customWidth="1"/>
    <col min="3330" max="3330" width="9" style="11"/>
    <col min="3331" max="3331" width="15.375" style="11" customWidth="1"/>
    <col min="3332" max="3332" width="30.875" style="11" customWidth="1"/>
    <col min="3333" max="3333" width="6.875" style="11" customWidth="1"/>
    <col min="3334" max="3334" width="7" style="11" customWidth="1"/>
    <col min="3335" max="3335" width="13.75" style="11" customWidth="1"/>
    <col min="3336" max="3584" width="9" style="11"/>
    <col min="3585" max="3585" width="10.875" style="11" customWidth="1"/>
    <col min="3586" max="3586" width="9" style="11"/>
    <col min="3587" max="3587" width="15.375" style="11" customWidth="1"/>
    <col min="3588" max="3588" width="30.875" style="11" customWidth="1"/>
    <col min="3589" max="3589" width="6.875" style="11" customWidth="1"/>
    <col min="3590" max="3590" width="7" style="11" customWidth="1"/>
    <col min="3591" max="3591" width="13.75" style="11" customWidth="1"/>
    <col min="3592" max="3840" width="9" style="11"/>
    <col min="3841" max="3841" width="10.875" style="11" customWidth="1"/>
    <col min="3842" max="3842" width="9" style="11"/>
    <col min="3843" max="3843" width="15.375" style="11" customWidth="1"/>
    <col min="3844" max="3844" width="30.875" style="11" customWidth="1"/>
    <col min="3845" max="3845" width="6.875" style="11" customWidth="1"/>
    <col min="3846" max="3846" width="7" style="11" customWidth="1"/>
    <col min="3847" max="3847" width="13.75" style="11" customWidth="1"/>
    <col min="3848" max="4096" width="9" style="11"/>
    <col min="4097" max="4097" width="10.875" style="11" customWidth="1"/>
    <col min="4098" max="4098" width="9" style="11"/>
    <col min="4099" max="4099" width="15.375" style="11" customWidth="1"/>
    <col min="4100" max="4100" width="30.875" style="11" customWidth="1"/>
    <col min="4101" max="4101" width="6.875" style="11" customWidth="1"/>
    <col min="4102" max="4102" width="7" style="11" customWidth="1"/>
    <col min="4103" max="4103" width="13.75" style="11" customWidth="1"/>
    <col min="4104" max="4352" width="9" style="11"/>
    <col min="4353" max="4353" width="10.875" style="11" customWidth="1"/>
    <col min="4354" max="4354" width="9" style="11"/>
    <col min="4355" max="4355" width="15.375" style="11" customWidth="1"/>
    <col min="4356" max="4356" width="30.875" style="11" customWidth="1"/>
    <col min="4357" max="4357" width="6.875" style="11" customWidth="1"/>
    <col min="4358" max="4358" width="7" style="11" customWidth="1"/>
    <col min="4359" max="4359" width="13.75" style="11" customWidth="1"/>
    <col min="4360" max="4608" width="9" style="11"/>
    <col min="4609" max="4609" width="10.875" style="11" customWidth="1"/>
    <col min="4610" max="4610" width="9" style="11"/>
    <col min="4611" max="4611" width="15.375" style="11" customWidth="1"/>
    <col min="4612" max="4612" width="30.875" style="11" customWidth="1"/>
    <col min="4613" max="4613" width="6.875" style="11" customWidth="1"/>
    <col min="4614" max="4614" width="7" style="11" customWidth="1"/>
    <col min="4615" max="4615" width="13.75" style="11" customWidth="1"/>
    <col min="4616" max="4864" width="9" style="11"/>
    <col min="4865" max="4865" width="10.875" style="11" customWidth="1"/>
    <col min="4866" max="4866" width="9" style="11"/>
    <col min="4867" max="4867" width="15.375" style="11" customWidth="1"/>
    <col min="4868" max="4868" width="30.875" style="11" customWidth="1"/>
    <col min="4869" max="4869" width="6.875" style="11" customWidth="1"/>
    <col min="4870" max="4870" width="7" style="11" customWidth="1"/>
    <col min="4871" max="4871" width="13.75" style="11" customWidth="1"/>
    <col min="4872" max="5120" width="9" style="11"/>
    <col min="5121" max="5121" width="10.875" style="11" customWidth="1"/>
    <col min="5122" max="5122" width="9" style="11"/>
    <col min="5123" max="5123" width="15.375" style="11" customWidth="1"/>
    <col min="5124" max="5124" width="30.875" style="11" customWidth="1"/>
    <col min="5125" max="5125" width="6.875" style="11" customWidth="1"/>
    <col min="5126" max="5126" width="7" style="11" customWidth="1"/>
    <col min="5127" max="5127" width="13.75" style="11" customWidth="1"/>
    <col min="5128" max="5376" width="9" style="11"/>
    <col min="5377" max="5377" width="10.875" style="11" customWidth="1"/>
    <col min="5378" max="5378" width="9" style="11"/>
    <col min="5379" max="5379" width="15.375" style="11" customWidth="1"/>
    <col min="5380" max="5380" width="30.875" style="11" customWidth="1"/>
    <col min="5381" max="5381" width="6.875" style="11" customWidth="1"/>
    <col min="5382" max="5382" width="7" style="11" customWidth="1"/>
    <col min="5383" max="5383" width="13.75" style="11" customWidth="1"/>
    <col min="5384" max="5632" width="9" style="11"/>
    <col min="5633" max="5633" width="10.875" style="11" customWidth="1"/>
    <col min="5634" max="5634" width="9" style="11"/>
    <col min="5635" max="5635" width="15.375" style="11" customWidth="1"/>
    <col min="5636" max="5636" width="30.875" style="11" customWidth="1"/>
    <col min="5637" max="5637" width="6.875" style="11" customWidth="1"/>
    <col min="5638" max="5638" width="7" style="11" customWidth="1"/>
    <col min="5639" max="5639" width="13.75" style="11" customWidth="1"/>
    <col min="5640" max="5888" width="9" style="11"/>
    <col min="5889" max="5889" width="10.875" style="11" customWidth="1"/>
    <col min="5890" max="5890" width="9" style="11"/>
    <col min="5891" max="5891" width="15.375" style="11" customWidth="1"/>
    <col min="5892" max="5892" width="30.875" style="11" customWidth="1"/>
    <col min="5893" max="5893" width="6.875" style="11" customWidth="1"/>
    <col min="5894" max="5894" width="7" style="11" customWidth="1"/>
    <col min="5895" max="5895" width="13.75" style="11" customWidth="1"/>
    <col min="5896" max="6144" width="9" style="11"/>
    <col min="6145" max="6145" width="10.875" style="11" customWidth="1"/>
    <col min="6146" max="6146" width="9" style="11"/>
    <col min="6147" max="6147" width="15.375" style="11" customWidth="1"/>
    <col min="6148" max="6148" width="30.875" style="11" customWidth="1"/>
    <col min="6149" max="6149" width="6.875" style="11" customWidth="1"/>
    <col min="6150" max="6150" width="7" style="11" customWidth="1"/>
    <col min="6151" max="6151" width="13.75" style="11" customWidth="1"/>
    <col min="6152" max="6400" width="9" style="11"/>
    <col min="6401" max="6401" width="10.875" style="11" customWidth="1"/>
    <col min="6402" max="6402" width="9" style="11"/>
    <col min="6403" max="6403" width="15.375" style="11" customWidth="1"/>
    <col min="6404" max="6404" width="30.875" style="11" customWidth="1"/>
    <col min="6405" max="6405" width="6.875" style="11" customWidth="1"/>
    <col min="6406" max="6406" width="7" style="11" customWidth="1"/>
    <col min="6407" max="6407" width="13.75" style="11" customWidth="1"/>
    <col min="6408" max="6656" width="9" style="11"/>
    <col min="6657" max="6657" width="10.875" style="11" customWidth="1"/>
    <col min="6658" max="6658" width="9" style="11"/>
    <col min="6659" max="6659" width="15.375" style="11" customWidth="1"/>
    <col min="6660" max="6660" width="30.875" style="11" customWidth="1"/>
    <col min="6661" max="6661" width="6.875" style="11" customWidth="1"/>
    <col min="6662" max="6662" width="7" style="11" customWidth="1"/>
    <col min="6663" max="6663" width="13.75" style="11" customWidth="1"/>
    <col min="6664" max="6912" width="9" style="11"/>
    <col min="6913" max="6913" width="10.875" style="11" customWidth="1"/>
    <col min="6914" max="6914" width="9" style="11"/>
    <col min="6915" max="6915" width="15.375" style="11" customWidth="1"/>
    <col min="6916" max="6916" width="30.875" style="11" customWidth="1"/>
    <col min="6917" max="6917" width="6.875" style="11" customWidth="1"/>
    <col min="6918" max="6918" width="7" style="11" customWidth="1"/>
    <col min="6919" max="6919" width="13.75" style="11" customWidth="1"/>
    <col min="6920" max="7168" width="9" style="11"/>
    <col min="7169" max="7169" width="10.875" style="11" customWidth="1"/>
    <col min="7170" max="7170" width="9" style="11"/>
    <col min="7171" max="7171" width="15.375" style="11" customWidth="1"/>
    <col min="7172" max="7172" width="30.875" style="11" customWidth="1"/>
    <col min="7173" max="7173" width="6.875" style="11" customWidth="1"/>
    <col min="7174" max="7174" width="7" style="11" customWidth="1"/>
    <col min="7175" max="7175" width="13.75" style="11" customWidth="1"/>
    <col min="7176" max="7424" width="9" style="11"/>
    <col min="7425" max="7425" width="10.875" style="11" customWidth="1"/>
    <col min="7426" max="7426" width="9" style="11"/>
    <col min="7427" max="7427" width="15.375" style="11" customWidth="1"/>
    <col min="7428" max="7428" width="30.875" style="11" customWidth="1"/>
    <col min="7429" max="7429" width="6.875" style="11" customWidth="1"/>
    <col min="7430" max="7430" width="7" style="11" customWidth="1"/>
    <col min="7431" max="7431" width="13.75" style="11" customWidth="1"/>
    <col min="7432" max="7680" width="9" style="11"/>
    <col min="7681" max="7681" width="10.875" style="11" customWidth="1"/>
    <col min="7682" max="7682" width="9" style="11"/>
    <col min="7683" max="7683" width="15.375" style="11" customWidth="1"/>
    <col min="7684" max="7684" width="30.875" style="11" customWidth="1"/>
    <col min="7685" max="7685" width="6.875" style="11" customWidth="1"/>
    <col min="7686" max="7686" width="7" style="11" customWidth="1"/>
    <col min="7687" max="7687" width="13.75" style="11" customWidth="1"/>
    <col min="7688" max="7936" width="9" style="11"/>
    <col min="7937" max="7937" width="10.875" style="11" customWidth="1"/>
    <col min="7938" max="7938" width="9" style="11"/>
    <col min="7939" max="7939" width="15.375" style="11" customWidth="1"/>
    <col min="7940" max="7940" width="30.875" style="11" customWidth="1"/>
    <col min="7941" max="7941" width="6.875" style="11" customWidth="1"/>
    <col min="7942" max="7942" width="7" style="11" customWidth="1"/>
    <col min="7943" max="7943" width="13.75" style="11" customWidth="1"/>
    <col min="7944" max="8192" width="9" style="11"/>
    <col min="8193" max="8193" width="10.875" style="11" customWidth="1"/>
    <col min="8194" max="8194" width="9" style="11"/>
    <col min="8195" max="8195" width="15.375" style="11" customWidth="1"/>
    <col min="8196" max="8196" width="30.875" style="11" customWidth="1"/>
    <col min="8197" max="8197" width="6.875" style="11" customWidth="1"/>
    <col min="8198" max="8198" width="7" style="11" customWidth="1"/>
    <col min="8199" max="8199" width="13.75" style="11" customWidth="1"/>
    <col min="8200" max="8448" width="9" style="11"/>
    <col min="8449" max="8449" width="10.875" style="11" customWidth="1"/>
    <col min="8450" max="8450" width="9" style="11"/>
    <col min="8451" max="8451" width="15.375" style="11" customWidth="1"/>
    <col min="8452" max="8452" width="30.875" style="11" customWidth="1"/>
    <col min="8453" max="8453" width="6.875" style="11" customWidth="1"/>
    <col min="8454" max="8454" width="7" style="11" customWidth="1"/>
    <col min="8455" max="8455" width="13.75" style="11" customWidth="1"/>
    <col min="8456" max="8704" width="9" style="11"/>
    <col min="8705" max="8705" width="10.875" style="11" customWidth="1"/>
    <col min="8706" max="8706" width="9" style="11"/>
    <col min="8707" max="8707" width="15.375" style="11" customWidth="1"/>
    <col min="8708" max="8708" width="30.875" style="11" customWidth="1"/>
    <col min="8709" max="8709" width="6.875" style="11" customWidth="1"/>
    <col min="8710" max="8710" width="7" style="11" customWidth="1"/>
    <col min="8711" max="8711" width="13.75" style="11" customWidth="1"/>
    <col min="8712" max="8960" width="9" style="11"/>
    <col min="8961" max="8961" width="10.875" style="11" customWidth="1"/>
    <col min="8962" max="8962" width="9" style="11"/>
    <col min="8963" max="8963" width="15.375" style="11" customWidth="1"/>
    <col min="8964" max="8964" width="30.875" style="11" customWidth="1"/>
    <col min="8965" max="8965" width="6.875" style="11" customWidth="1"/>
    <col min="8966" max="8966" width="7" style="11" customWidth="1"/>
    <col min="8967" max="8967" width="13.75" style="11" customWidth="1"/>
    <col min="8968" max="9216" width="9" style="11"/>
    <col min="9217" max="9217" width="10.875" style="11" customWidth="1"/>
    <col min="9218" max="9218" width="9" style="11"/>
    <col min="9219" max="9219" width="15.375" style="11" customWidth="1"/>
    <col min="9220" max="9220" width="30.875" style="11" customWidth="1"/>
    <col min="9221" max="9221" width="6.875" style="11" customWidth="1"/>
    <col min="9222" max="9222" width="7" style="11" customWidth="1"/>
    <col min="9223" max="9223" width="13.75" style="11" customWidth="1"/>
    <col min="9224" max="9472" width="9" style="11"/>
    <col min="9473" max="9473" width="10.875" style="11" customWidth="1"/>
    <col min="9474" max="9474" width="9" style="11"/>
    <col min="9475" max="9475" width="15.375" style="11" customWidth="1"/>
    <col min="9476" max="9476" width="30.875" style="11" customWidth="1"/>
    <col min="9477" max="9477" width="6.875" style="11" customWidth="1"/>
    <col min="9478" max="9478" width="7" style="11" customWidth="1"/>
    <col min="9479" max="9479" width="13.75" style="11" customWidth="1"/>
    <col min="9480" max="9728" width="9" style="11"/>
    <col min="9729" max="9729" width="10.875" style="11" customWidth="1"/>
    <col min="9730" max="9730" width="9" style="11"/>
    <col min="9731" max="9731" width="15.375" style="11" customWidth="1"/>
    <col min="9732" max="9732" width="30.875" style="11" customWidth="1"/>
    <col min="9733" max="9733" width="6.875" style="11" customWidth="1"/>
    <col min="9734" max="9734" width="7" style="11" customWidth="1"/>
    <col min="9735" max="9735" width="13.75" style="11" customWidth="1"/>
    <col min="9736" max="9984" width="9" style="11"/>
    <col min="9985" max="9985" width="10.875" style="11" customWidth="1"/>
    <col min="9986" max="9986" width="9" style="11"/>
    <col min="9987" max="9987" width="15.375" style="11" customWidth="1"/>
    <col min="9988" max="9988" width="30.875" style="11" customWidth="1"/>
    <col min="9989" max="9989" width="6.875" style="11" customWidth="1"/>
    <col min="9990" max="9990" width="7" style="11" customWidth="1"/>
    <col min="9991" max="9991" width="13.75" style="11" customWidth="1"/>
    <col min="9992" max="10240" width="9" style="11"/>
    <col min="10241" max="10241" width="10.875" style="11" customWidth="1"/>
    <col min="10242" max="10242" width="9" style="11"/>
    <col min="10243" max="10243" width="15.375" style="11" customWidth="1"/>
    <col min="10244" max="10244" width="30.875" style="11" customWidth="1"/>
    <col min="10245" max="10245" width="6.875" style="11" customWidth="1"/>
    <col min="10246" max="10246" width="7" style="11" customWidth="1"/>
    <col min="10247" max="10247" width="13.75" style="11" customWidth="1"/>
    <col min="10248" max="10496" width="9" style="11"/>
    <col min="10497" max="10497" width="10.875" style="11" customWidth="1"/>
    <col min="10498" max="10498" width="9" style="11"/>
    <col min="10499" max="10499" width="15.375" style="11" customWidth="1"/>
    <col min="10500" max="10500" width="30.875" style="11" customWidth="1"/>
    <col min="10501" max="10501" width="6.875" style="11" customWidth="1"/>
    <col min="10502" max="10502" width="7" style="11" customWidth="1"/>
    <col min="10503" max="10503" width="13.75" style="11" customWidth="1"/>
    <col min="10504" max="10752" width="9" style="11"/>
    <col min="10753" max="10753" width="10.875" style="11" customWidth="1"/>
    <col min="10754" max="10754" width="9" style="11"/>
    <col min="10755" max="10755" width="15.375" style="11" customWidth="1"/>
    <col min="10756" max="10756" width="30.875" style="11" customWidth="1"/>
    <col min="10757" max="10757" width="6.875" style="11" customWidth="1"/>
    <col min="10758" max="10758" width="7" style="11" customWidth="1"/>
    <col min="10759" max="10759" width="13.75" style="11" customWidth="1"/>
    <col min="10760" max="11008" width="9" style="11"/>
    <col min="11009" max="11009" width="10.875" style="11" customWidth="1"/>
    <col min="11010" max="11010" width="9" style="11"/>
    <col min="11011" max="11011" width="15.375" style="11" customWidth="1"/>
    <col min="11012" max="11012" width="30.875" style="11" customWidth="1"/>
    <col min="11013" max="11013" width="6.875" style="11" customWidth="1"/>
    <col min="11014" max="11014" width="7" style="11" customWidth="1"/>
    <col min="11015" max="11015" width="13.75" style="11" customWidth="1"/>
    <col min="11016" max="11264" width="9" style="11"/>
    <col min="11265" max="11265" width="10.875" style="11" customWidth="1"/>
    <col min="11266" max="11266" width="9" style="11"/>
    <col min="11267" max="11267" width="15.375" style="11" customWidth="1"/>
    <col min="11268" max="11268" width="30.875" style="11" customWidth="1"/>
    <col min="11269" max="11269" width="6.875" style="11" customWidth="1"/>
    <col min="11270" max="11270" width="7" style="11" customWidth="1"/>
    <col min="11271" max="11271" width="13.75" style="11" customWidth="1"/>
    <col min="11272" max="11520" width="9" style="11"/>
    <col min="11521" max="11521" width="10.875" style="11" customWidth="1"/>
    <col min="11522" max="11522" width="9" style="11"/>
    <col min="11523" max="11523" width="15.375" style="11" customWidth="1"/>
    <col min="11524" max="11524" width="30.875" style="11" customWidth="1"/>
    <col min="11525" max="11525" width="6.875" style="11" customWidth="1"/>
    <col min="11526" max="11526" width="7" style="11" customWidth="1"/>
    <col min="11527" max="11527" width="13.75" style="11" customWidth="1"/>
    <col min="11528" max="11776" width="9" style="11"/>
    <col min="11777" max="11777" width="10.875" style="11" customWidth="1"/>
    <col min="11778" max="11778" width="9" style="11"/>
    <col min="11779" max="11779" width="15.375" style="11" customWidth="1"/>
    <col min="11780" max="11780" width="30.875" style="11" customWidth="1"/>
    <col min="11781" max="11781" width="6.875" style="11" customWidth="1"/>
    <col min="11782" max="11782" width="7" style="11" customWidth="1"/>
    <col min="11783" max="11783" width="13.75" style="11" customWidth="1"/>
    <col min="11784" max="12032" width="9" style="11"/>
    <col min="12033" max="12033" width="10.875" style="11" customWidth="1"/>
    <col min="12034" max="12034" width="9" style="11"/>
    <col min="12035" max="12035" width="15.375" style="11" customWidth="1"/>
    <col min="12036" max="12036" width="30.875" style="11" customWidth="1"/>
    <col min="12037" max="12037" width="6.875" style="11" customWidth="1"/>
    <col min="12038" max="12038" width="7" style="11" customWidth="1"/>
    <col min="12039" max="12039" width="13.75" style="11" customWidth="1"/>
    <col min="12040" max="12288" width="9" style="11"/>
    <col min="12289" max="12289" width="10.875" style="11" customWidth="1"/>
    <col min="12290" max="12290" width="9" style="11"/>
    <col min="12291" max="12291" width="15.375" style="11" customWidth="1"/>
    <col min="12292" max="12292" width="30.875" style="11" customWidth="1"/>
    <col min="12293" max="12293" width="6.875" style="11" customWidth="1"/>
    <col min="12294" max="12294" width="7" style="11" customWidth="1"/>
    <col min="12295" max="12295" width="13.75" style="11" customWidth="1"/>
    <col min="12296" max="12544" width="9" style="11"/>
    <col min="12545" max="12545" width="10.875" style="11" customWidth="1"/>
    <col min="12546" max="12546" width="9" style="11"/>
    <col min="12547" max="12547" width="15.375" style="11" customWidth="1"/>
    <col min="12548" max="12548" width="30.875" style="11" customWidth="1"/>
    <col min="12549" max="12549" width="6.875" style="11" customWidth="1"/>
    <col min="12550" max="12550" width="7" style="11" customWidth="1"/>
    <col min="12551" max="12551" width="13.75" style="11" customWidth="1"/>
    <col min="12552" max="12800" width="9" style="11"/>
    <col min="12801" max="12801" width="10.875" style="11" customWidth="1"/>
    <col min="12802" max="12802" width="9" style="11"/>
    <col min="12803" max="12803" width="15.375" style="11" customWidth="1"/>
    <col min="12804" max="12804" width="30.875" style="11" customWidth="1"/>
    <col min="12805" max="12805" width="6.875" style="11" customWidth="1"/>
    <col min="12806" max="12806" width="7" style="11" customWidth="1"/>
    <col min="12807" max="12807" width="13.75" style="11" customWidth="1"/>
    <col min="12808" max="13056" width="9" style="11"/>
    <col min="13057" max="13057" width="10.875" style="11" customWidth="1"/>
    <col min="13058" max="13058" width="9" style="11"/>
    <col min="13059" max="13059" width="15.375" style="11" customWidth="1"/>
    <col min="13060" max="13060" width="30.875" style="11" customWidth="1"/>
    <col min="13061" max="13061" width="6.875" style="11" customWidth="1"/>
    <col min="13062" max="13062" width="7" style="11" customWidth="1"/>
    <col min="13063" max="13063" width="13.75" style="11" customWidth="1"/>
    <col min="13064" max="13312" width="9" style="11"/>
    <col min="13313" max="13313" width="10.875" style="11" customWidth="1"/>
    <col min="13314" max="13314" width="9" style="11"/>
    <col min="13315" max="13315" width="15.375" style="11" customWidth="1"/>
    <col min="13316" max="13316" width="30.875" style="11" customWidth="1"/>
    <col min="13317" max="13317" width="6.875" style="11" customWidth="1"/>
    <col min="13318" max="13318" width="7" style="11" customWidth="1"/>
    <col min="13319" max="13319" width="13.75" style="11" customWidth="1"/>
    <col min="13320" max="13568" width="9" style="11"/>
    <col min="13569" max="13569" width="10.875" style="11" customWidth="1"/>
    <col min="13570" max="13570" width="9" style="11"/>
    <col min="13571" max="13571" width="15.375" style="11" customWidth="1"/>
    <col min="13572" max="13572" width="30.875" style="11" customWidth="1"/>
    <col min="13573" max="13573" width="6.875" style="11" customWidth="1"/>
    <col min="13574" max="13574" width="7" style="11" customWidth="1"/>
    <col min="13575" max="13575" width="13.75" style="11" customWidth="1"/>
    <col min="13576" max="13824" width="9" style="11"/>
    <col min="13825" max="13825" width="10.875" style="11" customWidth="1"/>
    <col min="13826" max="13826" width="9" style="11"/>
    <col min="13827" max="13827" width="15.375" style="11" customWidth="1"/>
    <col min="13828" max="13828" width="30.875" style="11" customWidth="1"/>
    <col min="13829" max="13829" width="6.875" style="11" customWidth="1"/>
    <col min="13830" max="13830" width="7" style="11" customWidth="1"/>
    <col min="13831" max="13831" width="13.75" style="11" customWidth="1"/>
    <col min="13832" max="14080" width="9" style="11"/>
    <col min="14081" max="14081" width="10.875" style="11" customWidth="1"/>
    <col min="14082" max="14082" width="9" style="11"/>
    <col min="14083" max="14083" width="15.375" style="11" customWidth="1"/>
    <col min="14084" max="14084" width="30.875" style="11" customWidth="1"/>
    <col min="14085" max="14085" width="6.875" style="11" customWidth="1"/>
    <col min="14086" max="14086" width="7" style="11" customWidth="1"/>
    <col min="14087" max="14087" width="13.75" style="11" customWidth="1"/>
    <col min="14088" max="14336" width="9" style="11"/>
    <col min="14337" max="14337" width="10.875" style="11" customWidth="1"/>
    <col min="14338" max="14338" width="9" style="11"/>
    <col min="14339" max="14339" width="15.375" style="11" customWidth="1"/>
    <col min="14340" max="14340" width="30.875" style="11" customWidth="1"/>
    <col min="14341" max="14341" width="6.875" style="11" customWidth="1"/>
    <col min="14342" max="14342" width="7" style="11" customWidth="1"/>
    <col min="14343" max="14343" width="13.75" style="11" customWidth="1"/>
    <col min="14344" max="14592" width="9" style="11"/>
    <col min="14593" max="14593" width="10.875" style="11" customWidth="1"/>
    <col min="14594" max="14594" width="9" style="11"/>
    <col min="14595" max="14595" width="15.375" style="11" customWidth="1"/>
    <col min="14596" max="14596" width="30.875" style="11" customWidth="1"/>
    <col min="14597" max="14597" width="6.875" style="11" customWidth="1"/>
    <col min="14598" max="14598" width="7" style="11" customWidth="1"/>
    <col min="14599" max="14599" width="13.75" style="11" customWidth="1"/>
    <col min="14600" max="14848" width="9" style="11"/>
    <col min="14849" max="14849" width="10.875" style="11" customWidth="1"/>
    <col min="14850" max="14850" width="9" style="11"/>
    <col min="14851" max="14851" width="15.375" style="11" customWidth="1"/>
    <col min="14852" max="14852" width="30.875" style="11" customWidth="1"/>
    <col min="14853" max="14853" width="6.875" style="11" customWidth="1"/>
    <col min="14854" max="14854" width="7" style="11" customWidth="1"/>
    <col min="14855" max="14855" width="13.75" style="11" customWidth="1"/>
    <col min="14856" max="15104" width="9" style="11"/>
    <col min="15105" max="15105" width="10.875" style="11" customWidth="1"/>
    <col min="15106" max="15106" width="9" style="11"/>
    <col min="15107" max="15107" width="15.375" style="11" customWidth="1"/>
    <col min="15108" max="15108" width="30.875" style="11" customWidth="1"/>
    <col min="15109" max="15109" width="6.875" style="11" customWidth="1"/>
    <col min="15110" max="15110" width="7" style="11" customWidth="1"/>
    <col min="15111" max="15111" width="13.75" style="11" customWidth="1"/>
    <col min="15112" max="15360" width="9" style="11"/>
    <col min="15361" max="15361" width="10.875" style="11" customWidth="1"/>
    <col min="15362" max="15362" width="9" style="11"/>
    <col min="15363" max="15363" width="15.375" style="11" customWidth="1"/>
    <col min="15364" max="15364" width="30.875" style="11" customWidth="1"/>
    <col min="15365" max="15365" width="6.875" style="11" customWidth="1"/>
    <col min="15366" max="15366" width="7" style="11" customWidth="1"/>
    <col min="15367" max="15367" width="13.75" style="11" customWidth="1"/>
    <col min="15368" max="15616" width="9" style="11"/>
    <col min="15617" max="15617" width="10.875" style="11" customWidth="1"/>
    <col min="15618" max="15618" width="9" style="11"/>
    <col min="15619" max="15619" width="15.375" style="11" customWidth="1"/>
    <col min="15620" max="15620" width="30.875" style="11" customWidth="1"/>
    <col min="15621" max="15621" width="6.875" style="11" customWidth="1"/>
    <col min="15622" max="15622" width="7" style="11" customWidth="1"/>
    <col min="15623" max="15623" width="13.75" style="11" customWidth="1"/>
    <col min="15624" max="15872" width="9" style="11"/>
    <col min="15873" max="15873" width="10.875" style="11" customWidth="1"/>
    <col min="15874" max="15874" width="9" style="11"/>
    <col min="15875" max="15875" width="15.375" style="11" customWidth="1"/>
    <col min="15876" max="15876" width="30.875" style="11" customWidth="1"/>
    <col min="15877" max="15877" width="6.875" style="11" customWidth="1"/>
    <col min="15878" max="15878" width="7" style="11" customWidth="1"/>
    <col min="15879" max="15879" width="13.75" style="11" customWidth="1"/>
    <col min="15880" max="16128" width="9" style="11"/>
    <col min="16129" max="16129" width="10.875" style="11" customWidth="1"/>
    <col min="16130" max="16130" width="9" style="11"/>
    <col min="16131" max="16131" width="15.375" style="11" customWidth="1"/>
    <col min="16132" max="16132" width="30.875" style="11" customWidth="1"/>
    <col min="16133" max="16133" width="6.875" style="11" customWidth="1"/>
    <col min="16134" max="16134" width="7" style="11" customWidth="1"/>
    <col min="16135" max="16135" width="13.75" style="11" customWidth="1"/>
    <col min="16136" max="16384" width="9" style="11"/>
  </cols>
  <sheetData>
    <row r="1" spans="2:12" s="5" customFormat="1" ht="24" x14ac:dyDescent="0.55000000000000004">
      <c r="B1" s="182" t="s">
        <v>199</v>
      </c>
      <c r="C1" s="182"/>
      <c r="D1" s="182"/>
      <c r="E1" s="182"/>
      <c r="F1" s="182"/>
      <c r="G1" s="182"/>
    </row>
    <row r="2" spans="2:12" s="44" customFormat="1" x14ac:dyDescent="0.55000000000000004">
      <c r="B2" s="160"/>
      <c r="C2" s="160"/>
      <c r="D2" s="160"/>
      <c r="E2" s="160"/>
      <c r="F2" s="160"/>
      <c r="G2" s="160"/>
    </row>
    <row r="3" spans="2:12" s="44" customFormat="1" ht="24" thickBot="1" x14ac:dyDescent="0.6">
      <c r="B3" s="123" t="s">
        <v>187</v>
      </c>
    </row>
    <row r="4" spans="2:12" s="44" customFormat="1" ht="24" thickTop="1" x14ac:dyDescent="0.55000000000000004">
      <c r="B4" s="183" t="s">
        <v>0</v>
      </c>
      <c r="C4" s="184"/>
      <c r="D4" s="184"/>
      <c r="E4" s="185"/>
      <c r="F4" s="183" t="s">
        <v>258</v>
      </c>
      <c r="G4" s="185"/>
      <c r="H4" s="236" t="s">
        <v>33</v>
      </c>
    </row>
    <row r="5" spans="2:12" s="44" customFormat="1" x14ac:dyDescent="0.55000000000000004">
      <c r="B5" s="186"/>
      <c r="C5" s="187"/>
      <c r="D5" s="187"/>
      <c r="E5" s="188"/>
      <c r="F5" s="194"/>
      <c r="G5" s="195"/>
      <c r="H5" s="261"/>
    </row>
    <row r="6" spans="2:12" s="44" customFormat="1" ht="24" thickBot="1" x14ac:dyDescent="0.6">
      <c r="B6" s="189"/>
      <c r="C6" s="190"/>
      <c r="D6" s="190"/>
      <c r="E6" s="191"/>
      <c r="F6" s="125"/>
      <c r="G6" s="165" t="s">
        <v>32</v>
      </c>
      <c r="H6" s="237"/>
    </row>
    <row r="7" spans="2:12" s="44" customFormat="1" ht="24.75" thickTop="1" x14ac:dyDescent="0.55000000000000004">
      <c r="B7" s="196" t="s">
        <v>188</v>
      </c>
      <c r="C7" s="197"/>
      <c r="D7" s="197"/>
      <c r="E7" s="198"/>
      <c r="F7" s="127">
        <v>4.47</v>
      </c>
      <c r="G7" s="128">
        <v>0.5</v>
      </c>
      <c r="H7" s="262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2" s="44" customFormat="1" ht="24" x14ac:dyDescent="0.55000000000000004">
      <c r="B8" s="216" t="s">
        <v>189</v>
      </c>
      <c r="C8" s="217"/>
      <c r="D8" s="217"/>
      <c r="E8" s="218"/>
      <c r="F8" s="45">
        <v>4.53</v>
      </c>
      <c r="G8" s="128">
        <v>0.5</v>
      </c>
      <c r="H8" s="263" t="str">
        <f t="shared" ref="H8:H12" si="0">IF(F8&gt;4.5,"มากที่สุด",IF(F8&gt;3.5,"มาก",IF(F8&gt;2.5,"ปานกลาง",IF(F8&gt;1.5,"น้อย",IF(F8&lt;=1.5,"น้อยที่สุด")))))</f>
        <v>มากที่สุด</v>
      </c>
    </row>
    <row r="9" spans="2:12" s="44" customFormat="1" ht="24" x14ac:dyDescent="0.55000000000000004">
      <c r="B9" s="203" t="s">
        <v>236</v>
      </c>
      <c r="C9" s="203"/>
      <c r="D9" s="203"/>
      <c r="E9" s="203"/>
      <c r="F9" s="129">
        <v>4.5599999999999996</v>
      </c>
      <c r="G9" s="129">
        <v>0.51</v>
      </c>
      <c r="H9" s="263" t="str">
        <f t="shared" si="0"/>
        <v>มากที่สุด</v>
      </c>
    </row>
    <row r="10" spans="2:12" s="44" customFormat="1" ht="24" x14ac:dyDescent="0.55000000000000004">
      <c r="B10" s="204" t="s">
        <v>190</v>
      </c>
      <c r="C10" s="205"/>
      <c r="D10" s="205"/>
      <c r="E10" s="206"/>
      <c r="F10" s="129">
        <v>4.5599999999999996</v>
      </c>
      <c r="G10" s="129">
        <v>0.51</v>
      </c>
      <c r="H10" s="263" t="str">
        <f t="shared" si="0"/>
        <v>มากที่สุด</v>
      </c>
    </row>
    <row r="11" spans="2:12" s="44" customFormat="1" ht="24" x14ac:dyDescent="0.55000000000000004">
      <c r="B11" s="210" t="s">
        <v>227</v>
      </c>
      <c r="C11" s="211"/>
      <c r="D11" s="211"/>
      <c r="E11" s="212"/>
      <c r="F11" s="47">
        <v>4.55</v>
      </c>
      <c r="G11" s="47">
        <v>0.51</v>
      </c>
      <c r="H11" s="263" t="str">
        <f t="shared" si="0"/>
        <v>มากที่สุด</v>
      </c>
    </row>
    <row r="12" spans="2:12" s="44" customFormat="1" ht="24" x14ac:dyDescent="0.55000000000000004">
      <c r="B12" s="203" t="s">
        <v>191</v>
      </c>
      <c r="C12" s="203"/>
      <c r="D12" s="203"/>
      <c r="E12" s="203"/>
      <c r="F12" s="129">
        <v>4.5199999999999996</v>
      </c>
      <c r="G12" s="129">
        <v>0.5</v>
      </c>
      <c r="H12" s="263" t="str">
        <f t="shared" si="0"/>
        <v>มากที่สุด</v>
      </c>
    </row>
    <row r="13" spans="2:12" s="44" customFormat="1" ht="24" x14ac:dyDescent="0.55000000000000004">
      <c r="B13" s="213" t="s">
        <v>140</v>
      </c>
      <c r="C13" s="214"/>
      <c r="D13" s="214"/>
      <c r="E13" s="215"/>
      <c r="F13" s="130">
        <v>4.54</v>
      </c>
      <c r="G13" s="130">
        <v>0.5</v>
      </c>
      <c r="H13" s="264" t="str">
        <f>IF(F11&gt;4.5,"มากที่สุด",IF(F11&gt;3.5,"มาก",IF(F11&gt;2.5,"ปานกลาง",IF(F11&gt;1.5,"น้อย",IF(F11&lt;=1.5,"น้อยที่สุด")))))</f>
        <v>มากที่สุด</v>
      </c>
      <c r="I13" s="51"/>
    </row>
    <row r="14" spans="2:12" s="52" customFormat="1" ht="24" x14ac:dyDescent="0.55000000000000004">
      <c r="B14" s="164"/>
      <c r="C14" s="164"/>
      <c r="D14" s="164"/>
      <c r="E14" s="164"/>
      <c r="F14" s="164"/>
      <c r="G14" s="164"/>
      <c r="K14" s="44"/>
      <c r="L14" s="44"/>
    </row>
    <row r="15" spans="2:12" s="1" customFormat="1" ht="24" x14ac:dyDescent="0.55000000000000004">
      <c r="B15" s="28"/>
      <c r="C15" s="202" t="s">
        <v>256</v>
      </c>
      <c r="D15" s="202"/>
      <c r="E15" s="202"/>
      <c r="F15" s="202"/>
      <c r="G15" s="202"/>
      <c r="H15" s="202"/>
      <c r="K15" s="5"/>
      <c r="L15" s="5"/>
    </row>
    <row r="16" spans="2:12" s="1" customFormat="1" ht="24" x14ac:dyDescent="0.55000000000000004">
      <c r="B16" s="202" t="s">
        <v>262</v>
      </c>
      <c r="C16" s="202"/>
      <c r="D16" s="202"/>
      <c r="E16" s="202"/>
      <c r="F16" s="202"/>
      <c r="G16" s="202"/>
      <c r="K16" s="5"/>
      <c r="L16" s="5"/>
    </row>
    <row r="17" spans="2:8" s="1" customFormat="1" ht="24" x14ac:dyDescent="0.55000000000000004">
      <c r="B17" s="53" t="s">
        <v>263</v>
      </c>
      <c r="C17" s="53"/>
      <c r="D17" s="53"/>
      <c r="E17" s="53"/>
      <c r="F17" s="53"/>
      <c r="G17" s="53"/>
      <c r="H17" s="53"/>
    </row>
    <row r="18" spans="2:8" s="1" customFormat="1" ht="24" x14ac:dyDescent="0.55000000000000004">
      <c r="B18" s="155" t="s">
        <v>264</v>
      </c>
      <c r="C18" s="156"/>
      <c r="D18" s="156"/>
      <c r="E18" s="156"/>
      <c r="F18" s="156"/>
      <c r="G18" s="156"/>
    </row>
    <row r="19" spans="2:8" s="1" customFormat="1" ht="24" x14ac:dyDescent="0.55000000000000004">
      <c r="B19" s="155" t="s">
        <v>265</v>
      </c>
      <c r="C19" s="156"/>
      <c r="D19" s="156"/>
      <c r="E19" s="156"/>
      <c r="F19" s="156"/>
      <c r="G19" s="156"/>
    </row>
    <row r="20" spans="2:8" s="10" customFormat="1" ht="24" x14ac:dyDescent="0.55000000000000004">
      <c r="B20" s="265" t="s">
        <v>266</v>
      </c>
      <c r="C20" s="265"/>
    </row>
    <row r="21" spans="2:8" x14ac:dyDescent="0.55000000000000004">
      <c r="B21" s="133"/>
      <c r="C21" s="133"/>
      <c r="D21" s="133"/>
      <c r="E21" s="133"/>
      <c r="F21" s="133"/>
      <c r="G21" s="133"/>
    </row>
    <row r="22" spans="2:8" x14ac:dyDescent="0.55000000000000004">
      <c r="B22" s="133"/>
      <c r="C22" s="133"/>
      <c r="D22" s="133"/>
      <c r="E22" s="133"/>
      <c r="F22" s="133"/>
      <c r="G22" s="133"/>
    </row>
    <row r="23" spans="2:8" x14ac:dyDescent="0.55000000000000004">
      <c r="B23" s="133"/>
      <c r="C23" s="133"/>
      <c r="D23" s="133"/>
      <c r="E23" s="133"/>
      <c r="F23" s="133"/>
      <c r="G23" s="133"/>
    </row>
    <row r="24" spans="2:8" x14ac:dyDescent="0.55000000000000004">
      <c r="B24" s="133"/>
      <c r="C24" s="133"/>
      <c r="D24" s="133"/>
      <c r="E24" s="133"/>
      <c r="F24" s="133"/>
      <c r="G24" s="133"/>
    </row>
    <row r="25" spans="2:8" x14ac:dyDescent="0.55000000000000004">
      <c r="B25" s="133"/>
      <c r="C25" s="133"/>
      <c r="D25" s="133"/>
      <c r="E25" s="133"/>
      <c r="F25" s="133"/>
      <c r="G25" s="133"/>
    </row>
    <row r="26" spans="2:8" x14ac:dyDescent="0.55000000000000004">
      <c r="B26" s="133"/>
      <c r="C26" s="133"/>
      <c r="D26" s="133"/>
      <c r="E26" s="133"/>
      <c r="F26" s="133"/>
      <c r="G26" s="133"/>
    </row>
    <row r="27" spans="2:8" x14ac:dyDescent="0.55000000000000004">
      <c r="B27" s="133"/>
      <c r="C27" s="133"/>
      <c r="D27" s="133"/>
      <c r="E27" s="133"/>
      <c r="F27" s="133"/>
      <c r="G27" s="133"/>
    </row>
    <row r="28" spans="2:8" x14ac:dyDescent="0.55000000000000004">
      <c r="B28" s="133"/>
      <c r="C28" s="133"/>
      <c r="D28" s="133"/>
      <c r="E28" s="133"/>
      <c r="F28" s="133"/>
      <c r="G28" s="133"/>
    </row>
    <row r="29" spans="2:8" x14ac:dyDescent="0.55000000000000004">
      <c r="B29" s="133"/>
      <c r="C29" s="133"/>
      <c r="D29" s="133"/>
      <c r="E29" s="133"/>
      <c r="F29" s="133"/>
      <c r="G29" s="133"/>
    </row>
    <row r="30" spans="2:8" x14ac:dyDescent="0.55000000000000004">
      <c r="B30" s="133"/>
      <c r="C30" s="133"/>
      <c r="D30" s="133"/>
      <c r="E30" s="133"/>
      <c r="F30" s="133"/>
      <c r="G30" s="133"/>
    </row>
    <row r="31" spans="2:8" x14ac:dyDescent="0.55000000000000004">
      <c r="B31" s="133"/>
      <c r="C31" s="133"/>
      <c r="D31" s="133"/>
      <c r="E31" s="133"/>
      <c r="F31" s="133"/>
      <c r="G31" s="133"/>
    </row>
    <row r="32" spans="2:8" x14ac:dyDescent="0.55000000000000004">
      <c r="B32" s="133"/>
      <c r="C32" s="133"/>
      <c r="D32" s="133"/>
      <c r="E32" s="133"/>
      <c r="F32" s="133"/>
      <c r="G32" s="133"/>
    </row>
  </sheetData>
  <mergeCells count="13">
    <mergeCell ref="B16:G16"/>
    <mergeCell ref="B9:E9"/>
    <mergeCell ref="B10:E10"/>
    <mergeCell ref="B11:E11"/>
    <mergeCell ref="B12:E12"/>
    <mergeCell ref="B13:E13"/>
    <mergeCell ref="C15:H15"/>
    <mergeCell ref="B1:G1"/>
    <mergeCell ref="B4:E6"/>
    <mergeCell ref="F4:G5"/>
    <mergeCell ref="H4:H6"/>
    <mergeCell ref="B7:E7"/>
    <mergeCell ref="B8:E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6625" r:id="rId3">
          <objectPr defaultSize="0" autoPict="0" r:id="rId4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6625" r:id="rId3"/>
      </mc:Fallback>
    </mc:AlternateContent>
    <mc:AlternateContent xmlns:mc="http://schemas.openxmlformats.org/markup-compatibility/2006">
      <mc:Choice Requires="x14">
        <oleObject progId="Equation.3" shapeId="26626" r:id="rId5">
          <objectPr defaultSize="0" autoPict="0" r:id="rId4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6626" r:id="rId5"/>
      </mc:Fallback>
    </mc:AlternateContent>
    <mc:AlternateContent xmlns:mc="http://schemas.openxmlformats.org/markup-compatibility/2006">
      <mc:Choice Requires="x14">
        <oleObject progId="Equation.3" shapeId="26627" r:id="rId6">
          <objectPr defaultSize="0" autoPict="0" r:id="rId4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6627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B1B8-6CBC-402C-9AAC-3AE62D57F2B9}">
  <sheetPr>
    <tabColor rgb="FFCCCCFF"/>
  </sheetPr>
  <dimension ref="B1:T38"/>
  <sheetViews>
    <sheetView zoomScale="110" zoomScaleNormal="110" workbookViewId="0">
      <selection activeCell="I17" sqref="I17"/>
    </sheetView>
  </sheetViews>
  <sheetFormatPr defaultRowHeight="23.25" x14ac:dyDescent="0.55000000000000004"/>
  <cols>
    <col min="1" max="1" width="7.125" style="11" customWidth="1"/>
    <col min="2" max="2" width="7.75" style="11" customWidth="1"/>
    <col min="3" max="3" width="9" style="11"/>
    <col min="4" max="4" width="15.375" style="11" customWidth="1"/>
    <col min="5" max="5" width="8.25" style="11" customWidth="1"/>
    <col min="6" max="7" width="9.125" style="11" customWidth="1"/>
    <col min="8" max="16" width="8.75" style="11" customWidth="1"/>
    <col min="17" max="17" width="11.25" style="55" customWidth="1"/>
    <col min="18" max="266" width="9" style="11"/>
    <col min="267" max="267" width="10.875" style="11" customWidth="1"/>
    <col min="268" max="268" width="9" style="11"/>
    <col min="269" max="269" width="15.375" style="11" customWidth="1"/>
    <col min="270" max="270" width="30.875" style="11" customWidth="1"/>
    <col min="271" max="271" width="6.875" style="11" customWidth="1"/>
    <col min="272" max="272" width="7" style="11" customWidth="1"/>
    <col min="273" max="273" width="13.75" style="11" customWidth="1"/>
    <col min="274" max="522" width="9" style="11"/>
    <col min="523" max="523" width="10.875" style="11" customWidth="1"/>
    <col min="524" max="524" width="9" style="11"/>
    <col min="525" max="525" width="15.375" style="11" customWidth="1"/>
    <col min="526" max="526" width="30.875" style="11" customWidth="1"/>
    <col min="527" max="527" width="6.875" style="11" customWidth="1"/>
    <col min="528" max="528" width="7" style="11" customWidth="1"/>
    <col min="529" max="529" width="13.75" style="11" customWidth="1"/>
    <col min="530" max="778" width="9" style="11"/>
    <col min="779" max="779" width="10.875" style="11" customWidth="1"/>
    <col min="780" max="780" width="9" style="11"/>
    <col min="781" max="781" width="15.375" style="11" customWidth="1"/>
    <col min="782" max="782" width="30.875" style="11" customWidth="1"/>
    <col min="783" max="783" width="6.875" style="11" customWidth="1"/>
    <col min="784" max="784" width="7" style="11" customWidth="1"/>
    <col min="785" max="785" width="13.75" style="11" customWidth="1"/>
    <col min="786" max="1034" width="9" style="11"/>
    <col min="1035" max="1035" width="10.875" style="11" customWidth="1"/>
    <col min="1036" max="1036" width="9" style="11"/>
    <col min="1037" max="1037" width="15.375" style="11" customWidth="1"/>
    <col min="1038" max="1038" width="30.875" style="11" customWidth="1"/>
    <col min="1039" max="1039" width="6.875" style="11" customWidth="1"/>
    <col min="1040" max="1040" width="7" style="11" customWidth="1"/>
    <col min="1041" max="1041" width="13.75" style="11" customWidth="1"/>
    <col min="1042" max="1290" width="9" style="11"/>
    <col min="1291" max="1291" width="10.875" style="11" customWidth="1"/>
    <col min="1292" max="1292" width="9" style="11"/>
    <col min="1293" max="1293" width="15.375" style="11" customWidth="1"/>
    <col min="1294" max="1294" width="30.875" style="11" customWidth="1"/>
    <col min="1295" max="1295" width="6.875" style="11" customWidth="1"/>
    <col min="1296" max="1296" width="7" style="11" customWidth="1"/>
    <col min="1297" max="1297" width="13.75" style="11" customWidth="1"/>
    <col min="1298" max="1546" width="9" style="11"/>
    <col min="1547" max="1547" width="10.875" style="11" customWidth="1"/>
    <col min="1548" max="1548" width="9" style="11"/>
    <col min="1549" max="1549" width="15.375" style="11" customWidth="1"/>
    <col min="1550" max="1550" width="30.875" style="11" customWidth="1"/>
    <col min="1551" max="1551" width="6.875" style="11" customWidth="1"/>
    <col min="1552" max="1552" width="7" style="11" customWidth="1"/>
    <col min="1553" max="1553" width="13.75" style="11" customWidth="1"/>
    <col min="1554" max="1802" width="9" style="11"/>
    <col min="1803" max="1803" width="10.875" style="11" customWidth="1"/>
    <col min="1804" max="1804" width="9" style="11"/>
    <col min="1805" max="1805" width="15.375" style="11" customWidth="1"/>
    <col min="1806" max="1806" width="30.875" style="11" customWidth="1"/>
    <col min="1807" max="1807" width="6.875" style="11" customWidth="1"/>
    <col min="1808" max="1808" width="7" style="11" customWidth="1"/>
    <col min="1809" max="1809" width="13.75" style="11" customWidth="1"/>
    <col min="1810" max="2058" width="9" style="11"/>
    <col min="2059" max="2059" width="10.875" style="11" customWidth="1"/>
    <col min="2060" max="2060" width="9" style="11"/>
    <col min="2061" max="2061" width="15.375" style="11" customWidth="1"/>
    <col min="2062" max="2062" width="30.875" style="11" customWidth="1"/>
    <col min="2063" max="2063" width="6.875" style="11" customWidth="1"/>
    <col min="2064" max="2064" width="7" style="11" customWidth="1"/>
    <col min="2065" max="2065" width="13.75" style="11" customWidth="1"/>
    <col min="2066" max="2314" width="9" style="11"/>
    <col min="2315" max="2315" width="10.875" style="11" customWidth="1"/>
    <col min="2316" max="2316" width="9" style="11"/>
    <col min="2317" max="2317" width="15.375" style="11" customWidth="1"/>
    <col min="2318" max="2318" width="30.875" style="11" customWidth="1"/>
    <col min="2319" max="2319" width="6.875" style="11" customWidth="1"/>
    <col min="2320" max="2320" width="7" style="11" customWidth="1"/>
    <col min="2321" max="2321" width="13.75" style="11" customWidth="1"/>
    <col min="2322" max="2570" width="9" style="11"/>
    <col min="2571" max="2571" width="10.875" style="11" customWidth="1"/>
    <col min="2572" max="2572" width="9" style="11"/>
    <col min="2573" max="2573" width="15.375" style="11" customWidth="1"/>
    <col min="2574" max="2574" width="30.875" style="11" customWidth="1"/>
    <col min="2575" max="2575" width="6.875" style="11" customWidth="1"/>
    <col min="2576" max="2576" width="7" style="11" customWidth="1"/>
    <col min="2577" max="2577" width="13.75" style="11" customWidth="1"/>
    <col min="2578" max="2826" width="9" style="11"/>
    <col min="2827" max="2827" width="10.875" style="11" customWidth="1"/>
    <col min="2828" max="2828" width="9" style="11"/>
    <col min="2829" max="2829" width="15.375" style="11" customWidth="1"/>
    <col min="2830" max="2830" width="30.875" style="11" customWidth="1"/>
    <col min="2831" max="2831" width="6.875" style="11" customWidth="1"/>
    <col min="2832" max="2832" width="7" style="11" customWidth="1"/>
    <col min="2833" max="2833" width="13.75" style="11" customWidth="1"/>
    <col min="2834" max="3082" width="9" style="11"/>
    <col min="3083" max="3083" width="10.875" style="11" customWidth="1"/>
    <col min="3084" max="3084" width="9" style="11"/>
    <col min="3085" max="3085" width="15.375" style="11" customWidth="1"/>
    <col min="3086" max="3086" width="30.875" style="11" customWidth="1"/>
    <col min="3087" max="3087" width="6.875" style="11" customWidth="1"/>
    <col min="3088" max="3088" width="7" style="11" customWidth="1"/>
    <col min="3089" max="3089" width="13.75" style="11" customWidth="1"/>
    <col min="3090" max="3338" width="9" style="11"/>
    <col min="3339" max="3339" width="10.875" style="11" customWidth="1"/>
    <col min="3340" max="3340" width="9" style="11"/>
    <col min="3341" max="3341" width="15.375" style="11" customWidth="1"/>
    <col min="3342" max="3342" width="30.875" style="11" customWidth="1"/>
    <col min="3343" max="3343" width="6.875" style="11" customWidth="1"/>
    <col min="3344" max="3344" width="7" style="11" customWidth="1"/>
    <col min="3345" max="3345" width="13.75" style="11" customWidth="1"/>
    <col min="3346" max="3594" width="9" style="11"/>
    <col min="3595" max="3595" width="10.875" style="11" customWidth="1"/>
    <col min="3596" max="3596" width="9" style="11"/>
    <col min="3597" max="3597" width="15.375" style="11" customWidth="1"/>
    <col min="3598" max="3598" width="30.875" style="11" customWidth="1"/>
    <col min="3599" max="3599" width="6.875" style="11" customWidth="1"/>
    <col min="3600" max="3600" width="7" style="11" customWidth="1"/>
    <col min="3601" max="3601" width="13.75" style="11" customWidth="1"/>
    <col min="3602" max="3850" width="9" style="11"/>
    <col min="3851" max="3851" width="10.875" style="11" customWidth="1"/>
    <col min="3852" max="3852" width="9" style="11"/>
    <col min="3853" max="3853" width="15.375" style="11" customWidth="1"/>
    <col min="3854" max="3854" width="30.875" style="11" customWidth="1"/>
    <col min="3855" max="3855" width="6.875" style="11" customWidth="1"/>
    <col min="3856" max="3856" width="7" style="11" customWidth="1"/>
    <col min="3857" max="3857" width="13.75" style="11" customWidth="1"/>
    <col min="3858" max="4106" width="9" style="11"/>
    <col min="4107" max="4107" width="10.875" style="11" customWidth="1"/>
    <col min="4108" max="4108" width="9" style="11"/>
    <col min="4109" max="4109" width="15.375" style="11" customWidth="1"/>
    <col min="4110" max="4110" width="30.875" style="11" customWidth="1"/>
    <col min="4111" max="4111" width="6.875" style="11" customWidth="1"/>
    <col min="4112" max="4112" width="7" style="11" customWidth="1"/>
    <col min="4113" max="4113" width="13.75" style="11" customWidth="1"/>
    <col min="4114" max="4362" width="9" style="11"/>
    <col min="4363" max="4363" width="10.875" style="11" customWidth="1"/>
    <col min="4364" max="4364" width="9" style="11"/>
    <col min="4365" max="4365" width="15.375" style="11" customWidth="1"/>
    <col min="4366" max="4366" width="30.875" style="11" customWidth="1"/>
    <col min="4367" max="4367" width="6.875" style="11" customWidth="1"/>
    <col min="4368" max="4368" width="7" style="11" customWidth="1"/>
    <col min="4369" max="4369" width="13.75" style="11" customWidth="1"/>
    <col min="4370" max="4618" width="9" style="11"/>
    <col min="4619" max="4619" width="10.875" style="11" customWidth="1"/>
    <col min="4620" max="4620" width="9" style="11"/>
    <col min="4621" max="4621" width="15.375" style="11" customWidth="1"/>
    <col min="4622" max="4622" width="30.875" style="11" customWidth="1"/>
    <col min="4623" max="4623" width="6.875" style="11" customWidth="1"/>
    <col min="4624" max="4624" width="7" style="11" customWidth="1"/>
    <col min="4625" max="4625" width="13.75" style="11" customWidth="1"/>
    <col min="4626" max="4874" width="9" style="11"/>
    <col min="4875" max="4875" width="10.875" style="11" customWidth="1"/>
    <col min="4876" max="4876" width="9" style="11"/>
    <col min="4877" max="4877" width="15.375" style="11" customWidth="1"/>
    <col min="4878" max="4878" width="30.875" style="11" customWidth="1"/>
    <col min="4879" max="4879" width="6.875" style="11" customWidth="1"/>
    <col min="4880" max="4880" width="7" style="11" customWidth="1"/>
    <col min="4881" max="4881" width="13.75" style="11" customWidth="1"/>
    <col min="4882" max="5130" width="9" style="11"/>
    <col min="5131" max="5131" width="10.875" style="11" customWidth="1"/>
    <col min="5132" max="5132" width="9" style="11"/>
    <col min="5133" max="5133" width="15.375" style="11" customWidth="1"/>
    <col min="5134" max="5134" width="30.875" style="11" customWidth="1"/>
    <col min="5135" max="5135" width="6.875" style="11" customWidth="1"/>
    <col min="5136" max="5136" width="7" style="11" customWidth="1"/>
    <col min="5137" max="5137" width="13.75" style="11" customWidth="1"/>
    <col min="5138" max="5386" width="9" style="11"/>
    <col min="5387" max="5387" width="10.875" style="11" customWidth="1"/>
    <col min="5388" max="5388" width="9" style="11"/>
    <col min="5389" max="5389" width="15.375" style="11" customWidth="1"/>
    <col min="5390" max="5390" width="30.875" style="11" customWidth="1"/>
    <col min="5391" max="5391" width="6.875" style="11" customWidth="1"/>
    <col min="5392" max="5392" width="7" style="11" customWidth="1"/>
    <col min="5393" max="5393" width="13.75" style="11" customWidth="1"/>
    <col min="5394" max="5642" width="9" style="11"/>
    <col min="5643" max="5643" width="10.875" style="11" customWidth="1"/>
    <col min="5644" max="5644" width="9" style="11"/>
    <col min="5645" max="5645" width="15.375" style="11" customWidth="1"/>
    <col min="5646" max="5646" width="30.875" style="11" customWidth="1"/>
    <col min="5647" max="5647" width="6.875" style="11" customWidth="1"/>
    <col min="5648" max="5648" width="7" style="11" customWidth="1"/>
    <col min="5649" max="5649" width="13.75" style="11" customWidth="1"/>
    <col min="5650" max="5898" width="9" style="11"/>
    <col min="5899" max="5899" width="10.875" style="11" customWidth="1"/>
    <col min="5900" max="5900" width="9" style="11"/>
    <col min="5901" max="5901" width="15.375" style="11" customWidth="1"/>
    <col min="5902" max="5902" width="30.875" style="11" customWidth="1"/>
    <col min="5903" max="5903" width="6.875" style="11" customWidth="1"/>
    <col min="5904" max="5904" width="7" style="11" customWidth="1"/>
    <col min="5905" max="5905" width="13.75" style="11" customWidth="1"/>
    <col min="5906" max="6154" width="9" style="11"/>
    <col min="6155" max="6155" width="10.875" style="11" customWidth="1"/>
    <col min="6156" max="6156" width="9" style="11"/>
    <col min="6157" max="6157" width="15.375" style="11" customWidth="1"/>
    <col min="6158" max="6158" width="30.875" style="11" customWidth="1"/>
    <col min="6159" max="6159" width="6.875" style="11" customWidth="1"/>
    <col min="6160" max="6160" width="7" style="11" customWidth="1"/>
    <col min="6161" max="6161" width="13.75" style="11" customWidth="1"/>
    <col min="6162" max="6410" width="9" style="11"/>
    <col min="6411" max="6411" width="10.875" style="11" customWidth="1"/>
    <col min="6412" max="6412" width="9" style="11"/>
    <col min="6413" max="6413" width="15.375" style="11" customWidth="1"/>
    <col min="6414" max="6414" width="30.875" style="11" customWidth="1"/>
    <col min="6415" max="6415" width="6.875" style="11" customWidth="1"/>
    <col min="6416" max="6416" width="7" style="11" customWidth="1"/>
    <col min="6417" max="6417" width="13.75" style="11" customWidth="1"/>
    <col min="6418" max="6666" width="9" style="11"/>
    <col min="6667" max="6667" width="10.875" style="11" customWidth="1"/>
    <col min="6668" max="6668" width="9" style="11"/>
    <col min="6669" max="6669" width="15.375" style="11" customWidth="1"/>
    <col min="6670" max="6670" width="30.875" style="11" customWidth="1"/>
    <col min="6671" max="6671" width="6.875" style="11" customWidth="1"/>
    <col min="6672" max="6672" width="7" style="11" customWidth="1"/>
    <col min="6673" max="6673" width="13.75" style="11" customWidth="1"/>
    <col min="6674" max="6922" width="9" style="11"/>
    <col min="6923" max="6923" width="10.875" style="11" customWidth="1"/>
    <col min="6924" max="6924" width="9" style="11"/>
    <col min="6925" max="6925" width="15.375" style="11" customWidth="1"/>
    <col min="6926" max="6926" width="30.875" style="11" customWidth="1"/>
    <col min="6927" max="6927" width="6.875" style="11" customWidth="1"/>
    <col min="6928" max="6928" width="7" style="11" customWidth="1"/>
    <col min="6929" max="6929" width="13.75" style="11" customWidth="1"/>
    <col min="6930" max="7178" width="9" style="11"/>
    <col min="7179" max="7179" width="10.875" style="11" customWidth="1"/>
    <col min="7180" max="7180" width="9" style="11"/>
    <col min="7181" max="7181" width="15.375" style="11" customWidth="1"/>
    <col min="7182" max="7182" width="30.875" style="11" customWidth="1"/>
    <col min="7183" max="7183" width="6.875" style="11" customWidth="1"/>
    <col min="7184" max="7184" width="7" style="11" customWidth="1"/>
    <col min="7185" max="7185" width="13.75" style="11" customWidth="1"/>
    <col min="7186" max="7434" width="9" style="11"/>
    <col min="7435" max="7435" width="10.875" style="11" customWidth="1"/>
    <col min="7436" max="7436" width="9" style="11"/>
    <col min="7437" max="7437" width="15.375" style="11" customWidth="1"/>
    <col min="7438" max="7438" width="30.875" style="11" customWidth="1"/>
    <col min="7439" max="7439" width="6.875" style="11" customWidth="1"/>
    <col min="7440" max="7440" width="7" style="11" customWidth="1"/>
    <col min="7441" max="7441" width="13.75" style="11" customWidth="1"/>
    <col min="7442" max="7690" width="9" style="11"/>
    <col min="7691" max="7691" width="10.875" style="11" customWidth="1"/>
    <col min="7692" max="7692" width="9" style="11"/>
    <col min="7693" max="7693" width="15.375" style="11" customWidth="1"/>
    <col min="7694" max="7694" width="30.875" style="11" customWidth="1"/>
    <col min="7695" max="7695" width="6.875" style="11" customWidth="1"/>
    <col min="7696" max="7696" width="7" style="11" customWidth="1"/>
    <col min="7697" max="7697" width="13.75" style="11" customWidth="1"/>
    <col min="7698" max="7946" width="9" style="11"/>
    <col min="7947" max="7947" width="10.875" style="11" customWidth="1"/>
    <col min="7948" max="7948" width="9" style="11"/>
    <col min="7949" max="7949" width="15.375" style="11" customWidth="1"/>
    <col min="7950" max="7950" width="30.875" style="11" customWidth="1"/>
    <col min="7951" max="7951" width="6.875" style="11" customWidth="1"/>
    <col min="7952" max="7952" width="7" style="11" customWidth="1"/>
    <col min="7953" max="7953" width="13.75" style="11" customWidth="1"/>
    <col min="7954" max="8202" width="9" style="11"/>
    <col min="8203" max="8203" width="10.875" style="11" customWidth="1"/>
    <col min="8204" max="8204" width="9" style="11"/>
    <col min="8205" max="8205" width="15.375" style="11" customWidth="1"/>
    <col min="8206" max="8206" width="30.875" style="11" customWidth="1"/>
    <col min="8207" max="8207" width="6.875" style="11" customWidth="1"/>
    <col min="8208" max="8208" width="7" style="11" customWidth="1"/>
    <col min="8209" max="8209" width="13.75" style="11" customWidth="1"/>
    <col min="8210" max="8458" width="9" style="11"/>
    <col min="8459" max="8459" width="10.875" style="11" customWidth="1"/>
    <col min="8460" max="8460" width="9" style="11"/>
    <col min="8461" max="8461" width="15.375" style="11" customWidth="1"/>
    <col min="8462" max="8462" width="30.875" style="11" customWidth="1"/>
    <col min="8463" max="8463" width="6.875" style="11" customWidth="1"/>
    <col min="8464" max="8464" width="7" style="11" customWidth="1"/>
    <col min="8465" max="8465" width="13.75" style="11" customWidth="1"/>
    <col min="8466" max="8714" width="9" style="11"/>
    <col min="8715" max="8715" width="10.875" style="11" customWidth="1"/>
    <col min="8716" max="8716" width="9" style="11"/>
    <col min="8717" max="8717" width="15.375" style="11" customWidth="1"/>
    <col min="8718" max="8718" width="30.875" style="11" customWidth="1"/>
    <col min="8719" max="8719" width="6.875" style="11" customWidth="1"/>
    <col min="8720" max="8720" width="7" style="11" customWidth="1"/>
    <col min="8721" max="8721" width="13.75" style="11" customWidth="1"/>
    <col min="8722" max="8970" width="9" style="11"/>
    <col min="8971" max="8971" width="10.875" style="11" customWidth="1"/>
    <col min="8972" max="8972" width="9" style="11"/>
    <col min="8973" max="8973" width="15.375" style="11" customWidth="1"/>
    <col min="8974" max="8974" width="30.875" style="11" customWidth="1"/>
    <col min="8975" max="8975" width="6.875" style="11" customWidth="1"/>
    <col min="8976" max="8976" width="7" style="11" customWidth="1"/>
    <col min="8977" max="8977" width="13.75" style="11" customWidth="1"/>
    <col min="8978" max="9226" width="9" style="11"/>
    <col min="9227" max="9227" width="10.875" style="11" customWidth="1"/>
    <col min="9228" max="9228" width="9" style="11"/>
    <col min="9229" max="9229" width="15.375" style="11" customWidth="1"/>
    <col min="9230" max="9230" width="30.875" style="11" customWidth="1"/>
    <col min="9231" max="9231" width="6.875" style="11" customWidth="1"/>
    <col min="9232" max="9232" width="7" style="11" customWidth="1"/>
    <col min="9233" max="9233" width="13.75" style="11" customWidth="1"/>
    <col min="9234" max="9482" width="9" style="11"/>
    <col min="9483" max="9483" width="10.875" style="11" customWidth="1"/>
    <col min="9484" max="9484" width="9" style="11"/>
    <col min="9485" max="9485" width="15.375" style="11" customWidth="1"/>
    <col min="9486" max="9486" width="30.875" style="11" customWidth="1"/>
    <col min="9487" max="9487" width="6.875" style="11" customWidth="1"/>
    <col min="9488" max="9488" width="7" style="11" customWidth="1"/>
    <col min="9489" max="9489" width="13.75" style="11" customWidth="1"/>
    <col min="9490" max="9738" width="9" style="11"/>
    <col min="9739" max="9739" width="10.875" style="11" customWidth="1"/>
    <col min="9740" max="9740" width="9" style="11"/>
    <col min="9741" max="9741" width="15.375" style="11" customWidth="1"/>
    <col min="9742" max="9742" width="30.875" style="11" customWidth="1"/>
    <col min="9743" max="9743" width="6.875" style="11" customWidth="1"/>
    <col min="9744" max="9744" width="7" style="11" customWidth="1"/>
    <col min="9745" max="9745" width="13.75" style="11" customWidth="1"/>
    <col min="9746" max="9994" width="9" style="11"/>
    <col min="9995" max="9995" width="10.875" style="11" customWidth="1"/>
    <col min="9996" max="9996" width="9" style="11"/>
    <col min="9997" max="9997" width="15.375" style="11" customWidth="1"/>
    <col min="9998" max="9998" width="30.875" style="11" customWidth="1"/>
    <col min="9999" max="9999" width="6.875" style="11" customWidth="1"/>
    <col min="10000" max="10000" width="7" style="11" customWidth="1"/>
    <col min="10001" max="10001" width="13.75" style="11" customWidth="1"/>
    <col min="10002" max="10250" width="9" style="11"/>
    <col min="10251" max="10251" width="10.875" style="11" customWidth="1"/>
    <col min="10252" max="10252" width="9" style="11"/>
    <col min="10253" max="10253" width="15.375" style="11" customWidth="1"/>
    <col min="10254" max="10254" width="30.875" style="11" customWidth="1"/>
    <col min="10255" max="10255" width="6.875" style="11" customWidth="1"/>
    <col min="10256" max="10256" width="7" style="11" customWidth="1"/>
    <col min="10257" max="10257" width="13.75" style="11" customWidth="1"/>
    <col min="10258" max="10506" width="9" style="11"/>
    <col min="10507" max="10507" width="10.875" style="11" customWidth="1"/>
    <col min="10508" max="10508" width="9" style="11"/>
    <col min="10509" max="10509" width="15.375" style="11" customWidth="1"/>
    <col min="10510" max="10510" width="30.875" style="11" customWidth="1"/>
    <col min="10511" max="10511" width="6.875" style="11" customWidth="1"/>
    <col min="10512" max="10512" width="7" style="11" customWidth="1"/>
    <col min="10513" max="10513" width="13.75" style="11" customWidth="1"/>
    <col min="10514" max="10762" width="9" style="11"/>
    <col min="10763" max="10763" width="10.875" style="11" customWidth="1"/>
    <col min="10764" max="10764" width="9" style="11"/>
    <col min="10765" max="10765" width="15.375" style="11" customWidth="1"/>
    <col min="10766" max="10766" width="30.875" style="11" customWidth="1"/>
    <col min="10767" max="10767" width="6.875" style="11" customWidth="1"/>
    <col min="10768" max="10768" width="7" style="11" customWidth="1"/>
    <col min="10769" max="10769" width="13.75" style="11" customWidth="1"/>
    <col min="10770" max="11018" width="9" style="11"/>
    <col min="11019" max="11019" width="10.875" style="11" customWidth="1"/>
    <col min="11020" max="11020" width="9" style="11"/>
    <col min="11021" max="11021" width="15.375" style="11" customWidth="1"/>
    <col min="11022" max="11022" width="30.875" style="11" customWidth="1"/>
    <col min="11023" max="11023" width="6.875" style="11" customWidth="1"/>
    <col min="11024" max="11024" width="7" style="11" customWidth="1"/>
    <col min="11025" max="11025" width="13.75" style="11" customWidth="1"/>
    <col min="11026" max="11274" width="9" style="11"/>
    <col min="11275" max="11275" width="10.875" style="11" customWidth="1"/>
    <col min="11276" max="11276" width="9" style="11"/>
    <col min="11277" max="11277" width="15.375" style="11" customWidth="1"/>
    <col min="11278" max="11278" width="30.875" style="11" customWidth="1"/>
    <col min="11279" max="11279" width="6.875" style="11" customWidth="1"/>
    <col min="11280" max="11280" width="7" style="11" customWidth="1"/>
    <col min="11281" max="11281" width="13.75" style="11" customWidth="1"/>
    <col min="11282" max="11530" width="9" style="11"/>
    <col min="11531" max="11531" width="10.875" style="11" customWidth="1"/>
    <col min="11532" max="11532" width="9" style="11"/>
    <col min="11533" max="11533" width="15.375" style="11" customWidth="1"/>
    <col min="11534" max="11534" width="30.875" style="11" customWidth="1"/>
    <col min="11535" max="11535" width="6.875" style="11" customWidth="1"/>
    <col min="11536" max="11536" width="7" style="11" customWidth="1"/>
    <col min="11537" max="11537" width="13.75" style="11" customWidth="1"/>
    <col min="11538" max="11786" width="9" style="11"/>
    <col min="11787" max="11787" width="10.875" style="11" customWidth="1"/>
    <col min="11788" max="11788" width="9" style="11"/>
    <col min="11789" max="11789" width="15.375" style="11" customWidth="1"/>
    <col min="11790" max="11790" width="30.875" style="11" customWidth="1"/>
    <col min="11791" max="11791" width="6.875" style="11" customWidth="1"/>
    <col min="11792" max="11792" width="7" style="11" customWidth="1"/>
    <col min="11793" max="11793" width="13.75" style="11" customWidth="1"/>
    <col min="11794" max="12042" width="9" style="11"/>
    <col min="12043" max="12043" width="10.875" style="11" customWidth="1"/>
    <col min="12044" max="12044" width="9" style="11"/>
    <col min="12045" max="12045" width="15.375" style="11" customWidth="1"/>
    <col min="12046" max="12046" width="30.875" style="11" customWidth="1"/>
    <col min="12047" max="12047" width="6.875" style="11" customWidth="1"/>
    <col min="12048" max="12048" width="7" style="11" customWidth="1"/>
    <col min="12049" max="12049" width="13.75" style="11" customWidth="1"/>
    <col min="12050" max="12298" width="9" style="11"/>
    <col min="12299" max="12299" width="10.875" style="11" customWidth="1"/>
    <col min="12300" max="12300" width="9" style="11"/>
    <col min="12301" max="12301" width="15.375" style="11" customWidth="1"/>
    <col min="12302" max="12302" width="30.875" style="11" customWidth="1"/>
    <col min="12303" max="12303" width="6.875" style="11" customWidth="1"/>
    <col min="12304" max="12304" width="7" style="11" customWidth="1"/>
    <col min="12305" max="12305" width="13.75" style="11" customWidth="1"/>
    <col min="12306" max="12554" width="9" style="11"/>
    <col min="12555" max="12555" width="10.875" style="11" customWidth="1"/>
    <col min="12556" max="12556" width="9" style="11"/>
    <col min="12557" max="12557" width="15.375" style="11" customWidth="1"/>
    <col min="12558" max="12558" width="30.875" style="11" customWidth="1"/>
    <col min="12559" max="12559" width="6.875" style="11" customWidth="1"/>
    <col min="12560" max="12560" width="7" style="11" customWidth="1"/>
    <col min="12561" max="12561" width="13.75" style="11" customWidth="1"/>
    <col min="12562" max="12810" width="9" style="11"/>
    <col min="12811" max="12811" width="10.875" style="11" customWidth="1"/>
    <col min="12812" max="12812" width="9" style="11"/>
    <col min="12813" max="12813" width="15.375" style="11" customWidth="1"/>
    <col min="12814" max="12814" width="30.875" style="11" customWidth="1"/>
    <col min="12815" max="12815" width="6.875" style="11" customWidth="1"/>
    <col min="12816" max="12816" width="7" style="11" customWidth="1"/>
    <col min="12817" max="12817" width="13.75" style="11" customWidth="1"/>
    <col min="12818" max="13066" width="9" style="11"/>
    <col min="13067" max="13067" width="10.875" style="11" customWidth="1"/>
    <col min="13068" max="13068" width="9" style="11"/>
    <col min="13069" max="13069" width="15.375" style="11" customWidth="1"/>
    <col min="13070" max="13070" width="30.875" style="11" customWidth="1"/>
    <col min="13071" max="13071" width="6.875" style="11" customWidth="1"/>
    <col min="13072" max="13072" width="7" style="11" customWidth="1"/>
    <col min="13073" max="13073" width="13.75" style="11" customWidth="1"/>
    <col min="13074" max="13322" width="9" style="11"/>
    <col min="13323" max="13323" width="10.875" style="11" customWidth="1"/>
    <col min="13324" max="13324" width="9" style="11"/>
    <col min="13325" max="13325" width="15.375" style="11" customWidth="1"/>
    <col min="13326" max="13326" width="30.875" style="11" customWidth="1"/>
    <col min="13327" max="13327" width="6.875" style="11" customWidth="1"/>
    <col min="13328" max="13328" width="7" style="11" customWidth="1"/>
    <col min="13329" max="13329" width="13.75" style="11" customWidth="1"/>
    <col min="13330" max="13578" width="9" style="11"/>
    <col min="13579" max="13579" width="10.875" style="11" customWidth="1"/>
    <col min="13580" max="13580" width="9" style="11"/>
    <col min="13581" max="13581" width="15.375" style="11" customWidth="1"/>
    <col min="13582" max="13582" width="30.875" style="11" customWidth="1"/>
    <col min="13583" max="13583" width="6.875" style="11" customWidth="1"/>
    <col min="13584" max="13584" width="7" style="11" customWidth="1"/>
    <col min="13585" max="13585" width="13.75" style="11" customWidth="1"/>
    <col min="13586" max="13834" width="9" style="11"/>
    <col min="13835" max="13835" width="10.875" style="11" customWidth="1"/>
    <col min="13836" max="13836" width="9" style="11"/>
    <col min="13837" max="13837" width="15.375" style="11" customWidth="1"/>
    <col min="13838" max="13838" width="30.875" style="11" customWidth="1"/>
    <col min="13839" max="13839" width="6.875" style="11" customWidth="1"/>
    <col min="13840" max="13840" width="7" style="11" customWidth="1"/>
    <col min="13841" max="13841" width="13.75" style="11" customWidth="1"/>
    <col min="13842" max="14090" width="9" style="11"/>
    <col min="14091" max="14091" width="10.875" style="11" customWidth="1"/>
    <col min="14092" max="14092" width="9" style="11"/>
    <col min="14093" max="14093" width="15.375" style="11" customWidth="1"/>
    <col min="14094" max="14094" width="30.875" style="11" customWidth="1"/>
    <col min="14095" max="14095" width="6.875" style="11" customWidth="1"/>
    <col min="14096" max="14096" width="7" style="11" customWidth="1"/>
    <col min="14097" max="14097" width="13.75" style="11" customWidth="1"/>
    <col min="14098" max="14346" width="9" style="11"/>
    <col min="14347" max="14347" width="10.875" style="11" customWidth="1"/>
    <col min="14348" max="14348" width="9" style="11"/>
    <col min="14349" max="14349" width="15.375" style="11" customWidth="1"/>
    <col min="14350" max="14350" width="30.875" style="11" customWidth="1"/>
    <col min="14351" max="14351" width="6.875" style="11" customWidth="1"/>
    <col min="14352" max="14352" width="7" style="11" customWidth="1"/>
    <col min="14353" max="14353" width="13.75" style="11" customWidth="1"/>
    <col min="14354" max="14602" width="9" style="11"/>
    <col min="14603" max="14603" width="10.875" style="11" customWidth="1"/>
    <col min="14604" max="14604" width="9" style="11"/>
    <col min="14605" max="14605" width="15.375" style="11" customWidth="1"/>
    <col min="14606" max="14606" width="30.875" style="11" customWidth="1"/>
    <col min="14607" max="14607" width="6.875" style="11" customWidth="1"/>
    <col min="14608" max="14608" width="7" style="11" customWidth="1"/>
    <col min="14609" max="14609" width="13.75" style="11" customWidth="1"/>
    <col min="14610" max="14858" width="9" style="11"/>
    <col min="14859" max="14859" width="10.875" style="11" customWidth="1"/>
    <col min="14860" max="14860" width="9" style="11"/>
    <col min="14861" max="14861" width="15.375" style="11" customWidth="1"/>
    <col min="14862" max="14862" width="30.875" style="11" customWidth="1"/>
    <col min="14863" max="14863" width="6.875" style="11" customWidth="1"/>
    <col min="14864" max="14864" width="7" style="11" customWidth="1"/>
    <col min="14865" max="14865" width="13.75" style="11" customWidth="1"/>
    <col min="14866" max="15114" width="9" style="11"/>
    <col min="15115" max="15115" width="10.875" style="11" customWidth="1"/>
    <col min="15116" max="15116" width="9" style="11"/>
    <col min="15117" max="15117" width="15.375" style="11" customWidth="1"/>
    <col min="15118" max="15118" width="30.875" style="11" customWidth="1"/>
    <col min="15119" max="15119" width="6.875" style="11" customWidth="1"/>
    <col min="15120" max="15120" width="7" style="11" customWidth="1"/>
    <col min="15121" max="15121" width="13.75" style="11" customWidth="1"/>
    <col min="15122" max="15370" width="9" style="11"/>
    <col min="15371" max="15371" width="10.875" style="11" customWidth="1"/>
    <col min="15372" max="15372" width="9" style="11"/>
    <col min="15373" max="15373" width="15.375" style="11" customWidth="1"/>
    <col min="15374" max="15374" width="30.875" style="11" customWidth="1"/>
    <col min="15375" max="15375" width="6.875" style="11" customWidth="1"/>
    <col min="15376" max="15376" width="7" style="11" customWidth="1"/>
    <col min="15377" max="15377" width="13.75" style="11" customWidth="1"/>
    <col min="15378" max="15626" width="9" style="11"/>
    <col min="15627" max="15627" width="10.875" style="11" customWidth="1"/>
    <col min="15628" max="15628" width="9" style="11"/>
    <col min="15629" max="15629" width="15.375" style="11" customWidth="1"/>
    <col min="15630" max="15630" width="30.875" style="11" customWidth="1"/>
    <col min="15631" max="15631" width="6.875" style="11" customWidth="1"/>
    <col min="15632" max="15632" width="7" style="11" customWidth="1"/>
    <col min="15633" max="15633" width="13.75" style="11" customWidth="1"/>
    <col min="15634" max="15882" width="9" style="11"/>
    <col min="15883" max="15883" width="10.875" style="11" customWidth="1"/>
    <col min="15884" max="15884" width="9" style="11"/>
    <col min="15885" max="15885" width="15.375" style="11" customWidth="1"/>
    <col min="15886" max="15886" width="30.875" style="11" customWidth="1"/>
    <col min="15887" max="15887" width="6.875" style="11" customWidth="1"/>
    <col min="15888" max="15888" width="7" style="11" customWidth="1"/>
    <col min="15889" max="15889" width="13.75" style="11" customWidth="1"/>
    <col min="15890" max="16138" width="9" style="11"/>
    <col min="16139" max="16139" width="10.875" style="11" customWidth="1"/>
    <col min="16140" max="16140" width="9" style="11"/>
    <col min="16141" max="16141" width="15.375" style="11" customWidth="1"/>
    <col min="16142" max="16142" width="30.875" style="11" customWidth="1"/>
    <col min="16143" max="16143" width="6.875" style="11" customWidth="1"/>
    <col min="16144" max="16144" width="7" style="11" customWidth="1"/>
    <col min="16145" max="16145" width="13.75" style="11" customWidth="1"/>
    <col min="16146" max="16384" width="9" style="11"/>
  </cols>
  <sheetData>
    <row r="1" spans="2:17" s="5" customFormat="1" ht="24" x14ac:dyDescent="0.55000000000000004">
      <c r="B1" s="182" t="s">
        <v>170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2:17" s="44" customFormat="1" ht="14.25" customHeight="1" x14ac:dyDescent="0.55000000000000004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2:17" s="44" customFormat="1" ht="24" thickBot="1" x14ac:dyDescent="0.6">
      <c r="B3" s="123" t="s">
        <v>290</v>
      </c>
      <c r="Q3" s="124"/>
    </row>
    <row r="4" spans="2:17" s="44" customFormat="1" ht="20.25" customHeight="1" thickTop="1" x14ac:dyDescent="0.55000000000000004">
      <c r="B4" s="183" t="s">
        <v>0</v>
      </c>
      <c r="C4" s="184"/>
      <c r="D4" s="184"/>
      <c r="E4" s="185"/>
      <c r="F4" s="192" t="s">
        <v>207</v>
      </c>
      <c r="G4" s="193"/>
      <c r="H4" s="192" t="s">
        <v>207</v>
      </c>
      <c r="I4" s="193"/>
      <c r="J4" s="192" t="s">
        <v>207</v>
      </c>
      <c r="K4" s="193"/>
      <c r="L4" s="192" t="s">
        <v>207</v>
      </c>
      <c r="M4" s="193"/>
      <c r="N4" s="192" t="s">
        <v>208</v>
      </c>
      <c r="O4" s="193"/>
      <c r="P4" s="192" t="s">
        <v>208</v>
      </c>
      <c r="Q4" s="193"/>
    </row>
    <row r="5" spans="2:17" s="44" customFormat="1" ht="20.25" customHeight="1" x14ac:dyDescent="0.55000000000000004">
      <c r="B5" s="186"/>
      <c r="C5" s="187"/>
      <c r="D5" s="187"/>
      <c r="E5" s="188"/>
      <c r="F5" s="194" t="s">
        <v>172</v>
      </c>
      <c r="G5" s="195"/>
      <c r="H5" s="194" t="s">
        <v>173</v>
      </c>
      <c r="I5" s="195"/>
      <c r="J5" s="194" t="s">
        <v>198</v>
      </c>
      <c r="K5" s="195"/>
      <c r="L5" s="194" t="s">
        <v>174</v>
      </c>
      <c r="M5" s="195"/>
      <c r="N5" s="194" t="s">
        <v>175</v>
      </c>
      <c r="O5" s="195"/>
      <c r="P5" s="194" t="s">
        <v>174</v>
      </c>
      <c r="Q5" s="195"/>
    </row>
    <row r="6" spans="2:17" s="44" customFormat="1" ht="24" thickBot="1" x14ac:dyDescent="0.6">
      <c r="B6" s="189"/>
      <c r="C6" s="190"/>
      <c r="D6" s="190"/>
      <c r="E6" s="191"/>
      <c r="F6" s="125"/>
      <c r="G6" s="118" t="s">
        <v>32</v>
      </c>
      <c r="H6" s="125"/>
      <c r="I6" s="118" t="s">
        <v>32</v>
      </c>
      <c r="J6" s="125"/>
      <c r="K6" s="118" t="s">
        <v>32</v>
      </c>
      <c r="L6" s="125"/>
      <c r="M6" s="118" t="s">
        <v>32</v>
      </c>
      <c r="N6" s="125"/>
      <c r="O6" s="118" t="s">
        <v>32</v>
      </c>
      <c r="P6" s="126"/>
      <c r="Q6" s="118" t="s">
        <v>32</v>
      </c>
    </row>
    <row r="7" spans="2:17" s="44" customFormat="1" ht="21.75" customHeight="1" thickTop="1" x14ac:dyDescent="0.55000000000000004">
      <c r="B7" s="196" t="s">
        <v>177</v>
      </c>
      <c r="C7" s="197"/>
      <c r="D7" s="197"/>
      <c r="E7" s="198"/>
      <c r="F7" s="127">
        <f>Sheet3!J4</f>
        <v>5</v>
      </c>
      <c r="G7" s="128">
        <f>Sheet3!J5</f>
        <v>0</v>
      </c>
      <c r="H7" s="127">
        <f>Sheet5!J9</f>
        <v>4.1428571428571432</v>
      </c>
      <c r="I7" s="128">
        <f>Sheet5!J10</f>
        <v>0.6900655593423547</v>
      </c>
      <c r="J7" s="128">
        <f>Sheet6!J6</f>
        <v>4.75</v>
      </c>
      <c r="K7" s="128">
        <f>Sheet6!J7</f>
        <v>0.5</v>
      </c>
      <c r="L7" s="128">
        <f>Sheet6!J6</f>
        <v>4.75</v>
      </c>
      <c r="M7" s="128">
        <f>Sheet6!J7</f>
        <v>0.5</v>
      </c>
      <c r="N7" s="128">
        <f>Sheet7!J18</f>
        <v>4.625</v>
      </c>
      <c r="O7" s="128">
        <f>Sheet7!J19</f>
        <v>0.5</v>
      </c>
      <c r="P7" s="128">
        <f>Sheet4!J6</f>
        <v>4.25</v>
      </c>
      <c r="Q7" s="45">
        <f>Sheet4!J7</f>
        <v>0.5</v>
      </c>
    </row>
    <row r="8" spans="2:17" s="44" customFormat="1" ht="21.75" customHeight="1" x14ac:dyDescent="0.55000000000000004">
      <c r="B8" s="196" t="s">
        <v>176</v>
      </c>
      <c r="C8" s="197"/>
      <c r="D8" s="197"/>
      <c r="E8" s="198"/>
      <c r="F8" s="45">
        <f>Sheet3!K4</f>
        <v>5</v>
      </c>
      <c r="G8" s="128">
        <f>Sheet3!K5</f>
        <v>0</v>
      </c>
      <c r="H8" s="45">
        <f>Sheet5!K9</f>
        <v>4.2857142857142856</v>
      </c>
      <c r="I8" s="128">
        <f>Sheet5!K10</f>
        <v>0.75592894601845306</v>
      </c>
      <c r="J8" s="128">
        <f>Sheet6!K6</f>
        <v>4.75</v>
      </c>
      <c r="K8" s="128">
        <f>Sheet6!K7</f>
        <v>0.5</v>
      </c>
      <c r="L8" s="128">
        <f>Sheet6!K6</f>
        <v>4.75</v>
      </c>
      <c r="M8" s="128">
        <f>Sheet6!K7</f>
        <v>0.5</v>
      </c>
      <c r="N8" s="128">
        <f>Sheet7!K18</f>
        <v>4.625</v>
      </c>
      <c r="O8" s="128">
        <f>Sheet7!K19</f>
        <v>0.5</v>
      </c>
      <c r="P8" s="128">
        <f>Sheet4!K6</f>
        <v>4.25</v>
      </c>
      <c r="Q8" s="45">
        <v>0.5</v>
      </c>
    </row>
    <row r="9" spans="2:17" s="44" customFormat="1" ht="21.75" customHeight="1" x14ac:dyDescent="0.55000000000000004">
      <c r="B9" s="203" t="s">
        <v>178</v>
      </c>
      <c r="C9" s="203"/>
      <c r="D9" s="203"/>
      <c r="E9" s="203"/>
      <c r="F9" s="129">
        <f>Sheet3!L4</f>
        <v>5</v>
      </c>
      <c r="G9" s="129">
        <f>Sheet3!L5</f>
        <v>0</v>
      </c>
      <c r="H9" s="129">
        <f>Sheet5!L9</f>
        <v>4.2857142857142856</v>
      </c>
      <c r="I9" s="129">
        <f>Sheet5!L10</f>
        <v>0.75592894601845306</v>
      </c>
      <c r="J9" s="129">
        <f>Sheet6!L6</f>
        <v>4.75</v>
      </c>
      <c r="K9" s="129">
        <f>Sheet6!L7</f>
        <v>0.5</v>
      </c>
      <c r="L9" s="129">
        <f>Sheet6!L6</f>
        <v>4.75</v>
      </c>
      <c r="M9" s="128">
        <f>Sheet6!L7</f>
        <v>0.5</v>
      </c>
      <c r="N9" s="129">
        <f>Sheet7!L18</f>
        <v>4.6875</v>
      </c>
      <c r="O9" s="129">
        <f>Sheet7!L19</f>
        <v>0.47871355387816905</v>
      </c>
      <c r="P9" s="129">
        <f>Sheet4!L6</f>
        <v>4.25</v>
      </c>
      <c r="Q9" s="47">
        <v>0.5</v>
      </c>
    </row>
    <row r="10" spans="2:17" s="44" customFormat="1" ht="21.75" customHeight="1" x14ac:dyDescent="0.55000000000000004">
      <c r="B10" s="204" t="s">
        <v>179</v>
      </c>
      <c r="C10" s="205"/>
      <c r="D10" s="205"/>
      <c r="E10" s="206"/>
      <c r="F10" s="129">
        <f>Sheet3!M4</f>
        <v>4.5</v>
      </c>
      <c r="G10" s="129">
        <f>Sheet3!M5</f>
        <v>0.70710678118654757</v>
      </c>
      <c r="H10" s="129">
        <f>Sheet5!M9</f>
        <v>4.2857142857142856</v>
      </c>
      <c r="I10" s="129">
        <f>Sheet5!N10</f>
        <v>0.75592894601845306</v>
      </c>
      <c r="J10" s="129">
        <f>Sheet6!M6</f>
        <v>4.75</v>
      </c>
      <c r="K10" s="129">
        <f>Sheet6!M7</f>
        <v>0.5</v>
      </c>
      <c r="L10" s="129">
        <f>Sheet6!M6</f>
        <v>4.75</v>
      </c>
      <c r="M10" s="128">
        <f>Sheet6!M7</f>
        <v>0.5</v>
      </c>
      <c r="N10" s="129">
        <f>Sheet7!M18</f>
        <v>4.5625</v>
      </c>
      <c r="O10" s="129">
        <f>Sheet7!M19</f>
        <v>0.51234753829797997</v>
      </c>
      <c r="P10" s="129">
        <f>Sheet4!M6</f>
        <v>4.25</v>
      </c>
      <c r="Q10" s="47">
        <v>0.5</v>
      </c>
    </row>
    <row r="11" spans="2:17" s="44" customFormat="1" ht="21.75" customHeight="1" x14ac:dyDescent="0.55000000000000004">
      <c r="B11" s="210" t="s">
        <v>180</v>
      </c>
      <c r="C11" s="211"/>
      <c r="D11" s="211"/>
      <c r="E11" s="212"/>
      <c r="F11" s="47">
        <f>Sheet3!N4</f>
        <v>5</v>
      </c>
      <c r="G11" s="47">
        <f>Sheet3!N5</f>
        <v>0</v>
      </c>
      <c r="H11" s="47">
        <f>Sheet5!N9</f>
        <v>4.2857142857142856</v>
      </c>
      <c r="I11" s="47">
        <f>Sheet5!O10</f>
        <v>0.6900655593423547</v>
      </c>
      <c r="J11" s="47">
        <f>Sheet6!N6</f>
        <v>4.5</v>
      </c>
      <c r="K11" s="47">
        <f>Sheet6!N7</f>
        <v>0.57735026918962573</v>
      </c>
      <c r="L11" s="47">
        <f>Sheet6!N6</f>
        <v>4.5</v>
      </c>
      <c r="M11" s="128">
        <f>Sheet6!N7</f>
        <v>0.57735026918962573</v>
      </c>
      <c r="N11" s="47">
        <f>Sheet7!N18</f>
        <v>4.625</v>
      </c>
      <c r="O11" s="47">
        <f>Sheet7!N19</f>
        <v>0.5</v>
      </c>
      <c r="P11" s="47">
        <f>Sheet4!N6</f>
        <v>4.25</v>
      </c>
      <c r="Q11" s="47">
        <v>0.5</v>
      </c>
    </row>
    <row r="12" spans="2:17" s="44" customFormat="1" ht="21.75" customHeight="1" x14ac:dyDescent="0.55000000000000004">
      <c r="B12" s="203" t="s">
        <v>181</v>
      </c>
      <c r="C12" s="203"/>
      <c r="D12" s="203"/>
      <c r="E12" s="203"/>
      <c r="F12" s="129">
        <f>Sheet3!O4</f>
        <v>5</v>
      </c>
      <c r="G12" s="129">
        <f>Sheet3!O5</f>
        <v>0</v>
      </c>
      <c r="H12" s="129">
        <f>Sheet5!O9</f>
        <v>4.1428571428571432</v>
      </c>
      <c r="I12" s="129">
        <f>Sheet5!P10</f>
        <v>0.6900655593423547</v>
      </c>
      <c r="J12" s="129">
        <f>Sheet6!O6</f>
        <v>4.5</v>
      </c>
      <c r="K12" s="129">
        <f>Sheet6!P7</f>
        <v>0.57735026918962573</v>
      </c>
      <c r="L12" s="129">
        <f>Sheet6!O6</f>
        <v>4.5</v>
      </c>
      <c r="M12" s="128">
        <f>Sheet6!O7</f>
        <v>0.57735026918962573</v>
      </c>
      <c r="N12" s="129">
        <f>Sheet7!O18</f>
        <v>4.625</v>
      </c>
      <c r="O12" s="129">
        <f>Sheet7!O19</f>
        <v>0.5</v>
      </c>
      <c r="P12" s="129">
        <f>Sheet4!P6</f>
        <v>4.25</v>
      </c>
      <c r="Q12" s="47">
        <v>0.5</v>
      </c>
    </row>
    <row r="13" spans="2:17" s="44" customFormat="1" ht="21.75" customHeight="1" x14ac:dyDescent="0.55000000000000004">
      <c r="B13" s="204" t="s">
        <v>182</v>
      </c>
      <c r="C13" s="205"/>
      <c r="D13" s="205"/>
      <c r="E13" s="206"/>
      <c r="F13" s="129">
        <f>Sheet3!P4</f>
        <v>4.5</v>
      </c>
      <c r="G13" s="129">
        <f>Sheet3!P5</f>
        <v>0.70710678118654757</v>
      </c>
      <c r="H13" s="129">
        <f>Sheet5!P9</f>
        <v>4.1428571428571432</v>
      </c>
      <c r="I13" s="129">
        <f>Sheet5!P10</f>
        <v>0.6900655593423547</v>
      </c>
      <c r="J13" s="129">
        <f>Sheet6!P6</f>
        <v>4.5</v>
      </c>
      <c r="K13" s="129">
        <f>Sheet6!P7</f>
        <v>0.57735026918962573</v>
      </c>
      <c r="L13" s="129">
        <f>Sheet6!P6</f>
        <v>4.5</v>
      </c>
      <c r="M13" s="128">
        <f>Sheet6!P7</f>
        <v>0.57735026918962573</v>
      </c>
      <c r="N13" s="129">
        <f>Sheet7!P18</f>
        <v>4.6875</v>
      </c>
      <c r="O13" s="129">
        <f>Sheet7!P19</f>
        <v>0.47871355387816905</v>
      </c>
      <c r="P13" s="129">
        <f>Sheet4!Q6</f>
        <v>4.25</v>
      </c>
      <c r="Q13" s="47">
        <v>0.5</v>
      </c>
    </row>
    <row r="14" spans="2:17" s="44" customFormat="1" ht="21.75" customHeight="1" x14ac:dyDescent="0.55000000000000004">
      <c r="B14" s="204" t="s">
        <v>183</v>
      </c>
      <c r="C14" s="205"/>
      <c r="D14" s="205"/>
      <c r="E14" s="206"/>
      <c r="F14" s="129">
        <f>Sheet3!Q4</f>
        <v>4.5</v>
      </c>
      <c r="G14" s="129">
        <f>Sheet3!Q5</f>
        <v>0.70710678118654757</v>
      </c>
      <c r="H14" s="129">
        <f>Sheet5!Q9</f>
        <v>4.2857142857142856</v>
      </c>
      <c r="I14" s="129">
        <f>Sheet5!Q10</f>
        <v>0.75592894601845306</v>
      </c>
      <c r="J14" s="129">
        <f>Sheet6!Q6</f>
        <v>4.75</v>
      </c>
      <c r="K14" s="129">
        <f>Sheet6!Q7</f>
        <v>0.5</v>
      </c>
      <c r="L14" s="129">
        <f>Sheet6!Q6</f>
        <v>4.75</v>
      </c>
      <c r="M14" s="128">
        <f>Sheet6!Q7</f>
        <v>0.5</v>
      </c>
      <c r="N14" s="129">
        <f>Sheet7!Q18</f>
        <v>4.625</v>
      </c>
      <c r="O14" s="129">
        <f>Sheet7!Q19</f>
        <v>0.5</v>
      </c>
      <c r="P14" s="129">
        <f>Sheet4!R6</f>
        <v>4.25</v>
      </c>
      <c r="Q14" s="47">
        <v>0.5</v>
      </c>
    </row>
    <row r="15" spans="2:17" s="44" customFormat="1" ht="21.75" customHeight="1" x14ac:dyDescent="0.55000000000000004">
      <c r="B15" s="114" t="s">
        <v>184</v>
      </c>
      <c r="C15" s="115"/>
      <c r="D15" s="115"/>
      <c r="E15" s="116"/>
      <c r="F15" s="129">
        <f>Sheet3!R4</f>
        <v>4.5</v>
      </c>
      <c r="G15" s="129">
        <f>Sheet3!R5</f>
        <v>0.70710678118654757</v>
      </c>
      <c r="H15" s="129">
        <f>Sheet5!R9</f>
        <v>4.1428571428571432</v>
      </c>
      <c r="I15" s="129">
        <f>Sheet5!R10</f>
        <v>0.6900655593423547</v>
      </c>
      <c r="J15" s="129">
        <f>Sheet6!R6</f>
        <v>4.75</v>
      </c>
      <c r="K15" s="129">
        <f>Sheet6!R7</f>
        <v>0.5</v>
      </c>
      <c r="L15" s="129">
        <f>Sheet6!R6</f>
        <v>4.75</v>
      </c>
      <c r="M15" s="128">
        <f>Sheet6!R7</f>
        <v>0.5</v>
      </c>
      <c r="N15" s="129">
        <f>Sheet7!R18</f>
        <v>4.6875</v>
      </c>
      <c r="O15" s="129">
        <f>Sheet7!R19</f>
        <v>0.47871355387816905</v>
      </c>
      <c r="P15" s="129">
        <f>Sheet4!R6</f>
        <v>4.25</v>
      </c>
      <c r="Q15" s="47">
        <v>0.5</v>
      </c>
    </row>
    <row r="16" spans="2:17" s="44" customFormat="1" ht="21.75" customHeight="1" x14ac:dyDescent="0.55000000000000004">
      <c r="B16" s="196" t="s">
        <v>185</v>
      </c>
      <c r="C16" s="197"/>
      <c r="D16" s="197"/>
      <c r="E16" s="198"/>
      <c r="F16" s="129">
        <f>Sheet3!S4</f>
        <v>4.5</v>
      </c>
      <c r="G16" s="129">
        <f>Sheet3!S5</f>
        <v>0.70710678118654757</v>
      </c>
      <c r="H16" s="129">
        <f>Sheet5!S9</f>
        <v>4.1428571428571432</v>
      </c>
      <c r="I16" s="129">
        <f>Sheet5!S10</f>
        <v>0.6900655593423547</v>
      </c>
      <c r="J16" s="129">
        <f>Sheet6!S6</f>
        <v>4.75</v>
      </c>
      <c r="K16" s="129">
        <f>Sheet6!S7</f>
        <v>0.5</v>
      </c>
      <c r="L16" s="129">
        <f>Sheet6!S6</f>
        <v>4.75</v>
      </c>
      <c r="M16" s="128">
        <f>Sheet6!S7</f>
        <v>0.5</v>
      </c>
      <c r="N16" s="129">
        <f>Sheet7!S18</f>
        <v>4.625</v>
      </c>
      <c r="O16" s="129">
        <f>Sheet7!S19</f>
        <v>0.5</v>
      </c>
      <c r="P16" s="129">
        <f>Sheet4!S6</f>
        <v>4.25</v>
      </c>
      <c r="Q16" s="47">
        <v>0.5</v>
      </c>
    </row>
    <row r="17" spans="2:20" s="44" customFormat="1" ht="21.75" customHeight="1" x14ac:dyDescent="0.55000000000000004">
      <c r="B17" s="207" t="s">
        <v>186</v>
      </c>
      <c r="C17" s="208"/>
      <c r="D17" s="208"/>
      <c r="E17" s="209"/>
      <c r="F17" s="129">
        <f>Sheet3!T4</f>
        <v>4.5</v>
      </c>
      <c r="G17" s="129">
        <f>Sheet3!T5</f>
        <v>0.70710678118654757</v>
      </c>
      <c r="H17" s="129">
        <f>Sheet5!T9</f>
        <v>4.1428571428571432</v>
      </c>
      <c r="I17" s="129">
        <f>Sheet5!T10</f>
        <v>0.6900655593423547</v>
      </c>
      <c r="J17" s="129">
        <f>Sheet6!T6</f>
        <v>4.75</v>
      </c>
      <c r="K17" s="129">
        <f>Sheet6!T7</f>
        <v>0.5</v>
      </c>
      <c r="L17" s="129">
        <f>Sheet6!T6</f>
        <v>4.75</v>
      </c>
      <c r="M17" s="128">
        <f>Sheet6!T7</f>
        <v>0.5</v>
      </c>
      <c r="N17" s="129">
        <f>Sheet7!T18</f>
        <v>4.75</v>
      </c>
      <c r="O17" s="129">
        <f>Sheet7!T19</f>
        <v>0.44721359549995793</v>
      </c>
      <c r="P17" s="129">
        <f>Sheet4!T6</f>
        <v>4.25</v>
      </c>
      <c r="Q17" s="47">
        <v>0.5</v>
      </c>
    </row>
    <row r="18" spans="2:20" s="44" customFormat="1" ht="21.75" customHeight="1" x14ac:dyDescent="0.55000000000000004">
      <c r="B18" s="199" t="s">
        <v>141</v>
      </c>
      <c r="C18" s="200"/>
      <c r="D18" s="200"/>
      <c r="E18" s="201"/>
      <c r="F18" s="130">
        <f>Sheet3!T7</f>
        <v>4.7</v>
      </c>
      <c r="G18" s="130">
        <f>Sheet3!T6</f>
        <v>0.47016234598162726</v>
      </c>
      <c r="H18" s="130">
        <f>Sheet5!T12</f>
        <v>4.2142857142857144</v>
      </c>
      <c r="I18" s="130">
        <f>Sheet5!T11</f>
        <v>0.67872124313293469</v>
      </c>
      <c r="J18" s="130">
        <f>Sheet6!T9</f>
        <v>4.6749999999999998</v>
      </c>
      <c r="K18" s="130">
        <f>Sheet6!T8</f>
        <v>0.47434164902525677</v>
      </c>
      <c r="L18" s="130">
        <f>Sheet6!T9</f>
        <v>4.6749999999999998</v>
      </c>
      <c r="M18" s="130">
        <f>Sheet6!T8</f>
        <v>0.47434164902525677</v>
      </c>
      <c r="N18" s="130">
        <f>Sheet7!T21</f>
        <v>4.6500000000000004</v>
      </c>
      <c r="O18" s="130">
        <f>Sheet7!T20</f>
        <v>0.4784671541600985</v>
      </c>
      <c r="P18" s="130">
        <f>Sheet4!T9</f>
        <v>4.25</v>
      </c>
      <c r="Q18" s="49">
        <f>Sheet4!AA8</f>
        <v>0.44232586846469141</v>
      </c>
      <c r="S18" s="51"/>
    </row>
    <row r="19" spans="2:20" s="52" customFormat="1" ht="16.5" customHeight="1" x14ac:dyDescent="0.55000000000000004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8"/>
    </row>
    <row r="20" spans="2:20" s="1" customFormat="1" ht="24" x14ac:dyDescent="0.55000000000000004">
      <c r="B20" s="28"/>
      <c r="C20" s="202" t="s">
        <v>267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</row>
    <row r="21" spans="2:20" s="1" customFormat="1" ht="24" x14ac:dyDescent="0.55000000000000004">
      <c r="B21" s="154" t="s">
        <v>215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20" s="1" customFormat="1" ht="24" x14ac:dyDescent="0.55000000000000004">
      <c r="B22" s="166" t="s">
        <v>238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2:20" s="1" customFormat="1" ht="24" x14ac:dyDescent="0.55000000000000004">
      <c r="B23" s="1" t="s">
        <v>217</v>
      </c>
    </row>
    <row r="24" spans="2:20" s="10" customFormat="1" ht="24" x14ac:dyDescent="0.55000000000000004">
      <c r="B24" s="10" t="s">
        <v>216</v>
      </c>
      <c r="S24" s="1"/>
      <c r="T24" s="1"/>
    </row>
    <row r="25" spans="2:20" s="132" customFormat="1" ht="24" x14ac:dyDescent="0.55000000000000004">
      <c r="B25" s="132" t="s">
        <v>239</v>
      </c>
      <c r="S25" s="1"/>
      <c r="T25" s="1"/>
    </row>
    <row r="26" spans="2:20" ht="24" x14ac:dyDescent="0.55000000000000004">
      <c r="B26" s="133" t="s">
        <v>240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4"/>
      <c r="S26" s="1"/>
      <c r="T26" s="1"/>
    </row>
    <row r="27" spans="2:20" ht="24" x14ac:dyDescent="0.55000000000000004">
      <c r="B27" s="133" t="s">
        <v>218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  <c r="S27" s="1"/>
      <c r="T27" s="1"/>
    </row>
    <row r="28" spans="2:20" ht="24" x14ac:dyDescent="0.55000000000000004">
      <c r="B28" s="133" t="s">
        <v>241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4"/>
      <c r="S28" s="1"/>
      <c r="T28" s="1"/>
    </row>
    <row r="29" spans="2:20" ht="24" x14ac:dyDescent="0.55000000000000004">
      <c r="B29" s="133" t="s">
        <v>242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4"/>
      <c r="S29" s="1"/>
      <c r="T29" s="1"/>
    </row>
    <row r="30" spans="2:20" ht="24" x14ac:dyDescent="0.55000000000000004">
      <c r="B30" s="133" t="s">
        <v>219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  <c r="S30" s="1"/>
      <c r="T30" s="1"/>
    </row>
    <row r="31" spans="2:20" ht="24" x14ac:dyDescent="0.55000000000000004">
      <c r="B31" s="133" t="s">
        <v>220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4"/>
      <c r="T31" s="1"/>
    </row>
    <row r="32" spans="2:20" ht="24" x14ac:dyDescent="0.55000000000000004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T32" s="1"/>
    </row>
    <row r="33" spans="2:20" ht="24" x14ac:dyDescent="0.55000000000000004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T33" s="1"/>
    </row>
    <row r="34" spans="2:20" x14ac:dyDescent="0.55000000000000004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</row>
    <row r="35" spans="2:20" x14ac:dyDescent="0.55000000000000004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</row>
    <row r="36" spans="2:20" x14ac:dyDescent="0.55000000000000004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</row>
    <row r="37" spans="2:20" x14ac:dyDescent="0.55000000000000004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</row>
    <row r="38" spans="2:20" x14ac:dyDescent="0.55000000000000004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</row>
  </sheetData>
  <mergeCells count="27">
    <mergeCell ref="B7:E7"/>
    <mergeCell ref="B16:E16"/>
    <mergeCell ref="B18:E18"/>
    <mergeCell ref="C20:Q20"/>
    <mergeCell ref="B22:Q22"/>
    <mergeCell ref="B9:E9"/>
    <mergeCell ref="B10:E10"/>
    <mergeCell ref="B17:E17"/>
    <mergeCell ref="B8:E8"/>
    <mergeCell ref="B11:E11"/>
    <mergeCell ref="B12:E12"/>
    <mergeCell ref="B13:E13"/>
    <mergeCell ref="B14:E14"/>
    <mergeCell ref="B1:Q1"/>
    <mergeCell ref="B4:E6"/>
    <mergeCell ref="F4:G4"/>
    <mergeCell ref="H4:I4"/>
    <mergeCell ref="L4:M4"/>
    <mergeCell ref="N4:O4"/>
    <mergeCell ref="P4:Q4"/>
    <mergeCell ref="J4:K4"/>
    <mergeCell ref="F5:G5"/>
    <mergeCell ref="H5:I5"/>
    <mergeCell ref="J5:K5"/>
    <mergeCell ref="L5:M5"/>
    <mergeCell ref="N5:O5"/>
    <mergeCell ref="P5:Q5"/>
  </mergeCells>
  <pageMargins left="0.70866141732283472" right="0" top="0.55118110236220474" bottom="0" header="0.31496062992125984" footer="0.31496062992125984"/>
  <pageSetup paperSize="9" scale="75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2289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2289" r:id="rId4"/>
      </mc:Fallback>
    </mc:AlternateContent>
    <mc:AlternateContent xmlns:mc="http://schemas.openxmlformats.org/markup-compatibility/2006">
      <mc:Choice Requires="x14">
        <oleObject progId="Equation.3" shapeId="12290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12290" r:id="rId6"/>
      </mc:Fallback>
    </mc:AlternateContent>
    <mc:AlternateContent xmlns:mc="http://schemas.openxmlformats.org/markup-compatibility/2006">
      <mc:Choice Requires="x14">
        <oleObject progId="Equation.3" shapeId="12291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12291" r:id="rId7"/>
      </mc:Fallback>
    </mc:AlternateContent>
    <mc:AlternateContent xmlns:mc="http://schemas.openxmlformats.org/markup-compatibility/2006">
      <mc:Choice Requires="x14">
        <oleObject progId="Equation.3" shapeId="12292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12292" r:id="rId8"/>
      </mc:Fallback>
    </mc:AlternateContent>
    <mc:AlternateContent xmlns:mc="http://schemas.openxmlformats.org/markup-compatibility/2006">
      <mc:Choice Requires="x14">
        <oleObject progId="Equation.3" shapeId="12293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2293" r:id="rId9"/>
      </mc:Fallback>
    </mc:AlternateContent>
    <mc:AlternateContent xmlns:mc="http://schemas.openxmlformats.org/markup-compatibility/2006">
      <mc:Choice Requires="x14">
        <oleObject progId="Equation.3" shapeId="12294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12294" r:id="rId10"/>
      </mc:Fallback>
    </mc:AlternateContent>
    <mc:AlternateContent xmlns:mc="http://schemas.openxmlformats.org/markup-compatibility/2006">
      <mc:Choice Requires="x14">
        <oleObject progId="Equation.3" shapeId="12295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2295" r:id="rId11"/>
      </mc:Fallback>
    </mc:AlternateContent>
    <mc:AlternateContent xmlns:mc="http://schemas.openxmlformats.org/markup-compatibility/2006">
      <mc:Choice Requires="x14">
        <oleObject progId="Equation.3" shapeId="12296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12296" r:id="rId12"/>
      </mc:Fallback>
    </mc:AlternateContent>
    <mc:AlternateContent xmlns:mc="http://schemas.openxmlformats.org/markup-compatibility/2006">
      <mc:Choice Requires="x14">
        <oleObject progId="Equation.3" shapeId="12305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2305" r:id="rId13"/>
      </mc:Fallback>
    </mc:AlternateContent>
    <mc:AlternateContent xmlns:mc="http://schemas.openxmlformats.org/markup-compatibility/2006">
      <mc:Choice Requires="x14">
        <oleObject progId="Equation.3" shapeId="12306" r:id="rId14">
          <objectPr defaultSize="0" autoPict="0" r:id="rId5">
            <anchor moveWithCells="1" sizeWithCells="1">
              <from>
                <xdr:col>9</xdr:col>
                <xdr:colOff>276225</xdr:colOff>
                <xdr:row>5</xdr:row>
                <xdr:rowOff>104775</xdr:rowOff>
              </from>
              <to>
                <xdr:col>9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12306" r:id="rId1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9912-96C6-4BAD-947C-BF8B2EF29FAE}">
  <sheetPr>
    <tabColor rgb="FFFFCCFF"/>
  </sheetPr>
  <dimension ref="B1:T36"/>
  <sheetViews>
    <sheetView topLeftCell="A13" zoomScaleNormal="100" workbookViewId="0">
      <selection activeCell="H29" sqref="H29"/>
    </sheetView>
  </sheetViews>
  <sheetFormatPr defaultRowHeight="23.25" x14ac:dyDescent="0.55000000000000004"/>
  <cols>
    <col min="1" max="1" width="5.625" style="11" customWidth="1"/>
    <col min="2" max="2" width="7.75" style="11" customWidth="1"/>
    <col min="3" max="3" width="9" style="11"/>
    <col min="4" max="4" width="15.375" style="11" customWidth="1"/>
    <col min="5" max="5" width="26.875" style="11" customWidth="1"/>
    <col min="6" max="7" width="9.125" style="11" customWidth="1"/>
    <col min="8" max="16" width="8.75" style="11" customWidth="1"/>
    <col min="17" max="17" width="9.125" style="55" customWidth="1"/>
    <col min="18" max="266" width="9" style="11"/>
    <col min="267" max="267" width="10.875" style="11" customWidth="1"/>
    <col min="268" max="268" width="9" style="11"/>
    <col min="269" max="269" width="15.375" style="11" customWidth="1"/>
    <col min="270" max="270" width="30.875" style="11" customWidth="1"/>
    <col min="271" max="271" width="6.875" style="11" customWidth="1"/>
    <col min="272" max="272" width="7" style="11" customWidth="1"/>
    <col min="273" max="273" width="13.75" style="11" customWidth="1"/>
    <col min="274" max="522" width="9" style="11"/>
    <col min="523" max="523" width="10.875" style="11" customWidth="1"/>
    <col min="524" max="524" width="9" style="11"/>
    <col min="525" max="525" width="15.375" style="11" customWidth="1"/>
    <col min="526" max="526" width="30.875" style="11" customWidth="1"/>
    <col min="527" max="527" width="6.875" style="11" customWidth="1"/>
    <col min="528" max="528" width="7" style="11" customWidth="1"/>
    <col min="529" max="529" width="13.75" style="11" customWidth="1"/>
    <col min="530" max="778" width="9" style="11"/>
    <col min="779" max="779" width="10.875" style="11" customWidth="1"/>
    <col min="780" max="780" width="9" style="11"/>
    <col min="781" max="781" width="15.375" style="11" customWidth="1"/>
    <col min="782" max="782" width="30.875" style="11" customWidth="1"/>
    <col min="783" max="783" width="6.875" style="11" customWidth="1"/>
    <col min="784" max="784" width="7" style="11" customWidth="1"/>
    <col min="785" max="785" width="13.75" style="11" customWidth="1"/>
    <col min="786" max="1034" width="9" style="11"/>
    <col min="1035" max="1035" width="10.875" style="11" customWidth="1"/>
    <col min="1036" max="1036" width="9" style="11"/>
    <col min="1037" max="1037" width="15.375" style="11" customWidth="1"/>
    <col min="1038" max="1038" width="30.875" style="11" customWidth="1"/>
    <col min="1039" max="1039" width="6.875" style="11" customWidth="1"/>
    <col min="1040" max="1040" width="7" style="11" customWidth="1"/>
    <col min="1041" max="1041" width="13.75" style="11" customWidth="1"/>
    <col min="1042" max="1290" width="9" style="11"/>
    <col min="1291" max="1291" width="10.875" style="11" customWidth="1"/>
    <col min="1292" max="1292" width="9" style="11"/>
    <col min="1293" max="1293" width="15.375" style="11" customWidth="1"/>
    <col min="1294" max="1294" width="30.875" style="11" customWidth="1"/>
    <col min="1295" max="1295" width="6.875" style="11" customWidth="1"/>
    <col min="1296" max="1296" width="7" style="11" customWidth="1"/>
    <col min="1297" max="1297" width="13.75" style="11" customWidth="1"/>
    <col min="1298" max="1546" width="9" style="11"/>
    <col min="1547" max="1547" width="10.875" style="11" customWidth="1"/>
    <col min="1548" max="1548" width="9" style="11"/>
    <col min="1549" max="1549" width="15.375" style="11" customWidth="1"/>
    <col min="1550" max="1550" width="30.875" style="11" customWidth="1"/>
    <col min="1551" max="1551" width="6.875" style="11" customWidth="1"/>
    <col min="1552" max="1552" width="7" style="11" customWidth="1"/>
    <col min="1553" max="1553" width="13.75" style="11" customWidth="1"/>
    <col min="1554" max="1802" width="9" style="11"/>
    <col min="1803" max="1803" width="10.875" style="11" customWidth="1"/>
    <col min="1804" max="1804" width="9" style="11"/>
    <col min="1805" max="1805" width="15.375" style="11" customWidth="1"/>
    <col min="1806" max="1806" width="30.875" style="11" customWidth="1"/>
    <col min="1807" max="1807" width="6.875" style="11" customWidth="1"/>
    <col min="1808" max="1808" width="7" style="11" customWidth="1"/>
    <col min="1809" max="1809" width="13.75" style="11" customWidth="1"/>
    <col min="1810" max="2058" width="9" style="11"/>
    <col min="2059" max="2059" width="10.875" style="11" customWidth="1"/>
    <col min="2060" max="2060" width="9" style="11"/>
    <col min="2061" max="2061" width="15.375" style="11" customWidth="1"/>
    <col min="2062" max="2062" width="30.875" style="11" customWidth="1"/>
    <col min="2063" max="2063" width="6.875" style="11" customWidth="1"/>
    <col min="2064" max="2064" width="7" style="11" customWidth="1"/>
    <col min="2065" max="2065" width="13.75" style="11" customWidth="1"/>
    <col min="2066" max="2314" width="9" style="11"/>
    <col min="2315" max="2315" width="10.875" style="11" customWidth="1"/>
    <col min="2316" max="2316" width="9" style="11"/>
    <col min="2317" max="2317" width="15.375" style="11" customWidth="1"/>
    <col min="2318" max="2318" width="30.875" style="11" customWidth="1"/>
    <col min="2319" max="2319" width="6.875" style="11" customWidth="1"/>
    <col min="2320" max="2320" width="7" style="11" customWidth="1"/>
    <col min="2321" max="2321" width="13.75" style="11" customWidth="1"/>
    <col min="2322" max="2570" width="9" style="11"/>
    <col min="2571" max="2571" width="10.875" style="11" customWidth="1"/>
    <col min="2572" max="2572" width="9" style="11"/>
    <col min="2573" max="2573" width="15.375" style="11" customWidth="1"/>
    <col min="2574" max="2574" width="30.875" style="11" customWidth="1"/>
    <col min="2575" max="2575" width="6.875" style="11" customWidth="1"/>
    <col min="2576" max="2576" width="7" style="11" customWidth="1"/>
    <col min="2577" max="2577" width="13.75" style="11" customWidth="1"/>
    <col min="2578" max="2826" width="9" style="11"/>
    <col min="2827" max="2827" width="10.875" style="11" customWidth="1"/>
    <col min="2828" max="2828" width="9" style="11"/>
    <col min="2829" max="2829" width="15.375" style="11" customWidth="1"/>
    <col min="2830" max="2830" width="30.875" style="11" customWidth="1"/>
    <col min="2831" max="2831" width="6.875" style="11" customWidth="1"/>
    <col min="2832" max="2832" width="7" style="11" customWidth="1"/>
    <col min="2833" max="2833" width="13.75" style="11" customWidth="1"/>
    <col min="2834" max="3082" width="9" style="11"/>
    <col min="3083" max="3083" width="10.875" style="11" customWidth="1"/>
    <col min="3084" max="3084" width="9" style="11"/>
    <col min="3085" max="3085" width="15.375" style="11" customWidth="1"/>
    <col min="3086" max="3086" width="30.875" style="11" customWidth="1"/>
    <col min="3087" max="3087" width="6.875" style="11" customWidth="1"/>
    <col min="3088" max="3088" width="7" style="11" customWidth="1"/>
    <col min="3089" max="3089" width="13.75" style="11" customWidth="1"/>
    <col min="3090" max="3338" width="9" style="11"/>
    <col min="3339" max="3339" width="10.875" style="11" customWidth="1"/>
    <col min="3340" max="3340" width="9" style="11"/>
    <col min="3341" max="3341" width="15.375" style="11" customWidth="1"/>
    <col min="3342" max="3342" width="30.875" style="11" customWidth="1"/>
    <col min="3343" max="3343" width="6.875" style="11" customWidth="1"/>
    <col min="3344" max="3344" width="7" style="11" customWidth="1"/>
    <col min="3345" max="3345" width="13.75" style="11" customWidth="1"/>
    <col min="3346" max="3594" width="9" style="11"/>
    <col min="3595" max="3595" width="10.875" style="11" customWidth="1"/>
    <col min="3596" max="3596" width="9" style="11"/>
    <col min="3597" max="3597" width="15.375" style="11" customWidth="1"/>
    <col min="3598" max="3598" width="30.875" style="11" customWidth="1"/>
    <col min="3599" max="3599" width="6.875" style="11" customWidth="1"/>
    <col min="3600" max="3600" width="7" style="11" customWidth="1"/>
    <col min="3601" max="3601" width="13.75" style="11" customWidth="1"/>
    <col min="3602" max="3850" width="9" style="11"/>
    <col min="3851" max="3851" width="10.875" style="11" customWidth="1"/>
    <col min="3852" max="3852" width="9" style="11"/>
    <col min="3853" max="3853" width="15.375" style="11" customWidth="1"/>
    <col min="3854" max="3854" width="30.875" style="11" customWidth="1"/>
    <col min="3855" max="3855" width="6.875" style="11" customWidth="1"/>
    <col min="3856" max="3856" width="7" style="11" customWidth="1"/>
    <col min="3857" max="3857" width="13.75" style="11" customWidth="1"/>
    <col min="3858" max="4106" width="9" style="11"/>
    <col min="4107" max="4107" width="10.875" style="11" customWidth="1"/>
    <col min="4108" max="4108" width="9" style="11"/>
    <col min="4109" max="4109" width="15.375" style="11" customWidth="1"/>
    <col min="4110" max="4110" width="30.875" style="11" customWidth="1"/>
    <col min="4111" max="4111" width="6.875" style="11" customWidth="1"/>
    <col min="4112" max="4112" width="7" style="11" customWidth="1"/>
    <col min="4113" max="4113" width="13.75" style="11" customWidth="1"/>
    <col min="4114" max="4362" width="9" style="11"/>
    <col min="4363" max="4363" width="10.875" style="11" customWidth="1"/>
    <col min="4364" max="4364" width="9" style="11"/>
    <col min="4365" max="4365" width="15.375" style="11" customWidth="1"/>
    <col min="4366" max="4366" width="30.875" style="11" customWidth="1"/>
    <col min="4367" max="4367" width="6.875" style="11" customWidth="1"/>
    <col min="4368" max="4368" width="7" style="11" customWidth="1"/>
    <col min="4369" max="4369" width="13.75" style="11" customWidth="1"/>
    <col min="4370" max="4618" width="9" style="11"/>
    <col min="4619" max="4619" width="10.875" style="11" customWidth="1"/>
    <col min="4620" max="4620" width="9" style="11"/>
    <col min="4621" max="4621" width="15.375" style="11" customWidth="1"/>
    <col min="4622" max="4622" width="30.875" style="11" customWidth="1"/>
    <col min="4623" max="4623" width="6.875" style="11" customWidth="1"/>
    <col min="4624" max="4624" width="7" style="11" customWidth="1"/>
    <col min="4625" max="4625" width="13.75" style="11" customWidth="1"/>
    <col min="4626" max="4874" width="9" style="11"/>
    <col min="4875" max="4875" width="10.875" style="11" customWidth="1"/>
    <col min="4876" max="4876" width="9" style="11"/>
    <col min="4877" max="4877" width="15.375" style="11" customWidth="1"/>
    <col min="4878" max="4878" width="30.875" style="11" customWidth="1"/>
    <col min="4879" max="4879" width="6.875" style="11" customWidth="1"/>
    <col min="4880" max="4880" width="7" style="11" customWidth="1"/>
    <col min="4881" max="4881" width="13.75" style="11" customWidth="1"/>
    <col min="4882" max="5130" width="9" style="11"/>
    <col min="5131" max="5131" width="10.875" style="11" customWidth="1"/>
    <col min="5132" max="5132" width="9" style="11"/>
    <col min="5133" max="5133" width="15.375" style="11" customWidth="1"/>
    <col min="5134" max="5134" width="30.875" style="11" customWidth="1"/>
    <col min="5135" max="5135" width="6.875" style="11" customWidth="1"/>
    <col min="5136" max="5136" width="7" style="11" customWidth="1"/>
    <col min="5137" max="5137" width="13.75" style="11" customWidth="1"/>
    <col min="5138" max="5386" width="9" style="11"/>
    <col min="5387" max="5387" width="10.875" style="11" customWidth="1"/>
    <col min="5388" max="5388" width="9" style="11"/>
    <col min="5389" max="5389" width="15.375" style="11" customWidth="1"/>
    <col min="5390" max="5390" width="30.875" style="11" customWidth="1"/>
    <col min="5391" max="5391" width="6.875" style="11" customWidth="1"/>
    <col min="5392" max="5392" width="7" style="11" customWidth="1"/>
    <col min="5393" max="5393" width="13.75" style="11" customWidth="1"/>
    <col min="5394" max="5642" width="9" style="11"/>
    <col min="5643" max="5643" width="10.875" style="11" customWidth="1"/>
    <col min="5644" max="5644" width="9" style="11"/>
    <col min="5645" max="5645" width="15.375" style="11" customWidth="1"/>
    <col min="5646" max="5646" width="30.875" style="11" customWidth="1"/>
    <col min="5647" max="5647" width="6.875" style="11" customWidth="1"/>
    <col min="5648" max="5648" width="7" style="11" customWidth="1"/>
    <col min="5649" max="5649" width="13.75" style="11" customWidth="1"/>
    <col min="5650" max="5898" width="9" style="11"/>
    <col min="5899" max="5899" width="10.875" style="11" customWidth="1"/>
    <col min="5900" max="5900" width="9" style="11"/>
    <col min="5901" max="5901" width="15.375" style="11" customWidth="1"/>
    <col min="5902" max="5902" width="30.875" style="11" customWidth="1"/>
    <col min="5903" max="5903" width="6.875" style="11" customWidth="1"/>
    <col min="5904" max="5904" width="7" style="11" customWidth="1"/>
    <col min="5905" max="5905" width="13.75" style="11" customWidth="1"/>
    <col min="5906" max="6154" width="9" style="11"/>
    <col min="6155" max="6155" width="10.875" style="11" customWidth="1"/>
    <col min="6156" max="6156" width="9" style="11"/>
    <col min="6157" max="6157" width="15.375" style="11" customWidth="1"/>
    <col min="6158" max="6158" width="30.875" style="11" customWidth="1"/>
    <col min="6159" max="6159" width="6.875" style="11" customWidth="1"/>
    <col min="6160" max="6160" width="7" style="11" customWidth="1"/>
    <col min="6161" max="6161" width="13.75" style="11" customWidth="1"/>
    <col min="6162" max="6410" width="9" style="11"/>
    <col min="6411" max="6411" width="10.875" style="11" customWidth="1"/>
    <col min="6412" max="6412" width="9" style="11"/>
    <col min="6413" max="6413" width="15.375" style="11" customWidth="1"/>
    <col min="6414" max="6414" width="30.875" style="11" customWidth="1"/>
    <col min="6415" max="6415" width="6.875" style="11" customWidth="1"/>
    <col min="6416" max="6416" width="7" style="11" customWidth="1"/>
    <col min="6417" max="6417" width="13.75" style="11" customWidth="1"/>
    <col min="6418" max="6666" width="9" style="11"/>
    <col min="6667" max="6667" width="10.875" style="11" customWidth="1"/>
    <col min="6668" max="6668" width="9" style="11"/>
    <col min="6669" max="6669" width="15.375" style="11" customWidth="1"/>
    <col min="6670" max="6670" width="30.875" style="11" customWidth="1"/>
    <col min="6671" max="6671" width="6.875" style="11" customWidth="1"/>
    <col min="6672" max="6672" width="7" style="11" customWidth="1"/>
    <col min="6673" max="6673" width="13.75" style="11" customWidth="1"/>
    <col min="6674" max="6922" width="9" style="11"/>
    <col min="6923" max="6923" width="10.875" style="11" customWidth="1"/>
    <col min="6924" max="6924" width="9" style="11"/>
    <col min="6925" max="6925" width="15.375" style="11" customWidth="1"/>
    <col min="6926" max="6926" width="30.875" style="11" customWidth="1"/>
    <col min="6927" max="6927" width="6.875" style="11" customWidth="1"/>
    <col min="6928" max="6928" width="7" style="11" customWidth="1"/>
    <col min="6929" max="6929" width="13.75" style="11" customWidth="1"/>
    <col min="6930" max="7178" width="9" style="11"/>
    <col min="7179" max="7179" width="10.875" style="11" customWidth="1"/>
    <col min="7180" max="7180" width="9" style="11"/>
    <col min="7181" max="7181" width="15.375" style="11" customWidth="1"/>
    <col min="7182" max="7182" width="30.875" style="11" customWidth="1"/>
    <col min="7183" max="7183" width="6.875" style="11" customWidth="1"/>
    <col min="7184" max="7184" width="7" style="11" customWidth="1"/>
    <col min="7185" max="7185" width="13.75" style="11" customWidth="1"/>
    <col min="7186" max="7434" width="9" style="11"/>
    <col min="7435" max="7435" width="10.875" style="11" customWidth="1"/>
    <col min="7436" max="7436" width="9" style="11"/>
    <col min="7437" max="7437" width="15.375" style="11" customWidth="1"/>
    <col min="7438" max="7438" width="30.875" style="11" customWidth="1"/>
    <col min="7439" max="7439" width="6.875" style="11" customWidth="1"/>
    <col min="7440" max="7440" width="7" style="11" customWidth="1"/>
    <col min="7441" max="7441" width="13.75" style="11" customWidth="1"/>
    <col min="7442" max="7690" width="9" style="11"/>
    <col min="7691" max="7691" width="10.875" style="11" customWidth="1"/>
    <col min="7692" max="7692" width="9" style="11"/>
    <col min="7693" max="7693" width="15.375" style="11" customWidth="1"/>
    <col min="7694" max="7694" width="30.875" style="11" customWidth="1"/>
    <col min="7695" max="7695" width="6.875" style="11" customWidth="1"/>
    <col min="7696" max="7696" width="7" style="11" customWidth="1"/>
    <col min="7697" max="7697" width="13.75" style="11" customWidth="1"/>
    <col min="7698" max="7946" width="9" style="11"/>
    <col min="7947" max="7947" width="10.875" style="11" customWidth="1"/>
    <col min="7948" max="7948" width="9" style="11"/>
    <col min="7949" max="7949" width="15.375" style="11" customWidth="1"/>
    <col min="7950" max="7950" width="30.875" style="11" customWidth="1"/>
    <col min="7951" max="7951" width="6.875" style="11" customWidth="1"/>
    <col min="7952" max="7952" width="7" style="11" customWidth="1"/>
    <col min="7953" max="7953" width="13.75" style="11" customWidth="1"/>
    <col min="7954" max="8202" width="9" style="11"/>
    <col min="8203" max="8203" width="10.875" style="11" customWidth="1"/>
    <col min="8204" max="8204" width="9" style="11"/>
    <col min="8205" max="8205" width="15.375" style="11" customWidth="1"/>
    <col min="8206" max="8206" width="30.875" style="11" customWidth="1"/>
    <col min="8207" max="8207" width="6.875" style="11" customWidth="1"/>
    <col min="8208" max="8208" width="7" style="11" customWidth="1"/>
    <col min="8209" max="8209" width="13.75" style="11" customWidth="1"/>
    <col min="8210" max="8458" width="9" style="11"/>
    <col min="8459" max="8459" width="10.875" style="11" customWidth="1"/>
    <col min="8460" max="8460" width="9" style="11"/>
    <col min="8461" max="8461" width="15.375" style="11" customWidth="1"/>
    <col min="8462" max="8462" width="30.875" style="11" customWidth="1"/>
    <col min="8463" max="8463" width="6.875" style="11" customWidth="1"/>
    <col min="8464" max="8464" width="7" style="11" customWidth="1"/>
    <col min="8465" max="8465" width="13.75" style="11" customWidth="1"/>
    <col min="8466" max="8714" width="9" style="11"/>
    <col min="8715" max="8715" width="10.875" style="11" customWidth="1"/>
    <col min="8716" max="8716" width="9" style="11"/>
    <col min="8717" max="8717" width="15.375" style="11" customWidth="1"/>
    <col min="8718" max="8718" width="30.875" style="11" customWidth="1"/>
    <col min="8719" max="8719" width="6.875" style="11" customWidth="1"/>
    <col min="8720" max="8720" width="7" style="11" customWidth="1"/>
    <col min="8721" max="8721" width="13.75" style="11" customWidth="1"/>
    <col min="8722" max="8970" width="9" style="11"/>
    <col min="8971" max="8971" width="10.875" style="11" customWidth="1"/>
    <col min="8972" max="8972" width="9" style="11"/>
    <col min="8973" max="8973" width="15.375" style="11" customWidth="1"/>
    <col min="8974" max="8974" width="30.875" style="11" customWidth="1"/>
    <col min="8975" max="8975" width="6.875" style="11" customWidth="1"/>
    <col min="8976" max="8976" width="7" style="11" customWidth="1"/>
    <col min="8977" max="8977" width="13.75" style="11" customWidth="1"/>
    <col min="8978" max="9226" width="9" style="11"/>
    <col min="9227" max="9227" width="10.875" style="11" customWidth="1"/>
    <col min="9228" max="9228" width="9" style="11"/>
    <col min="9229" max="9229" width="15.375" style="11" customWidth="1"/>
    <col min="9230" max="9230" width="30.875" style="11" customWidth="1"/>
    <col min="9231" max="9231" width="6.875" style="11" customWidth="1"/>
    <col min="9232" max="9232" width="7" style="11" customWidth="1"/>
    <col min="9233" max="9233" width="13.75" style="11" customWidth="1"/>
    <col min="9234" max="9482" width="9" style="11"/>
    <col min="9483" max="9483" width="10.875" style="11" customWidth="1"/>
    <col min="9484" max="9484" width="9" style="11"/>
    <col min="9485" max="9485" width="15.375" style="11" customWidth="1"/>
    <col min="9486" max="9486" width="30.875" style="11" customWidth="1"/>
    <col min="9487" max="9487" width="6.875" style="11" customWidth="1"/>
    <col min="9488" max="9488" width="7" style="11" customWidth="1"/>
    <col min="9489" max="9489" width="13.75" style="11" customWidth="1"/>
    <col min="9490" max="9738" width="9" style="11"/>
    <col min="9739" max="9739" width="10.875" style="11" customWidth="1"/>
    <col min="9740" max="9740" width="9" style="11"/>
    <col min="9741" max="9741" width="15.375" style="11" customWidth="1"/>
    <col min="9742" max="9742" width="30.875" style="11" customWidth="1"/>
    <col min="9743" max="9743" width="6.875" style="11" customWidth="1"/>
    <col min="9744" max="9744" width="7" style="11" customWidth="1"/>
    <col min="9745" max="9745" width="13.75" style="11" customWidth="1"/>
    <col min="9746" max="9994" width="9" style="11"/>
    <col min="9995" max="9995" width="10.875" style="11" customWidth="1"/>
    <col min="9996" max="9996" width="9" style="11"/>
    <col min="9997" max="9997" width="15.375" style="11" customWidth="1"/>
    <col min="9998" max="9998" width="30.875" style="11" customWidth="1"/>
    <col min="9999" max="9999" width="6.875" style="11" customWidth="1"/>
    <col min="10000" max="10000" width="7" style="11" customWidth="1"/>
    <col min="10001" max="10001" width="13.75" style="11" customWidth="1"/>
    <col min="10002" max="10250" width="9" style="11"/>
    <col min="10251" max="10251" width="10.875" style="11" customWidth="1"/>
    <col min="10252" max="10252" width="9" style="11"/>
    <col min="10253" max="10253" width="15.375" style="11" customWidth="1"/>
    <col min="10254" max="10254" width="30.875" style="11" customWidth="1"/>
    <col min="10255" max="10255" width="6.875" style="11" customWidth="1"/>
    <col min="10256" max="10256" width="7" style="11" customWidth="1"/>
    <col min="10257" max="10257" width="13.75" style="11" customWidth="1"/>
    <col min="10258" max="10506" width="9" style="11"/>
    <col min="10507" max="10507" width="10.875" style="11" customWidth="1"/>
    <col min="10508" max="10508" width="9" style="11"/>
    <col min="10509" max="10509" width="15.375" style="11" customWidth="1"/>
    <col min="10510" max="10510" width="30.875" style="11" customWidth="1"/>
    <col min="10511" max="10511" width="6.875" style="11" customWidth="1"/>
    <col min="10512" max="10512" width="7" style="11" customWidth="1"/>
    <col min="10513" max="10513" width="13.75" style="11" customWidth="1"/>
    <col min="10514" max="10762" width="9" style="11"/>
    <col min="10763" max="10763" width="10.875" style="11" customWidth="1"/>
    <col min="10764" max="10764" width="9" style="11"/>
    <col min="10765" max="10765" width="15.375" style="11" customWidth="1"/>
    <col min="10766" max="10766" width="30.875" style="11" customWidth="1"/>
    <col min="10767" max="10767" width="6.875" style="11" customWidth="1"/>
    <col min="10768" max="10768" width="7" style="11" customWidth="1"/>
    <col min="10769" max="10769" width="13.75" style="11" customWidth="1"/>
    <col min="10770" max="11018" width="9" style="11"/>
    <col min="11019" max="11019" width="10.875" style="11" customWidth="1"/>
    <col min="11020" max="11020" width="9" style="11"/>
    <col min="11021" max="11021" width="15.375" style="11" customWidth="1"/>
    <col min="11022" max="11022" width="30.875" style="11" customWidth="1"/>
    <col min="11023" max="11023" width="6.875" style="11" customWidth="1"/>
    <col min="11024" max="11024" width="7" style="11" customWidth="1"/>
    <col min="11025" max="11025" width="13.75" style="11" customWidth="1"/>
    <col min="11026" max="11274" width="9" style="11"/>
    <col min="11275" max="11275" width="10.875" style="11" customWidth="1"/>
    <col min="11276" max="11276" width="9" style="11"/>
    <col min="11277" max="11277" width="15.375" style="11" customWidth="1"/>
    <col min="11278" max="11278" width="30.875" style="11" customWidth="1"/>
    <col min="11279" max="11279" width="6.875" style="11" customWidth="1"/>
    <col min="11280" max="11280" width="7" style="11" customWidth="1"/>
    <col min="11281" max="11281" width="13.75" style="11" customWidth="1"/>
    <col min="11282" max="11530" width="9" style="11"/>
    <col min="11531" max="11531" width="10.875" style="11" customWidth="1"/>
    <col min="11532" max="11532" width="9" style="11"/>
    <col min="11533" max="11533" width="15.375" style="11" customWidth="1"/>
    <col min="11534" max="11534" width="30.875" style="11" customWidth="1"/>
    <col min="11535" max="11535" width="6.875" style="11" customWidth="1"/>
    <col min="11536" max="11536" width="7" style="11" customWidth="1"/>
    <col min="11537" max="11537" width="13.75" style="11" customWidth="1"/>
    <col min="11538" max="11786" width="9" style="11"/>
    <col min="11787" max="11787" width="10.875" style="11" customWidth="1"/>
    <col min="11788" max="11788" width="9" style="11"/>
    <col min="11789" max="11789" width="15.375" style="11" customWidth="1"/>
    <col min="11790" max="11790" width="30.875" style="11" customWidth="1"/>
    <col min="11791" max="11791" width="6.875" style="11" customWidth="1"/>
    <col min="11792" max="11792" width="7" style="11" customWidth="1"/>
    <col min="11793" max="11793" width="13.75" style="11" customWidth="1"/>
    <col min="11794" max="12042" width="9" style="11"/>
    <col min="12043" max="12043" width="10.875" style="11" customWidth="1"/>
    <col min="12044" max="12044" width="9" style="11"/>
    <col min="12045" max="12045" width="15.375" style="11" customWidth="1"/>
    <col min="12046" max="12046" width="30.875" style="11" customWidth="1"/>
    <col min="12047" max="12047" width="6.875" style="11" customWidth="1"/>
    <col min="12048" max="12048" width="7" style="11" customWidth="1"/>
    <col min="12049" max="12049" width="13.75" style="11" customWidth="1"/>
    <col min="12050" max="12298" width="9" style="11"/>
    <col min="12299" max="12299" width="10.875" style="11" customWidth="1"/>
    <col min="12300" max="12300" width="9" style="11"/>
    <col min="12301" max="12301" width="15.375" style="11" customWidth="1"/>
    <col min="12302" max="12302" width="30.875" style="11" customWidth="1"/>
    <col min="12303" max="12303" width="6.875" style="11" customWidth="1"/>
    <col min="12304" max="12304" width="7" style="11" customWidth="1"/>
    <col min="12305" max="12305" width="13.75" style="11" customWidth="1"/>
    <col min="12306" max="12554" width="9" style="11"/>
    <col min="12555" max="12555" width="10.875" style="11" customWidth="1"/>
    <col min="12556" max="12556" width="9" style="11"/>
    <col min="12557" max="12557" width="15.375" style="11" customWidth="1"/>
    <col min="12558" max="12558" width="30.875" style="11" customWidth="1"/>
    <col min="12559" max="12559" width="6.875" style="11" customWidth="1"/>
    <col min="12560" max="12560" width="7" style="11" customWidth="1"/>
    <col min="12561" max="12561" width="13.75" style="11" customWidth="1"/>
    <col min="12562" max="12810" width="9" style="11"/>
    <col min="12811" max="12811" width="10.875" style="11" customWidth="1"/>
    <col min="12812" max="12812" width="9" style="11"/>
    <col min="12813" max="12813" width="15.375" style="11" customWidth="1"/>
    <col min="12814" max="12814" width="30.875" style="11" customWidth="1"/>
    <col min="12815" max="12815" width="6.875" style="11" customWidth="1"/>
    <col min="12816" max="12816" width="7" style="11" customWidth="1"/>
    <col min="12817" max="12817" width="13.75" style="11" customWidth="1"/>
    <col min="12818" max="13066" width="9" style="11"/>
    <col min="13067" max="13067" width="10.875" style="11" customWidth="1"/>
    <col min="13068" max="13068" width="9" style="11"/>
    <col min="13069" max="13069" width="15.375" style="11" customWidth="1"/>
    <col min="13070" max="13070" width="30.875" style="11" customWidth="1"/>
    <col min="13071" max="13071" width="6.875" style="11" customWidth="1"/>
    <col min="13072" max="13072" width="7" style="11" customWidth="1"/>
    <col min="13073" max="13073" width="13.75" style="11" customWidth="1"/>
    <col min="13074" max="13322" width="9" style="11"/>
    <col min="13323" max="13323" width="10.875" style="11" customWidth="1"/>
    <col min="13324" max="13324" width="9" style="11"/>
    <col min="13325" max="13325" width="15.375" style="11" customWidth="1"/>
    <col min="13326" max="13326" width="30.875" style="11" customWidth="1"/>
    <col min="13327" max="13327" width="6.875" style="11" customWidth="1"/>
    <col min="13328" max="13328" width="7" style="11" customWidth="1"/>
    <col min="13329" max="13329" width="13.75" style="11" customWidth="1"/>
    <col min="13330" max="13578" width="9" style="11"/>
    <col min="13579" max="13579" width="10.875" style="11" customWidth="1"/>
    <col min="13580" max="13580" width="9" style="11"/>
    <col min="13581" max="13581" width="15.375" style="11" customWidth="1"/>
    <col min="13582" max="13582" width="30.875" style="11" customWidth="1"/>
    <col min="13583" max="13583" width="6.875" style="11" customWidth="1"/>
    <col min="13584" max="13584" width="7" style="11" customWidth="1"/>
    <col min="13585" max="13585" width="13.75" style="11" customWidth="1"/>
    <col min="13586" max="13834" width="9" style="11"/>
    <col min="13835" max="13835" width="10.875" style="11" customWidth="1"/>
    <col min="13836" max="13836" width="9" style="11"/>
    <col min="13837" max="13837" width="15.375" style="11" customWidth="1"/>
    <col min="13838" max="13838" width="30.875" style="11" customWidth="1"/>
    <col min="13839" max="13839" width="6.875" style="11" customWidth="1"/>
    <col min="13840" max="13840" width="7" style="11" customWidth="1"/>
    <col min="13841" max="13841" width="13.75" style="11" customWidth="1"/>
    <col min="13842" max="14090" width="9" style="11"/>
    <col min="14091" max="14091" width="10.875" style="11" customWidth="1"/>
    <col min="14092" max="14092" width="9" style="11"/>
    <col min="14093" max="14093" width="15.375" style="11" customWidth="1"/>
    <col min="14094" max="14094" width="30.875" style="11" customWidth="1"/>
    <col min="14095" max="14095" width="6.875" style="11" customWidth="1"/>
    <col min="14096" max="14096" width="7" style="11" customWidth="1"/>
    <col min="14097" max="14097" width="13.75" style="11" customWidth="1"/>
    <col min="14098" max="14346" width="9" style="11"/>
    <col min="14347" max="14347" width="10.875" style="11" customWidth="1"/>
    <col min="14348" max="14348" width="9" style="11"/>
    <col min="14349" max="14349" width="15.375" style="11" customWidth="1"/>
    <col min="14350" max="14350" width="30.875" style="11" customWidth="1"/>
    <col min="14351" max="14351" width="6.875" style="11" customWidth="1"/>
    <col min="14352" max="14352" width="7" style="11" customWidth="1"/>
    <col min="14353" max="14353" width="13.75" style="11" customWidth="1"/>
    <col min="14354" max="14602" width="9" style="11"/>
    <col min="14603" max="14603" width="10.875" style="11" customWidth="1"/>
    <col min="14604" max="14604" width="9" style="11"/>
    <col min="14605" max="14605" width="15.375" style="11" customWidth="1"/>
    <col min="14606" max="14606" width="30.875" style="11" customWidth="1"/>
    <col min="14607" max="14607" width="6.875" style="11" customWidth="1"/>
    <col min="14608" max="14608" width="7" style="11" customWidth="1"/>
    <col min="14609" max="14609" width="13.75" style="11" customWidth="1"/>
    <col min="14610" max="14858" width="9" style="11"/>
    <col min="14859" max="14859" width="10.875" style="11" customWidth="1"/>
    <col min="14860" max="14860" width="9" style="11"/>
    <col min="14861" max="14861" width="15.375" style="11" customWidth="1"/>
    <col min="14862" max="14862" width="30.875" style="11" customWidth="1"/>
    <col min="14863" max="14863" width="6.875" style="11" customWidth="1"/>
    <col min="14864" max="14864" width="7" style="11" customWidth="1"/>
    <col min="14865" max="14865" width="13.75" style="11" customWidth="1"/>
    <col min="14866" max="15114" width="9" style="11"/>
    <col min="15115" max="15115" width="10.875" style="11" customWidth="1"/>
    <col min="15116" max="15116" width="9" style="11"/>
    <col min="15117" max="15117" width="15.375" style="11" customWidth="1"/>
    <col min="15118" max="15118" width="30.875" style="11" customWidth="1"/>
    <col min="15119" max="15119" width="6.875" style="11" customWidth="1"/>
    <col min="15120" max="15120" width="7" style="11" customWidth="1"/>
    <col min="15121" max="15121" width="13.75" style="11" customWidth="1"/>
    <col min="15122" max="15370" width="9" style="11"/>
    <col min="15371" max="15371" width="10.875" style="11" customWidth="1"/>
    <col min="15372" max="15372" width="9" style="11"/>
    <col min="15373" max="15373" width="15.375" style="11" customWidth="1"/>
    <col min="15374" max="15374" width="30.875" style="11" customWidth="1"/>
    <col min="15375" max="15375" width="6.875" style="11" customWidth="1"/>
    <col min="15376" max="15376" width="7" style="11" customWidth="1"/>
    <col min="15377" max="15377" width="13.75" style="11" customWidth="1"/>
    <col min="15378" max="15626" width="9" style="11"/>
    <col min="15627" max="15627" width="10.875" style="11" customWidth="1"/>
    <col min="15628" max="15628" width="9" style="11"/>
    <col min="15629" max="15629" width="15.375" style="11" customWidth="1"/>
    <col min="15630" max="15630" width="30.875" style="11" customWidth="1"/>
    <col min="15631" max="15631" width="6.875" style="11" customWidth="1"/>
    <col min="15632" max="15632" width="7" style="11" customWidth="1"/>
    <col min="15633" max="15633" width="13.75" style="11" customWidth="1"/>
    <col min="15634" max="15882" width="9" style="11"/>
    <col min="15883" max="15883" width="10.875" style="11" customWidth="1"/>
    <col min="15884" max="15884" width="9" style="11"/>
    <col min="15885" max="15885" width="15.375" style="11" customWidth="1"/>
    <col min="15886" max="15886" width="30.875" style="11" customWidth="1"/>
    <col min="15887" max="15887" width="6.875" style="11" customWidth="1"/>
    <col min="15888" max="15888" width="7" style="11" customWidth="1"/>
    <col min="15889" max="15889" width="13.75" style="11" customWidth="1"/>
    <col min="15890" max="16138" width="9" style="11"/>
    <col min="16139" max="16139" width="10.875" style="11" customWidth="1"/>
    <col min="16140" max="16140" width="9" style="11"/>
    <col min="16141" max="16141" width="15.375" style="11" customWidth="1"/>
    <col min="16142" max="16142" width="30.875" style="11" customWidth="1"/>
    <col min="16143" max="16143" width="6.875" style="11" customWidth="1"/>
    <col min="16144" max="16144" width="7" style="11" customWidth="1"/>
    <col min="16145" max="16145" width="13.75" style="11" customWidth="1"/>
    <col min="16146" max="16384" width="9" style="11"/>
  </cols>
  <sheetData>
    <row r="1" spans="2:19" s="5" customFormat="1" ht="24" x14ac:dyDescent="0.55000000000000004">
      <c r="B1" s="182" t="s">
        <v>199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2:19" s="44" customFormat="1" x14ac:dyDescent="0.55000000000000004">
      <c r="B2" s="113"/>
      <c r="C2" s="113"/>
      <c r="D2" s="113"/>
      <c r="E2" s="113"/>
      <c r="F2" s="113"/>
      <c r="G2" s="113"/>
      <c r="H2" s="113"/>
      <c r="I2" s="113"/>
      <c r="J2" s="120"/>
      <c r="K2" s="120"/>
      <c r="L2" s="113"/>
      <c r="M2" s="113"/>
      <c r="N2" s="113"/>
      <c r="O2" s="113"/>
      <c r="P2" s="113"/>
      <c r="Q2" s="113"/>
    </row>
    <row r="3" spans="2:19" s="44" customFormat="1" ht="24" thickBot="1" x14ac:dyDescent="0.6">
      <c r="B3" s="123" t="s">
        <v>269</v>
      </c>
      <c r="Q3" s="124"/>
    </row>
    <row r="4" spans="2:19" s="44" customFormat="1" ht="20.25" customHeight="1" thickTop="1" x14ac:dyDescent="0.55000000000000004">
      <c r="B4" s="183" t="s">
        <v>0</v>
      </c>
      <c r="C4" s="184"/>
      <c r="D4" s="184"/>
      <c r="E4" s="185"/>
      <c r="F4" s="192" t="s">
        <v>207</v>
      </c>
      <c r="G4" s="193"/>
      <c r="H4" s="192" t="s">
        <v>207</v>
      </c>
      <c r="I4" s="193"/>
      <c r="J4" s="192" t="s">
        <v>207</v>
      </c>
      <c r="K4" s="193"/>
      <c r="L4" s="192" t="s">
        <v>207</v>
      </c>
      <c r="M4" s="193"/>
      <c r="N4" s="192" t="s">
        <v>208</v>
      </c>
      <c r="O4" s="193"/>
      <c r="P4" s="192" t="s">
        <v>208</v>
      </c>
      <c r="Q4" s="193"/>
    </row>
    <row r="5" spans="2:19" s="44" customFormat="1" ht="20.25" customHeight="1" x14ac:dyDescent="0.55000000000000004">
      <c r="B5" s="186"/>
      <c r="C5" s="187"/>
      <c r="D5" s="187"/>
      <c r="E5" s="188"/>
      <c r="F5" s="194" t="s">
        <v>172</v>
      </c>
      <c r="G5" s="195"/>
      <c r="H5" s="194" t="s">
        <v>173</v>
      </c>
      <c r="I5" s="195"/>
      <c r="J5" s="194" t="s">
        <v>175</v>
      </c>
      <c r="K5" s="195"/>
      <c r="L5" s="194" t="s">
        <v>174</v>
      </c>
      <c r="M5" s="195"/>
      <c r="N5" s="194" t="s">
        <v>175</v>
      </c>
      <c r="O5" s="195"/>
      <c r="P5" s="194" t="s">
        <v>174</v>
      </c>
      <c r="Q5" s="195"/>
    </row>
    <row r="6" spans="2:19" s="44" customFormat="1" ht="24" thickBot="1" x14ac:dyDescent="0.6">
      <c r="B6" s="189"/>
      <c r="C6" s="190"/>
      <c r="D6" s="190"/>
      <c r="E6" s="191"/>
      <c r="F6" s="125"/>
      <c r="G6" s="118" t="s">
        <v>32</v>
      </c>
      <c r="H6" s="125"/>
      <c r="I6" s="118" t="s">
        <v>32</v>
      </c>
      <c r="J6" s="125"/>
      <c r="K6" s="121" t="s">
        <v>32</v>
      </c>
      <c r="L6" s="125"/>
      <c r="M6" s="118" t="s">
        <v>32</v>
      </c>
      <c r="N6" s="125"/>
      <c r="O6" s="118" t="s">
        <v>32</v>
      </c>
      <c r="P6" s="126"/>
      <c r="Q6" s="118" t="s">
        <v>32</v>
      </c>
    </row>
    <row r="7" spans="2:19" s="44" customFormat="1" ht="21.75" customHeight="1" thickTop="1" x14ac:dyDescent="0.55000000000000004">
      <c r="B7" s="196" t="s">
        <v>188</v>
      </c>
      <c r="C7" s="197"/>
      <c r="D7" s="197"/>
      <c r="E7" s="198"/>
      <c r="F7" s="127">
        <f>Sheet3!V4</f>
        <v>4.5</v>
      </c>
      <c r="G7" s="128">
        <f>Sheet3!V5</f>
        <v>0.70710678118654757</v>
      </c>
      <c r="H7" s="127">
        <f>Sheet5!V9</f>
        <v>4.4285714285714288</v>
      </c>
      <c r="I7" s="128">
        <f>Sheet5!V10</f>
        <v>0.53452248382485001</v>
      </c>
      <c r="J7" s="128">
        <f>Sheet6!V6</f>
        <v>4.5</v>
      </c>
      <c r="K7" s="128">
        <f>Sheet6!V7</f>
        <v>0.57735026918962573</v>
      </c>
      <c r="L7" s="128">
        <f>Sheet6!V6</f>
        <v>4.5</v>
      </c>
      <c r="M7" s="128">
        <f>Sheet6!V7</f>
        <v>0.57735026918962573</v>
      </c>
      <c r="N7" s="128">
        <f>Sheet7!V18</f>
        <v>4.6875</v>
      </c>
      <c r="O7" s="128">
        <f>Sheet7!V19</f>
        <v>0.47871355387816905</v>
      </c>
      <c r="P7" s="128">
        <f>Sheet4!V6</f>
        <v>4.25</v>
      </c>
      <c r="Q7" s="45">
        <v>0.5</v>
      </c>
    </row>
    <row r="8" spans="2:19" s="44" customFormat="1" ht="21.75" customHeight="1" x14ac:dyDescent="0.55000000000000004">
      <c r="B8" s="216" t="s">
        <v>189</v>
      </c>
      <c r="C8" s="217"/>
      <c r="D8" s="217"/>
      <c r="E8" s="218"/>
      <c r="F8" s="45">
        <f>Sheet3!W4</f>
        <v>4.5</v>
      </c>
      <c r="G8" s="128">
        <f>Sheet3!W5</f>
        <v>0.70710678118654757</v>
      </c>
      <c r="H8" s="45">
        <f>Sheet5!W9</f>
        <v>4.2857142857142856</v>
      </c>
      <c r="I8" s="128">
        <f>Sheet5!W10</f>
        <v>0.48795003647426449</v>
      </c>
      <c r="J8" s="128">
        <f>Sheet6!W6</f>
        <v>4.5</v>
      </c>
      <c r="K8" s="128">
        <f>Sheet6!W7</f>
        <v>0.57735026918962573</v>
      </c>
      <c r="L8" s="128">
        <f>Sheet6!W6</f>
        <v>4.5</v>
      </c>
      <c r="M8" s="128">
        <f>Sheet6!W7</f>
        <v>0.57735026918962573</v>
      </c>
      <c r="N8" s="128">
        <f>Sheet7!W18</f>
        <v>4.75</v>
      </c>
      <c r="O8" s="128">
        <f>Sheet7!W19</f>
        <v>0.44721359549995793</v>
      </c>
      <c r="P8" s="128">
        <f>Sheet4!W6</f>
        <v>4.25</v>
      </c>
      <c r="Q8" s="45">
        <v>0.5</v>
      </c>
    </row>
    <row r="9" spans="2:19" s="44" customFormat="1" ht="21.75" customHeight="1" x14ac:dyDescent="0.55000000000000004">
      <c r="B9" s="203" t="s">
        <v>236</v>
      </c>
      <c r="C9" s="203"/>
      <c r="D9" s="203"/>
      <c r="E9" s="203"/>
      <c r="F9" s="129">
        <f>Sheet3!X4</f>
        <v>4.5</v>
      </c>
      <c r="G9" s="129">
        <f>Sheet3!X5</f>
        <v>0.70710678118654757</v>
      </c>
      <c r="H9" s="129">
        <f>Sheet5!X9</f>
        <v>4.2857142857142856</v>
      </c>
      <c r="I9" s="129">
        <f>Sheet5!X10</f>
        <v>0.48795003647426449</v>
      </c>
      <c r="J9" s="129">
        <f>Sheet6!X6</f>
        <v>4.75</v>
      </c>
      <c r="K9" s="129">
        <f>Sheet6!X7</f>
        <v>0.5</v>
      </c>
      <c r="L9" s="129">
        <f>Sheet6!X6</f>
        <v>4.75</v>
      </c>
      <c r="M9" s="128">
        <f>Sheet6!X7</f>
        <v>0.5</v>
      </c>
      <c r="N9" s="129">
        <f>Sheet7!X18</f>
        <v>4.6875</v>
      </c>
      <c r="O9" s="129">
        <f>Sheet7!X19</f>
        <v>0.47871355387816905</v>
      </c>
      <c r="P9" s="129">
        <f>Sheet4!X6</f>
        <v>4.25</v>
      </c>
      <c r="Q9" s="47">
        <v>0.5</v>
      </c>
    </row>
    <row r="10" spans="2:19" s="44" customFormat="1" ht="21.75" customHeight="1" x14ac:dyDescent="0.55000000000000004">
      <c r="B10" s="204" t="s">
        <v>190</v>
      </c>
      <c r="C10" s="205"/>
      <c r="D10" s="205"/>
      <c r="E10" s="206"/>
      <c r="F10" s="129">
        <f>Sheet3!Z4</f>
        <v>4.5</v>
      </c>
      <c r="G10" s="129">
        <f>Sheet3!Y5</f>
        <v>0.70710678118654757</v>
      </c>
      <c r="H10" s="129">
        <f>Sheet5!Y9</f>
        <v>4.333333333333333</v>
      </c>
      <c r="I10" s="129">
        <f>Sheet5!Y10</f>
        <v>0.51639777949432131</v>
      </c>
      <c r="J10" s="129">
        <f>Sheet6!Y6</f>
        <v>4.5</v>
      </c>
      <c r="K10" s="129">
        <f>Sheet6!Y7</f>
        <v>0.57735026918962573</v>
      </c>
      <c r="L10" s="129">
        <f>Sheet6!Y6</f>
        <v>4.5</v>
      </c>
      <c r="M10" s="128">
        <f>Sheet6!Y7</f>
        <v>0.57735026918962573</v>
      </c>
      <c r="N10" s="129">
        <f>Sheet7!Y18</f>
        <v>4.625</v>
      </c>
      <c r="O10" s="129">
        <f>Sheet7!Y19</f>
        <v>0.5</v>
      </c>
      <c r="P10" s="129">
        <f>Sheet4!Y6</f>
        <v>4.25</v>
      </c>
      <c r="Q10" s="47">
        <v>0.5</v>
      </c>
    </row>
    <row r="11" spans="2:19" s="44" customFormat="1" ht="21.75" customHeight="1" x14ac:dyDescent="0.55000000000000004">
      <c r="B11" s="210" t="s">
        <v>227</v>
      </c>
      <c r="C11" s="211"/>
      <c r="D11" s="211"/>
      <c r="E11" s="212"/>
      <c r="F11" s="47">
        <f>Sheet3!Z4</f>
        <v>4.5</v>
      </c>
      <c r="G11" s="47">
        <f>Sheet3!Z5</f>
        <v>0.70710678118654757</v>
      </c>
      <c r="H11" s="47">
        <f>Sheet5!Z9</f>
        <v>4.2857142857142856</v>
      </c>
      <c r="I11" s="47">
        <f>Sheet5!Z10</f>
        <v>0.48795003647426449</v>
      </c>
      <c r="J11" s="47">
        <f>Sheet6!Z6</f>
        <v>4.75</v>
      </c>
      <c r="K11" s="47">
        <f>Sheet6!Z7</f>
        <v>0.5</v>
      </c>
      <c r="L11" s="47">
        <f>Sheet6!Z6</f>
        <v>4.75</v>
      </c>
      <c r="M11" s="128">
        <f>Sheet6!Z7</f>
        <v>0.5</v>
      </c>
      <c r="N11" s="47">
        <f>Sheet7!Z18</f>
        <v>4.625</v>
      </c>
      <c r="O11" s="47">
        <f>Sheet7!Z19</f>
        <v>0.5</v>
      </c>
      <c r="P11" s="47">
        <f>Sheet4!Z6</f>
        <v>4.25</v>
      </c>
      <c r="Q11" s="47">
        <v>0.5</v>
      </c>
    </row>
    <row r="12" spans="2:19" s="44" customFormat="1" ht="21.75" customHeight="1" x14ac:dyDescent="0.55000000000000004">
      <c r="B12" s="203" t="s">
        <v>191</v>
      </c>
      <c r="C12" s="203"/>
      <c r="D12" s="203"/>
      <c r="E12" s="203"/>
      <c r="F12" s="129">
        <f>Sheet3!AA4</f>
        <v>4.5</v>
      </c>
      <c r="G12" s="129">
        <f>Sheet3!AA5</f>
        <v>0.70710678118654757</v>
      </c>
      <c r="H12" s="129">
        <f>Sheet5!AA9</f>
        <v>4.2857142857142856</v>
      </c>
      <c r="I12" s="129">
        <f>Sheet5!AA10</f>
        <v>0.48795003647426449</v>
      </c>
      <c r="J12" s="129">
        <f>Sheet6!AA6</f>
        <v>4.75</v>
      </c>
      <c r="K12" s="129">
        <f>Sheet6!AA7</f>
        <v>0.5</v>
      </c>
      <c r="L12" s="129">
        <f>Sheet6!AA6</f>
        <v>4.75</v>
      </c>
      <c r="M12" s="128">
        <f>Sheet6!AA7</f>
        <v>0.5</v>
      </c>
      <c r="N12" s="129">
        <f>Sheet7!AA18</f>
        <v>4.6875</v>
      </c>
      <c r="O12" s="129">
        <f>Sheet7!AA19</f>
        <v>0.47871355387816905</v>
      </c>
      <c r="P12" s="129">
        <f>Sheet4!AA6</f>
        <v>4.25</v>
      </c>
      <c r="Q12" s="47">
        <v>0.5</v>
      </c>
    </row>
    <row r="13" spans="2:19" s="44" customFormat="1" ht="21.75" customHeight="1" x14ac:dyDescent="0.55000000000000004">
      <c r="B13" s="213" t="s">
        <v>140</v>
      </c>
      <c r="C13" s="214"/>
      <c r="D13" s="214"/>
      <c r="E13" s="215"/>
      <c r="F13" s="130">
        <f>Sheet3!AA7</f>
        <v>4.5</v>
      </c>
      <c r="G13" s="130">
        <f>Sheet3!AA6</f>
        <v>0.5222329678670935</v>
      </c>
      <c r="H13" s="130">
        <f>Sheet5!AA12</f>
        <v>4.3170731707317076</v>
      </c>
      <c r="I13" s="130">
        <f>Sheet5!AB10</f>
        <v>0.61235765034091449</v>
      </c>
      <c r="J13" s="130">
        <f>Sheet6!AA9</f>
        <v>4.625</v>
      </c>
      <c r="K13" s="130">
        <f>Sheet6!AA8</f>
        <v>0.49453535504684026</v>
      </c>
      <c r="L13" s="130">
        <f>Sheet6!AA9</f>
        <v>4.625</v>
      </c>
      <c r="M13" s="130">
        <f>Sheet6!AA8</f>
        <v>0.49453535504684026</v>
      </c>
      <c r="N13" s="130">
        <f>Sheet7!AA21</f>
        <v>4.677083333333333</v>
      </c>
      <c r="O13" s="130">
        <f>Sheet7!AA20</f>
        <v>0.47004572379305848</v>
      </c>
      <c r="P13" s="130">
        <f>Sheet4!AA9</f>
        <v>4.25</v>
      </c>
      <c r="Q13" s="49">
        <f>Sheet4!AA8</f>
        <v>0.44232586846469141</v>
      </c>
      <c r="S13" s="51"/>
    </row>
    <row r="14" spans="2:19" s="52" customFormat="1" ht="24" x14ac:dyDescent="0.55000000000000004">
      <c r="B14" s="117"/>
      <c r="C14" s="117"/>
      <c r="D14" s="117"/>
      <c r="E14" s="117"/>
      <c r="F14" s="117"/>
      <c r="G14" s="117"/>
      <c r="H14" s="117"/>
      <c r="I14" s="117"/>
      <c r="J14" s="122"/>
      <c r="K14" s="122"/>
      <c r="L14" s="117"/>
      <c r="M14" s="117"/>
      <c r="N14" s="117"/>
      <c r="O14" s="117"/>
      <c r="P14" s="117"/>
      <c r="Q14" s="117"/>
      <c r="R14" s="18"/>
    </row>
    <row r="15" spans="2:19" s="1" customFormat="1" ht="24" x14ac:dyDescent="0.55000000000000004">
      <c r="B15" s="28"/>
      <c r="C15" s="202" t="s">
        <v>268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2:19" s="1" customFormat="1" ht="24" x14ac:dyDescent="0.55000000000000004">
      <c r="B16" s="166" t="s">
        <v>221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2:20" s="1" customFormat="1" ht="24" x14ac:dyDescent="0.55000000000000004">
      <c r="B17" s="151" t="s">
        <v>222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2:20" s="10" customFormat="1" ht="24" x14ac:dyDescent="0.55000000000000004">
      <c r="B18" s="10" t="s">
        <v>223</v>
      </c>
    </row>
    <row r="19" spans="2:20" s="10" customFormat="1" ht="24" x14ac:dyDescent="0.55000000000000004">
      <c r="B19" s="10" t="s">
        <v>224</v>
      </c>
    </row>
    <row r="20" spans="2:20" s="10" customFormat="1" ht="24" x14ac:dyDescent="0.55000000000000004">
      <c r="B20" s="10" t="s">
        <v>225</v>
      </c>
    </row>
    <row r="21" spans="2:20" s="10" customFormat="1" ht="24" x14ac:dyDescent="0.55000000000000004">
      <c r="B21" s="10" t="s">
        <v>237</v>
      </c>
    </row>
    <row r="22" spans="2:20" s="10" customFormat="1" ht="24" x14ac:dyDescent="0.55000000000000004">
      <c r="B22" s="10" t="s">
        <v>244</v>
      </c>
    </row>
    <row r="23" spans="2:20" s="132" customFormat="1" ht="24" x14ac:dyDescent="0.55000000000000004">
      <c r="B23" s="131" t="s">
        <v>226</v>
      </c>
      <c r="C23" s="131"/>
      <c r="R23" s="10"/>
      <c r="S23" s="10"/>
      <c r="T23" s="10"/>
    </row>
    <row r="24" spans="2:20" s="132" customFormat="1" ht="24" x14ac:dyDescent="0.55000000000000004">
      <c r="B24" s="131" t="s">
        <v>228</v>
      </c>
      <c r="C24" s="131"/>
      <c r="R24" s="10"/>
      <c r="S24" s="10"/>
      <c r="T24" s="10"/>
    </row>
    <row r="25" spans="2:20" ht="24" x14ac:dyDescent="0.55000000000000004">
      <c r="B25" s="133" t="s">
        <v>243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4"/>
      <c r="R25" s="10"/>
      <c r="S25" s="10"/>
      <c r="T25" s="10"/>
    </row>
    <row r="26" spans="2:20" ht="24" x14ac:dyDescent="0.55000000000000004">
      <c r="B26" s="133" t="s">
        <v>231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4"/>
      <c r="R26" s="10"/>
      <c r="S26" s="10"/>
      <c r="T26" s="10"/>
    </row>
    <row r="27" spans="2:20" ht="24" x14ac:dyDescent="0.55000000000000004">
      <c r="B27" s="133" t="s">
        <v>232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  <c r="R27" s="10"/>
      <c r="S27" s="10"/>
      <c r="T27" s="10"/>
    </row>
    <row r="28" spans="2:20" ht="24" x14ac:dyDescent="0.55000000000000004">
      <c r="B28" s="133" t="s">
        <v>233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4"/>
      <c r="R28" s="10"/>
      <c r="S28" s="10"/>
    </row>
    <row r="29" spans="2:20" ht="24" x14ac:dyDescent="0.55000000000000004">
      <c r="B29" s="133" t="s">
        <v>229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4"/>
      <c r="R29" s="10"/>
      <c r="S29" s="10"/>
    </row>
    <row r="30" spans="2:20" ht="24" x14ac:dyDescent="0.55000000000000004">
      <c r="B30" s="133" t="s">
        <v>209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  <c r="R30" s="10"/>
      <c r="S30" s="10"/>
    </row>
    <row r="31" spans="2:20" ht="24" x14ac:dyDescent="0.55000000000000004">
      <c r="B31" s="133" t="s">
        <v>230</v>
      </c>
      <c r="C31" s="133"/>
      <c r="D31" s="133"/>
      <c r="E31" s="133"/>
      <c r="F31" s="133"/>
      <c r="G31" s="133"/>
      <c r="H31" s="133"/>
      <c r="I31" s="133"/>
      <c r="J31" s="133"/>
      <c r="L31" s="133"/>
      <c r="M31" s="133"/>
      <c r="N31" s="133"/>
      <c r="O31" s="133"/>
      <c r="P31" s="133"/>
      <c r="Q31" s="134"/>
      <c r="R31" s="10"/>
      <c r="S31" s="10"/>
    </row>
    <row r="32" spans="2:20" ht="24" x14ac:dyDescent="0.55000000000000004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0"/>
      <c r="S32" s="10"/>
    </row>
    <row r="33" spans="2:17" x14ac:dyDescent="0.55000000000000004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</row>
    <row r="34" spans="2:17" x14ac:dyDescent="0.55000000000000004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</row>
    <row r="35" spans="2:17" x14ac:dyDescent="0.55000000000000004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</row>
    <row r="36" spans="2:17" x14ac:dyDescent="0.55000000000000004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</row>
  </sheetData>
  <mergeCells count="23">
    <mergeCell ref="B16:Q16"/>
    <mergeCell ref="B13:E13"/>
    <mergeCell ref="C15:Q15"/>
    <mergeCell ref="B7:E7"/>
    <mergeCell ref="B8:E8"/>
    <mergeCell ref="B9:E9"/>
    <mergeCell ref="B10:E10"/>
    <mergeCell ref="B11:E11"/>
    <mergeCell ref="B12:E12"/>
    <mergeCell ref="P4:Q4"/>
    <mergeCell ref="B1:Q1"/>
    <mergeCell ref="J4:K4"/>
    <mergeCell ref="B4:E6"/>
    <mergeCell ref="F4:G4"/>
    <mergeCell ref="H4:I4"/>
    <mergeCell ref="L4:M4"/>
    <mergeCell ref="N4:O4"/>
    <mergeCell ref="F5:G5"/>
    <mergeCell ref="H5:I5"/>
    <mergeCell ref="J5:K5"/>
    <mergeCell ref="L5:M5"/>
    <mergeCell ref="N5:O5"/>
    <mergeCell ref="P5:Q5"/>
  </mergeCells>
  <pageMargins left="0.31496062992125984" right="0" top="0.35433070866141736" bottom="0.15748031496062992" header="0.31496062992125984" footer="0.31496062992125984"/>
  <pageSetup paperSize="9" scale="75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3321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3321" r:id="rId4"/>
      </mc:Fallback>
    </mc:AlternateContent>
    <mc:AlternateContent xmlns:mc="http://schemas.openxmlformats.org/markup-compatibility/2006">
      <mc:Choice Requires="x14">
        <oleObject progId="Equation.3" shapeId="13322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13322" r:id="rId6"/>
      </mc:Fallback>
    </mc:AlternateContent>
    <mc:AlternateContent xmlns:mc="http://schemas.openxmlformats.org/markup-compatibility/2006">
      <mc:Choice Requires="x14">
        <oleObject progId="Equation.3" shapeId="13323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13323" r:id="rId7"/>
      </mc:Fallback>
    </mc:AlternateContent>
    <mc:AlternateContent xmlns:mc="http://schemas.openxmlformats.org/markup-compatibility/2006">
      <mc:Choice Requires="x14">
        <oleObject progId="Equation.3" shapeId="13324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13324" r:id="rId8"/>
      </mc:Fallback>
    </mc:AlternateContent>
    <mc:AlternateContent xmlns:mc="http://schemas.openxmlformats.org/markup-compatibility/2006">
      <mc:Choice Requires="x14">
        <oleObject progId="Equation.3" shapeId="13325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3325" r:id="rId9"/>
      </mc:Fallback>
    </mc:AlternateContent>
    <mc:AlternateContent xmlns:mc="http://schemas.openxmlformats.org/markup-compatibility/2006">
      <mc:Choice Requires="x14">
        <oleObject progId="Equation.3" shapeId="13326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13326" r:id="rId10"/>
      </mc:Fallback>
    </mc:AlternateContent>
    <mc:AlternateContent xmlns:mc="http://schemas.openxmlformats.org/markup-compatibility/2006">
      <mc:Choice Requires="x14">
        <oleObject progId="Equation.3" shapeId="13327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3327" r:id="rId11"/>
      </mc:Fallback>
    </mc:AlternateContent>
    <mc:AlternateContent xmlns:mc="http://schemas.openxmlformats.org/markup-compatibility/2006">
      <mc:Choice Requires="x14">
        <oleObject progId="Equation.3" shapeId="13328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13328" r:id="rId12"/>
      </mc:Fallback>
    </mc:AlternateContent>
    <mc:AlternateContent xmlns:mc="http://schemas.openxmlformats.org/markup-compatibility/2006">
      <mc:Choice Requires="x14">
        <oleObject progId="Equation.3" shapeId="13329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3329" r:id="rId13"/>
      </mc:Fallback>
    </mc:AlternateContent>
    <mc:AlternateContent xmlns:mc="http://schemas.openxmlformats.org/markup-compatibility/2006">
      <mc:Choice Requires="x14">
        <oleObject progId="Equation.3" shapeId="13330" r:id="rId14">
          <objectPr defaultSize="0" autoPict="0" r:id="rId5">
            <anchor moveWithCells="1" sizeWithCells="1">
              <from>
                <xdr:col>9</xdr:col>
                <xdr:colOff>257175</xdr:colOff>
                <xdr:row>5</xdr:row>
                <xdr:rowOff>85725</xdr:rowOff>
              </from>
              <to>
                <xdr:col>9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13330" r:id="rId1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B0BE-652F-42C8-BBA0-7CE66525172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7A35-FBE1-400B-B781-70900C7D59A9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3DAB1-B841-460C-8343-13DCE8B9ACD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60C9-F9C0-4C97-821F-5960DD729897}">
  <sheetPr>
    <tabColor theme="0"/>
  </sheetPr>
  <dimension ref="B1:L64"/>
  <sheetViews>
    <sheetView topLeftCell="A34" zoomScale="110" zoomScaleNormal="110" workbookViewId="0">
      <selection activeCell="M49" sqref="M49"/>
    </sheetView>
  </sheetViews>
  <sheetFormatPr defaultRowHeight="23.25" x14ac:dyDescent="0.55000000000000004"/>
  <cols>
    <col min="1" max="1" width="2" style="11" customWidth="1"/>
    <col min="2" max="2" width="7.75" style="11" customWidth="1"/>
    <col min="3" max="3" width="9" style="11"/>
    <col min="4" max="4" width="15.375" style="11" customWidth="1"/>
    <col min="5" max="5" width="27.75" style="11" customWidth="1"/>
    <col min="6" max="6" width="6.25" style="55" customWidth="1"/>
    <col min="7" max="7" width="6" style="55" customWidth="1"/>
    <col min="8" max="8" width="14.875" style="55" customWidth="1"/>
    <col min="9" max="257" width="9" style="11"/>
    <col min="258" max="258" width="10.875" style="11" customWidth="1"/>
    <col min="259" max="259" width="9" style="11"/>
    <col min="260" max="260" width="15.375" style="11" customWidth="1"/>
    <col min="261" max="261" width="30.875" style="11" customWidth="1"/>
    <col min="262" max="262" width="6.875" style="11" customWidth="1"/>
    <col min="263" max="263" width="7" style="11" customWidth="1"/>
    <col min="264" max="264" width="13.75" style="11" customWidth="1"/>
    <col min="265" max="513" width="9" style="11"/>
    <col min="514" max="514" width="10.875" style="11" customWidth="1"/>
    <col min="515" max="515" width="9" style="11"/>
    <col min="516" max="516" width="15.375" style="11" customWidth="1"/>
    <col min="517" max="517" width="30.875" style="11" customWidth="1"/>
    <col min="518" max="518" width="6.875" style="11" customWidth="1"/>
    <col min="519" max="519" width="7" style="11" customWidth="1"/>
    <col min="520" max="520" width="13.75" style="11" customWidth="1"/>
    <col min="521" max="769" width="9" style="11"/>
    <col min="770" max="770" width="10.875" style="11" customWidth="1"/>
    <col min="771" max="771" width="9" style="11"/>
    <col min="772" max="772" width="15.375" style="11" customWidth="1"/>
    <col min="773" max="773" width="30.875" style="11" customWidth="1"/>
    <col min="774" max="774" width="6.875" style="11" customWidth="1"/>
    <col min="775" max="775" width="7" style="11" customWidth="1"/>
    <col min="776" max="776" width="13.75" style="11" customWidth="1"/>
    <col min="777" max="1025" width="9" style="11"/>
    <col min="1026" max="1026" width="10.875" style="11" customWidth="1"/>
    <col min="1027" max="1027" width="9" style="11"/>
    <col min="1028" max="1028" width="15.375" style="11" customWidth="1"/>
    <col min="1029" max="1029" width="30.875" style="11" customWidth="1"/>
    <col min="1030" max="1030" width="6.875" style="11" customWidth="1"/>
    <col min="1031" max="1031" width="7" style="11" customWidth="1"/>
    <col min="1032" max="1032" width="13.75" style="11" customWidth="1"/>
    <col min="1033" max="1281" width="9" style="11"/>
    <col min="1282" max="1282" width="10.875" style="11" customWidth="1"/>
    <col min="1283" max="1283" width="9" style="11"/>
    <col min="1284" max="1284" width="15.375" style="11" customWidth="1"/>
    <col min="1285" max="1285" width="30.875" style="11" customWidth="1"/>
    <col min="1286" max="1286" width="6.875" style="11" customWidth="1"/>
    <col min="1287" max="1287" width="7" style="11" customWidth="1"/>
    <col min="1288" max="1288" width="13.75" style="11" customWidth="1"/>
    <col min="1289" max="1537" width="9" style="11"/>
    <col min="1538" max="1538" width="10.875" style="11" customWidth="1"/>
    <col min="1539" max="1539" width="9" style="11"/>
    <col min="1540" max="1540" width="15.375" style="11" customWidth="1"/>
    <col min="1541" max="1541" width="30.875" style="11" customWidth="1"/>
    <col min="1542" max="1542" width="6.875" style="11" customWidth="1"/>
    <col min="1543" max="1543" width="7" style="11" customWidth="1"/>
    <col min="1544" max="1544" width="13.75" style="11" customWidth="1"/>
    <col min="1545" max="1793" width="9" style="11"/>
    <col min="1794" max="1794" width="10.875" style="11" customWidth="1"/>
    <col min="1795" max="1795" width="9" style="11"/>
    <col min="1796" max="1796" width="15.375" style="11" customWidth="1"/>
    <col min="1797" max="1797" width="30.875" style="11" customWidth="1"/>
    <col min="1798" max="1798" width="6.875" style="11" customWidth="1"/>
    <col min="1799" max="1799" width="7" style="11" customWidth="1"/>
    <col min="1800" max="1800" width="13.75" style="11" customWidth="1"/>
    <col min="1801" max="2049" width="9" style="11"/>
    <col min="2050" max="2050" width="10.875" style="11" customWidth="1"/>
    <col min="2051" max="2051" width="9" style="11"/>
    <col min="2052" max="2052" width="15.375" style="11" customWidth="1"/>
    <col min="2053" max="2053" width="30.875" style="11" customWidth="1"/>
    <col min="2054" max="2054" width="6.875" style="11" customWidth="1"/>
    <col min="2055" max="2055" width="7" style="11" customWidth="1"/>
    <col min="2056" max="2056" width="13.75" style="11" customWidth="1"/>
    <col min="2057" max="2305" width="9" style="11"/>
    <col min="2306" max="2306" width="10.875" style="11" customWidth="1"/>
    <col min="2307" max="2307" width="9" style="11"/>
    <col min="2308" max="2308" width="15.375" style="11" customWidth="1"/>
    <col min="2309" max="2309" width="30.875" style="11" customWidth="1"/>
    <col min="2310" max="2310" width="6.875" style="11" customWidth="1"/>
    <col min="2311" max="2311" width="7" style="11" customWidth="1"/>
    <col min="2312" max="2312" width="13.75" style="11" customWidth="1"/>
    <col min="2313" max="2561" width="9" style="11"/>
    <col min="2562" max="2562" width="10.875" style="11" customWidth="1"/>
    <col min="2563" max="2563" width="9" style="11"/>
    <col min="2564" max="2564" width="15.375" style="11" customWidth="1"/>
    <col min="2565" max="2565" width="30.875" style="11" customWidth="1"/>
    <col min="2566" max="2566" width="6.875" style="11" customWidth="1"/>
    <col min="2567" max="2567" width="7" style="11" customWidth="1"/>
    <col min="2568" max="2568" width="13.75" style="11" customWidth="1"/>
    <col min="2569" max="2817" width="9" style="11"/>
    <col min="2818" max="2818" width="10.875" style="11" customWidth="1"/>
    <col min="2819" max="2819" width="9" style="11"/>
    <col min="2820" max="2820" width="15.375" style="11" customWidth="1"/>
    <col min="2821" max="2821" width="30.875" style="11" customWidth="1"/>
    <col min="2822" max="2822" width="6.875" style="11" customWidth="1"/>
    <col min="2823" max="2823" width="7" style="11" customWidth="1"/>
    <col min="2824" max="2824" width="13.75" style="11" customWidth="1"/>
    <col min="2825" max="3073" width="9" style="11"/>
    <col min="3074" max="3074" width="10.875" style="11" customWidth="1"/>
    <col min="3075" max="3075" width="9" style="11"/>
    <col min="3076" max="3076" width="15.375" style="11" customWidth="1"/>
    <col min="3077" max="3077" width="30.875" style="11" customWidth="1"/>
    <col min="3078" max="3078" width="6.875" style="11" customWidth="1"/>
    <col min="3079" max="3079" width="7" style="11" customWidth="1"/>
    <col min="3080" max="3080" width="13.75" style="11" customWidth="1"/>
    <col min="3081" max="3329" width="9" style="11"/>
    <col min="3330" max="3330" width="10.875" style="11" customWidth="1"/>
    <col min="3331" max="3331" width="9" style="11"/>
    <col min="3332" max="3332" width="15.375" style="11" customWidth="1"/>
    <col min="3333" max="3333" width="30.875" style="11" customWidth="1"/>
    <col min="3334" max="3334" width="6.875" style="11" customWidth="1"/>
    <col min="3335" max="3335" width="7" style="11" customWidth="1"/>
    <col min="3336" max="3336" width="13.75" style="11" customWidth="1"/>
    <col min="3337" max="3585" width="9" style="11"/>
    <col min="3586" max="3586" width="10.875" style="11" customWidth="1"/>
    <col min="3587" max="3587" width="9" style="11"/>
    <col min="3588" max="3588" width="15.375" style="11" customWidth="1"/>
    <col min="3589" max="3589" width="30.875" style="11" customWidth="1"/>
    <col min="3590" max="3590" width="6.875" style="11" customWidth="1"/>
    <col min="3591" max="3591" width="7" style="11" customWidth="1"/>
    <col min="3592" max="3592" width="13.75" style="11" customWidth="1"/>
    <col min="3593" max="3841" width="9" style="11"/>
    <col min="3842" max="3842" width="10.875" style="11" customWidth="1"/>
    <col min="3843" max="3843" width="9" style="11"/>
    <col min="3844" max="3844" width="15.375" style="11" customWidth="1"/>
    <col min="3845" max="3845" width="30.875" style="11" customWidth="1"/>
    <col min="3846" max="3846" width="6.875" style="11" customWidth="1"/>
    <col min="3847" max="3847" width="7" style="11" customWidth="1"/>
    <col min="3848" max="3848" width="13.75" style="11" customWidth="1"/>
    <col min="3849" max="4097" width="9" style="11"/>
    <col min="4098" max="4098" width="10.875" style="11" customWidth="1"/>
    <col min="4099" max="4099" width="9" style="11"/>
    <col min="4100" max="4100" width="15.375" style="11" customWidth="1"/>
    <col min="4101" max="4101" width="30.875" style="11" customWidth="1"/>
    <col min="4102" max="4102" width="6.875" style="11" customWidth="1"/>
    <col min="4103" max="4103" width="7" style="11" customWidth="1"/>
    <col min="4104" max="4104" width="13.75" style="11" customWidth="1"/>
    <col min="4105" max="4353" width="9" style="11"/>
    <col min="4354" max="4354" width="10.875" style="11" customWidth="1"/>
    <col min="4355" max="4355" width="9" style="11"/>
    <col min="4356" max="4356" width="15.375" style="11" customWidth="1"/>
    <col min="4357" max="4357" width="30.875" style="11" customWidth="1"/>
    <col min="4358" max="4358" width="6.875" style="11" customWidth="1"/>
    <col min="4359" max="4359" width="7" style="11" customWidth="1"/>
    <col min="4360" max="4360" width="13.75" style="11" customWidth="1"/>
    <col min="4361" max="4609" width="9" style="11"/>
    <col min="4610" max="4610" width="10.875" style="11" customWidth="1"/>
    <col min="4611" max="4611" width="9" style="11"/>
    <col min="4612" max="4612" width="15.375" style="11" customWidth="1"/>
    <col min="4613" max="4613" width="30.875" style="11" customWidth="1"/>
    <col min="4614" max="4614" width="6.875" style="11" customWidth="1"/>
    <col min="4615" max="4615" width="7" style="11" customWidth="1"/>
    <col min="4616" max="4616" width="13.75" style="11" customWidth="1"/>
    <col min="4617" max="4865" width="9" style="11"/>
    <col min="4866" max="4866" width="10.875" style="11" customWidth="1"/>
    <col min="4867" max="4867" width="9" style="11"/>
    <col min="4868" max="4868" width="15.375" style="11" customWidth="1"/>
    <col min="4869" max="4869" width="30.875" style="11" customWidth="1"/>
    <col min="4870" max="4870" width="6.875" style="11" customWidth="1"/>
    <col min="4871" max="4871" width="7" style="11" customWidth="1"/>
    <col min="4872" max="4872" width="13.75" style="11" customWidth="1"/>
    <col min="4873" max="5121" width="9" style="11"/>
    <col min="5122" max="5122" width="10.875" style="11" customWidth="1"/>
    <col min="5123" max="5123" width="9" style="11"/>
    <col min="5124" max="5124" width="15.375" style="11" customWidth="1"/>
    <col min="5125" max="5125" width="30.875" style="11" customWidth="1"/>
    <col min="5126" max="5126" width="6.875" style="11" customWidth="1"/>
    <col min="5127" max="5127" width="7" style="11" customWidth="1"/>
    <col min="5128" max="5128" width="13.75" style="11" customWidth="1"/>
    <col min="5129" max="5377" width="9" style="11"/>
    <col min="5378" max="5378" width="10.875" style="11" customWidth="1"/>
    <col min="5379" max="5379" width="9" style="11"/>
    <col min="5380" max="5380" width="15.375" style="11" customWidth="1"/>
    <col min="5381" max="5381" width="30.875" style="11" customWidth="1"/>
    <col min="5382" max="5382" width="6.875" style="11" customWidth="1"/>
    <col min="5383" max="5383" width="7" style="11" customWidth="1"/>
    <col min="5384" max="5384" width="13.75" style="11" customWidth="1"/>
    <col min="5385" max="5633" width="9" style="11"/>
    <col min="5634" max="5634" width="10.875" style="11" customWidth="1"/>
    <col min="5635" max="5635" width="9" style="11"/>
    <col min="5636" max="5636" width="15.375" style="11" customWidth="1"/>
    <col min="5637" max="5637" width="30.875" style="11" customWidth="1"/>
    <col min="5638" max="5638" width="6.875" style="11" customWidth="1"/>
    <col min="5639" max="5639" width="7" style="11" customWidth="1"/>
    <col min="5640" max="5640" width="13.75" style="11" customWidth="1"/>
    <col min="5641" max="5889" width="9" style="11"/>
    <col min="5890" max="5890" width="10.875" style="11" customWidth="1"/>
    <col min="5891" max="5891" width="9" style="11"/>
    <col min="5892" max="5892" width="15.375" style="11" customWidth="1"/>
    <col min="5893" max="5893" width="30.875" style="11" customWidth="1"/>
    <col min="5894" max="5894" width="6.875" style="11" customWidth="1"/>
    <col min="5895" max="5895" width="7" style="11" customWidth="1"/>
    <col min="5896" max="5896" width="13.75" style="11" customWidth="1"/>
    <col min="5897" max="6145" width="9" style="11"/>
    <col min="6146" max="6146" width="10.875" style="11" customWidth="1"/>
    <col min="6147" max="6147" width="9" style="11"/>
    <col min="6148" max="6148" width="15.375" style="11" customWidth="1"/>
    <col min="6149" max="6149" width="30.875" style="11" customWidth="1"/>
    <col min="6150" max="6150" width="6.875" style="11" customWidth="1"/>
    <col min="6151" max="6151" width="7" style="11" customWidth="1"/>
    <col min="6152" max="6152" width="13.75" style="11" customWidth="1"/>
    <col min="6153" max="6401" width="9" style="11"/>
    <col min="6402" max="6402" width="10.875" style="11" customWidth="1"/>
    <col min="6403" max="6403" width="9" style="11"/>
    <col min="6404" max="6404" width="15.375" style="11" customWidth="1"/>
    <col min="6405" max="6405" width="30.875" style="11" customWidth="1"/>
    <col min="6406" max="6406" width="6.875" style="11" customWidth="1"/>
    <col min="6407" max="6407" width="7" style="11" customWidth="1"/>
    <col min="6408" max="6408" width="13.75" style="11" customWidth="1"/>
    <col min="6409" max="6657" width="9" style="11"/>
    <col min="6658" max="6658" width="10.875" style="11" customWidth="1"/>
    <col min="6659" max="6659" width="9" style="11"/>
    <col min="6660" max="6660" width="15.375" style="11" customWidth="1"/>
    <col min="6661" max="6661" width="30.875" style="11" customWidth="1"/>
    <col min="6662" max="6662" width="6.875" style="11" customWidth="1"/>
    <col min="6663" max="6663" width="7" style="11" customWidth="1"/>
    <col min="6664" max="6664" width="13.75" style="11" customWidth="1"/>
    <col min="6665" max="6913" width="9" style="11"/>
    <col min="6914" max="6914" width="10.875" style="11" customWidth="1"/>
    <col min="6915" max="6915" width="9" style="11"/>
    <col min="6916" max="6916" width="15.375" style="11" customWidth="1"/>
    <col min="6917" max="6917" width="30.875" style="11" customWidth="1"/>
    <col min="6918" max="6918" width="6.875" style="11" customWidth="1"/>
    <col min="6919" max="6919" width="7" style="11" customWidth="1"/>
    <col min="6920" max="6920" width="13.75" style="11" customWidth="1"/>
    <col min="6921" max="7169" width="9" style="11"/>
    <col min="7170" max="7170" width="10.875" style="11" customWidth="1"/>
    <col min="7171" max="7171" width="9" style="11"/>
    <col min="7172" max="7172" width="15.375" style="11" customWidth="1"/>
    <col min="7173" max="7173" width="30.875" style="11" customWidth="1"/>
    <col min="7174" max="7174" width="6.875" style="11" customWidth="1"/>
    <col min="7175" max="7175" width="7" style="11" customWidth="1"/>
    <col min="7176" max="7176" width="13.75" style="11" customWidth="1"/>
    <col min="7177" max="7425" width="9" style="11"/>
    <col min="7426" max="7426" width="10.875" style="11" customWidth="1"/>
    <col min="7427" max="7427" width="9" style="11"/>
    <col min="7428" max="7428" width="15.375" style="11" customWidth="1"/>
    <col min="7429" max="7429" width="30.875" style="11" customWidth="1"/>
    <col min="7430" max="7430" width="6.875" style="11" customWidth="1"/>
    <col min="7431" max="7431" width="7" style="11" customWidth="1"/>
    <col min="7432" max="7432" width="13.75" style="11" customWidth="1"/>
    <col min="7433" max="7681" width="9" style="11"/>
    <col min="7682" max="7682" width="10.875" style="11" customWidth="1"/>
    <col min="7683" max="7683" width="9" style="11"/>
    <col min="7684" max="7684" width="15.375" style="11" customWidth="1"/>
    <col min="7685" max="7685" width="30.875" style="11" customWidth="1"/>
    <col min="7686" max="7686" width="6.875" style="11" customWidth="1"/>
    <col min="7687" max="7687" width="7" style="11" customWidth="1"/>
    <col min="7688" max="7688" width="13.75" style="11" customWidth="1"/>
    <col min="7689" max="7937" width="9" style="11"/>
    <col min="7938" max="7938" width="10.875" style="11" customWidth="1"/>
    <col min="7939" max="7939" width="9" style="11"/>
    <col min="7940" max="7940" width="15.375" style="11" customWidth="1"/>
    <col min="7941" max="7941" width="30.875" style="11" customWidth="1"/>
    <col min="7942" max="7942" width="6.875" style="11" customWidth="1"/>
    <col min="7943" max="7943" width="7" style="11" customWidth="1"/>
    <col min="7944" max="7944" width="13.75" style="11" customWidth="1"/>
    <col min="7945" max="8193" width="9" style="11"/>
    <col min="8194" max="8194" width="10.875" style="11" customWidth="1"/>
    <col min="8195" max="8195" width="9" style="11"/>
    <col min="8196" max="8196" width="15.375" style="11" customWidth="1"/>
    <col min="8197" max="8197" width="30.875" style="11" customWidth="1"/>
    <col min="8198" max="8198" width="6.875" style="11" customWidth="1"/>
    <col min="8199" max="8199" width="7" style="11" customWidth="1"/>
    <col min="8200" max="8200" width="13.75" style="11" customWidth="1"/>
    <col min="8201" max="8449" width="9" style="11"/>
    <col min="8450" max="8450" width="10.875" style="11" customWidth="1"/>
    <col min="8451" max="8451" width="9" style="11"/>
    <col min="8452" max="8452" width="15.375" style="11" customWidth="1"/>
    <col min="8453" max="8453" width="30.875" style="11" customWidth="1"/>
    <col min="8454" max="8454" width="6.875" style="11" customWidth="1"/>
    <col min="8455" max="8455" width="7" style="11" customWidth="1"/>
    <col min="8456" max="8456" width="13.75" style="11" customWidth="1"/>
    <col min="8457" max="8705" width="9" style="11"/>
    <col min="8706" max="8706" width="10.875" style="11" customWidth="1"/>
    <col min="8707" max="8707" width="9" style="11"/>
    <col min="8708" max="8708" width="15.375" style="11" customWidth="1"/>
    <col min="8709" max="8709" width="30.875" style="11" customWidth="1"/>
    <col min="8710" max="8710" width="6.875" style="11" customWidth="1"/>
    <col min="8711" max="8711" width="7" style="11" customWidth="1"/>
    <col min="8712" max="8712" width="13.75" style="11" customWidth="1"/>
    <col min="8713" max="8961" width="9" style="11"/>
    <col min="8962" max="8962" width="10.875" style="11" customWidth="1"/>
    <col min="8963" max="8963" width="9" style="11"/>
    <col min="8964" max="8964" width="15.375" style="11" customWidth="1"/>
    <col min="8965" max="8965" width="30.875" style="11" customWidth="1"/>
    <col min="8966" max="8966" width="6.875" style="11" customWidth="1"/>
    <col min="8967" max="8967" width="7" style="11" customWidth="1"/>
    <col min="8968" max="8968" width="13.75" style="11" customWidth="1"/>
    <col min="8969" max="9217" width="9" style="11"/>
    <col min="9218" max="9218" width="10.875" style="11" customWidth="1"/>
    <col min="9219" max="9219" width="9" style="11"/>
    <col min="9220" max="9220" width="15.375" style="11" customWidth="1"/>
    <col min="9221" max="9221" width="30.875" style="11" customWidth="1"/>
    <col min="9222" max="9222" width="6.875" style="11" customWidth="1"/>
    <col min="9223" max="9223" width="7" style="11" customWidth="1"/>
    <col min="9224" max="9224" width="13.75" style="11" customWidth="1"/>
    <col min="9225" max="9473" width="9" style="11"/>
    <col min="9474" max="9474" width="10.875" style="11" customWidth="1"/>
    <col min="9475" max="9475" width="9" style="11"/>
    <col min="9476" max="9476" width="15.375" style="11" customWidth="1"/>
    <col min="9477" max="9477" width="30.875" style="11" customWidth="1"/>
    <col min="9478" max="9478" width="6.875" style="11" customWidth="1"/>
    <col min="9479" max="9479" width="7" style="11" customWidth="1"/>
    <col min="9480" max="9480" width="13.75" style="11" customWidth="1"/>
    <col min="9481" max="9729" width="9" style="11"/>
    <col min="9730" max="9730" width="10.875" style="11" customWidth="1"/>
    <col min="9731" max="9731" width="9" style="11"/>
    <col min="9732" max="9732" width="15.375" style="11" customWidth="1"/>
    <col min="9733" max="9733" width="30.875" style="11" customWidth="1"/>
    <col min="9734" max="9734" width="6.875" style="11" customWidth="1"/>
    <col min="9735" max="9735" width="7" style="11" customWidth="1"/>
    <col min="9736" max="9736" width="13.75" style="11" customWidth="1"/>
    <col min="9737" max="9985" width="9" style="11"/>
    <col min="9986" max="9986" width="10.875" style="11" customWidth="1"/>
    <col min="9987" max="9987" width="9" style="11"/>
    <col min="9988" max="9988" width="15.375" style="11" customWidth="1"/>
    <col min="9989" max="9989" width="30.875" style="11" customWidth="1"/>
    <col min="9990" max="9990" width="6.875" style="11" customWidth="1"/>
    <col min="9991" max="9991" width="7" style="11" customWidth="1"/>
    <col min="9992" max="9992" width="13.75" style="11" customWidth="1"/>
    <col min="9993" max="10241" width="9" style="11"/>
    <col min="10242" max="10242" width="10.875" style="11" customWidth="1"/>
    <col min="10243" max="10243" width="9" style="11"/>
    <col min="10244" max="10244" width="15.375" style="11" customWidth="1"/>
    <col min="10245" max="10245" width="30.875" style="11" customWidth="1"/>
    <col min="10246" max="10246" width="6.875" style="11" customWidth="1"/>
    <col min="10247" max="10247" width="7" style="11" customWidth="1"/>
    <col min="10248" max="10248" width="13.75" style="11" customWidth="1"/>
    <col min="10249" max="10497" width="9" style="11"/>
    <col min="10498" max="10498" width="10.875" style="11" customWidth="1"/>
    <col min="10499" max="10499" width="9" style="11"/>
    <col min="10500" max="10500" width="15.375" style="11" customWidth="1"/>
    <col min="10501" max="10501" width="30.875" style="11" customWidth="1"/>
    <col min="10502" max="10502" width="6.875" style="11" customWidth="1"/>
    <col min="10503" max="10503" width="7" style="11" customWidth="1"/>
    <col min="10504" max="10504" width="13.75" style="11" customWidth="1"/>
    <col min="10505" max="10753" width="9" style="11"/>
    <col min="10754" max="10754" width="10.875" style="11" customWidth="1"/>
    <col min="10755" max="10755" width="9" style="11"/>
    <col min="10756" max="10756" width="15.375" style="11" customWidth="1"/>
    <col min="10757" max="10757" width="30.875" style="11" customWidth="1"/>
    <col min="10758" max="10758" width="6.875" style="11" customWidth="1"/>
    <col min="10759" max="10759" width="7" style="11" customWidth="1"/>
    <col min="10760" max="10760" width="13.75" style="11" customWidth="1"/>
    <col min="10761" max="11009" width="9" style="11"/>
    <col min="11010" max="11010" width="10.875" style="11" customWidth="1"/>
    <col min="11011" max="11011" width="9" style="11"/>
    <col min="11012" max="11012" width="15.375" style="11" customWidth="1"/>
    <col min="11013" max="11013" width="30.875" style="11" customWidth="1"/>
    <col min="11014" max="11014" width="6.875" style="11" customWidth="1"/>
    <col min="11015" max="11015" width="7" style="11" customWidth="1"/>
    <col min="11016" max="11016" width="13.75" style="11" customWidth="1"/>
    <col min="11017" max="11265" width="9" style="11"/>
    <col min="11266" max="11266" width="10.875" style="11" customWidth="1"/>
    <col min="11267" max="11267" width="9" style="11"/>
    <col min="11268" max="11268" width="15.375" style="11" customWidth="1"/>
    <col min="11269" max="11269" width="30.875" style="11" customWidth="1"/>
    <col min="11270" max="11270" width="6.875" style="11" customWidth="1"/>
    <col min="11271" max="11271" width="7" style="11" customWidth="1"/>
    <col min="11272" max="11272" width="13.75" style="11" customWidth="1"/>
    <col min="11273" max="11521" width="9" style="11"/>
    <col min="11522" max="11522" width="10.875" style="11" customWidth="1"/>
    <col min="11523" max="11523" width="9" style="11"/>
    <col min="11524" max="11524" width="15.375" style="11" customWidth="1"/>
    <col min="11525" max="11525" width="30.875" style="11" customWidth="1"/>
    <col min="11526" max="11526" width="6.875" style="11" customWidth="1"/>
    <col min="11527" max="11527" width="7" style="11" customWidth="1"/>
    <col min="11528" max="11528" width="13.75" style="11" customWidth="1"/>
    <col min="11529" max="11777" width="9" style="11"/>
    <col min="11778" max="11778" width="10.875" style="11" customWidth="1"/>
    <col min="11779" max="11779" width="9" style="11"/>
    <col min="11780" max="11780" width="15.375" style="11" customWidth="1"/>
    <col min="11781" max="11781" width="30.875" style="11" customWidth="1"/>
    <col min="11782" max="11782" width="6.875" style="11" customWidth="1"/>
    <col min="11783" max="11783" width="7" style="11" customWidth="1"/>
    <col min="11784" max="11784" width="13.75" style="11" customWidth="1"/>
    <col min="11785" max="12033" width="9" style="11"/>
    <col min="12034" max="12034" width="10.875" style="11" customWidth="1"/>
    <col min="12035" max="12035" width="9" style="11"/>
    <col min="12036" max="12036" width="15.375" style="11" customWidth="1"/>
    <col min="12037" max="12037" width="30.875" style="11" customWidth="1"/>
    <col min="12038" max="12038" width="6.875" style="11" customWidth="1"/>
    <col min="12039" max="12039" width="7" style="11" customWidth="1"/>
    <col min="12040" max="12040" width="13.75" style="11" customWidth="1"/>
    <col min="12041" max="12289" width="9" style="11"/>
    <col min="12290" max="12290" width="10.875" style="11" customWidth="1"/>
    <col min="12291" max="12291" width="9" style="11"/>
    <col min="12292" max="12292" width="15.375" style="11" customWidth="1"/>
    <col min="12293" max="12293" width="30.875" style="11" customWidth="1"/>
    <col min="12294" max="12294" width="6.875" style="11" customWidth="1"/>
    <col min="12295" max="12295" width="7" style="11" customWidth="1"/>
    <col min="12296" max="12296" width="13.75" style="11" customWidth="1"/>
    <col min="12297" max="12545" width="9" style="11"/>
    <col min="12546" max="12546" width="10.875" style="11" customWidth="1"/>
    <col min="12547" max="12547" width="9" style="11"/>
    <col min="12548" max="12548" width="15.375" style="11" customWidth="1"/>
    <col min="12549" max="12549" width="30.875" style="11" customWidth="1"/>
    <col min="12550" max="12550" width="6.875" style="11" customWidth="1"/>
    <col min="12551" max="12551" width="7" style="11" customWidth="1"/>
    <col min="12552" max="12552" width="13.75" style="11" customWidth="1"/>
    <col min="12553" max="12801" width="9" style="11"/>
    <col min="12802" max="12802" width="10.875" style="11" customWidth="1"/>
    <col min="12803" max="12803" width="9" style="11"/>
    <col min="12804" max="12804" width="15.375" style="11" customWidth="1"/>
    <col min="12805" max="12805" width="30.875" style="11" customWidth="1"/>
    <col min="12806" max="12806" width="6.875" style="11" customWidth="1"/>
    <col min="12807" max="12807" width="7" style="11" customWidth="1"/>
    <col min="12808" max="12808" width="13.75" style="11" customWidth="1"/>
    <col min="12809" max="13057" width="9" style="11"/>
    <col min="13058" max="13058" width="10.875" style="11" customWidth="1"/>
    <col min="13059" max="13059" width="9" style="11"/>
    <col min="13060" max="13060" width="15.375" style="11" customWidth="1"/>
    <col min="13061" max="13061" width="30.875" style="11" customWidth="1"/>
    <col min="13062" max="13062" width="6.875" style="11" customWidth="1"/>
    <col min="13063" max="13063" width="7" style="11" customWidth="1"/>
    <col min="13064" max="13064" width="13.75" style="11" customWidth="1"/>
    <col min="13065" max="13313" width="9" style="11"/>
    <col min="13314" max="13314" width="10.875" style="11" customWidth="1"/>
    <col min="13315" max="13315" width="9" style="11"/>
    <col min="13316" max="13316" width="15.375" style="11" customWidth="1"/>
    <col min="13317" max="13317" width="30.875" style="11" customWidth="1"/>
    <col min="13318" max="13318" width="6.875" style="11" customWidth="1"/>
    <col min="13319" max="13319" width="7" style="11" customWidth="1"/>
    <col min="13320" max="13320" width="13.75" style="11" customWidth="1"/>
    <col min="13321" max="13569" width="9" style="11"/>
    <col min="13570" max="13570" width="10.875" style="11" customWidth="1"/>
    <col min="13571" max="13571" width="9" style="11"/>
    <col min="13572" max="13572" width="15.375" style="11" customWidth="1"/>
    <col min="13573" max="13573" width="30.875" style="11" customWidth="1"/>
    <col min="13574" max="13574" width="6.875" style="11" customWidth="1"/>
    <col min="13575" max="13575" width="7" style="11" customWidth="1"/>
    <col min="13576" max="13576" width="13.75" style="11" customWidth="1"/>
    <col min="13577" max="13825" width="9" style="11"/>
    <col min="13826" max="13826" width="10.875" style="11" customWidth="1"/>
    <col min="13827" max="13827" width="9" style="11"/>
    <col min="13828" max="13828" width="15.375" style="11" customWidth="1"/>
    <col min="13829" max="13829" width="30.875" style="11" customWidth="1"/>
    <col min="13830" max="13830" width="6.875" style="11" customWidth="1"/>
    <col min="13831" max="13831" width="7" style="11" customWidth="1"/>
    <col min="13832" max="13832" width="13.75" style="11" customWidth="1"/>
    <col min="13833" max="14081" width="9" style="11"/>
    <col min="14082" max="14082" width="10.875" style="11" customWidth="1"/>
    <col min="14083" max="14083" width="9" style="11"/>
    <col min="14084" max="14084" width="15.375" style="11" customWidth="1"/>
    <col min="14085" max="14085" width="30.875" style="11" customWidth="1"/>
    <col min="14086" max="14086" width="6.875" style="11" customWidth="1"/>
    <col min="14087" max="14087" width="7" style="11" customWidth="1"/>
    <col min="14088" max="14088" width="13.75" style="11" customWidth="1"/>
    <col min="14089" max="14337" width="9" style="11"/>
    <col min="14338" max="14338" width="10.875" style="11" customWidth="1"/>
    <col min="14339" max="14339" width="9" style="11"/>
    <col min="14340" max="14340" width="15.375" style="11" customWidth="1"/>
    <col min="14341" max="14341" width="30.875" style="11" customWidth="1"/>
    <col min="14342" max="14342" width="6.875" style="11" customWidth="1"/>
    <col min="14343" max="14343" width="7" style="11" customWidth="1"/>
    <col min="14344" max="14344" width="13.75" style="11" customWidth="1"/>
    <col min="14345" max="14593" width="9" style="11"/>
    <col min="14594" max="14594" width="10.875" style="11" customWidth="1"/>
    <col min="14595" max="14595" width="9" style="11"/>
    <col min="14596" max="14596" width="15.375" style="11" customWidth="1"/>
    <col min="14597" max="14597" width="30.875" style="11" customWidth="1"/>
    <col min="14598" max="14598" width="6.875" style="11" customWidth="1"/>
    <col min="14599" max="14599" width="7" style="11" customWidth="1"/>
    <col min="14600" max="14600" width="13.75" style="11" customWidth="1"/>
    <col min="14601" max="14849" width="9" style="11"/>
    <col min="14850" max="14850" width="10.875" style="11" customWidth="1"/>
    <col min="14851" max="14851" width="9" style="11"/>
    <col min="14852" max="14852" width="15.375" style="11" customWidth="1"/>
    <col min="14853" max="14853" width="30.875" style="11" customWidth="1"/>
    <col min="14854" max="14854" width="6.875" style="11" customWidth="1"/>
    <col min="14855" max="14855" width="7" style="11" customWidth="1"/>
    <col min="14856" max="14856" width="13.75" style="11" customWidth="1"/>
    <col min="14857" max="15105" width="9" style="11"/>
    <col min="15106" max="15106" width="10.875" style="11" customWidth="1"/>
    <col min="15107" max="15107" width="9" style="11"/>
    <col min="15108" max="15108" width="15.375" style="11" customWidth="1"/>
    <col min="15109" max="15109" width="30.875" style="11" customWidth="1"/>
    <col min="15110" max="15110" width="6.875" style="11" customWidth="1"/>
    <col min="15111" max="15111" width="7" style="11" customWidth="1"/>
    <col min="15112" max="15112" width="13.75" style="11" customWidth="1"/>
    <col min="15113" max="15361" width="9" style="11"/>
    <col min="15362" max="15362" width="10.875" style="11" customWidth="1"/>
    <col min="15363" max="15363" width="9" style="11"/>
    <col min="15364" max="15364" width="15.375" style="11" customWidth="1"/>
    <col min="15365" max="15365" width="30.875" style="11" customWidth="1"/>
    <col min="15366" max="15366" width="6.875" style="11" customWidth="1"/>
    <col min="15367" max="15367" width="7" style="11" customWidth="1"/>
    <col min="15368" max="15368" width="13.75" style="11" customWidth="1"/>
    <col min="15369" max="15617" width="9" style="11"/>
    <col min="15618" max="15618" width="10.875" style="11" customWidth="1"/>
    <col min="15619" max="15619" width="9" style="11"/>
    <col min="15620" max="15620" width="15.375" style="11" customWidth="1"/>
    <col min="15621" max="15621" width="30.875" style="11" customWidth="1"/>
    <col min="15622" max="15622" width="6.875" style="11" customWidth="1"/>
    <col min="15623" max="15623" width="7" style="11" customWidth="1"/>
    <col min="15624" max="15624" width="13.75" style="11" customWidth="1"/>
    <col min="15625" max="15873" width="9" style="11"/>
    <col min="15874" max="15874" width="10.875" style="11" customWidth="1"/>
    <col min="15875" max="15875" width="9" style="11"/>
    <col min="15876" max="15876" width="15.375" style="11" customWidth="1"/>
    <col min="15877" max="15877" width="30.875" style="11" customWidth="1"/>
    <col min="15878" max="15878" width="6.875" style="11" customWidth="1"/>
    <col min="15879" max="15879" width="7" style="11" customWidth="1"/>
    <col min="15880" max="15880" width="13.75" style="11" customWidth="1"/>
    <col min="15881" max="16129" width="9" style="11"/>
    <col min="16130" max="16130" width="10.875" style="11" customWidth="1"/>
    <col min="16131" max="16131" width="9" style="11"/>
    <col min="16132" max="16132" width="15.375" style="11" customWidth="1"/>
    <col min="16133" max="16133" width="30.875" style="11" customWidth="1"/>
    <col min="16134" max="16134" width="6.875" style="11" customWidth="1"/>
    <col min="16135" max="16135" width="7" style="11" customWidth="1"/>
    <col min="16136" max="16136" width="13.75" style="11" customWidth="1"/>
    <col min="16137" max="16383" width="9" style="11"/>
    <col min="16384" max="16384" width="9.125" style="11" customWidth="1"/>
  </cols>
  <sheetData>
    <row r="1" spans="2:12" s="5" customFormat="1" ht="24" x14ac:dyDescent="0.55000000000000004">
      <c r="B1" s="182" t="s">
        <v>153</v>
      </c>
      <c r="C1" s="182"/>
      <c r="D1" s="182"/>
      <c r="E1" s="182"/>
      <c r="F1" s="182"/>
      <c r="G1" s="182"/>
      <c r="H1" s="182"/>
    </row>
    <row r="2" spans="2:12" s="44" customFormat="1" x14ac:dyDescent="0.55000000000000004">
      <c r="B2" s="43"/>
      <c r="C2" s="43"/>
      <c r="D2" s="43"/>
      <c r="E2" s="43"/>
      <c r="F2" s="43"/>
      <c r="G2" s="43"/>
      <c r="H2" s="43"/>
    </row>
    <row r="3" spans="2:12" s="44" customFormat="1" ht="23.25" customHeight="1" thickBot="1" x14ac:dyDescent="0.6">
      <c r="B3" s="253" t="s">
        <v>147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2:12" s="44" customFormat="1" ht="20.25" customHeight="1" thickTop="1" x14ac:dyDescent="0.55000000000000004">
      <c r="B4" s="183" t="s">
        <v>0</v>
      </c>
      <c r="C4" s="184"/>
      <c r="D4" s="184"/>
      <c r="E4" s="185"/>
      <c r="F4" s="249"/>
      <c r="G4" s="251" t="s">
        <v>32</v>
      </c>
      <c r="H4" s="236" t="s">
        <v>33</v>
      </c>
    </row>
    <row r="5" spans="2:12" s="44" customFormat="1" ht="12" customHeight="1" thickBot="1" x14ac:dyDescent="0.6">
      <c r="B5" s="189"/>
      <c r="C5" s="190"/>
      <c r="D5" s="190"/>
      <c r="E5" s="191"/>
      <c r="F5" s="250"/>
      <c r="G5" s="252"/>
      <c r="H5" s="237"/>
    </row>
    <row r="6" spans="2:12" s="44" customFormat="1" ht="21.75" customHeight="1" thickTop="1" x14ac:dyDescent="0.55000000000000004">
      <c r="B6" s="254" t="s">
        <v>115</v>
      </c>
      <c r="C6" s="255"/>
      <c r="D6" s="255"/>
      <c r="E6" s="256"/>
      <c r="F6" s="45"/>
      <c r="G6" s="46"/>
      <c r="H6" s="46"/>
    </row>
    <row r="7" spans="2:12" s="44" customFormat="1" ht="21.75" customHeight="1" x14ac:dyDescent="0.55000000000000004">
      <c r="B7" s="93" t="s">
        <v>118</v>
      </c>
      <c r="C7" s="88"/>
      <c r="D7" s="88"/>
      <c r="E7" s="89"/>
      <c r="F7" s="90">
        <f>DATA!J36</f>
        <v>4.5294117647058822</v>
      </c>
      <c r="G7" s="90">
        <f>DATA!J37</f>
        <v>0.56328549829076113</v>
      </c>
      <c r="H7" s="91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12" s="44" customFormat="1" x14ac:dyDescent="0.55000000000000004">
      <c r="B8" s="257" t="s">
        <v>116</v>
      </c>
      <c r="C8" s="258"/>
      <c r="D8" s="258"/>
      <c r="E8" s="259"/>
      <c r="F8" s="92"/>
      <c r="G8" s="92"/>
      <c r="H8" s="92"/>
    </row>
    <row r="9" spans="2:12" s="44" customFormat="1" ht="21.75" customHeight="1" x14ac:dyDescent="0.55000000000000004">
      <c r="B9" s="196" t="s">
        <v>117</v>
      </c>
      <c r="C9" s="197"/>
      <c r="D9" s="197"/>
      <c r="E9" s="198"/>
      <c r="F9" s="47">
        <f>DATA!K36</f>
        <v>4.5294117647058822</v>
      </c>
      <c r="G9" s="47">
        <f>DATA!K37</f>
        <v>0.56328549829076113</v>
      </c>
      <c r="H9" s="48" t="str">
        <f>IF(F9&gt;4.5,"มากที่สุด",IF(F9&gt;3.5,"มาก",IF(F9&gt;2.5,"ปานกลาง",IF(F9&gt;1.5,"น้อย",IF(F9&lt;=1.5,"น้อยที่สุด")))))</f>
        <v>มากที่สุด</v>
      </c>
    </row>
    <row r="10" spans="2:12" s="44" customFormat="1" ht="21.75" customHeight="1" x14ac:dyDescent="0.55000000000000004">
      <c r="B10" s="203" t="s">
        <v>119</v>
      </c>
      <c r="C10" s="203"/>
      <c r="D10" s="203"/>
      <c r="E10" s="203"/>
      <c r="F10" s="56">
        <f>DATA!L36</f>
        <v>4.5588235294117645</v>
      </c>
      <c r="G10" s="56">
        <f>DATA!M37</f>
        <v>0.56328549829076113</v>
      </c>
      <c r="H10" s="57" t="str">
        <f t="shared" ref="H10" si="0">IF(F10&gt;4.5,"มากที่สุด",IF(F10&gt;3.5,"มาก",IF(F10&gt;2.5,"ปานกลาง",IF(F10&gt;1.5,"น้อย",IF(F10&lt;=1.5,"น้อยที่สุด")))))</f>
        <v>มากที่สุด</v>
      </c>
    </row>
    <row r="11" spans="2:12" s="44" customFormat="1" ht="21.75" customHeight="1" x14ac:dyDescent="0.55000000000000004">
      <c r="B11" s="204" t="s">
        <v>120</v>
      </c>
      <c r="C11" s="205"/>
      <c r="D11" s="205"/>
      <c r="E11" s="206"/>
      <c r="F11" s="72">
        <f>DATA!M36</f>
        <v>4.4705882352941178</v>
      </c>
      <c r="G11" s="72">
        <f>DATA!M37</f>
        <v>0.56328549829076113</v>
      </c>
      <c r="H11" s="66" t="str">
        <f t="shared" ref="H11:H14" si="1">IF(F11&gt;4.5,"มากที่สุด",IF(F11&gt;3.5,"มาก",IF(F11&gt;2.5,"ปานกลาง",IF(F11&gt;1.5,"น้อย",IF(F11&lt;=1.5,"น้อยที่สุด")))))</f>
        <v>มาก</v>
      </c>
    </row>
    <row r="12" spans="2:12" s="44" customFormat="1" ht="21.75" customHeight="1" x14ac:dyDescent="0.55000000000000004">
      <c r="B12" s="210" t="s">
        <v>121</v>
      </c>
      <c r="C12" s="211"/>
      <c r="D12" s="211"/>
      <c r="E12" s="212"/>
      <c r="F12" s="56">
        <f>DATA!N36</f>
        <v>4.5294117647058822</v>
      </c>
      <c r="G12" s="56">
        <f>DATA!N37</f>
        <v>0.56328549829076113</v>
      </c>
      <c r="H12" s="57" t="str">
        <f t="shared" si="1"/>
        <v>มากที่สุด</v>
      </c>
    </row>
    <row r="13" spans="2:12" s="44" customFormat="1" ht="21.75" customHeight="1" x14ac:dyDescent="0.55000000000000004">
      <c r="B13" s="203" t="s">
        <v>122</v>
      </c>
      <c r="C13" s="203"/>
      <c r="D13" s="203"/>
      <c r="E13" s="203"/>
      <c r="F13" s="72">
        <f>DATA!O36</f>
        <v>4.4705882352941178</v>
      </c>
      <c r="G13" s="72">
        <f>DATA!O37</f>
        <v>0.56328549829076113</v>
      </c>
      <c r="H13" s="66" t="str">
        <f t="shared" si="1"/>
        <v>มาก</v>
      </c>
    </row>
    <row r="14" spans="2:12" s="44" customFormat="1" ht="21.75" customHeight="1" x14ac:dyDescent="0.55000000000000004">
      <c r="B14" s="204" t="s">
        <v>123</v>
      </c>
      <c r="C14" s="205"/>
      <c r="D14" s="205"/>
      <c r="E14" s="206"/>
      <c r="F14" s="47">
        <f>DATA!P36</f>
        <v>4.4705882352941178</v>
      </c>
      <c r="G14" s="47">
        <f>DATA!P37</f>
        <v>0.56328549829076113</v>
      </c>
      <c r="H14" s="48" t="str">
        <f t="shared" si="1"/>
        <v>มาก</v>
      </c>
    </row>
    <row r="15" spans="2:12" s="44" customFormat="1" ht="21.75" customHeight="1" x14ac:dyDescent="0.55000000000000004">
      <c r="B15" s="204" t="s">
        <v>124</v>
      </c>
      <c r="C15" s="205"/>
      <c r="D15" s="205"/>
      <c r="E15" s="206"/>
      <c r="F15" s="47">
        <f>DATA!Q36</f>
        <v>4.5</v>
      </c>
      <c r="G15" s="47">
        <f>DATA!Q37</f>
        <v>0.56407607481776623</v>
      </c>
      <c r="H15" s="48" t="str">
        <f t="shared" ref="H15" si="2">IF(F15&gt;4.5,"มากที่สุด",IF(F15&gt;3.5,"มาก",IF(F15&gt;2.5,"ปานกลาง",IF(F15&gt;1.5,"น้อย",IF(F15&lt;=1.5,"น้อยที่สุด")))))</f>
        <v>มาก</v>
      </c>
    </row>
    <row r="16" spans="2:12" s="44" customFormat="1" ht="21.75" customHeight="1" x14ac:dyDescent="0.55000000000000004">
      <c r="B16" s="67" t="s">
        <v>125</v>
      </c>
      <c r="C16" s="68"/>
      <c r="D16" s="68"/>
      <c r="E16" s="69"/>
      <c r="F16" s="47">
        <f>DATA!R36</f>
        <v>4.5</v>
      </c>
      <c r="G16" s="47">
        <f>DATA!Q37</f>
        <v>0.56407607481776623</v>
      </c>
      <c r="H16" s="48" t="str">
        <f t="shared" ref="H16:H18" si="3">IF(F16&gt;4.5,"มากที่สุด",IF(F16&gt;3.5,"มาก",IF(F16&gt;2.5,"ปานกลาง",IF(F16&gt;1.5,"น้อย",IF(F16&lt;=1.5,"น้อยที่สุด")))))</f>
        <v>มาก</v>
      </c>
    </row>
    <row r="17" spans="2:10" s="44" customFormat="1" ht="21.75" customHeight="1" x14ac:dyDescent="0.55000000000000004">
      <c r="B17" s="196" t="s">
        <v>126</v>
      </c>
      <c r="C17" s="197"/>
      <c r="D17" s="197"/>
      <c r="E17" s="198"/>
      <c r="F17" s="47">
        <f>DATA!S36</f>
        <v>4.4705882352941178</v>
      </c>
      <c r="G17" s="47">
        <f>DATA!Q37</f>
        <v>0.56407607481776623</v>
      </c>
      <c r="H17" s="48" t="str">
        <f t="shared" si="3"/>
        <v>มาก</v>
      </c>
    </row>
    <row r="18" spans="2:10" s="44" customFormat="1" ht="21.75" customHeight="1" x14ac:dyDescent="0.55000000000000004">
      <c r="B18" s="207" t="s">
        <v>127</v>
      </c>
      <c r="C18" s="208"/>
      <c r="D18" s="208"/>
      <c r="E18" s="209"/>
      <c r="F18" s="47">
        <f>DATA!T36</f>
        <v>4.5294117647058822</v>
      </c>
      <c r="G18" s="47">
        <f>DATA!S37</f>
        <v>0.56328549829076113</v>
      </c>
      <c r="H18" s="48" t="str">
        <f t="shared" si="3"/>
        <v>มากที่สุด</v>
      </c>
    </row>
    <row r="19" spans="2:10" s="44" customFormat="1" ht="21.75" customHeight="1" x14ac:dyDescent="0.55000000000000004">
      <c r="B19" s="213" t="s">
        <v>141</v>
      </c>
      <c r="C19" s="214"/>
      <c r="D19" s="214"/>
      <c r="E19" s="215"/>
      <c r="F19" s="49">
        <f>DATA!T39</f>
        <v>4.5029411764705882</v>
      </c>
      <c r="G19" s="49">
        <f>DATA!T38</f>
        <v>0.55653017639437052</v>
      </c>
      <c r="H19" s="50" t="str">
        <f>IF(F19&gt;4.5,"มากที่สุด",IF(F19&gt;3.5,"มาก",IF(F19&gt;2.5,"ปานกลาง",IF(F19&gt;1.5,"น้อย",IF(F19&lt;=1.5,"น้อยที่สุด")))))</f>
        <v>มากที่สุด</v>
      </c>
      <c r="J19" s="51"/>
    </row>
    <row r="20" spans="2:10" s="52" customFormat="1" ht="24" x14ac:dyDescent="0.55000000000000004">
      <c r="B20" s="19"/>
      <c r="C20" s="19"/>
      <c r="D20" s="19"/>
      <c r="E20" s="19"/>
      <c r="F20" s="19"/>
      <c r="G20" s="19"/>
      <c r="H20" s="19"/>
      <c r="I20" s="18"/>
    </row>
    <row r="21" spans="2:10" s="1" customFormat="1" ht="24" x14ac:dyDescent="0.55000000000000004">
      <c r="B21" s="28"/>
      <c r="C21" s="260" t="s">
        <v>166</v>
      </c>
      <c r="D21" s="202"/>
      <c r="E21" s="202"/>
      <c r="F21" s="202"/>
      <c r="G21" s="202"/>
      <c r="H21" s="202"/>
    </row>
    <row r="22" spans="2:10" s="1" customFormat="1" ht="24" x14ac:dyDescent="0.55000000000000004">
      <c r="B22" s="225" t="s">
        <v>143</v>
      </c>
      <c r="C22" s="225"/>
      <c r="D22" s="225"/>
      <c r="E22" s="225"/>
      <c r="F22" s="225"/>
      <c r="G22" s="225"/>
      <c r="H22" s="225"/>
    </row>
    <row r="23" spans="2:10" s="1" customFormat="1" ht="24" x14ac:dyDescent="0.55000000000000004">
      <c r="B23" s="166" t="s">
        <v>144</v>
      </c>
      <c r="C23" s="167"/>
      <c r="D23" s="167"/>
      <c r="E23" s="167"/>
      <c r="F23" s="167"/>
      <c r="G23" s="167"/>
      <c r="H23" s="167"/>
    </row>
    <row r="24" spans="2:10" s="1" customFormat="1" ht="24" x14ac:dyDescent="0.55000000000000004">
      <c r="B24" s="53"/>
      <c r="C24" s="166" t="s">
        <v>142</v>
      </c>
      <c r="D24" s="166"/>
      <c r="E24" s="166"/>
      <c r="F24" s="166"/>
      <c r="G24" s="166"/>
      <c r="H24" s="166"/>
    </row>
    <row r="25" spans="2:10" s="1" customFormat="1" ht="24" x14ac:dyDescent="0.55000000000000004">
      <c r="B25" s="53" t="s">
        <v>145</v>
      </c>
      <c r="C25" s="54"/>
      <c r="D25" s="54"/>
      <c r="E25" s="54"/>
      <c r="F25" s="54"/>
      <c r="G25" s="54"/>
      <c r="H25" s="54"/>
    </row>
    <row r="26" spans="2:10" s="1" customFormat="1" ht="24" x14ac:dyDescent="0.55000000000000004">
      <c r="B26" s="166" t="s">
        <v>148</v>
      </c>
      <c r="C26" s="167"/>
      <c r="D26" s="167"/>
      <c r="E26" s="167"/>
      <c r="F26" s="167"/>
      <c r="G26" s="167"/>
      <c r="H26" s="167"/>
    </row>
    <row r="27" spans="2:10" s="52" customFormat="1" ht="24" x14ac:dyDescent="0.55000000000000004">
      <c r="B27" s="1" t="s">
        <v>149</v>
      </c>
    </row>
    <row r="37" spans="2:8" ht="24" x14ac:dyDescent="0.55000000000000004">
      <c r="B37" s="182" t="s">
        <v>165</v>
      </c>
      <c r="C37" s="182"/>
      <c r="D37" s="182"/>
      <c r="E37" s="182"/>
      <c r="F37" s="182"/>
      <c r="G37" s="182"/>
      <c r="H37" s="182"/>
    </row>
    <row r="38" spans="2:8" ht="24" thickBot="1" x14ac:dyDescent="0.6"/>
    <row r="39" spans="2:8" s="44" customFormat="1" ht="20.25" customHeight="1" thickTop="1" x14ac:dyDescent="0.55000000000000004">
      <c r="B39" s="183" t="s">
        <v>0</v>
      </c>
      <c r="C39" s="184"/>
      <c r="D39" s="184"/>
      <c r="E39" s="185"/>
      <c r="F39" s="249"/>
      <c r="G39" s="251" t="s">
        <v>32</v>
      </c>
      <c r="H39" s="236" t="s">
        <v>33</v>
      </c>
    </row>
    <row r="40" spans="2:8" s="44" customFormat="1" ht="12" customHeight="1" thickBot="1" x14ac:dyDescent="0.6">
      <c r="B40" s="189"/>
      <c r="C40" s="190"/>
      <c r="D40" s="190"/>
      <c r="E40" s="191"/>
      <c r="F40" s="250"/>
      <c r="G40" s="252"/>
      <c r="H40" s="237"/>
    </row>
    <row r="41" spans="2:8" s="44" customFormat="1" ht="21.75" customHeight="1" thickTop="1" x14ac:dyDescent="0.55000000000000004">
      <c r="B41" s="233" t="s">
        <v>128</v>
      </c>
      <c r="C41" s="234"/>
      <c r="D41" s="234"/>
      <c r="E41" s="235"/>
      <c r="F41" s="45"/>
      <c r="G41" s="46"/>
      <c r="H41" s="46"/>
    </row>
    <row r="42" spans="2:8" s="44" customFormat="1" ht="21.75" customHeight="1" x14ac:dyDescent="0.55000000000000004">
      <c r="B42" s="58" t="s">
        <v>129</v>
      </c>
      <c r="C42" s="59"/>
      <c r="D42" s="59"/>
      <c r="E42" s="60"/>
      <c r="F42" s="74">
        <f>DATA!V36</f>
        <v>4.5588235294117645</v>
      </c>
      <c r="G42" s="72">
        <f>DATA!V37</f>
        <v>0.50399473726137811</v>
      </c>
      <c r="H42" s="66" t="str">
        <f>IF(F42&gt;4.5,"มากที่สุด",IF(F42&gt;3.5,"มาก",IF(F42&gt;2.5,"ปานกลาง",IF(F42&gt;1.5,"น้อย",IF(F42&lt;=1.5,"น้อยที่สุด")))))</f>
        <v>มากที่สุด</v>
      </c>
    </row>
    <row r="43" spans="2:8" s="44" customFormat="1" ht="21.75" customHeight="1" x14ac:dyDescent="0.55000000000000004">
      <c r="B43" s="216" t="s">
        <v>130</v>
      </c>
      <c r="C43" s="217"/>
      <c r="D43" s="217"/>
      <c r="E43" s="218"/>
      <c r="F43" s="72">
        <f>DATA!W36</f>
        <v>4.5588235294117645</v>
      </c>
      <c r="G43" s="72">
        <f>DATA!W37</f>
        <v>0.50399473726137811</v>
      </c>
      <c r="H43" s="66" t="str">
        <f>IF(F43&gt;4.5,"มากที่สุด",IF(F43&gt;3.5,"มาก",IF(F43&gt;2.5,"ปานกลาง",IF(F43&gt;1.5,"น้อย",IF(F43&lt;=1.5,"น้อยที่สุด")))))</f>
        <v>มากที่สุด</v>
      </c>
    </row>
    <row r="44" spans="2:8" s="44" customFormat="1" ht="21.75" customHeight="1" x14ac:dyDescent="0.55000000000000004">
      <c r="B44" s="70" t="s">
        <v>131</v>
      </c>
      <c r="C44" s="95"/>
      <c r="D44" s="95"/>
      <c r="E44" s="96"/>
      <c r="F44" s="226">
        <f>DATA!X36</f>
        <v>4.5454545454545459</v>
      </c>
      <c r="G44" s="226">
        <f>DATA!X37</f>
        <v>0.50564989684743</v>
      </c>
      <c r="H44" s="228" t="str">
        <f>IF(F44&gt;4.5,"มากที่สุด",IF(F44&gt;3.5,"มาก",IF(F44&gt;2.5,"ปานกลาง",IF(F44&gt;1.5,"น้อย",IF(F44&lt;=1.5,"น้อยที่สุด")))))</f>
        <v>มากที่สุด</v>
      </c>
    </row>
    <row r="45" spans="2:8" s="44" customFormat="1" ht="21.75" customHeight="1" x14ac:dyDescent="0.55000000000000004">
      <c r="B45" s="73" t="s">
        <v>132</v>
      </c>
      <c r="C45" s="94"/>
      <c r="D45" s="94"/>
      <c r="E45" s="97"/>
      <c r="F45" s="227"/>
      <c r="G45" s="227"/>
      <c r="H45" s="229"/>
    </row>
    <row r="46" spans="2:8" s="44" customFormat="1" ht="21.75" customHeight="1" x14ac:dyDescent="0.55000000000000004">
      <c r="B46" s="238" t="s">
        <v>133</v>
      </c>
      <c r="C46" s="217"/>
      <c r="D46" s="217"/>
      <c r="E46" s="218"/>
      <c r="F46" s="226">
        <f>DATA!Y36</f>
        <v>4.5151515151515156</v>
      </c>
      <c r="G46" s="226">
        <f>DATA!Y37</f>
        <v>0.50751921892255247</v>
      </c>
      <c r="H46" s="228" t="str">
        <f t="shared" ref="H46" si="4">IF(F46&gt;4.5,"มากที่สุด",IF(F46&gt;3.5,"มาก",IF(F46&gt;2.5,"ปานกลาง",IF(F46&gt;1.5,"น้อย",IF(F46&lt;=1.5,"น้อยที่สุด")))))</f>
        <v>มากที่สุด</v>
      </c>
    </row>
    <row r="47" spans="2:8" s="44" customFormat="1" ht="21.75" customHeight="1" x14ac:dyDescent="0.55000000000000004">
      <c r="B47" s="219" t="s">
        <v>134</v>
      </c>
      <c r="C47" s="220"/>
      <c r="D47" s="220"/>
      <c r="E47" s="221"/>
      <c r="F47" s="227"/>
      <c r="G47" s="227"/>
      <c r="H47" s="229"/>
    </row>
    <row r="48" spans="2:8" s="44" customFormat="1" ht="21.75" customHeight="1" x14ac:dyDescent="0.55000000000000004">
      <c r="B48" s="230" t="s">
        <v>135</v>
      </c>
      <c r="C48" s="239"/>
      <c r="D48" s="239"/>
      <c r="E48" s="240"/>
      <c r="F48" s="226">
        <f>DATA!Z36</f>
        <v>4.5294117647058822</v>
      </c>
      <c r="G48" s="226">
        <f>DATA!Y37</f>
        <v>0.50751921892255247</v>
      </c>
      <c r="H48" s="228" t="str">
        <f t="shared" ref="H48:H50" si="5">IF(F48&gt;4.5,"มากที่สุด",IF(F48&gt;3.5,"มาก",IF(F48&gt;2.5,"ปานกลาง",IF(F48&gt;1.5,"น้อย",IF(F48&lt;=1.5,"น้อยที่สุด")))))</f>
        <v>มากที่สุด</v>
      </c>
    </row>
    <row r="49" spans="2:10" s="44" customFormat="1" ht="21.75" customHeight="1" x14ac:dyDescent="0.55000000000000004">
      <c r="B49" s="230" t="s">
        <v>146</v>
      </c>
      <c r="C49" s="231"/>
      <c r="D49" s="231"/>
      <c r="E49" s="232"/>
      <c r="F49" s="227"/>
      <c r="G49" s="227"/>
      <c r="H49" s="229"/>
    </row>
    <row r="50" spans="2:10" s="44" customFormat="1" ht="21.75" customHeight="1" x14ac:dyDescent="0.55000000000000004">
      <c r="B50" s="241" t="s">
        <v>136</v>
      </c>
      <c r="C50" s="242"/>
      <c r="D50" s="242"/>
      <c r="E50" s="243"/>
      <c r="F50" s="226">
        <f>DATA!AA36</f>
        <v>4.5588235294117645</v>
      </c>
      <c r="G50" s="226">
        <f>DATA!AA37</f>
        <v>0.50399473726137811</v>
      </c>
      <c r="H50" s="228" t="str">
        <f t="shared" si="5"/>
        <v>มากที่สุด</v>
      </c>
    </row>
    <row r="51" spans="2:10" s="44" customFormat="1" ht="21.75" customHeight="1" x14ac:dyDescent="0.55000000000000004">
      <c r="B51" s="230" t="s">
        <v>137</v>
      </c>
      <c r="C51" s="231"/>
      <c r="D51" s="231"/>
      <c r="E51" s="232"/>
      <c r="F51" s="247"/>
      <c r="G51" s="247"/>
      <c r="H51" s="248"/>
    </row>
    <row r="52" spans="2:10" s="44" customFormat="1" ht="21.75" customHeight="1" x14ac:dyDescent="0.55000000000000004">
      <c r="B52" s="222" t="s">
        <v>138</v>
      </c>
      <c r="C52" s="223"/>
      <c r="D52" s="223"/>
      <c r="E52" s="224"/>
      <c r="F52" s="247"/>
      <c r="G52" s="247"/>
      <c r="H52" s="248"/>
    </row>
    <row r="53" spans="2:10" s="44" customFormat="1" ht="21.75" customHeight="1" x14ac:dyDescent="0.55000000000000004">
      <c r="B53" s="244" t="s">
        <v>139</v>
      </c>
      <c r="C53" s="245"/>
      <c r="D53" s="245"/>
      <c r="E53" s="246"/>
      <c r="F53" s="227"/>
      <c r="G53" s="227"/>
      <c r="H53" s="229"/>
    </row>
    <row r="54" spans="2:10" s="44" customFormat="1" ht="21.75" customHeight="1" x14ac:dyDescent="0.55000000000000004">
      <c r="B54" s="213" t="s">
        <v>140</v>
      </c>
      <c r="C54" s="214"/>
      <c r="D54" s="214"/>
      <c r="E54" s="215"/>
      <c r="F54" s="49">
        <f>DATA!AA39</f>
        <v>4.5445544554455441</v>
      </c>
      <c r="G54" s="49">
        <f>DATA!AA38</f>
        <v>0.49924824033497067</v>
      </c>
      <c r="H54" s="50" t="str">
        <f>IF(F54&gt;4.5,"มากที่สุด",IF(F54&gt;3.5,"มาก",IF(F54&gt;2.5,"ปานกลาง",IF(F54&gt;1.5,"น้อย",IF(F54&lt;=1.5,"น้อยที่สุด")))))</f>
        <v>มากที่สุด</v>
      </c>
      <c r="J54" s="51"/>
    </row>
    <row r="55" spans="2:10" s="52" customFormat="1" ht="24" x14ac:dyDescent="0.55000000000000004">
      <c r="B55" s="19"/>
      <c r="C55" s="19"/>
      <c r="D55" s="19"/>
      <c r="E55" s="19"/>
      <c r="F55" s="19"/>
      <c r="G55" s="19"/>
      <c r="H55" s="19"/>
      <c r="I55" s="18"/>
    </row>
    <row r="56" spans="2:10" s="1" customFormat="1" ht="24" x14ac:dyDescent="0.55000000000000004">
      <c r="B56" s="28"/>
      <c r="C56" s="202" t="s">
        <v>167</v>
      </c>
      <c r="D56" s="202"/>
      <c r="E56" s="202"/>
      <c r="F56" s="202"/>
      <c r="G56" s="202"/>
      <c r="H56" s="202"/>
    </row>
    <row r="57" spans="2:10" s="1" customFormat="1" ht="24" x14ac:dyDescent="0.55000000000000004">
      <c r="B57" s="166" t="s">
        <v>150</v>
      </c>
      <c r="C57" s="167"/>
      <c r="D57" s="167"/>
      <c r="E57" s="167"/>
      <c r="F57" s="167"/>
      <c r="G57" s="167"/>
      <c r="H57" s="167"/>
    </row>
    <row r="58" spans="2:10" s="1" customFormat="1" ht="24" x14ac:dyDescent="0.55000000000000004">
      <c r="B58" s="53"/>
      <c r="C58" s="166" t="s">
        <v>155</v>
      </c>
      <c r="D58" s="166"/>
      <c r="E58" s="166"/>
      <c r="F58" s="166"/>
      <c r="G58" s="166"/>
      <c r="H58" s="166"/>
    </row>
    <row r="59" spans="2:10" s="1" customFormat="1" ht="24" x14ac:dyDescent="0.55000000000000004">
      <c r="B59" s="53" t="s">
        <v>156</v>
      </c>
      <c r="C59" s="54"/>
      <c r="D59" s="54"/>
      <c r="E59" s="54"/>
      <c r="F59" s="54"/>
      <c r="G59" s="54"/>
      <c r="H59" s="54"/>
    </row>
    <row r="60" spans="2:10" s="1" customFormat="1" ht="24" x14ac:dyDescent="0.55000000000000004">
      <c r="B60" s="53" t="s">
        <v>157</v>
      </c>
      <c r="C60" s="103"/>
      <c r="D60" s="103"/>
      <c r="E60" s="103"/>
      <c r="F60" s="103"/>
      <c r="G60" s="103"/>
      <c r="H60" s="103"/>
    </row>
    <row r="61" spans="2:10" s="1" customFormat="1" ht="24" x14ac:dyDescent="0.55000000000000004">
      <c r="B61" s="53" t="s">
        <v>158</v>
      </c>
      <c r="C61" s="103"/>
      <c r="D61" s="103"/>
      <c r="E61" s="103"/>
      <c r="F61" s="103"/>
      <c r="G61" s="103"/>
      <c r="H61" s="103"/>
    </row>
    <row r="62" spans="2:10" s="1" customFormat="1" ht="24" x14ac:dyDescent="0.55000000000000004">
      <c r="B62" s="53" t="s">
        <v>159</v>
      </c>
      <c r="C62" s="103"/>
      <c r="D62" s="103"/>
      <c r="E62" s="103"/>
      <c r="F62" s="103"/>
      <c r="G62" s="103"/>
      <c r="H62" s="103"/>
    </row>
    <row r="63" spans="2:10" s="1" customFormat="1" ht="24" x14ac:dyDescent="0.55000000000000004">
      <c r="B63" s="53" t="s">
        <v>161</v>
      </c>
      <c r="C63" s="71"/>
      <c r="D63" s="71"/>
      <c r="E63" s="71"/>
      <c r="F63" s="71"/>
      <c r="G63" s="71"/>
      <c r="H63" s="71"/>
    </row>
    <row r="64" spans="2:10" s="1" customFormat="1" ht="24" x14ac:dyDescent="0.55000000000000004">
      <c r="B64" s="166" t="s">
        <v>160</v>
      </c>
      <c r="C64" s="167"/>
      <c r="D64" s="167"/>
      <c r="E64" s="167"/>
      <c r="F64" s="167"/>
      <c r="G64" s="167"/>
      <c r="H64" s="167"/>
    </row>
  </sheetData>
  <mergeCells count="55">
    <mergeCell ref="B11:E11"/>
    <mergeCell ref="B15:E15"/>
    <mergeCell ref="B13:E13"/>
    <mergeCell ref="B14:E14"/>
    <mergeCell ref="B26:H26"/>
    <mergeCell ref="B19:E19"/>
    <mergeCell ref="C21:H21"/>
    <mergeCell ref="H50:H53"/>
    <mergeCell ref="B1:H1"/>
    <mergeCell ref="B4:E5"/>
    <mergeCell ref="F4:F5"/>
    <mergeCell ref="G4:G5"/>
    <mergeCell ref="H4:H5"/>
    <mergeCell ref="B3:L3"/>
    <mergeCell ref="B6:E6"/>
    <mergeCell ref="F39:F40"/>
    <mergeCell ref="G39:G40"/>
    <mergeCell ref="B17:E17"/>
    <mergeCell ref="B18:E18"/>
    <mergeCell ref="B12:E12"/>
    <mergeCell ref="B9:E9"/>
    <mergeCell ref="B8:E8"/>
    <mergeCell ref="B10:E10"/>
    <mergeCell ref="H44:H45"/>
    <mergeCell ref="F46:F47"/>
    <mergeCell ref="G46:G47"/>
    <mergeCell ref="H46:H47"/>
    <mergeCell ref="B64:H64"/>
    <mergeCell ref="B46:E46"/>
    <mergeCell ref="B48:E48"/>
    <mergeCell ref="B57:H57"/>
    <mergeCell ref="C58:H58"/>
    <mergeCell ref="B50:E50"/>
    <mergeCell ref="B54:E54"/>
    <mergeCell ref="C56:H56"/>
    <mergeCell ref="B49:E49"/>
    <mergeCell ref="B53:E53"/>
    <mergeCell ref="F50:F53"/>
    <mergeCell ref="G50:G53"/>
    <mergeCell ref="B47:E47"/>
    <mergeCell ref="B52:E52"/>
    <mergeCell ref="B22:H22"/>
    <mergeCell ref="F48:F49"/>
    <mergeCell ref="G48:G49"/>
    <mergeCell ref="H48:H49"/>
    <mergeCell ref="B51:E51"/>
    <mergeCell ref="B39:E40"/>
    <mergeCell ref="B41:E41"/>
    <mergeCell ref="B37:H37"/>
    <mergeCell ref="B43:E43"/>
    <mergeCell ref="H39:H40"/>
    <mergeCell ref="B23:H23"/>
    <mergeCell ref="C24:H24"/>
    <mergeCell ref="F44:F45"/>
    <mergeCell ref="G44:G45"/>
  </mergeCells>
  <pageMargins left="0.70866141732283472" right="0" top="0.74803149606299213" bottom="0.74803149606299213" header="0.31496062992125984" footer="0.31496062992125984"/>
  <pageSetup paperSize="9" scale="9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152400</xdr:colOff>
                <xdr:row>3</xdr:row>
                <xdr:rowOff>123825</xdr:rowOff>
              </from>
              <to>
                <xdr:col>5</xdr:col>
                <xdr:colOff>285750</xdr:colOff>
                <xdr:row>3</xdr:row>
                <xdr:rowOff>238125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7" r:id="rId6">
          <objectPr defaultSize="0" autoPict="0" r:id="rId5">
            <anchor moveWithCells="1" sizeWithCells="1">
              <from>
                <xdr:col>5</xdr:col>
                <xdr:colOff>152400</xdr:colOff>
                <xdr:row>38</xdr:row>
                <xdr:rowOff>152400</xdr:rowOff>
              </from>
              <to>
                <xdr:col>5</xdr:col>
                <xdr:colOff>285750</xdr:colOff>
                <xdr:row>39</xdr:row>
                <xdr:rowOff>9525</xdr:rowOff>
              </to>
            </anchor>
          </objectPr>
        </oleObject>
      </mc:Choice>
      <mc:Fallback>
        <oleObject progId="Equation.3" shapeId="819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D998-E4CB-43C2-88A1-6E50211640C7}">
  <sheetPr>
    <tabColor rgb="FF28E6E6"/>
  </sheetPr>
  <dimension ref="A1:AC180"/>
  <sheetViews>
    <sheetView topLeftCell="F28" zoomScale="90" zoomScaleNormal="90" workbookViewId="0">
      <selection activeCell="G1" sqref="G1:G1048576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625" style="36" bestFit="1" customWidth="1"/>
    <col min="8" max="8" width="26" style="36" bestFit="1" customWidth="1"/>
    <col min="9" max="9" width="18.125" style="36" customWidth="1"/>
    <col min="10" max="10" width="9.375" style="36" customWidth="1"/>
    <col min="11" max="11" width="8.125" style="36" customWidth="1"/>
    <col min="12" max="20" width="7.625" style="36" customWidth="1"/>
    <col min="21" max="21" width="7.625" style="137" customWidth="1"/>
    <col min="22" max="27" width="7.625" style="36" customWidth="1"/>
    <col min="28" max="28" width="7.5" style="36" customWidth="1"/>
    <col min="29" max="16384" width="12.625" style="36"/>
  </cols>
  <sheetData>
    <row r="1" spans="1:29" s="64" customFormat="1" ht="38.25" customHeight="1" x14ac:dyDescent="0.55000000000000004">
      <c r="A1" s="63" t="s">
        <v>7</v>
      </c>
      <c r="B1" s="63" t="s">
        <v>19</v>
      </c>
      <c r="C1" s="63" t="s">
        <v>20</v>
      </c>
      <c r="D1" s="63"/>
      <c r="E1" s="63" t="s">
        <v>18</v>
      </c>
      <c r="F1" s="63" t="s">
        <v>113</v>
      </c>
      <c r="G1" s="63"/>
      <c r="H1" s="63"/>
      <c r="I1" s="63"/>
      <c r="J1" s="83" t="s">
        <v>90</v>
      </c>
      <c r="K1" s="77" t="s">
        <v>91</v>
      </c>
      <c r="L1" s="77" t="s">
        <v>92</v>
      </c>
      <c r="M1" s="77" t="s">
        <v>93</v>
      </c>
      <c r="N1" s="77" t="s">
        <v>94</v>
      </c>
      <c r="O1" s="77" t="s">
        <v>95</v>
      </c>
      <c r="P1" s="77" t="s">
        <v>96</v>
      </c>
      <c r="Q1" s="77" t="s">
        <v>97</v>
      </c>
      <c r="R1" s="77" t="s">
        <v>98</v>
      </c>
      <c r="S1" s="78" t="s">
        <v>99</v>
      </c>
      <c r="T1" s="78" t="s">
        <v>100</v>
      </c>
      <c r="U1" s="142"/>
      <c r="V1" s="79" t="s">
        <v>101</v>
      </c>
      <c r="W1" s="79" t="s">
        <v>102</v>
      </c>
      <c r="X1" s="79" t="s">
        <v>103</v>
      </c>
      <c r="Y1" s="79" t="s">
        <v>104</v>
      </c>
      <c r="Z1" s="79" t="s">
        <v>105</v>
      </c>
      <c r="AA1" s="79" t="s">
        <v>106</v>
      </c>
    </row>
    <row r="2" spans="1:29" x14ac:dyDescent="0.55000000000000004">
      <c r="A2" s="37" t="s">
        <v>51</v>
      </c>
      <c r="B2" s="36" t="s">
        <v>8</v>
      </c>
      <c r="C2" s="36" t="s">
        <v>52</v>
      </c>
      <c r="D2" s="36" t="s">
        <v>22</v>
      </c>
      <c r="E2" s="36" t="s">
        <v>53</v>
      </c>
      <c r="F2" s="36" t="s">
        <v>54</v>
      </c>
      <c r="G2" s="145" t="s">
        <v>192</v>
      </c>
      <c r="H2" s="36" t="s">
        <v>41</v>
      </c>
      <c r="I2" s="36" t="s">
        <v>55</v>
      </c>
      <c r="J2" s="84">
        <v>4</v>
      </c>
      <c r="K2" s="81">
        <v>4</v>
      </c>
      <c r="L2" s="81">
        <v>4</v>
      </c>
      <c r="M2" s="81">
        <v>4</v>
      </c>
      <c r="N2" s="81">
        <v>4</v>
      </c>
      <c r="O2" s="81">
        <v>4</v>
      </c>
      <c r="P2" s="81">
        <v>4</v>
      </c>
      <c r="Q2" s="81">
        <v>4</v>
      </c>
      <c r="R2" s="81">
        <v>4</v>
      </c>
      <c r="S2" s="81">
        <v>4</v>
      </c>
      <c r="T2" s="138">
        <v>4</v>
      </c>
      <c r="U2" s="143"/>
      <c r="V2" s="140">
        <v>4</v>
      </c>
      <c r="W2" s="82">
        <v>4</v>
      </c>
      <c r="X2" s="82">
        <v>4</v>
      </c>
      <c r="Y2" s="82">
        <v>4</v>
      </c>
      <c r="Z2" s="82">
        <v>4</v>
      </c>
      <c r="AA2" s="82">
        <v>4</v>
      </c>
    </row>
    <row r="3" spans="1:29" x14ac:dyDescent="0.55000000000000004">
      <c r="A3" s="37" t="s">
        <v>56</v>
      </c>
      <c r="B3" s="36" t="s">
        <v>8</v>
      </c>
      <c r="C3" s="36" t="s">
        <v>52</v>
      </c>
      <c r="D3" s="36" t="s">
        <v>30</v>
      </c>
      <c r="E3" s="36" t="s">
        <v>53</v>
      </c>
      <c r="F3" s="36" t="s">
        <v>57</v>
      </c>
      <c r="G3" s="145" t="s">
        <v>192</v>
      </c>
      <c r="H3" s="36" t="s">
        <v>39</v>
      </c>
      <c r="I3" s="36" t="s">
        <v>55</v>
      </c>
      <c r="J3" s="84">
        <v>4</v>
      </c>
      <c r="K3" s="81">
        <v>4</v>
      </c>
      <c r="L3" s="81">
        <v>4</v>
      </c>
      <c r="M3" s="81">
        <v>4</v>
      </c>
      <c r="N3" s="81">
        <v>4</v>
      </c>
      <c r="O3" s="81">
        <v>4</v>
      </c>
      <c r="P3" s="81">
        <v>4</v>
      </c>
      <c r="Q3" s="81">
        <v>4</v>
      </c>
      <c r="R3" s="81">
        <v>4</v>
      </c>
      <c r="S3" s="81">
        <v>4</v>
      </c>
      <c r="T3" s="138">
        <v>4</v>
      </c>
      <c r="U3" s="143"/>
      <c r="V3" s="140">
        <v>4</v>
      </c>
      <c r="W3" s="82">
        <v>4</v>
      </c>
      <c r="X3" s="82">
        <v>4</v>
      </c>
      <c r="Y3" s="82">
        <v>4</v>
      </c>
      <c r="Z3" s="82">
        <v>4</v>
      </c>
      <c r="AA3" s="82">
        <v>4</v>
      </c>
    </row>
    <row r="4" spans="1:29" x14ac:dyDescent="0.55000000000000004">
      <c r="A4" s="37" t="s">
        <v>58</v>
      </c>
      <c r="B4" s="36" t="s">
        <v>12</v>
      </c>
      <c r="C4" s="36" t="s">
        <v>52</v>
      </c>
      <c r="D4" s="36" t="s">
        <v>30</v>
      </c>
      <c r="E4" s="36" t="s">
        <v>59</v>
      </c>
      <c r="F4" s="36" t="s">
        <v>60</v>
      </c>
      <c r="G4" s="145" t="s">
        <v>193</v>
      </c>
      <c r="H4" s="36" t="s">
        <v>41</v>
      </c>
      <c r="I4" s="36" t="s">
        <v>55</v>
      </c>
      <c r="J4" s="84">
        <v>4</v>
      </c>
      <c r="K4" s="81">
        <v>4</v>
      </c>
      <c r="L4" s="81">
        <v>4</v>
      </c>
      <c r="M4" s="81">
        <v>4</v>
      </c>
      <c r="N4" s="81">
        <v>4</v>
      </c>
      <c r="O4" s="81">
        <v>4</v>
      </c>
      <c r="P4" s="81">
        <v>4</v>
      </c>
      <c r="Q4" s="81">
        <v>4</v>
      </c>
      <c r="R4" s="81">
        <v>4</v>
      </c>
      <c r="S4" s="81">
        <v>4</v>
      </c>
      <c r="T4" s="138">
        <v>4</v>
      </c>
      <c r="U4" s="143"/>
      <c r="V4" s="140">
        <v>4</v>
      </c>
      <c r="W4" s="82">
        <v>4</v>
      </c>
      <c r="X4" s="82">
        <v>4</v>
      </c>
      <c r="Y4" s="82">
        <v>4</v>
      </c>
      <c r="Z4" s="82">
        <v>4</v>
      </c>
      <c r="AA4" s="82">
        <v>4</v>
      </c>
    </row>
    <row r="5" spans="1:29" x14ac:dyDescent="0.55000000000000004">
      <c r="A5" s="37" t="s">
        <v>61</v>
      </c>
      <c r="B5" s="36" t="s">
        <v>8</v>
      </c>
      <c r="C5" s="36" t="s">
        <v>52</v>
      </c>
      <c r="D5" s="36" t="s">
        <v>30</v>
      </c>
      <c r="E5" s="36" t="s">
        <v>53</v>
      </c>
      <c r="F5" s="36" t="s">
        <v>57</v>
      </c>
      <c r="G5" s="145" t="s">
        <v>193</v>
      </c>
      <c r="H5" s="36" t="s">
        <v>41</v>
      </c>
      <c r="I5" s="36" t="s">
        <v>55</v>
      </c>
      <c r="J5" s="84">
        <v>3</v>
      </c>
      <c r="K5" s="81">
        <v>3</v>
      </c>
      <c r="L5" s="81">
        <v>3</v>
      </c>
      <c r="M5" s="81">
        <v>3</v>
      </c>
      <c r="N5" s="81">
        <v>3</v>
      </c>
      <c r="O5" s="81">
        <v>3</v>
      </c>
      <c r="P5" s="81">
        <v>3</v>
      </c>
      <c r="Q5" s="81">
        <v>3</v>
      </c>
      <c r="R5" s="81">
        <v>3</v>
      </c>
      <c r="S5" s="81">
        <v>3</v>
      </c>
      <c r="T5" s="138">
        <v>3</v>
      </c>
      <c r="U5" s="143"/>
      <c r="V5" s="140">
        <v>4</v>
      </c>
      <c r="W5" s="82">
        <v>4</v>
      </c>
      <c r="X5" s="82">
        <v>4</v>
      </c>
      <c r="Y5" s="82"/>
      <c r="Z5" s="82">
        <v>4</v>
      </c>
      <c r="AA5" s="82">
        <v>4</v>
      </c>
    </row>
    <row r="6" spans="1:29" x14ac:dyDescent="0.55000000000000004">
      <c r="A6" s="37" t="s">
        <v>62</v>
      </c>
      <c r="B6" s="36" t="s">
        <v>8</v>
      </c>
      <c r="C6" s="36" t="s">
        <v>13</v>
      </c>
      <c r="D6" s="36" t="s">
        <v>31</v>
      </c>
      <c r="E6" s="36" t="s">
        <v>14</v>
      </c>
      <c r="F6" s="36" t="s">
        <v>60</v>
      </c>
      <c r="G6" s="145" t="s">
        <v>193</v>
      </c>
      <c r="H6" s="36" t="s">
        <v>39</v>
      </c>
      <c r="I6" s="36" t="s">
        <v>55</v>
      </c>
      <c r="J6" s="84">
        <v>4</v>
      </c>
      <c r="K6" s="81">
        <v>4</v>
      </c>
      <c r="L6" s="81">
        <v>4</v>
      </c>
      <c r="M6" s="81">
        <v>4</v>
      </c>
      <c r="N6" s="81">
        <v>4</v>
      </c>
      <c r="O6" s="81">
        <v>4</v>
      </c>
      <c r="P6" s="81">
        <v>4</v>
      </c>
      <c r="Q6" s="81">
        <v>4</v>
      </c>
      <c r="R6" s="81">
        <v>4</v>
      </c>
      <c r="S6" s="81">
        <v>4</v>
      </c>
      <c r="T6" s="138">
        <v>4</v>
      </c>
      <c r="U6" s="143"/>
      <c r="V6" s="140">
        <v>4</v>
      </c>
      <c r="W6" s="82">
        <v>4</v>
      </c>
      <c r="X6" s="82">
        <v>4</v>
      </c>
      <c r="Y6" s="82">
        <v>4</v>
      </c>
      <c r="Z6" s="82">
        <v>4</v>
      </c>
      <c r="AA6" s="82">
        <v>4</v>
      </c>
    </row>
    <row r="7" spans="1:29" x14ac:dyDescent="0.55000000000000004">
      <c r="A7" s="37" t="s">
        <v>63</v>
      </c>
      <c r="B7" s="36" t="s">
        <v>8</v>
      </c>
      <c r="C7" s="36" t="s">
        <v>52</v>
      </c>
      <c r="D7" s="36" t="s">
        <v>30</v>
      </c>
      <c r="E7" s="36" t="s">
        <v>53</v>
      </c>
      <c r="F7" s="36" t="s">
        <v>57</v>
      </c>
      <c r="G7" s="145" t="s">
        <v>194</v>
      </c>
      <c r="H7" s="36" t="s">
        <v>39</v>
      </c>
      <c r="I7" s="36" t="s">
        <v>55</v>
      </c>
      <c r="J7" s="84">
        <v>5</v>
      </c>
      <c r="K7" s="81">
        <v>5</v>
      </c>
      <c r="L7" s="81">
        <v>5</v>
      </c>
      <c r="M7" s="81">
        <v>5</v>
      </c>
      <c r="N7" s="81">
        <v>4</v>
      </c>
      <c r="O7" s="81">
        <v>4</v>
      </c>
      <c r="P7" s="81">
        <v>4</v>
      </c>
      <c r="Q7" s="81">
        <v>5</v>
      </c>
      <c r="R7" s="81">
        <v>5</v>
      </c>
      <c r="S7" s="81">
        <v>5</v>
      </c>
      <c r="T7" s="138">
        <v>5</v>
      </c>
      <c r="U7" s="143"/>
      <c r="V7" s="140">
        <v>4</v>
      </c>
      <c r="W7" s="82">
        <v>4</v>
      </c>
      <c r="X7" s="82">
        <v>5</v>
      </c>
      <c r="Y7" s="82">
        <v>4</v>
      </c>
      <c r="Z7" s="82">
        <v>5</v>
      </c>
      <c r="AA7" s="82">
        <v>5</v>
      </c>
    </row>
    <row r="8" spans="1:29" x14ac:dyDescent="0.55000000000000004">
      <c r="A8" s="37" t="s">
        <v>64</v>
      </c>
      <c r="B8" s="36" t="s">
        <v>8</v>
      </c>
      <c r="C8" s="36" t="s">
        <v>52</v>
      </c>
      <c r="D8" s="36" t="s">
        <v>22</v>
      </c>
      <c r="E8" s="36" t="s">
        <v>53</v>
      </c>
      <c r="F8" s="36" t="s">
        <v>54</v>
      </c>
      <c r="G8" s="145" t="s">
        <v>193</v>
      </c>
      <c r="H8" s="36" t="s">
        <v>65</v>
      </c>
      <c r="I8" s="36" t="s">
        <v>55</v>
      </c>
      <c r="J8" s="84">
        <v>4</v>
      </c>
      <c r="K8" s="81">
        <v>5</v>
      </c>
      <c r="L8" s="81">
        <v>5</v>
      </c>
      <c r="M8" s="81">
        <v>5</v>
      </c>
      <c r="N8" s="81">
        <v>5</v>
      </c>
      <c r="O8" s="81">
        <v>4</v>
      </c>
      <c r="P8" s="81">
        <v>4</v>
      </c>
      <c r="Q8" s="81">
        <v>5</v>
      </c>
      <c r="R8" s="81">
        <v>4</v>
      </c>
      <c r="S8" s="81">
        <v>4</v>
      </c>
      <c r="T8" s="138">
        <v>4</v>
      </c>
      <c r="U8" s="143"/>
      <c r="V8" s="140">
        <v>5</v>
      </c>
      <c r="W8" s="82">
        <v>4</v>
      </c>
      <c r="X8" s="82">
        <v>4</v>
      </c>
      <c r="Y8" s="82">
        <v>4</v>
      </c>
      <c r="Z8" s="82">
        <v>4</v>
      </c>
      <c r="AA8" s="82">
        <v>4</v>
      </c>
    </row>
    <row r="9" spans="1:29" x14ac:dyDescent="0.55000000000000004">
      <c r="A9" s="37" t="s">
        <v>66</v>
      </c>
      <c r="B9" s="36" t="s">
        <v>8</v>
      </c>
      <c r="C9" s="36" t="s">
        <v>52</v>
      </c>
      <c r="D9" s="36" t="s">
        <v>30</v>
      </c>
      <c r="E9" s="36" t="s">
        <v>53</v>
      </c>
      <c r="F9" s="36" t="s">
        <v>57</v>
      </c>
      <c r="G9" s="145" t="s">
        <v>193</v>
      </c>
      <c r="H9" s="36" t="s">
        <v>41</v>
      </c>
      <c r="I9" s="36" t="s">
        <v>55</v>
      </c>
      <c r="J9" s="84">
        <v>4</v>
      </c>
      <c r="K9" s="81">
        <v>4</v>
      </c>
      <c r="L9" s="81">
        <v>4</v>
      </c>
      <c r="M9" s="81">
        <v>4</v>
      </c>
      <c r="N9" s="81">
        <v>4</v>
      </c>
      <c r="O9" s="81">
        <v>4</v>
      </c>
      <c r="P9" s="81">
        <v>4</v>
      </c>
      <c r="Q9" s="81">
        <v>4</v>
      </c>
      <c r="R9" s="81">
        <v>4</v>
      </c>
      <c r="S9" s="81">
        <v>4</v>
      </c>
      <c r="T9" s="138">
        <v>4</v>
      </c>
      <c r="U9" s="143"/>
      <c r="V9" s="140">
        <v>4</v>
      </c>
      <c r="W9" s="82">
        <v>4</v>
      </c>
      <c r="X9" s="82">
        <v>4</v>
      </c>
      <c r="Y9" s="82">
        <v>4</v>
      </c>
      <c r="Z9" s="82">
        <v>4</v>
      </c>
      <c r="AA9" s="82">
        <v>4</v>
      </c>
    </row>
    <row r="10" spans="1:29" x14ac:dyDescent="0.55000000000000004">
      <c r="A10" s="37" t="s">
        <v>67</v>
      </c>
      <c r="B10" s="36" t="s">
        <v>8</v>
      </c>
      <c r="C10" s="36" t="s">
        <v>52</v>
      </c>
      <c r="D10" s="36" t="s">
        <v>30</v>
      </c>
      <c r="E10" s="36" t="s">
        <v>53</v>
      </c>
      <c r="F10" s="36" t="s">
        <v>57</v>
      </c>
      <c r="G10" s="145" t="s">
        <v>193</v>
      </c>
      <c r="H10" s="36" t="s">
        <v>41</v>
      </c>
      <c r="I10" s="36" t="s">
        <v>55</v>
      </c>
      <c r="J10" s="84">
        <v>5</v>
      </c>
      <c r="K10" s="81">
        <v>5</v>
      </c>
      <c r="L10" s="81">
        <v>5</v>
      </c>
      <c r="M10" s="81">
        <v>5</v>
      </c>
      <c r="N10" s="81">
        <v>5</v>
      </c>
      <c r="O10" s="81">
        <v>5</v>
      </c>
      <c r="P10" s="81">
        <v>5</v>
      </c>
      <c r="Q10" s="81">
        <v>5</v>
      </c>
      <c r="R10" s="81">
        <v>5</v>
      </c>
      <c r="S10" s="81">
        <v>5</v>
      </c>
      <c r="T10" s="138">
        <v>5</v>
      </c>
      <c r="U10" s="143"/>
      <c r="V10" s="140">
        <v>5</v>
      </c>
      <c r="W10" s="82">
        <v>5</v>
      </c>
      <c r="X10" s="82">
        <v>5</v>
      </c>
      <c r="Y10" s="82">
        <v>5</v>
      </c>
      <c r="Z10" s="82">
        <v>5</v>
      </c>
      <c r="AA10" s="82">
        <v>5</v>
      </c>
      <c r="AC10" s="36" t="s">
        <v>68</v>
      </c>
    </row>
    <row r="11" spans="1:29" x14ac:dyDescent="0.55000000000000004">
      <c r="A11" s="37" t="s">
        <v>69</v>
      </c>
      <c r="B11" s="36" t="s">
        <v>8</v>
      </c>
      <c r="C11" s="36" t="s">
        <v>52</v>
      </c>
      <c r="D11" s="36" t="s">
        <v>30</v>
      </c>
      <c r="E11" s="36" t="s">
        <v>59</v>
      </c>
      <c r="F11" s="36" t="s">
        <v>57</v>
      </c>
      <c r="G11" s="145" t="s">
        <v>193</v>
      </c>
      <c r="H11" s="36" t="s">
        <v>39</v>
      </c>
      <c r="I11" s="36" t="s">
        <v>55</v>
      </c>
      <c r="J11" s="84">
        <v>5</v>
      </c>
      <c r="K11" s="81">
        <v>5</v>
      </c>
      <c r="L11" s="81">
        <v>5</v>
      </c>
      <c r="M11" s="81">
        <v>5</v>
      </c>
      <c r="N11" s="81">
        <v>5</v>
      </c>
      <c r="O11" s="81">
        <v>5</v>
      </c>
      <c r="P11" s="81">
        <v>5</v>
      </c>
      <c r="Q11" s="81">
        <v>5</v>
      </c>
      <c r="R11" s="81">
        <v>5</v>
      </c>
      <c r="S11" s="81">
        <v>5</v>
      </c>
      <c r="T11" s="138">
        <v>5</v>
      </c>
      <c r="U11" s="143"/>
      <c r="V11" s="140">
        <v>5</v>
      </c>
      <c r="W11" s="82">
        <v>5</v>
      </c>
      <c r="X11" s="82">
        <v>5</v>
      </c>
      <c r="Y11" s="82">
        <v>5</v>
      </c>
      <c r="Z11" s="82">
        <v>5</v>
      </c>
      <c r="AA11" s="82">
        <v>5</v>
      </c>
    </row>
    <row r="12" spans="1:29" x14ac:dyDescent="0.55000000000000004">
      <c r="A12" s="37" t="s">
        <v>70</v>
      </c>
      <c r="B12" s="36" t="s">
        <v>8</v>
      </c>
      <c r="C12" s="36" t="s">
        <v>13</v>
      </c>
      <c r="D12" s="36" t="s">
        <v>30</v>
      </c>
      <c r="E12" s="36" t="s">
        <v>59</v>
      </c>
      <c r="F12" s="36" t="s">
        <v>57</v>
      </c>
      <c r="G12" s="145" t="s">
        <v>194</v>
      </c>
      <c r="H12" s="36" t="s">
        <v>42</v>
      </c>
      <c r="I12" s="36" t="s">
        <v>55</v>
      </c>
      <c r="J12" s="84">
        <v>4</v>
      </c>
      <c r="K12" s="81">
        <v>4</v>
      </c>
      <c r="L12" s="81">
        <v>4</v>
      </c>
      <c r="M12" s="81">
        <v>4</v>
      </c>
      <c r="N12" s="81">
        <v>4</v>
      </c>
      <c r="O12" s="81">
        <v>4</v>
      </c>
      <c r="P12" s="81">
        <v>4</v>
      </c>
      <c r="Q12" s="81">
        <v>4</v>
      </c>
      <c r="R12" s="81">
        <v>4</v>
      </c>
      <c r="S12" s="81">
        <v>4</v>
      </c>
      <c r="T12" s="138">
        <v>4</v>
      </c>
      <c r="U12" s="143"/>
      <c r="V12" s="140">
        <v>4</v>
      </c>
      <c r="W12" s="82">
        <v>4</v>
      </c>
      <c r="X12" s="82">
        <v>4</v>
      </c>
      <c r="Y12" s="82">
        <v>4</v>
      </c>
      <c r="Z12" s="82">
        <v>4</v>
      </c>
      <c r="AA12" s="82">
        <v>4</v>
      </c>
    </row>
    <row r="13" spans="1:29" x14ac:dyDescent="0.55000000000000004">
      <c r="A13" s="37" t="s">
        <v>71</v>
      </c>
      <c r="B13" s="36" t="s">
        <v>12</v>
      </c>
      <c r="C13" s="36" t="s">
        <v>13</v>
      </c>
      <c r="D13" s="36" t="s">
        <v>25</v>
      </c>
      <c r="E13" s="36" t="s">
        <v>112</v>
      </c>
      <c r="F13" s="36" t="s">
        <v>72</v>
      </c>
      <c r="G13" s="145" t="s">
        <v>194</v>
      </c>
      <c r="H13" s="36" t="s">
        <v>42</v>
      </c>
      <c r="I13" s="36" t="s">
        <v>55</v>
      </c>
      <c r="J13" s="84">
        <v>5</v>
      </c>
      <c r="K13" s="81">
        <v>5</v>
      </c>
      <c r="L13" s="81">
        <v>5</v>
      </c>
      <c r="M13" s="81">
        <v>5</v>
      </c>
      <c r="N13" s="81">
        <v>5</v>
      </c>
      <c r="O13" s="81">
        <v>5</v>
      </c>
      <c r="P13" s="81">
        <v>5</v>
      </c>
      <c r="Q13" s="81">
        <v>5</v>
      </c>
      <c r="R13" s="81">
        <v>5</v>
      </c>
      <c r="S13" s="81">
        <v>5</v>
      </c>
      <c r="T13" s="138">
        <v>5</v>
      </c>
      <c r="U13" s="143"/>
      <c r="V13" s="140">
        <v>5</v>
      </c>
      <c r="W13" s="82">
        <v>5</v>
      </c>
      <c r="X13" s="82">
        <v>5</v>
      </c>
      <c r="Y13" s="82">
        <v>5</v>
      </c>
      <c r="Z13" s="82">
        <v>5</v>
      </c>
      <c r="AA13" s="82">
        <v>5</v>
      </c>
    </row>
    <row r="14" spans="1:29" x14ac:dyDescent="0.55000000000000004">
      <c r="A14" s="37" t="s">
        <v>73</v>
      </c>
      <c r="B14" s="36" t="s">
        <v>8</v>
      </c>
      <c r="C14" s="36" t="s">
        <v>52</v>
      </c>
      <c r="D14" s="36" t="s">
        <v>25</v>
      </c>
      <c r="E14" s="36" t="s">
        <v>59</v>
      </c>
      <c r="F14" s="36" t="s">
        <v>60</v>
      </c>
      <c r="G14" s="145" t="s">
        <v>195</v>
      </c>
      <c r="H14" s="36" t="s">
        <v>41</v>
      </c>
      <c r="I14" s="36" t="s">
        <v>55</v>
      </c>
      <c r="J14" s="84">
        <v>5</v>
      </c>
      <c r="K14" s="81">
        <v>4</v>
      </c>
      <c r="L14" s="81">
        <v>4</v>
      </c>
      <c r="M14" s="81">
        <v>4</v>
      </c>
      <c r="N14" s="81">
        <v>5</v>
      </c>
      <c r="O14" s="81">
        <v>4</v>
      </c>
      <c r="P14" s="81">
        <v>4</v>
      </c>
      <c r="Q14" s="81">
        <v>4</v>
      </c>
      <c r="R14" s="81">
        <v>4</v>
      </c>
      <c r="S14" s="81">
        <v>4</v>
      </c>
      <c r="T14" s="138">
        <v>4</v>
      </c>
      <c r="U14" s="143"/>
      <c r="V14" s="140">
        <v>5</v>
      </c>
      <c r="W14" s="82">
        <v>5</v>
      </c>
      <c r="X14" s="82">
        <v>5</v>
      </c>
      <c r="Y14" s="82">
        <v>5</v>
      </c>
      <c r="Z14" s="82">
        <v>5</v>
      </c>
      <c r="AA14" s="82">
        <v>5</v>
      </c>
    </row>
    <row r="15" spans="1:29" x14ac:dyDescent="0.55000000000000004">
      <c r="A15" s="37" t="s">
        <v>74</v>
      </c>
      <c r="B15" s="36" t="s">
        <v>8</v>
      </c>
      <c r="C15" s="36" t="s">
        <v>52</v>
      </c>
      <c r="D15" s="36" t="s">
        <v>30</v>
      </c>
      <c r="E15" s="36" t="s">
        <v>59</v>
      </c>
      <c r="F15" s="36" t="s">
        <v>57</v>
      </c>
      <c r="G15" s="145" t="s">
        <v>196</v>
      </c>
      <c r="H15" s="36" t="s">
        <v>42</v>
      </c>
      <c r="I15" s="36" t="s">
        <v>55</v>
      </c>
      <c r="J15" s="84">
        <v>5</v>
      </c>
      <c r="K15" s="81">
        <v>5</v>
      </c>
      <c r="L15" s="81">
        <v>5</v>
      </c>
      <c r="M15" s="81">
        <v>5</v>
      </c>
      <c r="N15" s="81">
        <v>5</v>
      </c>
      <c r="O15" s="81">
        <v>5</v>
      </c>
      <c r="P15" s="81">
        <v>5</v>
      </c>
      <c r="Q15" s="81">
        <v>5</v>
      </c>
      <c r="R15" s="81">
        <v>5</v>
      </c>
      <c r="S15" s="81">
        <v>5</v>
      </c>
      <c r="T15" s="138">
        <v>5</v>
      </c>
      <c r="U15" s="143"/>
      <c r="V15" s="140">
        <v>5</v>
      </c>
      <c r="W15" s="82">
        <v>5</v>
      </c>
      <c r="X15" s="82">
        <v>5</v>
      </c>
      <c r="Y15" s="82">
        <v>5</v>
      </c>
      <c r="Z15" s="82">
        <v>5</v>
      </c>
      <c r="AA15" s="82">
        <v>5</v>
      </c>
    </row>
    <row r="16" spans="1:29" x14ac:dyDescent="0.55000000000000004">
      <c r="A16" s="37" t="s">
        <v>75</v>
      </c>
      <c r="B16" s="36" t="s">
        <v>12</v>
      </c>
      <c r="C16" s="36" t="s">
        <v>52</v>
      </c>
      <c r="D16" s="36" t="s">
        <v>25</v>
      </c>
      <c r="E16" s="36" t="s">
        <v>14</v>
      </c>
      <c r="F16" s="36" t="s">
        <v>72</v>
      </c>
      <c r="G16" s="145" t="s">
        <v>194</v>
      </c>
      <c r="H16" s="36" t="s">
        <v>42</v>
      </c>
      <c r="I16" s="36" t="s">
        <v>55</v>
      </c>
      <c r="J16" s="84">
        <v>5</v>
      </c>
      <c r="K16" s="81">
        <v>5</v>
      </c>
      <c r="L16" s="81">
        <v>5</v>
      </c>
      <c r="M16" s="81">
        <v>5</v>
      </c>
      <c r="N16" s="81">
        <v>5</v>
      </c>
      <c r="O16" s="81">
        <v>5</v>
      </c>
      <c r="P16" s="81">
        <v>5</v>
      </c>
      <c r="Q16" s="81">
        <v>5</v>
      </c>
      <c r="R16" s="81">
        <v>5</v>
      </c>
      <c r="S16" s="81">
        <v>5</v>
      </c>
      <c r="T16" s="138">
        <v>5</v>
      </c>
      <c r="U16" s="143"/>
      <c r="V16" s="140">
        <v>5</v>
      </c>
      <c r="W16" s="82">
        <v>5</v>
      </c>
      <c r="X16" s="82">
        <v>5</v>
      </c>
      <c r="Y16" s="82">
        <v>5</v>
      </c>
      <c r="Z16" s="82">
        <v>5</v>
      </c>
      <c r="AA16" s="82">
        <v>5</v>
      </c>
    </row>
    <row r="17" spans="1:29" x14ac:dyDescent="0.55000000000000004">
      <c r="A17" s="37" t="s">
        <v>76</v>
      </c>
      <c r="B17" s="36" t="s">
        <v>8</v>
      </c>
      <c r="C17" s="36" t="s">
        <v>52</v>
      </c>
      <c r="D17" s="36" t="s">
        <v>30</v>
      </c>
      <c r="E17" s="36" t="s">
        <v>53</v>
      </c>
      <c r="F17" s="36" t="s">
        <v>57</v>
      </c>
      <c r="G17" s="145" t="s">
        <v>192</v>
      </c>
      <c r="H17" s="36" t="s">
        <v>38</v>
      </c>
      <c r="I17" s="36" t="s">
        <v>55</v>
      </c>
      <c r="J17" s="84">
        <v>5</v>
      </c>
      <c r="K17" s="81">
        <v>5</v>
      </c>
      <c r="L17" s="81">
        <v>5</v>
      </c>
      <c r="M17" s="81">
        <v>5</v>
      </c>
      <c r="N17" s="81">
        <v>5</v>
      </c>
      <c r="O17" s="81">
        <v>5</v>
      </c>
      <c r="P17" s="81">
        <v>5</v>
      </c>
      <c r="Q17" s="81">
        <v>5</v>
      </c>
      <c r="R17" s="81">
        <v>5</v>
      </c>
      <c r="S17" s="81">
        <v>5</v>
      </c>
      <c r="T17" s="138">
        <v>5</v>
      </c>
      <c r="U17" s="143"/>
      <c r="V17" s="140">
        <v>5</v>
      </c>
      <c r="W17" s="82">
        <v>5</v>
      </c>
      <c r="X17" s="82"/>
      <c r="Y17" s="82">
        <v>5</v>
      </c>
      <c r="Z17" s="82">
        <v>5</v>
      </c>
      <c r="AA17" s="82">
        <v>5</v>
      </c>
    </row>
    <row r="18" spans="1:29" x14ac:dyDescent="0.55000000000000004">
      <c r="A18" s="37" t="s">
        <v>77</v>
      </c>
      <c r="B18" s="36" t="s">
        <v>12</v>
      </c>
      <c r="C18" s="36" t="s">
        <v>13</v>
      </c>
      <c r="D18" s="36" t="s">
        <v>25</v>
      </c>
      <c r="E18" s="36" t="s">
        <v>112</v>
      </c>
      <c r="F18" s="36" t="s">
        <v>60</v>
      </c>
      <c r="G18" s="145" t="s">
        <v>197</v>
      </c>
      <c r="H18" s="36" t="s">
        <v>42</v>
      </c>
      <c r="I18" s="36" t="s">
        <v>55</v>
      </c>
      <c r="J18" s="84">
        <v>5</v>
      </c>
      <c r="K18" s="81">
        <v>5</v>
      </c>
      <c r="L18" s="81">
        <v>5</v>
      </c>
      <c r="M18" s="81">
        <v>5</v>
      </c>
      <c r="N18" s="81">
        <v>5</v>
      </c>
      <c r="O18" s="81">
        <v>5</v>
      </c>
      <c r="P18" s="81">
        <v>5</v>
      </c>
      <c r="Q18" s="81">
        <v>5</v>
      </c>
      <c r="R18" s="81">
        <v>5</v>
      </c>
      <c r="S18" s="81">
        <v>5</v>
      </c>
      <c r="T18" s="138">
        <v>5</v>
      </c>
      <c r="U18" s="143"/>
      <c r="V18" s="140">
        <v>5</v>
      </c>
      <c r="W18" s="82">
        <v>5</v>
      </c>
      <c r="X18" s="82">
        <v>5</v>
      </c>
      <c r="Y18" s="82">
        <v>5</v>
      </c>
      <c r="Z18" s="82">
        <v>5</v>
      </c>
      <c r="AA18" s="82">
        <v>5</v>
      </c>
    </row>
    <row r="19" spans="1:29" x14ac:dyDescent="0.55000000000000004">
      <c r="A19" s="37" t="s">
        <v>78</v>
      </c>
      <c r="B19" s="36" t="s">
        <v>8</v>
      </c>
      <c r="C19" s="36" t="s">
        <v>52</v>
      </c>
      <c r="D19" s="36" t="s">
        <v>30</v>
      </c>
      <c r="E19" s="36" t="s">
        <v>59</v>
      </c>
      <c r="F19" s="36" t="s">
        <v>57</v>
      </c>
      <c r="G19" s="145" t="s">
        <v>197</v>
      </c>
      <c r="H19" s="36" t="s">
        <v>40</v>
      </c>
      <c r="I19" s="36" t="s">
        <v>55</v>
      </c>
      <c r="J19" s="84">
        <v>4</v>
      </c>
      <c r="K19" s="81">
        <v>4</v>
      </c>
      <c r="L19" s="81">
        <v>4</v>
      </c>
      <c r="M19" s="81">
        <v>4</v>
      </c>
      <c r="N19" s="81">
        <v>4</v>
      </c>
      <c r="O19" s="81">
        <v>4</v>
      </c>
      <c r="P19" s="81">
        <v>4</v>
      </c>
      <c r="Q19" s="81">
        <v>4</v>
      </c>
      <c r="R19" s="81">
        <v>4</v>
      </c>
      <c r="S19" s="81">
        <v>4</v>
      </c>
      <c r="T19" s="138">
        <v>4</v>
      </c>
      <c r="U19" s="143"/>
      <c r="V19" s="140">
        <v>4</v>
      </c>
      <c r="W19" s="82">
        <v>4</v>
      </c>
      <c r="X19" s="82">
        <v>4</v>
      </c>
      <c r="Y19" s="82">
        <v>4</v>
      </c>
      <c r="Z19" s="82">
        <v>4</v>
      </c>
      <c r="AA19" s="82">
        <v>4</v>
      </c>
    </row>
    <row r="20" spans="1:29" x14ac:dyDescent="0.55000000000000004">
      <c r="A20" s="37" t="s">
        <v>79</v>
      </c>
      <c r="B20" s="36" t="s">
        <v>8</v>
      </c>
      <c r="C20" s="36" t="s">
        <v>13</v>
      </c>
      <c r="D20" s="36" t="s">
        <v>25</v>
      </c>
      <c r="E20" s="36" t="s">
        <v>14</v>
      </c>
      <c r="F20" s="36" t="s">
        <v>60</v>
      </c>
      <c r="G20" s="145" t="s">
        <v>197</v>
      </c>
      <c r="H20" s="36" t="s">
        <v>40</v>
      </c>
      <c r="I20" s="36" t="s">
        <v>55</v>
      </c>
      <c r="J20" s="84">
        <v>5</v>
      </c>
      <c r="K20" s="81">
        <v>5</v>
      </c>
      <c r="L20" s="81">
        <v>5</v>
      </c>
      <c r="M20" s="81">
        <v>5</v>
      </c>
      <c r="N20" s="81">
        <v>5</v>
      </c>
      <c r="O20" s="81">
        <v>5</v>
      </c>
      <c r="P20" s="81">
        <v>5</v>
      </c>
      <c r="Q20" s="81">
        <v>5</v>
      </c>
      <c r="R20" s="81">
        <v>5</v>
      </c>
      <c r="S20" s="81">
        <v>5</v>
      </c>
      <c r="T20" s="138">
        <v>5</v>
      </c>
      <c r="U20" s="143"/>
      <c r="V20" s="140">
        <v>5</v>
      </c>
      <c r="W20" s="82">
        <v>5</v>
      </c>
      <c r="X20" s="82">
        <v>5</v>
      </c>
      <c r="Y20" s="82">
        <v>5</v>
      </c>
      <c r="Z20" s="82">
        <v>5</v>
      </c>
      <c r="AA20" s="82">
        <v>5</v>
      </c>
    </row>
    <row r="21" spans="1:29" x14ac:dyDescent="0.55000000000000004">
      <c r="A21" s="37" t="s">
        <v>80</v>
      </c>
      <c r="B21" s="36" t="s">
        <v>8</v>
      </c>
      <c r="C21" s="36" t="s">
        <v>52</v>
      </c>
      <c r="D21" s="36" t="s">
        <v>25</v>
      </c>
      <c r="E21" s="36" t="s">
        <v>59</v>
      </c>
      <c r="F21" s="36" t="s">
        <v>57</v>
      </c>
      <c r="G21" s="145" t="s">
        <v>197</v>
      </c>
      <c r="H21" s="36" t="s">
        <v>39</v>
      </c>
      <c r="I21" s="36" t="s">
        <v>55</v>
      </c>
      <c r="J21" s="84">
        <v>5</v>
      </c>
      <c r="K21" s="81">
        <v>5</v>
      </c>
      <c r="L21" s="81">
        <v>5</v>
      </c>
      <c r="M21" s="81">
        <v>5</v>
      </c>
      <c r="N21" s="81">
        <v>5</v>
      </c>
      <c r="O21" s="81">
        <v>5</v>
      </c>
      <c r="P21" s="81">
        <v>5</v>
      </c>
      <c r="Q21" s="81">
        <v>5</v>
      </c>
      <c r="R21" s="81">
        <v>5</v>
      </c>
      <c r="S21" s="81">
        <v>5</v>
      </c>
      <c r="T21" s="138">
        <v>5</v>
      </c>
      <c r="U21" s="143"/>
      <c r="V21" s="140">
        <v>5</v>
      </c>
      <c r="W21" s="82">
        <v>5</v>
      </c>
      <c r="X21" s="82">
        <v>5</v>
      </c>
      <c r="Y21" s="82">
        <v>5</v>
      </c>
      <c r="Z21" s="82">
        <v>5</v>
      </c>
      <c r="AA21" s="82">
        <v>5</v>
      </c>
    </row>
    <row r="22" spans="1:29" x14ac:dyDescent="0.55000000000000004">
      <c r="A22" s="37" t="s">
        <v>81</v>
      </c>
      <c r="B22" s="36" t="s">
        <v>8</v>
      </c>
      <c r="C22" s="36" t="s">
        <v>13</v>
      </c>
      <c r="D22" s="36" t="s">
        <v>25</v>
      </c>
      <c r="E22" s="36" t="s">
        <v>114</v>
      </c>
      <c r="F22" s="36" t="s">
        <v>54</v>
      </c>
      <c r="G22" s="145" t="s">
        <v>197</v>
      </c>
      <c r="H22" s="36" t="s">
        <v>38</v>
      </c>
      <c r="I22" s="36" t="s">
        <v>55</v>
      </c>
      <c r="J22" s="84">
        <v>5</v>
      </c>
      <c r="K22" s="81">
        <v>5</v>
      </c>
      <c r="L22" s="81">
        <v>5</v>
      </c>
      <c r="M22" s="81">
        <v>5</v>
      </c>
      <c r="N22" s="81">
        <v>5</v>
      </c>
      <c r="O22" s="81">
        <v>5</v>
      </c>
      <c r="P22" s="81">
        <v>5</v>
      </c>
      <c r="Q22" s="81">
        <v>5</v>
      </c>
      <c r="R22" s="81">
        <v>5</v>
      </c>
      <c r="S22" s="81">
        <v>5</v>
      </c>
      <c r="T22" s="138">
        <v>5</v>
      </c>
      <c r="U22" s="143"/>
      <c r="V22" s="140">
        <v>5</v>
      </c>
      <c r="W22" s="82">
        <v>5</v>
      </c>
      <c r="X22" s="82">
        <v>5</v>
      </c>
      <c r="Y22" s="82">
        <v>5</v>
      </c>
      <c r="Z22" s="82">
        <v>5</v>
      </c>
      <c r="AA22" s="82">
        <v>5</v>
      </c>
    </row>
    <row r="23" spans="1:29" x14ac:dyDescent="0.55000000000000004">
      <c r="A23" s="37" t="s">
        <v>82</v>
      </c>
      <c r="B23" s="36" t="s">
        <v>8</v>
      </c>
      <c r="C23" s="36" t="s">
        <v>13</v>
      </c>
      <c r="D23" s="36" t="s">
        <v>25</v>
      </c>
      <c r="E23" s="36" t="s">
        <v>59</v>
      </c>
      <c r="F23" s="36" t="s">
        <v>57</v>
      </c>
      <c r="G23" s="145" t="s">
        <v>197</v>
      </c>
      <c r="H23" s="36" t="s">
        <v>39</v>
      </c>
      <c r="I23" s="36" t="s">
        <v>55</v>
      </c>
      <c r="J23" s="84">
        <v>4</v>
      </c>
      <c r="K23" s="81">
        <v>4</v>
      </c>
      <c r="L23" s="81">
        <v>4</v>
      </c>
      <c r="M23" s="81">
        <v>4</v>
      </c>
      <c r="N23" s="81">
        <v>4</v>
      </c>
      <c r="O23" s="81">
        <v>4</v>
      </c>
      <c r="P23" s="81">
        <v>4</v>
      </c>
      <c r="Q23" s="81">
        <v>4</v>
      </c>
      <c r="R23" s="81">
        <v>4</v>
      </c>
      <c r="S23" s="81">
        <v>4</v>
      </c>
      <c r="T23" s="138">
        <v>4</v>
      </c>
      <c r="U23" s="143"/>
      <c r="V23" s="140">
        <v>4</v>
      </c>
      <c r="W23" s="82">
        <v>4</v>
      </c>
      <c r="X23" s="82">
        <v>4</v>
      </c>
      <c r="Y23" s="82">
        <v>4</v>
      </c>
      <c r="Z23" s="82">
        <v>4</v>
      </c>
      <c r="AA23" s="82">
        <v>4</v>
      </c>
      <c r="AC23" s="36" t="s">
        <v>68</v>
      </c>
    </row>
    <row r="24" spans="1:29" x14ac:dyDescent="0.55000000000000004">
      <c r="A24" s="37" t="s">
        <v>83</v>
      </c>
      <c r="B24" s="36" t="s">
        <v>8</v>
      </c>
      <c r="C24" s="36" t="s">
        <v>52</v>
      </c>
      <c r="D24" s="36" t="s">
        <v>31</v>
      </c>
      <c r="E24" s="36" t="s">
        <v>53</v>
      </c>
      <c r="F24" s="36" t="s">
        <v>57</v>
      </c>
      <c r="G24" s="145" t="s">
        <v>197</v>
      </c>
      <c r="H24" s="36" t="s">
        <v>38</v>
      </c>
      <c r="I24" s="36" t="s">
        <v>55</v>
      </c>
      <c r="J24" s="84">
        <v>5</v>
      </c>
      <c r="K24" s="81">
        <v>5</v>
      </c>
      <c r="L24" s="81">
        <v>5</v>
      </c>
      <c r="M24" s="81">
        <v>5</v>
      </c>
      <c r="N24" s="81">
        <v>5</v>
      </c>
      <c r="O24" s="81">
        <v>5</v>
      </c>
      <c r="P24" s="81">
        <v>5</v>
      </c>
      <c r="Q24" s="81">
        <v>5</v>
      </c>
      <c r="R24" s="81">
        <v>5</v>
      </c>
      <c r="S24" s="81">
        <v>5</v>
      </c>
      <c r="T24" s="138">
        <v>5</v>
      </c>
      <c r="U24" s="143"/>
      <c r="V24" s="140">
        <v>5</v>
      </c>
      <c r="W24" s="82">
        <v>5</v>
      </c>
      <c r="X24" s="82">
        <v>5</v>
      </c>
      <c r="Y24" s="82">
        <v>5</v>
      </c>
      <c r="Z24" s="82">
        <v>5</v>
      </c>
      <c r="AA24" s="82">
        <v>5</v>
      </c>
      <c r="AC24" s="36" t="s">
        <v>68</v>
      </c>
    </row>
    <row r="25" spans="1:29" x14ac:dyDescent="0.55000000000000004">
      <c r="A25" s="37" t="s">
        <v>84</v>
      </c>
      <c r="B25" s="36" t="s">
        <v>8</v>
      </c>
      <c r="C25" s="36" t="s">
        <v>52</v>
      </c>
      <c r="D25" s="36" t="s">
        <v>30</v>
      </c>
      <c r="E25" s="36" t="s">
        <v>53</v>
      </c>
      <c r="F25" s="36" t="s">
        <v>57</v>
      </c>
      <c r="G25" s="145" t="s">
        <v>197</v>
      </c>
      <c r="H25" s="36" t="s">
        <v>42</v>
      </c>
      <c r="I25" s="36" t="s">
        <v>55</v>
      </c>
      <c r="J25" s="84">
        <v>5</v>
      </c>
      <c r="K25" s="81">
        <v>5</v>
      </c>
      <c r="L25" s="81">
        <v>5</v>
      </c>
      <c r="M25" s="81">
        <v>5</v>
      </c>
      <c r="N25" s="81">
        <v>5</v>
      </c>
      <c r="O25" s="81">
        <v>5</v>
      </c>
      <c r="P25" s="81">
        <v>5</v>
      </c>
      <c r="Q25" s="81">
        <v>5</v>
      </c>
      <c r="R25" s="81">
        <v>5</v>
      </c>
      <c r="S25" s="81">
        <v>5</v>
      </c>
      <c r="T25" s="138">
        <v>5</v>
      </c>
      <c r="U25" s="143"/>
      <c r="V25" s="140">
        <v>5</v>
      </c>
      <c r="W25" s="82">
        <v>5</v>
      </c>
      <c r="X25" s="82">
        <v>5</v>
      </c>
      <c r="Y25" s="82">
        <v>5</v>
      </c>
      <c r="Z25" s="82">
        <v>5</v>
      </c>
      <c r="AA25" s="82">
        <v>5</v>
      </c>
    </row>
    <row r="26" spans="1:29" x14ac:dyDescent="0.55000000000000004">
      <c r="A26" s="37" t="s">
        <v>85</v>
      </c>
      <c r="B26" s="36" t="s">
        <v>8</v>
      </c>
      <c r="C26" s="36" t="s">
        <v>52</v>
      </c>
      <c r="D26" s="36" t="s">
        <v>22</v>
      </c>
      <c r="E26" s="36" t="s">
        <v>59</v>
      </c>
      <c r="F26" s="36" t="s">
        <v>57</v>
      </c>
      <c r="G26" s="145" t="s">
        <v>197</v>
      </c>
      <c r="H26" s="36" t="s">
        <v>40</v>
      </c>
      <c r="I26" s="36" t="s">
        <v>55</v>
      </c>
      <c r="J26" s="84">
        <v>4</v>
      </c>
      <c r="K26" s="81">
        <v>4</v>
      </c>
      <c r="L26" s="81">
        <v>4</v>
      </c>
      <c r="M26" s="81">
        <v>4</v>
      </c>
      <c r="N26" s="81">
        <v>4</v>
      </c>
      <c r="O26" s="81">
        <v>4</v>
      </c>
      <c r="P26" s="81">
        <v>5</v>
      </c>
      <c r="Q26" s="81">
        <v>4</v>
      </c>
      <c r="R26" s="81">
        <v>4</v>
      </c>
      <c r="S26" s="81">
        <v>4</v>
      </c>
      <c r="T26" s="138">
        <v>5</v>
      </c>
      <c r="U26" s="143"/>
      <c r="V26" s="140">
        <v>4</v>
      </c>
      <c r="W26" s="82">
        <v>5</v>
      </c>
      <c r="X26" s="82">
        <v>4</v>
      </c>
      <c r="Y26" s="82">
        <v>4</v>
      </c>
      <c r="Z26" s="82">
        <v>4</v>
      </c>
      <c r="AA26" s="82">
        <v>5</v>
      </c>
    </row>
    <row r="27" spans="1:29" x14ac:dyDescent="0.55000000000000004">
      <c r="A27" s="37" t="s">
        <v>86</v>
      </c>
      <c r="B27" s="36" t="s">
        <v>12</v>
      </c>
      <c r="C27" s="36" t="s">
        <v>52</v>
      </c>
      <c r="D27" s="36" t="s">
        <v>30</v>
      </c>
      <c r="E27" s="36" t="s">
        <v>59</v>
      </c>
      <c r="F27" s="36" t="s">
        <v>54</v>
      </c>
      <c r="G27" s="145" t="s">
        <v>197</v>
      </c>
      <c r="H27" s="36" t="s">
        <v>40</v>
      </c>
      <c r="I27" s="36" t="s">
        <v>55</v>
      </c>
      <c r="J27" s="84">
        <v>4</v>
      </c>
      <c r="K27" s="81">
        <v>4</v>
      </c>
      <c r="L27" s="81">
        <v>5</v>
      </c>
      <c r="M27" s="81">
        <v>4</v>
      </c>
      <c r="N27" s="81">
        <v>4</v>
      </c>
      <c r="O27" s="81">
        <v>4</v>
      </c>
      <c r="P27" s="81">
        <v>4</v>
      </c>
      <c r="Q27" s="81">
        <v>4</v>
      </c>
      <c r="R27" s="81">
        <v>5</v>
      </c>
      <c r="S27" s="81">
        <v>4</v>
      </c>
      <c r="T27" s="138">
        <v>5</v>
      </c>
      <c r="U27" s="143"/>
      <c r="V27" s="140">
        <v>5</v>
      </c>
      <c r="W27" s="82">
        <v>5</v>
      </c>
      <c r="X27" s="82">
        <v>5</v>
      </c>
      <c r="Y27" s="82">
        <v>4</v>
      </c>
      <c r="Z27" s="82">
        <v>4</v>
      </c>
      <c r="AA27" s="82">
        <v>5</v>
      </c>
    </row>
    <row r="28" spans="1:29" x14ac:dyDescent="0.55000000000000004">
      <c r="A28" s="37" t="s">
        <v>87</v>
      </c>
      <c r="B28" s="36" t="s">
        <v>8</v>
      </c>
      <c r="C28" s="36" t="s">
        <v>52</v>
      </c>
      <c r="D28" s="36" t="s">
        <v>22</v>
      </c>
      <c r="E28" s="36" t="s">
        <v>53</v>
      </c>
      <c r="F28" s="36" t="s">
        <v>57</v>
      </c>
      <c r="G28" s="145" t="s">
        <v>197</v>
      </c>
      <c r="H28" s="36" t="s">
        <v>38</v>
      </c>
      <c r="I28" s="36" t="s">
        <v>55</v>
      </c>
      <c r="J28" s="84">
        <v>5</v>
      </c>
      <c r="K28" s="81">
        <v>5</v>
      </c>
      <c r="L28" s="81">
        <v>5</v>
      </c>
      <c r="M28" s="81">
        <v>5</v>
      </c>
      <c r="N28" s="81">
        <v>5</v>
      </c>
      <c r="O28" s="81">
        <v>5</v>
      </c>
      <c r="P28" s="81">
        <v>5</v>
      </c>
      <c r="Q28" s="81">
        <v>5</v>
      </c>
      <c r="R28" s="81">
        <v>5</v>
      </c>
      <c r="S28" s="81">
        <v>5</v>
      </c>
      <c r="T28" s="138">
        <v>5</v>
      </c>
      <c r="U28" s="143"/>
      <c r="V28" s="140">
        <v>5</v>
      </c>
      <c r="W28" s="82">
        <v>5</v>
      </c>
      <c r="X28" s="82">
        <v>5</v>
      </c>
      <c r="Y28" s="82">
        <v>5</v>
      </c>
      <c r="Z28" s="82">
        <v>5</v>
      </c>
      <c r="AA28" s="82">
        <v>5</v>
      </c>
    </row>
    <row r="29" spans="1:29" x14ac:dyDescent="0.55000000000000004">
      <c r="A29" s="37" t="s">
        <v>88</v>
      </c>
      <c r="B29" s="36" t="s">
        <v>8</v>
      </c>
      <c r="C29" s="36" t="s">
        <v>13</v>
      </c>
      <c r="D29" s="36" t="s">
        <v>25</v>
      </c>
      <c r="E29" s="36" t="s">
        <v>112</v>
      </c>
      <c r="F29" s="36" t="s">
        <v>60</v>
      </c>
      <c r="G29" s="145" t="s">
        <v>197</v>
      </c>
      <c r="H29" s="36" t="s">
        <v>39</v>
      </c>
      <c r="I29" s="36" t="s">
        <v>55</v>
      </c>
      <c r="J29" s="84">
        <v>5</v>
      </c>
      <c r="K29" s="81">
        <v>5</v>
      </c>
      <c r="L29" s="81">
        <v>5</v>
      </c>
      <c r="M29" s="81">
        <v>4</v>
      </c>
      <c r="N29" s="81">
        <v>5</v>
      </c>
      <c r="O29" s="81">
        <v>5</v>
      </c>
      <c r="P29" s="81">
        <v>5</v>
      </c>
      <c r="Q29" s="81">
        <v>5</v>
      </c>
      <c r="R29" s="81">
        <v>5</v>
      </c>
      <c r="S29" s="81">
        <v>5</v>
      </c>
      <c r="T29" s="138">
        <v>5</v>
      </c>
      <c r="U29" s="143"/>
      <c r="V29" s="140">
        <v>5</v>
      </c>
      <c r="W29" s="82">
        <v>5</v>
      </c>
      <c r="X29" s="82">
        <v>5</v>
      </c>
      <c r="Y29" s="82">
        <v>5</v>
      </c>
      <c r="Z29" s="82">
        <v>5</v>
      </c>
      <c r="AA29" s="82">
        <v>4</v>
      </c>
    </row>
    <row r="30" spans="1:29" x14ac:dyDescent="0.55000000000000004">
      <c r="A30" s="37" t="s">
        <v>89</v>
      </c>
      <c r="B30" s="36" t="s">
        <v>12</v>
      </c>
      <c r="C30" s="36" t="s">
        <v>13</v>
      </c>
      <c r="D30" s="36" t="s">
        <v>30</v>
      </c>
      <c r="E30" s="36" t="s">
        <v>59</v>
      </c>
      <c r="F30" s="36" t="s">
        <v>57</v>
      </c>
      <c r="G30" s="145" t="s">
        <v>196</v>
      </c>
      <c r="H30" s="36" t="s">
        <v>39</v>
      </c>
      <c r="I30" s="36" t="s">
        <v>55</v>
      </c>
      <c r="J30" s="84">
        <v>5</v>
      </c>
      <c r="K30" s="81">
        <v>5</v>
      </c>
      <c r="L30" s="81">
        <v>5</v>
      </c>
      <c r="M30" s="81">
        <v>4</v>
      </c>
      <c r="N30" s="81">
        <v>5</v>
      </c>
      <c r="O30" s="81">
        <v>5</v>
      </c>
      <c r="P30" s="81">
        <v>4</v>
      </c>
      <c r="Q30" s="81">
        <v>4</v>
      </c>
      <c r="R30" s="81">
        <v>4</v>
      </c>
      <c r="S30" s="81">
        <v>4</v>
      </c>
      <c r="T30" s="138">
        <v>4</v>
      </c>
      <c r="U30" s="143"/>
      <c r="V30" s="140">
        <v>4</v>
      </c>
      <c r="W30" s="82">
        <v>4</v>
      </c>
      <c r="X30" s="82">
        <v>4</v>
      </c>
      <c r="Y30" s="82">
        <v>4</v>
      </c>
      <c r="Z30" s="82">
        <v>4</v>
      </c>
      <c r="AA30" s="82">
        <v>4</v>
      </c>
    </row>
    <row r="31" spans="1:29" x14ac:dyDescent="0.55000000000000004">
      <c r="A31" s="37" t="s">
        <v>111</v>
      </c>
      <c r="B31" s="36" t="s">
        <v>12</v>
      </c>
      <c r="C31" s="36" t="s">
        <v>52</v>
      </c>
      <c r="D31" s="36" t="s">
        <v>25</v>
      </c>
      <c r="E31" s="36" t="s">
        <v>112</v>
      </c>
      <c r="F31" s="36" t="s">
        <v>72</v>
      </c>
      <c r="G31" s="145" t="s">
        <v>197</v>
      </c>
      <c r="H31" s="36" t="s">
        <v>40</v>
      </c>
      <c r="I31" s="36" t="s">
        <v>55</v>
      </c>
      <c r="J31" s="84">
        <v>5</v>
      </c>
      <c r="K31" s="81">
        <v>5</v>
      </c>
      <c r="L31" s="81">
        <v>5</v>
      </c>
      <c r="M31" s="81">
        <v>5</v>
      </c>
      <c r="N31" s="81">
        <v>5</v>
      </c>
      <c r="O31" s="81">
        <v>5</v>
      </c>
      <c r="P31" s="81">
        <v>5</v>
      </c>
      <c r="Q31" s="81">
        <v>5</v>
      </c>
      <c r="R31" s="81">
        <v>5</v>
      </c>
      <c r="S31" s="81">
        <v>5</v>
      </c>
      <c r="T31" s="138">
        <v>5</v>
      </c>
      <c r="U31" s="143"/>
      <c r="V31" s="140">
        <v>5</v>
      </c>
      <c r="W31" s="82">
        <v>5</v>
      </c>
      <c r="X31" s="82">
        <v>5</v>
      </c>
      <c r="Y31" s="82">
        <v>5</v>
      </c>
      <c r="Z31" s="82">
        <v>5</v>
      </c>
      <c r="AA31" s="82">
        <v>5</v>
      </c>
    </row>
    <row r="32" spans="1:29" x14ac:dyDescent="0.55000000000000004">
      <c r="A32" s="37" t="s">
        <v>77</v>
      </c>
      <c r="B32" s="36" t="s">
        <v>12</v>
      </c>
      <c r="C32" s="36" t="s">
        <v>13</v>
      </c>
      <c r="D32" s="36" t="s">
        <v>25</v>
      </c>
      <c r="E32" s="36" t="s">
        <v>112</v>
      </c>
      <c r="F32" s="36" t="s">
        <v>60</v>
      </c>
      <c r="G32" s="145" t="s">
        <v>197</v>
      </c>
      <c r="H32" s="36" t="s">
        <v>42</v>
      </c>
      <c r="I32" s="36" t="s">
        <v>55</v>
      </c>
      <c r="J32" s="84">
        <v>5</v>
      </c>
      <c r="K32" s="81">
        <v>5</v>
      </c>
      <c r="L32" s="81">
        <v>5</v>
      </c>
      <c r="M32" s="81">
        <v>5</v>
      </c>
      <c r="N32" s="81">
        <v>5</v>
      </c>
      <c r="O32" s="81">
        <v>5</v>
      </c>
      <c r="P32" s="81">
        <v>5</v>
      </c>
      <c r="Q32" s="81">
        <v>5</v>
      </c>
      <c r="R32" s="81">
        <v>5</v>
      </c>
      <c r="S32" s="81">
        <v>5</v>
      </c>
      <c r="T32" s="138">
        <v>5</v>
      </c>
      <c r="U32" s="143"/>
      <c r="V32" s="140">
        <v>5</v>
      </c>
      <c r="W32" s="82">
        <v>5</v>
      </c>
      <c r="X32" s="82">
        <v>5</v>
      </c>
      <c r="Y32" s="82">
        <v>5</v>
      </c>
      <c r="Z32" s="82">
        <v>5</v>
      </c>
      <c r="AA32" s="82">
        <v>5</v>
      </c>
    </row>
    <row r="33" spans="1:28" x14ac:dyDescent="0.55000000000000004">
      <c r="A33" s="37" t="s">
        <v>58</v>
      </c>
      <c r="B33" s="36" t="s">
        <v>12</v>
      </c>
      <c r="C33" s="36" t="s">
        <v>52</v>
      </c>
      <c r="D33" s="36" t="s">
        <v>30</v>
      </c>
      <c r="E33" s="36" t="s">
        <v>59</v>
      </c>
      <c r="F33" s="36" t="s">
        <v>60</v>
      </c>
      <c r="G33" s="145" t="s">
        <v>192</v>
      </c>
      <c r="H33" s="36" t="s">
        <v>41</v>
      </c>
      <c r="I33" s="36" t="s">
        <v>55</v>
      </c>
      <c r="J33" s="84">
        <v>4</v>
      </c>
      <c r="K33" s="81">
        <v>4</v>
      </c>
      <c r="L33" s="81">
        <v>4</v>
      </c>
      <c r="M33" s="81">
        <v>4</v>
      </c>
      <c r="N33" s="81">
        <v>4</v>
      </c>
      <c r="O33" s="81">
        <v>4</v>
      </c>
      <c r="P33" s="81">
        <v>4</v>
      </c>
      <c r="Q33" s="81">
        <v>4</v>
      </c>
      <c r="R33" s="81">
        <v>4</v>
      </c>
      <c r="S33" s="81">
        <v>4</v>
      </c>
      <c r="T33" s="138">
        <v>4</v>
      </c>
      <c r="U33" s="143"/>
      <c r="V33" s="140">
        <v>4</v>
      </c>
      <c r="W33" s="82">
        <v>4</v>
      </c>
      <c r="X33" s="82">
        <v>4</v>
      </c>
      <c r="Y33" s="82">
        <v>4</v>
      </c>
      <c r="Z33" s="82">
        <v>4</v>
      </c>
      <c r="AA33" s="82">
        <v>4</v>
      </c>
    </row>
    <row r="34" spans="1:28" x14ac:dyDescent="0.55000000000000004">
      <c r="A34" s="37" t="s">
        <v>58</v>
      </c>
      <c r="B34" s="36" t="s">
        <v>12</v>
      </c>
      <c r="C34" s="36" t="s">
        <v>52</v>
      </c>
      <c r="D34" s="36" t="s">
        <v>30</v>
      </c>
      <c r="E34" s="36" t="s">
        <v>59</v>
      </c>
      <c r="F34" s="36" t="s">
        <v>54</v>
      </c>
      <c r="G34" s="145" t="s">
        <v>197</v>
      </c>
      <c r="H34" s="36" t="s">
        <v>38</v>
      </c>
      <c r="I34" s="36" t="s">
        <v>55</v>
      </c>
      <c r="J34" s="84">
        <v>4</v>
      </c>
      <c r="K34" s="81">
        <v>4</v>
      </c>
      <c r="L34" s="81">
        <v>4</v>
      </c>
      <c r="M34" s="81">
        <v>4</v>
      </c>
      <c r="N34" s="81">
        <v>4</v>
      </c>
      <c r="O34" s="81">
        <v>4</v>
      </c>
      <c r="P34" s="81">
        <v>4</v>
      </c>
      <c r="Q34" s="81">
        <v>4</v>
      </c>
      <c r="R34" s="81">
        <v>4</v>
      </c>
      <c r="S34" s="81">
        <v>4</v>
      </c>
      <c r="T34" s="138">
        <v>4</v>
      </c>
      <c r="U34" s="143"/>
      <c r="V34" s="140">
        <v>4</v>
      </c>
      <c r="W34" s="82">
        <v>4</v>
      </c>
      <c r="X34" s="82">
        <v>4</v>
      </c>
      <c r="Y34" s="82">
        <v>4</v>
      </c>
      <c r="Z34" s="82">
        <v>4</v>
      </c>
      <c r="AA34" s="82">
        <v>4</v>
      </c>
    </row>
    <row r="35" spans="1:28" x14ac:dyDescent="0.55000000000000004">
      <c r="A35" s="37" t="s">
        <v>58</v>
      </c>
      <c r="B35" s="36" t="s">
        <v>12</v>
      </c>
      <c r="C35" s="36" t="s">
        <v>52</v>
      </c>
      <c r="D35" s="36" t="s">
        <v>30</v>
      </c>
      <c r="E35" s="36" t="s">
        <v>59</v>
      </c>
      <c r="F35" s="36" t="s">
        <v>54</v>
      </c>
      <c r="G35" s="145" t="s">
        <v>197</v>
      </c>
      <c r="H35" s="36" t="s">
        <v>38</v>
      </c>
      <c r="I35" s="36" t="s">
        <v>55</v>
      </c>
      <c r="J35" s="84">
        <v>4</v>
      </c>
      <c r="K35" s="81">
        <v>4</v>
      </c>
      <c r="L35" s="81">
        <v>4</v>
      </c>
      <c r="M35" s="81">
        <v>4</v>
      </c>
      <c r="N35" s="81">
        <v>4</v>
      </c>
      <c r="O35" s="81">
        <v>4</v>
      </c>
      <c r="P35" s="81">
        <v>4</v>
      </c>
      <c r="Q35" s="81">
        <v>4</v>
      </c>
      <c r="R35" s="81">
        <v>4</v>
      </c>
      <c r="S35" s="81">
        <v>4</v>
      </c>
      <c r="T35" s="138">
        <v>4</v>
      </c>
      <c r="U35" s="143"/>
      <c r="V35" s="140">
        <v>4</v>
      </c>
      <c r="W35" s="82">
        <v>4</v>
      </c>
      <c r="X35" s="82">
        <v>4</v>
      </c>
      <c r="Y35" s="82">
        <v>4</v>
      </c>
      <c r="Z35" s="82">
        <v>4</v>
      </c>
      <c r="AA35" s="82">
        <v>4</v>
      </c>
    </row>
    <row r="36" spans="1:28" ht="30.75" x14ac:dyDescent="0.7">
      <c r="J36" s="80">
        <f>AVERAGE(J2:J35)</f>
        <v>4.5294117647058822</v>
      </c>
      <c r="K36" s="80">
        <f t="shared" ref="K36:AA36" si="0">AVERAGE(K2:K35)</f>
        <v>4.5294117647058822</v>
      </c>
      <c r="L36" s="80">
        <f t="shared" si="0"/>
        <v>4.5588235294117645</v>
      </c>
      <c r="M36" s="80">
        <f t="shared" si="0"/>
        <v>4.4705882352941178</v>
      </c>
      <c r="N36" s="80">
        <f t="shared" si="0"/>
        <v>4.5294117647058822</v>
      </c>
      <c r="O36" s="80">
        <f t="shared" si="0"/>
        <v>4.4705882352941178</v>
      </c>
      <c r="P36" s="80">
        <f t="shared" si="0"/>
        <v>4.4705882352941178</v>
      </c>
      <c r="Q36" s="80">
        <f t="shared" si="0"/>
        <v>4.5</v>
      </c>
      <c r="R36" s="80">
        <f t="shared" si="0"/>
        <v>4.5</v>
      </c>
      <c r="S36" s="80">
        <f t="shared" si="0"/>
        <v>4.4705882352941178</v>
      </c>
      <c r="T36" s="139">
        <f t="shared" si="0"/>
        <v>4.5294117647058822</v>
      </c>
      <c r="U36" s="144"/>
      <c r="V36" s="141">
        <f>AVERAGE(V2:V35)</f>
        <v>4.5588235294117645</v>
      </c>
      <c r="W36" s="80">
        <f t="shared" si="0"/>
        <v>4.5588235294117645</v>
      </c>
      <c r="X36" s="80">
        <f t="shared" si="0"/>
        <v>4.5454545454545459</v>
      </c>
      <c r="Y36" s="80">
        <f t="shared" si="0"/>
        <v>4.5151515151515156</v>
      </c>
      <c r="Z36" s="80">
        <f t="shared" si="0"/>
        <v>4.5294117647058822</v>
      </c>
      <c r="AA36" s="80">
        <f t="shared" si="0"/>
        <v>4.5588235294117645</v>
      </c>
      <c r="AB36" s="87">
        <f>AVERAGE(J2:AA35)</f>
        <v>4.5190972222222223</v>
      </c>
    </row>
    <row r="37" spans="1:28" ht="30.75" x14ac:dyDescent="0.7">
      <c r="J37" s="80">
        <f>STDEV(J2:J35)</f>
        <v>0.56328549829076113</v>
      </c>
      <c r="K37" s="80">
        <f t="shared" ref="K37:T37" si="1">STDEV(K2:K35)</f>
        <v>0.56328549829076113</v>
      </c>
      <c r="L37" s="80">
        <f t="shared" si="1"/>
        <v>0.56090708303000258</v>
      </c>
      <c r="M37" s="80">
        <f t="shared" si="1"/>
        <v>0.56328549829076113</v>
      </c>
      <c r="N37" s="80">
        <f t="shared" si="1"/>
        <v>0.56328549829076113</v>
      </c>
      <c r="O37" s="80">
        <f t="shared" si="1"/>
        <v>0.56328549829076113</v>
      </c>
      <c r="P37" s="80">
        <f t="shared" si="1"/>
        <v>0.56328549829076113</v>
      </c>
      <c r="Q37" s="80">
        <f t="shared" si="1"/>
        <v>0.56407607481776623</v>
      </c>
      <c r="R37" s="80">
        <f t="shared" si="1"/>
        <v>0.56407607481776623</v>
      </c>
      <c r="S37" s="80">
        <f t="shared" si="1"/>
        <v>0.56328549829076113</v>
      </c>
      <c r="T37" s="139">
        <f t="shared" si="1"/>
        <v>0.56328549829076113</v>
      </c>
      <c r="U37" s="144"/>
      <c r="V37" s="141">
        <f t="shared" ref="V37:AA37" si="2">STDEV(V2:V35)</f>
        <v>0.50399473726137811</v>
      </c>
      <c r="W37" s="80">
        <f t="shared" si="2"/>
        <v>0.50399473726137811</v>
      </c>
      <c r="X37" s="80">
        <f t="shared" si="2"/>
        <v>0.50564989684743</v>
      </c>
      <c r="Y37" s="80">
        <f t="shared" si="2"/>
        <v>0.50751921892255247</v>
      </c>
      <c r="Z37" s="80">
        <f t="shared" si="2"/>
        <v>0.50664039710489972</v>
      </c>
      <c r="AA37" s="80">
        <f t="shared" si="2"/>
        <v>0.50399473726137811</v>
      </c>
      <c r="AB37" s="87">
        <f>STDEV(J2:AA35)</f>
        <v>0.53696397831666554</v>
      </c>
    </row>
    <row r="38" spans="1:28" x14ac:dyDescent="0.55000000000000004">
      <c r="J38" s="85">
        <f>STDEV(J2:J35)</f>
        <v>0.56328549829076113</v>
      </c>
      <c r="T38" s="85">
        <f>STDEV(K2:T35)</f>
        <v>0.55653017639437052</v>
      </c>
      <c r="U38" s="135"/>
      <c r="AA38" s="85">
        <f>STDEV(V2:AA35)</f>
        <v>0.49924824033497067</v>
      </c>
    </row>
    <row r="39" spans="1:28" x14ac:dyDescent="0.55000000000000004">
      <c r="A39" s="38" t="s">
        <v>17</v>
      </c>
      <c r="B39" s="39"/>
      <c r="J39" s="86">
        <f>AVERAGE(J2:J35)</f>
        <v>4.5294117647058822</v>
      </c>
      <c r="T39" s="86">
        <f>AVERAGE(K2:T35)</f>
        <v>4.5029411764705882</v>
      </c>
      <c r="U39" s="136"/>
      <c r="AA39" s="86">
        <f>AVERAGE(V2:AA35)</f>
        <v>4.5445544554455441</v>
      </c>
    </row>
    <row r="40" spans="1:28" x14ac:dyDescent="0.55000000000000004">
      <c r="A40" s="40" t="s">
        <v>24</v>
      </c>
      <c r="B40" s="41">
        <f>COUNTIF(B2:B35,"ชาย")</f>
        <v>11</v>
      </c>
    </row>
    <row r="41" spans="1:28" x14ac:dyDescent="0.55000000000000004">
      <c r="A41" s="40" t="s">
        <v>21</v>
      </c>
      <c r="B41" s="41">
        <f>COUNTIF(B2:B35,"หญิง")</f>
        <v>23</v>
      </c>
    </row>
    <row r="42" spans="1:28" x14ac:dyDescent="0.55000000000000004">
      <c r="A42" s="42" t="s">
        <v>6</v>
      </c>
      <c r="B42" s="42">
        <f>SUM(B39:B41)</f>
        <v>34</v>
      </c>
    </row>
    <row r="44" spans="1:28" x14ac:dyDescent="0.55000000000000004">
      <c r="A44" s="38" t="s">
        <v>36</v>
      </c>
      <c r="B44" s="39"/>
    </row>
    <row r="45" spans="1:28" x14ac:dyDescent="0.55000000000000004">
      <c r="A45" s="40" t="s">
        <v>72</v>
      </c>
      <c r="B45" s="41">
        <f>COUNTIF(F2:F35,"20 - 30 ปี")</f>
        <v>3</v>
      </c>
    </row>
    <row r="46" spans="1:28" x14ac:dyDescent="0.55000000000000004">
      <c r="A46" s="40" t="s">
        <v>60</v>
      </c>
      <c r="B46" s="41">
        <f>COUNTIF(F2:F36,"31 - 40 ปี")</f>
        <v>8</v>
      </c>
    </row>
    <row r="47" spans="1:28" x14ac:dyDescent="0.55000000000000004">
      <c r="A47" s="40" t="s">
        <v>57</v>
      </c>
      <c r="B47" s="41">
        <f>COUNTIF(F2:F37,"41 - 50 ปี")</f>
        <v>17</v>
      </c>
    </row>
    <row r="48" spans="1:28" x14ac:dyDescent="0.55000000000000004">
      <c r="A48" s="40" t="s">
        <v>54</v>
      </c>
      <c r="B48" s="41">
        <f>COUNTIF(F2:F38,"51 ปีขึ้นไป")</f>
        <v>6</v>
      </c>
    </row>
    <row r="49" spans="1:2" x14ac:dyDescent="0.55000000000000004">
      <c r="A49" s="42" t="s">
        <v>6</v>
      </c>
      <c r="B49" s="42">
        <f>SUM(B44:B48)</f>
        <v>34</v>
      </c>
    </row>
    <row r="51" spans="1:2" x14ac:dyDescent="0.55000000000000004">
      <c r="A51" s="38" t="s">
        <v>17</v>
      </c>
      <c r="B51" s="39"/>
    </row>
    <row r="52" spans="1:2" x14ac:dyDescent="0.55000000000000004">
      <c r="A52" s="40" t="s">
        <v>31</v>
      </c>
      <c r="B52" s="41">
        <v>4</v>
      </c>
    </row>
    <row r="53" spans="1:2" x14ac:dyDescent="0.55000000000000004">
      <c r="A53" s="40" t="s">
        <v>25</v>
      </c>
      <c r="B53" s="41">
        <v>3</v>
      </c>
    </row>
    <row r="54" spans="1:2" x14ac:dyDescent="0.55000000000000004">
      <c r="A54" s="40" t="s">
        <v>28</v>
      </c>
      <c r="B54" s="41">
        <v>13</v>
      </c>
    </row>
    <row r="55" spans="1:2" x14ac:dyDescent="0.55000000000000004">
      <c r="A55" s="40" t="s">
        <v>30</v>
      </c>
      <c r="B55" s="41">
        <v>11</v>
      </c>
    </row>
    <row r="56" spans="1:2" x14ac:dyDescent="0.55000000000000004">
      <c r="A56" s="40" t="s">
        <v>22</v>
      </c>
      <c r="B56" s="41">
        <v>1</v>
      </c>
    </row>
    <row r="57" spans="1:2" x14ac:dyDescent="0.55000000000000004">
      <c r="A57" s="40" t="s">
        <v>48</v>
      </c>
      <c r="B57" s="41">
        <v>2</v>
      </c>
    </row>
    <row r="58" spans="1:2" x14ac:dyDescent="0.55000000000000004">
      <c r="A58" s="42" t="s">
        <v>6</v>
      </c>
      <c r="B58" s="42">
        <f>SUM(B51:B57)</f>
        <v>34</v>
      </c>
    </row>
    <row r="60" spans="1:2" x14ac:dyDescent="0.55000000000000004">
      <c r="A60" s="38" t="s">
        <v>17</v>
      </c>
      <c r="B60" s="39"/>
    </row>
    <row r="61" spans="1:2" x14ac:dyDescent="0.55000000000000004">
      <c r="A61" s="38"/>
      <c r="B61" s="39"/>
    </row>
    <row r="62" spans="1:2" x14ac:dyDescent="0.55000000000000004">
      <c r="A62" s="40" t="s">
        <v>29</v>
      </c>
      <c r="B62" s="41">
        <v>1</v>
      </c>
    </row>
    <row r="63" spans="1:2" x14ac:dyDescent="0.55000000000000004">
      <c r="A63" s="40" t="s">
        <v>13</v>
      </c>
      <c r="B63" s="41">
        <v>14</v>
      </c>
    </row>
    <row r="64" spans="1:2" x14ac:dyDescent="0.55000000000000004">
      <c r="A64" s="40" t="s">
        <v>9</v>
      </c>
      <c r="B64" s="41">
        <v>19</v>
      </c>
    </row>
    <row r="65" spans="1:2" x14ac:dyDescent="0.55000000000000004">
      <c r="A65" s="42" t="s">
        <v>6</v>
      </c>
      <c r="B65" s="42">
        <f>SUM(B62:B64)</f>
        <v>34</v>
      </c>
    </row>
    <row r="66" spans="1:2" x14ac:dyDescent="0.55000000000000004">
      <c r="A66" s="38" t="s">
        <v>17</v>
      </c>
      <c r="B66" s="39"/>
    </row>
    <row r="67" spans="1:2" x14ac:dyDescent="0.55000000000000004">
      <c r="A67" s="40" t="s">
        <v>11</v>
      </c>
      <c r="B67" s="41">
        <f>COUNTIF(E2:E30,"2กว่า 5 ปี")</f>
        <v>3</v>
      </c>
    </row>
    <row r="68" spans="1:2" x14ac:dyDescent="0.55000000000000004">
      <c r="A68" s="40" t="s">
        <v>14</v>
      </c>
      <c r="B68" s="41">
        <f>COUNTIF(E3:E36,"5 - 10 ปี")</f>
        <v>3</v>
      </c>
    </row>
    <row r="69" spans="1:2" x14ac:dyDescent="0.55000000000000004">
      <c r="A69" s="40" t="s">
        <v>15</v>
      </c>
      <c r="B69" s="41">
        <f>COUNTIF(E2:E36,"11 - 15 ปี")</f>
        <v>0</v>
      </c>
    </row>
    <row r="70" spans="1:2" x14ac:dyDescent="0.55000000000000004">
      <c r="A70" s="40" t="s">
        <v>10</v>
      </c>
      <c r="B70" s="41">
        <f>COUNTIF(E2:E38,"16 ปีขึ้นไป")</f>
        <v>0</v>
      </c>
    </row>
    <row r="71" spans="1:2" x14ac:dyDescent="0.55000000000000004">
      <c r="A71" s="42" t="s">
        <v>6</v>
      </c>
      <c r="B71" s="42">
        <f>SUM(B66:B70)</f>
        <v>6</v>
      </c>
    </row>
    <row r="72" spans="1:2" ht="15.75" customHeight="1" x14ac:dyDescent="0.55000000000000004"/>
    <row r="73" spans="1:2" x14ac:dyDescent="0.55000000000000004">
      <c r="A73" s="38" t="s">
        <v>17</v>
      </c>
      <c r="B73" s="39"/>
    </row>
    <row r="74" spans="1:2" ht="22.5" customHeight="1" x14ac:dyDescent="0.55000000000000004">
      <c r="A74" s="40" t="s">
        <v>37</v>
      </c>
      <c r="B74" s="41">
        <v>3</v>
      </c>
    </row>
    <row r="75" spans="1:2" ht="22.5" customHeight="1" x14ac:dyDescent="0.55000000000000004">
      <c r="A75" s="40" t="s">
        <v>38</v>
      </c>
      <c r="B75" s="41">
        <v>4</v>
      </c>
    </row>
    <row r="76" spans="1:2" ht="22.5" customHeight="1" x14ac:dyDescent="0.55000000000000004">
      <c r="A76" s="40" t="s">
        <v>39</v>
      </c>
      <c r="B76" s="41">
        <v>8</v>
      </c>
    </row>
    <row r="77" spans="1:2" ht="22.5" customHeight="1" x14ac:dyDescent="0.55000000000000004">
      <c r="A77" s="40" t="s">
        <v>40</v>
      </c>
      <c r="B77" s="41">
        <v>5</v>
      </c>
    </row>
    <row r="78" spans="1:2" ht="22.5" customHeight="1" x14ac:dyDescent="0.55000000000000004">
      <c r="A78" s="40" t="s">
        <v>41</v>
      </c>
      <c r="B78" s="41">
        <v>7</v>
      </c>
    </row>
    <row r="79" spans="1:2" ht="22.5" customHeight="1" x14ac:dyDescent="0.55000000000000004">
      <c r="A79" s="40" t="s">
        <v>42</v>
      </c>
      <c r="B79" s="41">
        <v>7</v>
      </c>
    </row>
    <row r="80" spans="1:2" ht="22.5" customHeight="1" x14ac:dyDescent="0.55000000000000004">
      <c r="A80" s="42" t="s">
        <v>6</v>
      </c>
      <c r="B80" s="42">
        <f>SUM(B74:B79)</f>
        <v>34</v>
      </c>
    </row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51F1-1F40-4F4D-8631-6203FB16F640}">
  <dimension ref="A1:AB148"/>
  <sheetViews>
    <sheetView zoomScale="70" zoomScaleNormal="70" workbookViewId="0">
      <selection activeCell="R12" sqref="R12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625" style="36" bestFit="1" customWidth="1"/>
    <col min="8" max="8" width="26" style="36" bestFit="1" customWidth="1"/>
    <col min="9" max="9" width="18.125" style="36" customWidth="1"/>
    <col min="10" max="10" width="9.375" style="36" customWidth="1"/>
    <col min="11" max="11" width="8.125" style="36" customWidth="1"/>
    <col min="12" max="20" width="7.625" style="36" customWidth="1"/>
    <col min="21" max="21" width="7.625" style="137" customWidth="1"/>
    <col min="22" max="27" width="7.625" style="36" customWidth="1"/>
    <col min="28" max="28" width="7.5" style="36" customWidth="1"/>
    <col min="29" max="16384" width="12.625" style="36"/>
  </cols>
  <sheetData>
    <row r="1" spans="1:28" s="64" customFormat="1" ht="38.25" customHeight="1" x14ac:dyDescent="0.55000000000000004">
      <c r="A1" s="63" t="s">
        <v>7</v>
      </c>
      <c r="B1" s="63" t="s">
        <v>19</v>
      </c>
      <c r="C1" s="63" t="s">
        <v>20</v>
      </c>
      <c r="D1" s="63"/>
      <c r="E1" s="63" t="s">
        <v>18</v>
      </c>
      <c r="F1" s="63" t="s">
        <v>113</v>
      </c>
      <c r="G1" s="63"/>
      <c r="H1" s="63"/>
      <c r="I1" s="63"/>
      <c r="J1" s="83" t="s">
        <v>90</v>
      </c>
      <c r="K1" s="77" t="s">
        <v>91</v>
      </c>
      <c r="L1" s="77" t="s">
        <v>92</v>
      </c>
      <c r="M1" s="77" t="s">
        <v>93</v>
      </c>
      <c r="N1" s="77" t="s">
        <v>94</v>
      </c>
      <c r="O1" s="77" t="s">
        <v>95</v>
      </c>
      <c r="P1" s="77" t="s">
        <v>96</v>
      </c>
      <c r="Q1" s="77" t="s">
        <v>97</v>
      </c>
      <c r="R1" s="77" t="s">
        <v>98</v>
      </c>
      <c r="S1" s="78" t="s">
        <v>99</v>
      </c>
      <c r="T1" s="78" t="s">
        <v>100</v>
      </c>
      <c r="U1" s="142"/>
      <c r="V1" s="79" t="s">
        <v>101</v>
      </c>
      <c r="W1" s="79" t="s">
        <v>102</v>
      </c>
      <c r="X1" s="79" t="s">
        <v>103</v>
      </c>
      <c r="Y1" s="79" t="s">
        <v>104</v>
      </c>
      <c r="Z1" s="79" t="s">
        <v>105</v>
      </c>
      <c r="AA1" s="79" t="s">
        <v>106</v>
      </c>
    </row>
    <row r="2" spans="1:28" x14ac:dyDescent="0.55000000000000004">
      <c r="A2" s="37" t="s">
        <v>74</v>
      </c>
      <c r="B2" s="36" t="s">
        <v>8</v>
      </c>
      <c r="C2" s="36" t="s">
        <v>52</v>
      </c>
      <c r="D2" s="36" t="s">
        <v>30</v>
      </c>
      <c r="E2" s="36" t="s">
        <v>59</v>
      </c>
      <c r="F2" s="36" t="s">
        <v>57</v>
      </c>
      <c r="G2" s="145" t="s">
        <v>196</v>
      </c>
      <c r="H2" s="36" t="s">
        <v>42</v>
      </c>
      <c r="I2" s="36" t="s">
        <v>55</v>
      </c>
      <c r="J2" s="84">
        <v>5</v>
      </c>
      <c r="K2" s="81">
        <v>5</v>
      </c>
      <c r="L2" s="81">
        <v>5</v>
      </c>
      <c r="M2" s="81">
        <v>5</v>
      </c>
      <c r="N2" s="81">
        <v>5</v>
      </c>
      <c r="O2" s="81">
        <v>5</v>
      </c>
      <c r="P2" s="81">
        <v>5</v>
      </c>
      <c r="Q2" s="81">
        <v>5</v>
      </c>
      <c r="R2" s="81">
        <v>5</v>
      </c>
      <c r="S2" s="81">
        <v>5</v>
      </c>
      <c r="T2" s="138">
        <v>5</v>
      </c>
      <c r="U2" s="143"/>
      <c r="V2" s="140">
        <v>5</v>
      </c>
      <c r="W2" s="82">
        <v>5</v>
      </c>
      <c r="X2" s="82">
        <v>5</v>
      </c>
      <c r="Y2" s="82">
        <v>5</v>
      </c>
      <c r="Z2" s="82">
        <v>5</v>
      </c>
      <c r="AA2" s="82">
        <v>5</v>
      </c>
    </row>
    <row r="3" spans="1:28" x14ac:dyDescent="0.55000000000000004">
      <c r="A3" s="37" t="s">
        <v>89</v>
      </c>
      <c r="B3" s="36" t="s">
        <v>12</v>
      </c>
      <c r="C3" s="36" t="s">
        <v>13</v>
      </c>
      <c r="D3" s="36" t="s">
        <v>30</v>
      </c>
      <c r="E3" s="36" t="s">
        <v>59</v>
      </c>
      <c r="F3" s="36" t="s">
        <v>57</v>
      </c>
      <c r="G3" s="145" t="s">
        <v>196</v>
      </c>
      <c r="H3" s="36" t="s">
        <v>39</v>
      </c>
      <c r="I3" s="36" t="s">
        <v>55</v>
      </c>
      <c r="J3" s="84">
        <v>5</v>
      </c>
      <c r="K3" s="81">
        <v>5</v>
      </c>
      <c r="L3" s="81">
        <v>5</v>
      </c>
      <c r="M3" s="81">
        <v>4</v>
      </c>
      <c r="N3" s="81">
        <v>5</v>
      </c>
      <c r="O3" s="81">
        <v>5</v>
      </c>
      <c r="P3" s="81">
        <v>4</v>
      </c>
      <c r="Q3" s="81">
        <v>4</v>
      </c>
      <c r="R3" s="81">
        <v>4</v>
      </c>
      <c r="S3" s="81">
        <v>4</v>
      </c>
      <c r="T3" s="138">
        <v>4</v>
      </c>
      <c r="U3" s="143"/>
      <c r="V3" s="140">
        <v>4</v>
      </c>
      <c r="W3" s="82">
        <v>4</v>
      </c>
      <c r="X3" s="82">
        <v>4</v>
      </c>
      <c r="Y3" s="82">
        <v>4</v>
      </c>
      <c r="Z3" s="82">
        <v>4</v>
      </c>
      <c r="AA3" s="82">
        <v>4</v>
      </c>
    </row>
    <row r="4" spans="1:28" ht="30.75" x14ac:dyDescent="0.7">
      <c r="J4" s="80">
        <f t="shared" ref="J4:T4" si="0">AVERAGE(J2:J3)</f>
        <v>5</v>
      </c>
      <c r="K4" s="80">
        <f t="shared" si="0"/>
        <v>5</v>
      </c>
      <c r="L4" s="80">
        <f t="shared" si="0"/>
        <v>5</v>
      </c>
      <c r="M4" s="80">
        <f t="shared" si="0"/>
        <v>4.5</v>
      </c>
      <c r="N4" s="80">
        <f t="shared" si="0"/>
        <v>5</v>
      </c>
      <c r="O4" s="80">
        <f t="shared" si="0"/>
        <v>5</v>
      </c>
      <c r="P4" s="80">
        <f t="shared" si="0"/>
        <v>4.5</v>
      </c>
      <c r="Q4" s="80">
        <f t="shared" si="0"/>
        <v>4.5</v>
      </c>
      <c r="R4" s="80">
        <f t="shared" si="0"/>
        <v>4.5</v>
      </c>
      <c r="S4" s="80">
        <f t="shared" si="0"/>
        <v>4.5</v>
      </c>
      <c r="T4" s="139">
        <f t="shared" si="0"/>
        <v>4.5</v>
      </c>
      <c r="U4" s="144"/>
      <c r="V4" s="141">
        <f t="shared" ref="V4:AA4" si="1">AVERAGE(V2:V3)</f>
        <v>4.5</v>
      </c>
      <c r="W4" s="80">
        <f t="shared" si="1"/>
        <v>4.5</v>
      </c>
      <c r="X4" s="80">
        <f t="shared" si="1"/>
        <v>4.5</v>
      </c>
      <c r="Y4" s="80">
        <f t="shared" si="1"/>
        <v>4.5</v>
      </c>
      <c r="Z4" s="80">
        <f t="shared" si="1"/>
        <v>4.5</v>
      </c>
      <c r="AA4" s="80">
        <f t="shared" si="1"/>
        <v>4.5</v>
      </c>
      <c r="AB4" s="87">
        <f>AVERAGE(J2:AA3)</f>
        <v>4.6470588235294121</v>
      </c>
    </row>
    <row r="5" spans="1:28" ht="30.75" x14ac:dyDescent="0.7">
      <c r="J5" s="80">
        <f t="shared" ref="J5:T5" si="2">STDEV(J2:J3)</f>
        <v>0</v>
      </c>
      <c r="K5" s="80">
        <f t="shared" si="2"/>
        <v>0</v>
      </c>
      <c r="L5" s="80">
        <f t="shared" si="2"/>
        <v>0</v>
      </c>
      <c r="M5" s="80">
        <f t="shared" si="2"/>
        <v>0.70710678118654757</v>
      </c>
      <c r="N5" s="80">
        <f t="shared" si="2"/>
        <v>0</v>
      </c>
      <c r="O5" s="80">
        <f t="shared" si="2"/>
        <v>0</v>
      </c>
      <c r="P5" s="80">
        <f t="shared" si="2"/>
        <v>0.70710678118654757</v>
      </c>
      <c r="Q5" s="80">
        <f t="shared" si="2"/>
        <v>0.70710678118654757</v>
      </c>
      <c r="R5" s="80">
        <f t="shared" si="2"/>
        <v>0.70710678118654757</v>
      </c>
      <c r="S5" s="80">
        <f t="shared" si="2"/>
        <v>0.70710678118654757</v>
      </c>
      <c r="T5" s="139">
        <f t="shared" si="2"/>
        <v>0.70710678118654757</v>
      </c>
      <c r="U5" s="144"/>
      <c r="V5" s="141">
        <f t="shared" ref="V5:AA5" si="3">STDEV(V2:V3)</f>
        <v>0.70710678118654757</v>
      </c>
      <c r="W5" s="80">
        <f t="shared" si="3"/>
        <v>0.70710678118654757</v>
      </c>
      <c r="X5" s="80">
        <f t="shared" si="3"/>
        <v>0.70710678118654757</v>
      </c>
      <c r="Y5" s="80">
        <f t="shared" si="3"/>
        <v>0.70710678118654757</v>
      </c>
      <c r="Z5" s="80">
        <f t="shared" si="3"/>
        <v>0.70710678118654757</v>
      </c>
      <c r="AA5" s="80">
        <f t="shared" si="3"/>
        <v>0.70710678118654757</v>
      </c>
      <c r="AB5" s="87">
        <f>STDEV(J2:AA3)</f>
        <v>0.48507125007266555</v>
      </c>
    </row>
    <row r="6" spans="1:28" x14ac:dyDescent="0.55000000000000004">
      <c r="J6" s="85">
        <f>STDEV(J2:J3)</f>
        <v>0</v>
      </c>
      <c r="T6" s="85">
        <f>STDEV(K2:T3)</f>
        <v>0.47016234598162726</v>
      </c>
      <c r="U6" s="135"/>
      <c r="AA6" s="85">
        <f>STDEV(V2:AA3)</f>
        <v>0.5222329678670935</v>
      </c>
    </row>
    <row r="7" spans="1:28" x14ac:dyDescent="0.55000000000000004">
      <c r="A7" s="38" t="s">
        <v>17</v>
      </c>
      <c r="B7" s="39"/>
      <c r="J7" s="86">
        <f>AVERAGE(J2:J3)</f>
        <v>5</v>
      </c>
      <c r="T7" s="86">
        <f>AVERAGE(K2:T3)</f>
        <v>4.7</v>
      </c>
      <c r="U7" s="136"/>
      <c r="AA7" s="86">
        <f>AVERAGE(V2:AA3)</f>
        <v>4.5</v>
      </c>
    </row>
    <row r="8" spans="1:28" x14ac:dyDescent="0.55000000000000004">
      <c r="A8" s="40" t="s">
        <v>24</v>
      </c>
      <c r="B8" s="41">
        <f>COUNTIF(B2:B3,"ชาย")</f>
        <v>1</v>
      </c>
    </row>
    <row r="9" spans="1:28" x14ac:dyDescent="0.55000000000000004">
      <c r="A9" s="40" t="s">
        <v>21</v>
      </c>
      <c r="B9" s="41">
        <f>COUNTIF(B2:B3,"หญิง")</f>
        <v>1</v>
      </c>
    </row>
    <row r="10" spans="1:28" x14ac:dyDescent="0.55000000000000004">
      <c r="A10" s="42" t="s">
        <v>6</v>
      </c>
      <c r="B10" s="42">
        <f>SUM(B7:B9)</f>
        <v>2</v>
      </c>
    </row>
    <row r="12" spans="1:28" x14ac:dyDescent="0.55000000000000004">
      <c r="A12" s="38" t="s">
        <v>36</v>
      </c>
      <c r="B12" s="39"/>
    </row>
    <row r="13" spans="1:28" x14ac:dyDescent="0.55000000000000004">
      <c r="A13" s="40" t="s">
        <v>72</v>
      </c>
      <c r="B13" s="41">
        <f>COUNTIF(F2:F3,"20 - 30 ปี")</f>
        <v>0</v>
      </c>
    </row>
    <row r="14" spans="1:28" x14ac:dyDescent="0.55000000000000004">
      <c r="A14" s="40" t="s">
        <v>60</v>
      </c>
      <c r="B14" s="41">
        <f>COUNTIF(F2:F4,"31 - 40 ปี")</f>
        <v>0</v>
      </c>
    </row>
    <row r="15" spans="1:28" x14ac:dyDescent="0.55000000000000004">
      <c r="A15" s="40" t="s">
        <v>57</v>
      </c>
      <c r="B15" s="41">
        <f>COUNTIF(F2:F5,"41 - 50 ปี")</f>
        <v>2</v>
      </c>
    </row>
    <row r="16" spans="1:28" x14ac:dyDescent="0.55000000000000004">
      <c r="A16" s="40" t="s">
        <v>54</v>
      </c>
      <c r="B16" s="41">
        <f>COUNTIF(F2:F6,"51 ปีขึ้นไป")</f>
        <v>0</v>
      </c>
    </row>
    <row r="17" spans="1:2" x14ac:dyDescent="0.55000000000000004">
      <c r="A17" s="42" t="s">
        <v>6</v>
      </c>
      <c r="B17" s="42">
        <f>SUM(B12:B16)</f>
        <v>2</v>
      </c>
    </row>
    <row r="19" spans="1:2" x14ac:dyDescent="0.55000000000000004">
      <c r="A19" s="38" t="s">
        <v>17</v>
      </c>
      <c r="B19" s="39"/>
    </row>
    <row r="20" spans="1:2" x14ac:dyDescent="0.55000000000000004">
      <c r="A20" s="40" t="s">
        <v>31</v>
      </c>
      <c r="B20" s="41">
        <v>4</v>
      </c>
    </row>
    <row r="21" spans="1:2" x14ac:dyDescent="0.55000000000000004">
      <c r="A21" s="40" t="s">
        <v>25</v>
      </c>
      <c r="B21" s="41">
        <v>3</v>
      </c>
    </row>
    <row r="22" spans="1:2" x14ac:dyDescent="0.55000000000000004">
      <c r="A22" s="40" t="s">
        <v>28</v>
      </c>
      <c r="B22" s="41">
        <v>13</v>
      </c>
    </row>
    <row r="23" spans="1:2" x14ac:dyDescent="0.55000000000000004">
      <c r="A23" s="40" t="s">
        <v>30</v>
      </c>
      <c r="B23" s="41">
        <v>11</v>
      </c>
    </row>
    <row r="24" spans="1:2" x14ac:dyDescent="0.55000000000000004">
      <c r="A24" s="40" t="s">
        <v>22</v>
      </c>
      <c r="B24" s="41">
        <v>1</v>
      </c>
    </row>
    <row r="25" spans="1:2" x14ac:dyDescent="0.55000000000000004">
      <c r="A25" s="40" t="s">
        <v>48</v>
      </c>
      <c r="B25" s="41">
        <v>2</v>
      </c>
    </row>
    <row r="26" spans="1:2" x14ac:dyDescent="0.55000000000000004">
      <c r="A26" s="42" t="s">
        <v>6</v>
      </c>
      <c r="B26" s="42">
        <f>SUM(B19:B25)</f>
        <v>34</v>
      </c>
    </row>
    <row r="28" spans="1:2" x14ac:dyDescent="0.55000000000000004">
      <c r="A28" s="38" t="s">
        <v>17</v>
      </c>
      <c r="B28" s="39"/>
    </row>
    <row r="29" spans="1:2" x14ac:dyDescent="0.55000000000000004">
      <c r="A29" s="38"/>
      <c r="B29" s="39"/>
    </row>
    <row r="30" spans="1:2" x14ac:dyDescent="0.55000000000000004">
      <c r="A30" s="40" t="s">
        <v>29</v>
      </c>
      <c r="B30" s="41">
        <v>1</v>
      </c>
    </row>
    <row r="31" spans="1:2" x14ac:dyDescent="0.55000000000000004">
      <c r="A31" s="40" t="s">
        <v>13</v>
      </c>
      <c r="B31" s="41">
        <v>14</v>
      </c>
    </row>
    <row r="32" spans="1:2" x14ac:dyDescent="0.55000000000000004">
      <c r="A32" s="40" t="s">
        <v>9</v>
      </c>
      <c r="B32" s="41">
        <v>19</v>
      </c>
    </row>
    <row r="33" spans="1:2" x14ac:dyDescent="0.55000000000000004">
      <c r="A33" s="42" t="s">
        <v>6</v>
      </c>
      <c r="B33" s="42">
        <f>SUM(B30:B32)</f>
        <v>34</v>
      </c>
    </row>
    <row r="34" spans="1:2" x14ac:dyDescent="0.55000000000000004">
      <c r="A34" s="38" t="s">
        <v>17</v>
      </c>
      <c r="B34" s="39"/>
    </row>
    <row r="35" spans="1:2" x14ac:dyDescent="0.55000000000000004">
      <c r="A35" s="40" t="s">
        <v>11</v>
      </c>
      <c r="B35" s="41">
        <f>COUNTIF(E2:E3,"2กว่า 5 ปี")</f>
        <v>0</v>
      </c>
    </row>
    <row r="36" spans="1:2" x14ac:dyDescent="0.55000000000000004">
      <c r="A36" s="40" t="s">
        <v>14</v>
      </c>
      <c r="B36" s="41">
        <f>COUNTIF(E2:E4,"5 - 10 ปี")</f>
        <v>0</v>
      </c>
    </row>
    <row r="37" spans="1:2" x14ac:dyDescent="0.55000000000000004">
      <c r="A37" s="40" t="s">
        <v>15</v>
      </c>
      <c r="B37" s="41">
        <f>COUNTIF(E2:E4,"11 - 15 ปี")</f>
        <v>0</v>
      </c>
    </row>
    <row r="38" spans="1:2" x14ac:dyDescent="0.55000000000000004">
      <c r="A38" s="40" t="s">
        <v>10</v>
      </c>
      <c r="B38" s="41">
        <f>COUNTIF(E2:E6,"16 ปีขึ้นไป")</f>
        <v>0</v>
      </c>
    </row>
    <row r="39" spans="1:2" x14ac:dyDescent="0.55000000000000004">
      <c r="A39" s="42" t="s">
        <v>6</v>
      </c>
      <c r="B39" s="42">
        <f>SUM(B34:B38)</f>
        <v>0</v>
      </c>
    </row>
    <row r="40" spans="1:2" ht="15.75" customHeight="1" x14ac:dyDescent="0.55000000000000004"/>
    <row r="41" spans="1:2" x14ac:dyDescent="0.55000000000000004">
      <c r="A41" s="38" t="s">
        <v>17</v>
      </c>
      <c r="B41" s="39"/>
    </row>
    <row r="42" spans="1:2" ht="22.5" customHeight="1" x14ac:dyDescent="0.55000000000000004">
      <c r="A42" s="40" t="s">
        <v>37</v>
      </c>
      <c r="B42" s="41">
        <v>3</v>
      </c>
    </row>
    <row r="43" spans="1:2" ht="22.5" customHeight="1" x14ac:dyDescent="0.55000000000000004">
      <c r="A43" s="40" t="s">
        <v>38</v>
      </c>
      <c r="B43" s="41">
        <v>4</v>
      </c>
    </row>
    <row r="44" spans="1:2" ht="22.5" customHeight="1" x14ac:dyDescent="0.55000000000000004">
      <c r="A44" s="40" t="s">
        <v>39</v>
      </c>
      <c r="B44" s="41">
        <v>8</v>
      </c>
    </row>
    <row r="45" spans="1:2" ht="22.5" customHeight="1" x14ac:dyDescent="0.55000000000000004">
      <c r="A45" s="40" t="s">
        <v>40</v>
      </c>
      <c r="B45" s="41">
        <v>5</v>
      </c>
    </row>
    <row r="46" spans="1:2" ht="22.5" customHeight="1" x14ac:dyDescent="0.55000000000000004">
      <c r="A46" s="40" t="s">
        <v>41</v>
      </c>
      <c r="B46" s="41">
        <v>7</v>
      </c>
    </row>
    <row r="47" spans="1:2" ht="22.5" customHeight="1" x14ac:dyDescent="0.55000000000000004">
      <c r="A47" s="40" t="s">
        <v>42</v>
      </c>
      <c r="B47" s="41">
        <v>7</v>
      </c>
    </row>
    <row r="48" spans="1:2" ht="22.5" customHeight="1" x14ac:dyDescent="0.55000000000000004">
      <c r="A48" s="42" t="s">
        <v>6</v>
      </c>
      <c r="B48" s="42">
        <f>SUM(B42:B47)</f>
        <v>34</v>
      </c>
    </row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</sheetData>
  <autoFilter ref="G1:G148" xr:uid="{97559F1B-3471-40B9-ABEA-A803D914F04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157F-A828-4BD8-ABB8-4C32E0DCB3DD}">
  <dimension ref="A1:AC153"/>
  <sheetViews>
    <sheetView zoomScale="70" zoomScaleNormal="70" workbookViewId="0">
      <selection activeCell="T10" sqref="T10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625" style="36" bestFit="1" customWidth="1"/>
    <col min="8" max="8" width="26" style="36" bestFit="1" customWidth="1"/>
    <col min="9" max="9" width="18.125" style="36" customWidth="1"/>
    <col min="10" max="10" width="9.375" style="36" customWidth="1"/>
    <col min="11" max="11" width="8.125" style="36" customWidth="1"/>
    <col min="12" max="20" width="7.625" style="36" customWidth="1"/>
    <col min="21" max="21" width="7.625" style="137" customWidth="1"/>
    <col min="22" max="27" width="7.625" style="36" customWidth="1"/>
    <col min="28" max="28" width="7.5" style="36" customWidth="1"/>
    <col min="29" max="16384" width="12.625" style="36"/>
  </cols>
  <sheetData>
    <row r="1" spans="1:29" s="64" customFormat="1" ht="38.25" customHeight="1" x14ac:dyDescent="0.55000000000000004">
      <c r="A1" s="63" t="s">
        <v>7</v>
      </c>
      <c r="B1" s="63" t="s">
        <v>19</v>
      </c>
      <c r="C1" s="63" t="s">
        <v>20</v>
      </c>
      <c r="D1" s="63"/>
      <c r="E1" s="63" t="s">
        <v>18</v>
      </c>
      <c r="F1" s="63" t="s">
        <v>113</v>
      </c>
      <c r="G1" s="63"/>
      <c r="H1" s="63"/>
      <c r="I1" s="63"/>
      <c r="J1" s="83" t="s">
        <v>90</v>
      </c>
      <c r="K1" s="77" t="s">
        <v>91</v>
      </c>
      <c r="L1" s="77" t="s">
        <v>92</v>
      </c>
      <c r="M1" s="77" t="s">
        <v>93</v>
      </c>
      <c r="N1" s="77" t="s">
        <v>94</v>
      </c>
      <c r="O1" s="77" t="s">
        <v>95</v>
      </c>
      <c r="P1" s="77" t="s">
        <v>96</v>
      </c>
      <c r="Q1" s="77" t="s">
        <v>97</v>
      </c>
      <c r="R1" s="77" t="s">
        <v>98</v>
      </c>
      <c r="S1" s="78" t="s">
        <v>99</v>
      </c>
      <c r="T1" s="78" t="s">
        <v>100</v>
      </c>
      <c r="U1" s="142"/>
      <c r="V1" s="79" t="s">
        <v>101</v>
      </c>
      <c r="W1" s="79" t="s">
        <v>102</v>
      </c>
      <c r="X1" s="79" t="s">
        <v>103</v>
      </c>
      <c r="Y1" s="79" t="s">
        <v>104</v>
      </c>
      <c r="Z1" s="79" t="s">
        <v>105</v>
      </c>
      <c r="AA1" s="79" t="s">
        <v>106</v>
      </c>
    </row>
    <row r="2" spans="1:29" x14ac:dyDescent="0.55000000000000004">
      <c r="A2" s="37" t="s">
        <v>58</v>
      </c>
      <c r="B2" s="36" t="s">
        <v>12</v>
      </c>
      <c r="C2" s="36" t="s">
        <v>52</v>
      </c>
      <c r="D2" s="36" t="s">
        <v>30</v>
      </c>
      <c r="E2" s="36" t="s">
        <v>59</v>
      </c>
      <c r="F2" s="36" t="s">
        <v>60</v>
      </c>
      <c r="G2" s="145" t="s">
        <v>193</v>
      </c>
      <c r="H2" s="36" t="s">
        <v>41</v>
      </c>
      <c r="I2" s="36" t="s">
        <v>55</v>
      </c>
      <c r="J2" s="84">
        <v>4</v>
      </c>
      <c r="K2" s="81">
        <v>4</v>
      </c>
      <c r="L2" s="81">
        <v>4</v>
      </c>
      <c r="M2" s="81">
        <v>4</v>
      </c>
      <c r="N2" s="81">
        <v>4</v>
      </c>
      <c r="O2" s="81">
        <v>4</v>
      </c>
      <c r="P2" s="81">
        <v>4</v>
      </c>
      <c r="Q2" s="81">
        <v>4</v>
      </c>
      <c r="R2" s="81">
        <v>4</v>
      </c>
      <c r="S2" s="81">
        <v>4</v>
      </c>
      <c r="T2" s="138">
        <v>4</v>
      </c>
      <c r="U2" s="143"/>
      <c r="V2" s="140">
        <v>4</v>
      </c>
      <c r="W2" s="82">
        <v>4</v>
      </c>
      <c r="X2" s="82">
        <v>4</v>
      </c>
      <c r="Y2" s="82">
        <v>4</v>
      </c>
      <c r="Z2" s="82">
        <v>4</v>
      </c>
      <c r="AA2" s="82">
        <v>4</v>
      </c>
    </row>
    <row r="3" spans="1:29" x14ac:dyDescent="0.55000000000000004">
      <c r="A3" s="37" t="s">
        <v>61</v>
      </c>
      <c r="B3" s="36" t="s">
        <v>8</v>
      </c>
      <c r="C3" s="36" t="s">
        <v>52</v>
      </c>
      <c r="D3" s="36" t="s">
        <v>30</v>
      </c>
      <c r="E3" s="36" t="s">
        <v>53</v>
      </c>
      <c r="F3" s="36" t="s">
        <v>57</v>
      </c>
      <c r="G3" s="145" t="s">
        <v>193</v>
      </c>
      <c r="H3" s="36" t="s">
        <v>41</v>
      </c>
      <c r="I3" s="36" t="s">
        <v>55</v>
      </c>
      <c r="J3" s="84">
        <v>3</v>
      </c>
      <c r="K3" s="81">
        <v>3</v>
      </c>
      <c r="L3" s="81">
        <v>3</v>
      </c>
      <c r="M3" s="81">
        <v>3</v>
      </c>
      <c r="N3" s="81">
        <v>3</v>
      </c>
      <c r="O3" s="81">
        <v>3</v>
      </c>
      <c r="P3" s="81">
        <v>3</v>
      </c>
      <c r="Q3" s="81">
        <v>3</v>
      </c>
      <c r="R3" s="81">
        <v>3</v>
      </c>
      <c r="S3" s="81">
        <v>3</v>
      </c>
      <c r="T3" s="138">
        <v>3</v>
      </c>
      <c r="U3" s="143"/>
      <c r="V3" s="140">
        <v>4</v>
      </c>
      <c r="W3" s="82">
        <v>4</v>
      </c>
      <c r="X3" s="82">
        <v>4</v>
      </c>
      <c r="Y3" s="82"/>
      <c r="Z3" s="82">
        <v>4</v>
      </c>
      <c r="AA3" s="82">
        <v>4</v>
      </c>
    </row>
    <row r="4" spans="1:29" x14ac:dyDescent="0.55000000000000004">
      <c r="A4" s="37" t="s">
        <v>62</v>
      </c>
      <c r="B4" s="36" t="s">
        <v>8</v>
      </c>
      <c r="C4" s="36" t="s">
        <v>13</v>
      </c>
      <c r="D4" s="36" t="s">
        <v>31</v>
      </c>
      <c r="E4" s="36" t="s">
        <v>14</v>
      </c>
      <c r="F4" s="36" t="s">
        <v>60</v>
      </c>
      <c r="G4" s="145" t="s">
        <v>193</v>
      </c>
      <c r="H4" s="36" t="s">
        <v>39</v>
      </c>
      <c r="I4" s="36" t="s">
        <v>55</v>
      </c>
      <c r="J4" s="84">
        <v>4</v>
      </c>
      <c r="K4" s="81">
        <v>4</v>
      </c>
      <c r="L4" s="81">
        <v>4</v>
      </c>
      <c r="M4" s="81">
        <v>4</v>
      </c>
      <c r="N4" s="81">
        <v>4</v>
      </c>
      <c r="O4" s="81">
        <v>4</v>
      </c>
      <c r="P4" s="81">
        <v>4</v>
      </c>
      <c r="Q4" s="81">
        <v>4</v>
      </c>
      <c r="R4" s="81">
        <v>4</v>
      </c>
      <c r="S4" s="81">
        <v>4</v>
      </c>
      <c r="T4" s="138">
        <v>4</v>
      </c>
      <c r="U4" s="143"/>
      <c r="V4" s="140">
        <v>4</v>
      </c>
      <c r="W4" s="82">
        <v>4</v>
      </c>
      <c r="X4" s="82">
        <v>4</v>
      </c>
      <c r="Y4" s="82">
        <v>4</v>
      </c>
      <c r="Z4" s="82">
        <v>4</v>
      </c>
      <c r="AA4" s="82">
        <v>4</v>
      </c>
    </row>
    <row r="5" spans="1:29" x14ac:dyDescent="0.55000000000000004">
      <c r="A5" s="37" t="s">
        <v>64</v>
      </c>
      <c r="B5" s="36" t="s">
        <v>8</v>
      </c>
      <c r="C5" s="36" t="s">
        <v>52</v>
      </c>
      <c r="D5" s="36" t="s">
        <v>22</v>
      </c>
      <c r="E5" s="36" t="s">
        <v>53</v>
      </c>
      <c r="F5" s="36" t="s">
        <v>54</v>
      </c>
      <c r="G5" s="145" t="s">
        <v>193</v>
      </c>
      <c r="H5" s="36" t="s">
        <v>65</v>
      </c>
      <c r="I5" s="36" t="s">
        <v>55</v>
      </c>
      <c r="J5" s="84">
        <v>4</v>
      </c>
      <c r="K5" s="81">
        <v>5</v>
      </c>
      <c r="L5" s="81">
        <v>5</v>
      </c>
      <c r="M5" s="81">
        <v>5</v>
      </c>
      <c r="N5" s="81">
        <v>5</v>
      </c>
      <c r="O5" s="81">
        <v>4</v>
      </c>
      <c r="P5" s="81">
        <v>4</v>
      </c>
      <c r="Q5" s="81">
        <v>5</v>
      </c>
      <c r="R5" s="81">
        <v>4</v>
      </c>
      <c r="S5" s="81">
        <v>4</v>
      </c>
      <c r="T5" s="138">
        <v>4</v>
      </c>
      <c r="U5" s="143"/>
      <c r="V5" s="140">
        <v>5</v>
      </c>
      <c r="W5" s="82">
        <v>4</v>
      </c>
      <c r="X5" s="82">
        <v>4</v>
      </c>
      <c r="Y5" s="82">
        <v>4</v>
      </c>
      <c r="Z5" s="82">
        <v>4</v>
      </c>
      <c r="AA5" s="82">
        <v>4</v>
      </c>
    </row>
    <row r="6" spans="1:29" x14ac:dyDescent="0.55000000000000004">
      <c r="A6" s="37" t="s">
        <v>66</v>
      </c>
      <c r="B6" s="36" t="s">
        <v>8</v>
      </c>
      <c r="C6" s="36" t="s">
        <v>52</v>
      </c>
      <c r="D6" s="36" t="s">
        <v>30</v>
      </c>
      <c r="E6" s="36" t="s">
        <v>53</v>
      </c>
      <c r="F6" s="36" t="s">
        <v>57</v>
      </c>
      <c r="G6" s="145" t="s">
        <v>193</v>
      </c>
      <c r="H6" s="36" t="s">
        <v>41</v>
      </c>
      <c r="I6" s="36" t="s">
        <v>55</v>
      </c>
      <c r="J6" s="84">
        <v>4</v>
      </c>
      <c r="K6" s="81">
        <v>4</v>
      </c>
      <c r="L6" s="81">
        <v>4</v>
      </c>
      <c r="M6" s="81">
        <v>4</v>
      </c>
      <c r="N6" s="81">
        <v>4</v>
      </c>
      <c r="O6" s="81">
        <v>4</v>
      </c>
      <c r="P6" s="81">
        <v>4</v>
      </c>
      <c r="Q6" s="81">
        <v>4</v>
      </c>
      <c r="R6" s="81">
        <v>4</v>
      </c>
      <c r="S6" s="81">
        <v>4</v>
      </c>
      <c r="T6" s="138">
        <v>4</v>
      </c>
      <c r="U6" s="143"/>
      <c r="V6" s="140">
        <v>4</v>
      </c>
      <c r="W6" s="82">
        <v>4</v>
      </c>
      <c r="X6" s="82">
        <v>4</v>
      </c>
      <c r="Y6" s="82">
        <v>4</v>
      </c>
      <c r="Z6" s="82">
        <v>4</v>
      </c>
      <c r="AA6" s="82">
        <v>4</v>
      </c>
    </row>
    <row r="7" spans="1:29" x14ac:dyDescent="0.55000000000000004">
      <c r="A7" s="37" t="s">
        <v>67</v>
      </c>
      <c r="B7" s="36" t="s">
        <v>8</v>
      </c>
      <c r="C7" s="36" t="s">
        <v>52</v>
      </c>
      <c r="D7" s="36" t="s">
        <v>30</v>
      </c>
      <c r="E7" s="36" t="s">
        <v>53</v>
      </c>
      <c r="F7" s="36" t="s">
        <v>57</v>
      </c>
      <c r="G7" s="145" t="s">
        <v>193</v>
      </c>
      <c r="H7" s="36" t="s">
        <v>41</v>
      </c>
      <c r="I7" s="36" t="s">
        <v>55</v>
      </c>
      <c r="J7" s="84">
        <v>5</v>
      </c>
      <c r="K7" s="81">
        <v>5</v>
      </c>
      <c r="L7" s="81">
        <v>5</v>
      </c>
      <c r="M7" s="81">
        <v>5</v>
      </c>
      <c r="N7" s="81">
        <v>5</v>
      </c>
      <c r="O7" s="81">
        <v>5</v>
      </c>
      <c r="P7" s="81">
        <v>5</v>
      </c>
      <c r="Q7" s="81">
        <v>5</v>
      </c>
      <c r="R7" s="81">
        <v>5</v>
      </c>
      <c r="S7" s="81">
        <v>5</v>
      </c>
      <c r="T7" s="138">
        <v>5</v>
      </c>
      <c r="U7" s="143"/>
      <c r="V7" s="140">
        <v>5</v>
      </c>
      <c r="W7" s="82">
        <v>5</v>
      </c>
      <c r="X7" s="82">
        <v>5</v>
      </c>
      <c r="Y7" s="82">
        <v>5</v>
      </c>
      <c r="Z7" s="82">
        <v>5</v>
      </c>
      <c r="AA7" s="82">
        <v>5</v>
      </c>
      <c r="AC7" s="36" t="s">
        <v>68</v>
      </c>
    </row>
    <row r="8" spans="1:29" x14ac:dyDescent="0.55000000000000004">
      <c r="A8" s="37" t="s">
        <v>69</v>
      </c>
      <c r="B8" s="36" t="s">
        <v>8</v>
      </c>
      <c r="C8" s="36" t="s">
        <v>52</v>
      </c>
      <c r="D8" s="36" t="s">
        <v>30</v>
      </c>
      <c r="E8" s="36" t="s">
        <v>59</v>
      </c>
      <c r="F8" s="36" t="s">
        <v>57</v>
      </c>
      <c r="G8" s="145" t="s">
        <v>193</v>
      </c>
      <c r="H8" s="36" t="s">
        <v>39</v>
      </c>
      <c r="I8" s="36" t="s">
        <v>55</v>
      </c>
      <c r="J8" s="84">
        <v>5</v>
      </c>
      <c r="K8" s="81">
        <v>5</v>
      </c>
      <c r="L8" s="81">
        <v>5</v>
      </c>
      <c r="M8" s="81">
        <v>5</v>
      </c>
      <c r="N8" s="81">
        <v>5</v>
      </c>
      <c r="O8" s="81">
        <v>5</v>
      </c>
      <c r="P8" s="81">
        <v>5</v>
      </c>
      <c r="Q8" s="81">
        <v>5</v>
      </c>
      <c r="R8" s="81">
        <v>5</v>
      </c>
      <c r="S8" s="81">
        <v>5</v>
      </c>
      <c r="T8" s="138">
        <v>5</v>
      </c>
      <c r="U8" s="143"/>
      <c r="V8" s="140">
        <v>5</v>
      </c>
      <c r="W8" s="82">
        <v>5</v>
      </c>
      <c r="X8" s="82">
        <v>5</v>
      </c>
      <c r="Y8" s="82">
        <v>5</v>
      </c>
      <c r="Z8" s="82">
        <v>5</v>
      </c>
      <c r="AA8" s="82">
        <v>5</v>
      </c>
    </row>
    <row r="9" spans="1:29" ht="30.75" x14ac:dyDescent="0.7">
      <c r="J9" s="80">
        <f t="shared" ref="J9:T9" si="0">AVERAGE(J2:J8)</f>
        <v>4.1428571428571432</v>
      </c>
      <c r="K9" s="80">
        <f t="shared" si="0"/>
        <v>4.2857142857142856</v>
      </c>
      <c r="L9" s="80">
        <f t="shared" si="0"/>
        <v>4.2857142857142856</v>
      </c>
      <c r="M9" s="80">
        <f t="shared" si="0"/>
        <v>4.2857142857142856</v>
      </c>
      <c r="N9" s="80">
        <f t="shared" si="0"/>
        <v>4.2857142857142856</v>
      </c>
      <c r="O9" s="80">
        <f t="shared" si="0"/>
        <v>4.1428571428571432</v>
      </c>
      <c r="P9" s="80">
        <f t="shared" si="0"/>
        <v>4.1428571428571432</v>
      </c>
      <c r="Q9" s="80">
        <f t="shared" si="0"/>
        <v>4.2857142857142856</v>
      </c>
      <c r="R9" s="80">
        <f t="shared" si="0"/>
        <v>4.1428571428571432</v>
      </c>
      <c r="S9" s="80">
        <f t="shared" si="0"/>
        <v>4.1428571428571432</v>
      </c>
      <c r="T9" s="139">
        <f t="shared" si="0"/>
        <v>4.1428571428571432</v>
      </c>
      <c r="U9" s="144"/>
      <c r="V9" s="141">
        <f t="shared" ref="V9:AA9" si="1">AVERAGE(V2:V8)</f>
        <v>4.4285714285714288</v>
      </c>
      <c r="W9" s="80">
        <f t="shared" si="1"/>
        <v>4.2857142857142856</v>
      </c>
      <c r="X9" s="80">
        <f t="shared" si="1"/>
        <v>4.2857142857142856</v>
      </c>
      <c r="Y9" s="80">
        <f t="shared" si="1"/>
        <v>4.333333333333333</v>
      </c>
      <c r="Z9" s="80">
        <f t="shared" si="1"/>
        <v>4.2857142857142856</v>
      </c>
      <c r="AA9" s="80">
        <f t="shared" si="1"/>
        <v>4.2857142857142856</v>
      </c>
      <c r="AB9" s="87">
        <f>AVERAGE(J2:AA8)</f>
        <v>4.2457627118644066</v>
      </c>
    </row>
    <row r="10" spans="1:29" ht="30.75" x14ac:dyDescent="0.7">
      <c r="J10" s="80">
        <f t="shared" ref="J10:T10" si="2">STDEV(J2:J8)</f>
        <v>0.6900655593423547</v>
      </c>
      <c r="K10" s="80">
        <f t="shared" si="2"/>
        <v>0.75592894601845306</v>
      </c>
      <c r="L10" s="80">
        <f t="shared" si="2"/>
        <v>0.75592894601845306</v>
      </c>
      <c r="M10" s="80">
        <f t="shared" si="2"/>
        <v>0.75592894601845306</v>
      </c>
      <c r="N10" s="80">
        <f t="shared" si="2"/>
        <v>0.75592894601845306</v>
      </c>
      <c r="O10" s="80">
        <f t="shared" si="2"/>
        <v>0.6900655593423547</v>
      </c>
      <c r="P10" s="80">
        <f t="shared" si="2"/>
        <v>0.6900655593423547</v>
      </c>
      <c r="Q10" s="80">
        <f t="shared" si="2"/>
        <v>0.75592894601845306</v>
      </c>
      <c r="R10" s="80">
        <f t="shared" si="2"/>
        <v>0.6900655593423547</v>
      </c>
      <c r="S10" s="80">
        <f t="shared" si="2"/>
        <v>0.6900655593423547</v>
      </c>
      <c r="T10" s="139">
        <f t="shared" si="2"/>
        <v>0.6900655593423547</v>
      </c>
      <c r="U10" s="144"/>
      <c r="V10" s="141">
        <f t="shared" ref="V10:AA10" si="3">STDEV(V2:V8)</f>
        <v>0.53452248382485001</v>
      </c>
      <c r="W10" s="80">
        <f t="shared" si="3"/>
        <v>0.48795003647426449</v>
      </c>
      <c r="X10" s="80">
        <f t="shared" si="3"/>
        <v>0.48795003647426449</v>
      </c>
      <c r="Y10" s="80">
        <f t="shared" si="3"/>
        <v>0.51639777949432131</v>
      </c>
      <c r="Z10" s="80">
        <f t="shared" si="3"/>
        <v>0.48795003647426449</v>
      </c>
      <c r="AA10" s="80">
        <f t="shared" si="3"/>
        <v>0.48795003647426449</v>
      </c>
      <c r="AB10" s="87">
        <f>STDEV(J2:AA8)</f>
        <v>0.61235765034091449</v>
      </c>
    </row>
    <row r="11" spans="1:29" x14ac:dyDescent="0.55000000000000004">
      <c r="J11" s="85">
        <f>STDEV(J2:J8)</f>
        <v>0.6900655593423547</v>
      </c>
      <c r="T11" s="85">
        <f>STDEV(K2:T8)</f>
        <v>0.67872124313293469</v>
      </c>
      <c r="U11" s="135"/>
      <c r="AA11" s="85">
        <f>STDEV(V2:AA8)</f>
        <v>0.47111699132189561</v>
      </c>
    </row>
    <row r="12" spans="1:29" x14ac:dyDescent="0.55000000000000004">
      <c r="A12" s="38" t="s">
        <v>17</v>
      </c>
      <c r="B12" s="39"/>
      <c r="J12" s="86">
        <f>AVERAGE(J2:J8)</f>
        <v>4.1428571428571432</v>
      </c>
      <c r="T12" s="86">
        <f>AVERAGE(K2:T8)</f>
        <v>4.2142857142857144</v>
      </c>
      <c r="U12" s="136"/>
      <c r="AA12" s="86">
        <f>AVERAGE(V2:AA8)</f>
        <v>4.3170731707317076</v>
      </c>
    </row>
    <row r="13" spans="1:29" x14ac:dyDescent="0.55000000000000004">
      <c r="A13" s="40" t="s">
        <v>24</v>
      </c>
      <c r="B13" s="41">
        <f>COUNTIF(B2:B8,"ชาย")</f>
        <v>1</v>
      </c>
    </row>
    <row r="14" spans="1:29" x14ac:dyDescent="0.55000000000000004">
      <c r="A14" s="40" t="s">
        <v>21</v>
      </c>
      <c r="B14" s="41">
        <f>COUNTIF(B2:B8,"หญิง")</f>
        <v>6</v>
      </c>
    </row>
    <row r="15" spans="1:29" x14ac:dyDescent="0.55000000000000004">
      <c r="A15" s="42" t="s">
        <v>6</v>
      </c>
      <c r="B15" s="42">
        <f>SUM(B12:B14)</f>
        <v>7</v>
      </c>
    </row>
    <row r="17" spans="1:2" x14ac:dyDescent="0.55000000000000004">
      <c r="A17" s="38" t="s">
        <v>36</v>
      </c>
      <c r="B17" s="39"/>
    </row>
    <row r="18" spans="1:2" x14ac:dyDescent="0.55000000000000004">
      <c r="A18" s="40" t="s">
        <v>72</v>
      </c>
      <c r="B18" s="41">
        <f>COUNTIF(F2:F8,"20 - 30 ปี")</f>
        <v>0</v>
      </c>
    </row>
    <row r="19" spans="1:2" x14ac:dyDescent="0.55000000000000004">
      <c r="A19" s="40" t="s">
        <v>60</v>
      </c>
      <c r="B19" s="41">
        <f>COUNTIF(F2:F9,"31 - 40 ปี")</f>
        <v>2</v>
      </c>
    </row>
    <row r="20" spans="1:2" x14ac:dyDescent="0.55000000000000004">
      <c r="A20" s="40" t="s">
        <v>57</v>
      </c>
      <c r="B20" s="41">
        <f>COUNTIF(F2:F10,"41 - 50 ปี")</f>
        <v>4</v>
      </c>
    </row>
    <row r="21" spans="1:2" x14ac:dyDescent="0.55000000000000004">
      <c r="A21" s="40" t="s">
        <v>54</v>
      </c>
      <c r="B21" s="41">
        <f>COUNTIF(F2:F11,"51 ปีขึ้นไป")</f>
        <v>1</v>
      </c>
    </row>
    <row r="22" spans="1:2" x14ac:dyDescent="0.55000000000000004">
      <c r="A22" s="42" t="s">
        <v>6</v>
      </c>
      <c r="B22" s="42">
        <f>SUM(B17:B21)</f>
        <v>7</v>
      </c>
    </row>
    <row r="24" spans="1:2" x14ac:dyDescent="0.55000000000000004">
      <c r="A24" s="38" t="s">
        <v>17</v>
      </c>
      <c r="B24" s="39"/>
    </row>
    <row r="25" spans="1:2" x14ac:dyDescent="0.55000000000000004">
      <c r="A25" s="40" t="s">
        <v>31</v>
      </c>
      <c r="B25" s="41">
        <v>4</v>
      </c>
    </row>
    <row r="26" spans="1:2" x14ac:dyDescent="0.55000000000000004">
      <c r="A26" s="40" t="s">
        <v>25</v>
      </c>
      <c r="B26" s="41">
        <v>3</v>
      </c>
    </row>
    <row r="27" spans="1:2" x14ac:dyDescent="0.55000000000000004">
      <c r="A27" s="40" t="s">
        <v>28</v>
      </c>
      <c r="B27" s="41">
        <v>13</v>
      </c>
    </row>
    <row r="28" spans="1:2" x14ac:dyDescent="0.55000000000000004">
      <c r="A28" s="40" t="s">
        <v>30</v>
      </c>
      <c r="B28" s="41">
        <v>11</v>
      </c>
    </row>
    <row r="29" spans="1:2" x14ac:dyDescent="0.55000000000000004">
      <c r="A29" s="40" t="s">
        <v>22</v>
      </c>
      <c r="B29" s="41">
        <v>1</v>
      </c>
    </row>
    <row r="30" spans="1:2" x14ac:dyDescent="0.55000000000000004">
      <c r="A30" s="40" t="s">
        <v>48</v>
      </c>
      <c r="B30" s="41">
        <v>2</v>
      </c>
    </row>
    <row r="31" spans="1:2" x14ac:dyDescent="0.55000000000000004">
      <c r="A31" s="42" t="s">
        <v>6</v>
      </c>
      <c r="B31" s="42">
        <f>SUM(B24:B30)</f>
        <v>34</v>
      </c>
    </row>
    <row r="33" spans="1:2" x14ac:dyDescent="0.55000000000000004">
      <c r="A33" s="38" t="s">
        <v>17</v>
      </c>
      <c r="B33" s="39"/>
    </row>
    <row r="34" spans="1:2" x14ac:dyDescent="0.55000000000000004">
      <c r="A34" s="38"/>
      <c r="B34" s="39"/>
    </row>
    <row r="35" spans="1:2" x14ac:dyDescent="0.55000000000000004">
      <c r="A35" s="40" t="s">
        <v>29</v>
      </c>
      <c r="B35" s="41">
        <v>1</v>
      </c>
    </row>
    <row r="36" spans="1:2" x14ac:dyDescent="0.55000000000000004">
      <c r="A36" s="40" t="s">
        <v>13</v>
      </c>
      <c r="B36" s="41">
        <v>14</v>
      </c>
    </row>
    <row r="37" spans="1:2" x14ac:dyDescent="0.55000000000000004">
      <c r="A37" s="40" t="s">
        <v>9</v>
      </c>
      <c r="B37" s="41">
        <v>19</v>
      </c>
    </row>
    <row r="38" spans="1:2" x14ac:dyDescent="0.55000000000000004">
      <c r="A38" s="42" t="s">
        <v>6</v>
      </c>
      <c r="B38" s="42">
        <f>SUM(B35:B37)</f>
        <v>34</v>
      </c>
    </row>
    <row r="39" spans="1:2" x14ac:dyDescent="0.55000000000000004">
      <c r="A39" s="38" t="s">
        <v>17</v>
      </c>
      <c r="B39" s="39"/>
    </row>
    <row r="40" spans="1:2" x14ac:dyDescent="0.55000000000000004">
      <c r="A40" s="40" t="s">
        <v>11</v>
      </c>
      <c r="B40" s="41">
        <f>COUNTIF(E2:E8,"2กว่า 5 ปี")</f>
        <v>0</v>
      </c>
    </row>
    <row r="41" spans="1:2" x14ac:dyDescent="0.55000000000000004">
      <c r="A41" s="40" t="s">
        <v>14</v>
      </c>
      <c r="B41" s="41">
        <f>COUNTIF(E2:E9,"5 - 10 ปี")</f>
        <v>1</v>
      </c>
    </row>
    <row r="42" spans="1:2" x14ac:dyDescent="0.55000000000000004">
      <c r="A42" s="40" t="s">
        <v>15</v>
      </c>
      <c r="B42" s="41">
        <f>COUNTIF(E2:E9,"11 - 15 ปี")</f>
        <v>0</v>
      </c>
    </row>
    <row r="43" spans="1:2" x14ac:dyDescent="0.55000000000000004">
      <c r="A43" s="40" t="s">
        <v>10</v>
      </c>
      <c r="B43" s="41">
        <f>COUNTIF(E2:E11,"16 ปีขึ้นไป")</f>
        <v>0</v>
      </c>
    </row>
    <row r="44" spans="1:2" x14ac:dyDescent="0.55000000000000004">
      <c r="A44" s="42" t="s">
        <v>6</v>
      </c>
      <c r="B44" s="42">
        <f>SUM(B39:B43)</f>
        <v>1</v>
      </c>
    </row>
    <row r="45" spans="1:2" ht="15.75" customHeight="1" x14ac:dyDescent="0.55000000000000004"/>
    <row r="46" spans="1:2" x14ac:dyDescent="0.55000000000000004">
      <c r="A46" s="38" t="s">
        <v>17</v>
      </c>
      <c r="B46" s="39"/>
    </row>
    <row r="47" spans="1:2" ht="22.5" customHeight="1" x14ac:dyDescent="0.55000000000000004">
      <c r="A47" s="40" t="s">
        <v>37</v>
      </c>
      <c r="B47" s="41">
        <v>3</v>
      </c>
    </row>
    <row r="48" spans="1:2" ht="22.5" customHeight="1" x14ac:dyDescent="0.55000000000000004">
      <c r="A48" s="40" t="s">
        <v>38</v>
      </c>
      <c r="B48" s="41">
        <v>4</v>
      </c>
    </row>
    <row r="49" spans="1:2" ht="22.5" customHeight="1" x14ac:dyDescent="0.55000000000000004">
      <c r="A49" s="40" t="s">
        <v>39</v>
      </c>
      <c r="B49" s="41">
        <v>8</v>
      </c>
    </row>
    <row r="50" spans="1:2" ht="22.5" customHeight="1" x14ac:dyDescent="0.55000000000000004">
      <c r="A50" s="40" t="s">
        <v>40</v>
      </c>
      <c r="B50" s="41">
        <v>5</v>
      </c>
    </row>
    <row r="51" spans="1:2" ht="22.5" customHeight="1" x14ac:dyDescent="0.55000000000000004">
      <c r="A51" s="40" t="s">
        <v>41</v>
      </c>
      <c r="B51" s="41">
        <v>7</v>
      </c>
    </row>
    <row r="52" spans="1:2" ht="22.5" customHeight="1" x14ac:dyDescent="0.55000000000000004">
      <c r="A52" s="40" t="s">
        <v>42</v>
      </c>
      <c r="B52" s="41">
        <v>7</v>
      </c>
    </row>
    <row r="53" spans="1:2" ht="22.5" customHeight="1" x14ac:dyDescent="0.55000000000000004">
      <c r="A53" s="42" t="s">
        <v>6</v>
      </c>
      <c r="B53" s="42">
        <f>SUM(B47:B52)</f>
        <v>34</v>
      </c>
    </row>
    <row r="54" spans="1:2" ht="15.75" customHeight="1" x14ac:dyDescent="0.55000000000000004"/>
    <row r="55" spans="1:2" ht="15.75" customHeight="1" x14ac:dyDescent="0.55000000000000004"/>
    <row r="56" spans="1:2" ht="15.75" customHeight="1" x14ac:dyDescent="0.55000000000000004"/>
    <row r="57" spans="1:2" ht="15.75" customHeight="1" x14ac:dyDescent="0.55000000000000004"/>
    <row r="58" spans="1:2" ht="15.75" customHeight="1" x14ac:dyDescent="0.55000000000000004"/>
    <row r="59" spans="1:2" ht="15.75" customHeight="1" x14ac:dyDescent="0.55000000000000004"/>
    <row r="60" spans="1:2" ht="15.75" customHeight="1" x14ac:dyDescent="0.55000000000000004"/>
    <row r="61" spans="1:2" ht="15.75" customHeight="1" x14ac:dyDescent="0.55000000000000004"/>
    <row r="62" spans="1:2" ht="15.75" customHeight="1" x14ac:dyDescent="0.55000000000000004"/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</sheetData>
  <autoFilter ref="G1:G153" xr:uid="{64E19CEB-EDE0-415C-8053-83EA1AA212F5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2ED30-5414-46C1-BB6C-31E3C182CCA5}">
  <dimension ref="A1:AB150"/>
  <sheetViews>
    <sheetView topLeftCell="B1" zoomScale="70" zoomScaleNormal="70" workbookViewId="0">
      <selection activeCell="J6" sqref="J6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625" style="36" bestFit="1" customWidth="1"/>
    <col min="8" max="8" width="26" style="36" bestFit="1" customWidth="1"/>
    <col min="9" max="9" width="18.125" style="36" customWidth="1"/>
    <col min="10" max="10" width="9.375" style="36" customWidth="1"/>
    <col min="11" max="11" width="8.125" style="36" customWidth="1"/>
    <col min="12" max="20" width="7.625" style="36" customWidth="1"/>
    <col min="21" max="21" width="7.625" style="137" customWidth="1"/>
    <col min="22" max="27" width="7.625" style="36" customWidth="1"/>
    <col min="28" max="28" width="7.5" style="36" customWidth="1"/>
    <col min="29" max="16384" width="12.625" style="36"/>
  </cols>
  <sheetData>
    <row r="1" spans="1:28" s="64" customFormat="1" ht="38.25" customHeight="1" x14ac:dyDescent="0.55000000000000004">
      <c r="A1" s="63" t="s">
        <v>7</v>
      </c>
      <c r="B1" s="63" t="s">
        <v>19</v>
      </c>
      <c r="C1" s="63" t="s">
        <v>20</v>
      </c>
      <c r="D1" s="63"/>
      <c r="E1" s="63" t="s">
        <v>18</v>
      </c>
      <c r="F1" s="63" t="s">
        <v>113</v>
      </c>
      <c r="G1" s="63"/>
      <c r="H1" s="63"/>
      <c r="I1" s="63"/>
      <c r="J1" s="83" t="s">
        <v>90</v>
      </c>
      <c r="K1" s="77" t="s">
        <v>91</v>
      </c>
      <c r="L1" s="77" t="s">
        <v>92</v>
      </c>
      <c r="M1" s="77" t="s">
        <v>93</v>
      </c>
      <c r="N1" s="77" t="s">
        <v>94</v>
      </c>
      <c r="O1" s="77" t="s">
        <v>95</v>
      </c>
      <c r="P1" s="77" t="s">
        <v>96</v>
      </c>
      <c r="Q1" s="77" t="s">
        <v>97</v>
      </c>
      <c r="R1" s="77" t="s">
        <v>98</v>
      </c>
      <c r="S1" s="78" t="s">
        <v>99</v>
      </c>
      <c r="T1" s="78" t="s">
        <v>100</v>
      </c>
      <c r="U1" s="142"/>
      <c r="V1" s="79" t="s">
        <v>101</v>
      </c>
      <c r="W1" s="79" t="s">
        <v>102</v>
      </c>
      <c r="X1" s="79" t="s">
        <v>103</v>
      </c>
      <c r="Y1" s="79" t="s">
        <v>104</v>
      </c>
      <c r="Z1" s="79" t="s">
        <v>105</v>
      </c>
      <c r="AA1" s="79" t="s">
        <v>106</v>
      </c>
    </row>
    <row r="2" spans="1:28" x14ac:dyDescent="0.55000000000000004">
      <c r="A2" s="37" t="s">
        <v>63</v>
      </c>
      <c r="B2" s="36" t="s">
        <v>8</v>
      </c>
      <c r="C2" s="36" t="s">
        <v>52</v>
      </c>
      <c r="D2" s="36" t="s">
        <v>30</v>
      </c>
      <c r="E2" s="36" t="s">
        <v>53</v>
      </c>
      <c r="F2" s="36" t="s">
        <v>57</v>
      </c>
      <c r="G2" s="145" t="s">
        <v>194</v>
      </c>
      <c r="H2" s="36" t="s">
        <v>39</v>
      </c>
      <c r="I2" s="36" t="s">
        <v>55</v>
      </c>
      <c r="J2" s="84">
        <v>5</v>
      </c>
      <c r="K2" s="81">
        <v>5</v>
      </c>
      <c r="L2" s="81">
        <v>5</v>
      </c>
      <c r="M2" s="81">
        <v>5</v>
      </c>
      <c r="N2" s="81">
        <v>4</v>
      </c>
      <c r="O2" s="81">
        <v>4</v>
      </c>
      <c r="P2" s="81">
        <v>4</v>
      </c>
      <c r="Q2" s="81">
        <v>5</v>
      </c>
      <c r="R2" s="81">
        <v>5</v>
      </c>
      <c r="S2" s="81">
        <v>5</v>
      </c>
      <c r="T2" s="138">
        <v>5</v>
      </c>
      <c r="U2" s="143"/>
      <c r="V2" s="140">
        <v>4</v>
      </c>
      <c r="W2" s="82">
        <v>4</v>
      </c>
      <c r="X2" s="82">
        <v>5</v>
      </c>
      <c r="Y2" s="82">
        <v>4</v>
      </c>
      <c r="Z2" s="82">
        <v>5</v>
      </c>
      <c r="AA2" s="82">
        <v>5</v>
      </c>
    </row>
    <row r="3" spans="1:28" x14ac:dyDescent="0.55000000000000004">
      <c r="A3" s="37" t="s">
        <v>70</v>
      </c>
      <c r="B3" s="36" t="s">
        <v>8</v>
      </c>
      <c r="C3" s="36" t="s">
        <v>13</v>
      </c>
      <c r="D3" s="36" t="s">
        <v>30</v>
      </c>
      <c r="E3" s="36" t="s">
        <v>59</v>
      </c>
      <c r="F3" s="36" t="s">
        <v>57</v>
      </c>
      <c r="G3" s="145" t="s">
        <v>194</v>
      </c>
      <c r="H3" s="36" t="s">
        <v>42</v>
      </c>
      <c r="I3" s="36" t="s">
        <v>55</v>
      </c>
      <c r="J3" s="84">
        <v>4</v>
      </c>
      <c r="K3" s="81">
        <v>4</v>
      </c>
      <c r="L3" s="81">
        <v>4</v>
      </c>
      <c r="M3" s="81">
        <v>4</v>
      </c>
      <c r="N3" s="81">
        <v>4</v>
      </c>
      <c r="O3" s="81">
        <v>4</v>
      </c>
      <c r="P3" s="81">
        <v>4</v>
      </c>
      <c r="Q3" s="81">
        <v>4</v>
      </c>
      <c r="R3" s="81">
        <v>4</v>
      </c>
      <c r="S3" s="81">
        <v>4</v>
      </c>
      <c r="T3" s="138">
        <v>4</v>
      </c>
      <c r="U3" s="143"/>
      <c r="V3" s="140">
        <v>4</v>
      </c>
      <c r="W3" s="82">
        <v>4</v>
      </c>
      <c r="X3" s="82">
        <v>4</v>
      </c>
      <c r="Y3" s="82">
        <v>4</v>
      </c>
      <c r="Z3" s="82">
        <v>4</v>
      </c>
      <c r="AA3" s="82">
        <v>4</v>
      </c>
    </row>
    <row r="4" spans="1:28" x14ac:dyDescent="0.55000000000000004">
      <c r="A4" s="37" t="s">
        <v>71</v>
      </c>
      <c r="B4" s="36" t="s">
        <v>12</v>
      </c>
      <c r="C4" s="36" t="s">
        <v>13</v>
      </c>
      <c r="D4" s="36" t="s">
        <v>25</v>
      </c>
      <c r="E4" s="36" t="s">
        <v>112</v>
      </c>
      <c r="F4" s="36" t="s">
        <v>72</v>
      </c>
      <c r="G4" s="145" t="s">
        <v>194</v>
      </c>
      <c r="H4" s="36" t="s">
        <v>42</v>
      </c>
      <c r="I4" s="36" t="s">
        <v>55</v>
      </c>
      <c r="J4" s="84">
        <v>5</v>
      </c>
      <c r="K4" s="81">
        <v>5</v>
      </c>
      <c r="L4" s="81">
        <v>5</v>
      </c>
      <c r="M4" s="81">
        <v>5</v>
      </c>
      <c r="N4" s="81">
        <v>5</v>
      </c>
      <c r="O4" s="81">
        <v>5</v>
      </c>
      <c r="P4" s="81">
        <v>5</v>
      </c>
      <c r="Q4" s="81">
        <v>5</v>
      </c>
      <c r="R4" s="81">
        <v>5</v>
      </c>
      <c r="S4" s="81">
        <v>5</v>
      </c>
      <c r="T4" s="138">
        <v>5</v>
      </c>
      <c r="U4" s="143"/>
      <c r="V4" s="140">
        <v>5</v>
      </c>
      <c r="W4" s="82">
        <v>5</v>
      </c>
      <c r="X4" s="82">
        <v>5</v>
      </c>
      <c r="Y4" s="82">
        <v>5</v>
      </c>
      <c r="Z4" s="82">
        <v>5</v>
      </c>
      <c r="AA4" s="82">
        <v>5</v>
      </c>
    </row>
    <row r="5" spans="1:28" x14ac:dyDescent="0.55000000000000004">
      <c r="A5" s="37" t="s">
        <v>75</v>
      </c>
      <c r="B5" s="36" t="s">
        <v>12</v>
      </c>
      <c r="C5" s="36" t="s">
        <v>52</v>
      </c>
      <c r="D5" s="36" t="s">
        <v>25</v>
      </c>
      <c r="E5" s="36" t="s">
        <v>14</v>
      </c>
      <c r="F5" s="36" t="s">
        <v>72</v>
      </c>
      <c r="G5" s="145" t="s">
        <v>194</v>
      </c>
      <c r="H5" s="36" t="s">
        <v>42</v>
      </c>
      <c r="I5" s="36" t="s">
        <v>55</v>
      </c>
      <c r="J5" s="84">
        <v>5</v>
      </c>
      <c r="K5" s="81">
        <v>5</v>
      </c>
      <c r="L5" s="81">
        <v>5</v>
      </c>
      <c r="M5" s="81">
        <v>5</v>
      </c>
      <c r="N5" s="81">
        <v>5</v>
      </c>
      <c r="O5" s="81">
        <v>5</v>
      </c>
      <c r="P5" s="81">
        <v>5</v>
      </c>
      <c r="Q5" s="81">
        <v>5</v>
      </c>
      <c r="R5" s="81">
        <v>5</v>
      </c>
      <c r="S5" s="81">
        <v>5</v>
      </c>
      <c r="T5" s="138">
        <v>5</v>
      </c>
      <c r="U5" s="143"/>
      <c r="V5" s="140">
        <v>5</v>
      </c>
      <c r="W5" s="82">
        <v>5</v>
      </c>
      <c r="X5" s="82">
        <v>5</v>
      </c>
      <c r="Y5" s="82">
        <v>5</v>
      </c>
      <c r="Z5" s="82">
        <v>5</v>
      </c>
      <c r="AA5" s="82">
        <v>5</v>
      </c>
    </row>
    <row r="6" spans="1:28" ht="30.75" x14ac:dyDescent="0.7">
      <c r="J6" s="80">
        <f t="shared" ref="J6:T6" si="0">AVERAGE(J2:J5)</f>
        <v>4.75</v>
      </c>
      <c r="K6" s="80">
        <f t="shared" si="0"/>
        <v>4.75</v>
      </c>
      <c r="L6" s="80">
        <f t="shared" si="0"/>
        <v>4.75</v>
      </c>
      <c r="M6" s="80">
        <f t="shared" si="0"/>
        <v>4.75</v>
      </c>
      <c r="N6" s="80">
        <f t="shared" si="0"/>
        <v>4.5</v>
      </c>
      <c r="O6" s="80">
        <f t="shared" si="0"/>
        <v>4.5</v>
      </c>
      <c r="P6" s="80">
        <f t="shared" si="0"/>
        <v>4.5</v>
      </c>
      <c r="Q6" s="80">
        <f t="shared" si="0"/>
        <v>4.75</v>
      </c>
      <c r="R6" s="80">
        <f t="shared" si="0"/>
        <v>4.75</v>
      </c>
      <c r="S6" s="80">
        <f t="shared" si="0"/>
        <v>4.75</v>
      </c>
      <c r="T6" s="139">
        <f t="shared" si="0"/>
        <v>4.75</v>
      </c>
      <c r="U6" s="144"/>
      <c r="V6" s="141">
        <f t="shared" ref="V6:AA6" si="1">AVERAGE(V2:V5)</f>
        <v>4.5</v>
      </c>
      <c r="W6" s="80">
        <f t="shared" si="1"/>
        <v>4.5</v>
      </c>
      <c r="X6" s="80">
        <f t="shared" si="1"/>
        <v>4.75</v>
      </c>
      <c r="Y6" s="80">
        <f t="shared" si="1"/>
        <v>4.5</v>
      </c>
      <c r="Z6" s="80">
        <f t="shared" si="1"/>
        <v>4.75</v>
      </c>
      <c r="AA6" s="80">
        <f t="shared" si="1"/>
        <v>4.75</v>
      </c>
      <c r="AB6" s="87">
        <f>AVERAGE(J2:AA5)</f>
        <v>4.6617647058823533</v>
      </c>
    </row>
    <row r="7" spans="1:28" ht="30.75" x14ac:dyDescent="0.7">
      <c r="J7" s="80">
        <f t="shared" ref="J7:T7" si="2">STDEV(J2:J5)</f>
        <v>0.5</v>
      </c>
      <c r="K7" s="80">
        <f t="shared" si="2"/>
        <v>0.5</v>
      </c>
      <c r="L7" s="80">
        <f t="shared" si="2"/>
        <v>0.5</v>
      </c>
      <c r="M7" s="80">
        <f t="shared" si="2"/>
        <v>0.5</v>
      </c>
      <c r="N7" s="80">
        <f t="shared" si="2"/>
        <v>0.57735026918962573</v>
      </c>
      <c r="O7" s="80">
        <f t="shared" si="2"/>
        <v>0.57735026918962573</v>
      </c>
      <c r="P7" s="80">
        <f t="shared" si="2"/>
        <v>0.57735026918962573</v>
      </c>
      <c r="Q7" s="80">
        <f t="shared" si="2"/>
        <v>0.5</v>
      </c>
      <c r="R7" s="80">
        <f t="shared" si="2"/>
        <v>0.5</v>
      </c>
      <c r="S7" s="80">
        <f t="shared" si="2"/>
        <v>0.5</v>
      </c>
      <c r="T7" s="139">
        <f t="shared" si="2"/>
        <v>0.5</v>
      </c>
      <c r="U7" s="144"/>
      <c r="V7" s="141">
        <f t="shared" ref="V7:AA7" si="3">STDEV(V2:V5)</f>
        <v>0.57735026918962573</v>
      </c>
      <c r="W7" s="80">
        <f t="shared" si="3"/>
        <v>0.57735026918962573</v>
      </c>
      <c r="X7" s="80">
        <f t="shared" si="3"/>
        <v>0.5</v>
      </c>
      <c r="Y7" s="80">
        <f t="shared" si="3"/>
        <v>0.57735026918962573</v>
      </c>
      <c r="Z7" s="80">
        <f t="shared" si="3"/>
        <v>0.5</v>
      </c>
      <c r="AA7" s="80">
        <f t="shared" si="3"/>
        <v>0.5</v>
      </c>
      <c r="AB7" s="87">
        <f>STDEV(J2:AA5)</f>
        <v>0.47662664501235502</v>
      </c>
    </row>
    <row r="8" spans="1:28" x14ac:dyDescent="0.55000000000000004">
      <c r="J8" s="85">
        <f>STDEV(J2:J5)</f>
        <v>0.5</v>
      </c>
      <c r="T8" s="85">
        <f>STDEV(K2:T5)</f>
        <v>0.47434164902525677</v>
      </c>
      <c r="U8" s="135"/>
      <c r="AA8" s="85">
        <f>STDEV(V2:AA5)</f>
        <v>0.49453535504684026</v>
      </c>
    </row>
    <row r="9" spans="1:28" x14ac:dyDescent="0.55000000000000004">
      <c r="A9" s="38" t="s">
        <v>17</v>
      </c>
      <c r="B9" s="39"/>
      <c r="J9" s="86">
        <f>AVERAGE(J2:J5)</f>
        <v>4.75</v>
      </c>
      <c r="T9" s="86">
        <f>AVERAGE(K2:T5)</f>
        <v>4.6749999999999998</v>
      </c>
      <c r="U9" s="136"/>
      <c r="AA9" s="86">
        <f>AVERAGE(V2:AA5)</f>
        <v>4.625</v>
      </c>
    </row>
    <row r="10" spans="1:28" x14ac:dyDescent="0.55000000000000004">
      <c r="A10" s="40" t="s">
        <v>24</v>
      </c>
      <c r="B10" s="41">
        <f>COUNTIF(B2:B5,"ชาย")</f>
        <v>2</v>
      </c>
    </row>
    <row r="11" spans="1:28" x14ac:dyDescent="0.55000000000000004">
      <c r="A11" s="40" t="s">
        <v>21</v>
      </c>
      <c r="B11" s="41">
        <f>COUNTIF(B2:B5,"หญิง")</f>
        <v>2</v>
      </c>
    </row>
    <row r="12" spans="1:28" x14ac:dyDescent="0.55000000000000004">
      <c r="A12" s="42" t="s">
        <v>6</v>
      </c>
      <c r="B12" s="42">
        <f>SUM(B9:B11)</f>
        <v>4</v>
      </c>
    </row>
    <row r="14" spans="1:28" x14ac:dyDescent="0.55000000000000004">
      <c r="A14" s="38" t="s">
        <v>36</v>
      </c>
      <c r="B14" s="39"/>
    </row>
    <row r="15" spans="1:28" x14ac:dyDescent="0.55000000000000004">
      <c r="A15" s="40" t="s">
        <v>72</v>
      </c>
      <c r="B15" s="41">
        <f>COUNTIF(F2:F5,"20 - 30 ปี")</f>
        <v>2</v>
      </c>
    </row>
    <row r="16" spans="1:28" x14ac:dyDescent="0.55000000000000004">
      <c r="A16" s="40" t="s">
        <v>60</v>
      </c>
      <c r="B16" s="41">
        <f>COUNTIF(F2:F6,"31 - 40 ปี")</f>
        <v>0</v>
      </c>
    </row>
    <row r="17" spans="1:2" x14ac:dyDescent="0.55000000000000004">
      <c r="A17" s="40" t="s">
        <v>57</v>
      </c>
      <c r="B17" s="41">
        <f>COUNTIF(F2:F7,"41 - 50 ปี")</f>
        <v>2</v>
      </c>
    </row>
    <row r="18" spans="1:2" x14ac:dyDescent="0.55000000000000004">
      <c r="A18" s="40" t="s">
        <v>54</v>
      </c>
      <c r="B18" s="41">
        <f>COUNTIF(F2:F8,"51 ปีขึ้นไป")</f>
        <v>0</v>
      </c>
    </row>
    <row r="19" spans="1:2" x14ac:dyDescent="0.55000000000000004">
      <c r="A19" s="42" t="s">
        <v>6</v>
      </c>
      <c r="B19" s="42">
        <f>SUM(B14:B18)</f>
        <v>4</v>
      </c>
    </row>
    <row r="21" spans="1:2" x14ac:dyDescent="0.55000000000000004">
      <c r="A21" s="38" t="s">
        <v>17</v>
      </c>
      <c r="B21" s="39"/>
    </row>
    <row r="22" spans="1:2" x14ac:dyDescent="0.55000000000000004">
      <c r="A22" s="40" t="s">
        <v>31</v>
      </c>
      <c r="B22" s="41">
        <v>4</v>
      </c>
    </row>
    <row r="23" spans="1:2" x14ac:dyDescent="0.55000000000000004">
      <c r="A23" s="40" t="s">
        <v>25</v>
      </c>
      <c r="B23" s="41">
        <v>3</v>
      </c>
    </row>
    <row r="24" spans="1:2" x14ac:dyDescent="0.55000000000000004">
      <c r="A24" s="40" t="s">
        <v>28</v>
      </c>
      <c r="B24" s="41">
        <v>13</v>
      </c>
    </row>
    <row r="25" spans="1:2" x14ac:dyDescent="0.55000000000000004">
      <c r="A25" s="40" t="s">
        <v>30</v>
      </c>
      <c r="B25" s="41">
        <v>11</v>
      </c>
    </row>
    <row r="26" spans="1:2" x14ac:dyDescent="0.55000000000000004">
      <c r="A26" s="40" t="s">
        <v>22</v>
      </c>
      <c r="B26" s="41">
        <v>1</v>
      </c>
    </row>
    <row r="27" spans="1:2" x14ac:dyDescent="0.55000000000000004">
      <c r="A27" s="40" t="s">
        <v>48</v>
      </c>
      <c r="B27" s="41">
        <v>2</v>
      </c>
    </row>
    <row r="28" spans="1:2" x14ac:dyDescent="0.55000000000000004">
      <c r="A28" s="42" t="s">
        <v>6</v>
      </c>
      <c r="B28" s="42">
        <f>SUM(B21:B27)</f>
        <v>34</v>
      </c>
    </row>
    <row r="30" spans="1:2" x14ac:dyDescent="0.55000000000000004">
      <c r="A30" s="38" t="s">
        <v>17</v>
      </c>
      <c r="B30" s="39"/>
    </row>
    <row r="31" spans="1:2" x14ac:dyDescent="0.55000000000000004">
      <c r="A31" s="38"/>
      <c r="B31" s="39"/>
    </row>
    <row r="32" spans="1:2" x14ac:dyDescent="0.55000000000000004">
      <c r="A32" s="40" t="s">
        <v>29</v>
      </c>
      <c r="B32" s="41">
        <v>1</v>
      </c>
    </row>
    <row r="33" spans="1:2" x14ac:dyDescent="0.55000000000000004">
      <c r="A33" s="40" t="s">
        <v>13</v>
      </c>
      <c r="B33" s="41">
        <v>14</v>
      </c>
    </row>
    <row r="34" spans="1:2" x14ac:dyDescent="0.55000000000000004">
      <c r="A34" s="40" t="s">
        <v>9</v>
      </c>
      <c r="B34" s="41">
        <v>19</v>
      </c>
    </row>
    <row r="35" spans="1:2" x14ac:dyDescent="0.55000000000000004">
      <c r="A35" s="42" t="s">
        <v>6</v>
      </c>
      <c r="B35" s="42">
        <f>SUM(B32:B34)</f>
        <v>34</v>
      </c>
    </row>
    <row r="36" spans="1:2" x14ac:dyDescent="0.55000000000000004">
      <c r="A36" s="38" t="s">
        <v>17</v>
      </c>
      <c r="B36" s="39"/>
    </row>
    <row r="37" spans="1:2" x14ac:dyDescent="0.55000000000000004">
      <c r="A37" s="40" t="s">
        <v>11</v>
      </c>
      <c r="B37" s="41">
        <f>COUNTIF(E2:E5,"2กว่า 5 ปี")</f>
        <v>1</v>
      </c>
    </row>
    <row r="38" spans="1:2" x14ac:dyDescent="0.55000000000000004">
      <c r="A38" s="40" t="s">
        <v>14</v>
      </c>
      <c r="B38" s="41">
        <f>COUNTIF(E2:E6,"5 - 10 ปี")</f>
        <v>1</v>
      </c>
    </row>
    <row r="39" spans="1:2" x14ac:dyDescent="0.55000000000000004">
      <c r="A39" s="40" t="s">
        <v>15</v>
      </c>
      <c r="B39" s="41">
        <f>COUNTIF(E2:E6,"11 - 15 ปี")</f>
        <v>0</v>
      </c>
    </row>
    <row r="40" spans="1:2" x14ac:dyDescent="0.55000000000000004">
      <c r="A40" s="40" t="s">
        <v>10</v>
      </c>
      <c r="B40" s="41">
        <f>COUNTIF(E2:E8,"16 ปีขึ้นไป")</f>
        <v>0</v>
      </c>
    </row>
    <row r="41" spans="1:2" x14ac:dyDescent="0.55000000000000004">
      <c r="A41" s="42" t="s">
        <v>6</v>
      </c>
      <c r="B41" s="42">
        <f>SUM(B36:B40)</f>
        <v>2</v>
      </c>
    </row>
    <row r="42" spans="1:2" ht="15.75" customHeight="1" x14ac:dyDescent="0.55000000000000004"/>
    <row r="43" spans="1:2" x14ac:dyDescent="0.55000000000000004">
      <c r="A43" s="38" t="s">
        <v>17</v>
      </c>
      <c r="B43" s="39"/>
    </row>
    <row r="44" spans="1:2" ht="22.5" customHeight="1" x14ac:dyDescent="0.55000000000000004">
      <c r="A44" s="40" t="s">
        <v>37</v>
      </c>
      <c r="B44" s="41">
        <v>3</v>
      </c>
    </row>
    <row r="45" spans="1:2" ht="22.5" customHeight="1" x14ac:dyDescent="0.55000000000000004">
      <c r="A45" s="40" t="s">
        <v>38</v>
      </c>
      <c r="B45" s="41">
        <v>4</v>
      </c>
    </row>
    <row r="46" spans="1:2" ht="22.5" customHeight="1" x14ac:dyDescent="0.55000000000000004">
      <c r="A46" s="40" t="s">
        <v>39</v>
      </c>
      <c r="B46" s="41">
        <v>8</v>
      </c>
    </row>
    <row r="47" spans="1:2" ht="22.5" customHeight="1" x14ac:dyDescent="0.55000000000000004">
      <c r="A47" s="40" t="s">
        <v>40</v>
      </c>
      <c r="B47" s="41">
        <v>5</v>
      </c>
    </row>
    <row r="48" spans="1:2" ht="22.5" customHeight="1" x14ac:dyDescent="0.55000000000000004">
      <c r="A48" s="40" t="s">
        <v>41</v>
      </c>
      <c r="B48" s="41">
        <v>7</v>
      </c>
    </row>
    <row r="49" spans="1:2" ht="22.5" customHeight="1" x14ac:dyDescent="0.55000000000000004">
      <c r="A49" s="40" t="s">
        <v>42</v>
      </c>
      <c r="B49" s="41">
        <v>7</v>
      </c>
    </row>
    <row r="50" spans="1:2" ht="22.5" customHeight="1" x14ac:dyDescent="0.55000000000000004">
      <c r="A50" s="42" t="s">
        <v>6</v>
      </c>
      <c r="B50" s="42">
        <f>SUM(B44:B49)</f>
        <v>34</v>
      </c>
    </row>
    <row r="51" spans="1:2" ht="15.75" customHeight="1" x14ac:dyDescent="0.55000000000000004"/>
    <row r="52" spans="1:2" ht="15.75" customHeight="1" x14ac:dyDescent="0.55000000000000004"/>
    <row r="53" spans="1:2" ht="15.75" customHeight="1" x14ac:dyDescent="0.55000000000000004"/>
    <row r="54" spans="1:2" ht="15.75" customHeight="1" x14ac:dyDescent="0.55000000000000004"/>
    <row r="55" spans="1:2" ht="15.75" customHeight="1" x14ac:dyDescent="0.55000000000000004"/>
    <row r="56" spans="1:2" ht="15.75" customHeight="1" x14ac:dyDescent="0.55000000000000004"/>
    <row r="57" spans="1:2" ht="15.75" customHeight="1" x14ac:dyDescent="0.55000000000000004"/>
    <row r="58" spans="1:2" ht="15.75" customHeight="1" x14ac:dyDescent="0.55000000000000004"/>
    <row r="59" spans="1:2" ht="15.75" customHeight="1" x14ac:dyDescent="0.55000000000000004"/>
    <row r="60" spans="1:2" ht="15.75" customHeight="1" x14ac:dyDescent="0.55000000000000004"/>
    <row r="61" spans="1:2" ht="15.75" customHeight="1" x14ac:dyDescent="0.55000000000000004"/>
    <row r="62" spans="1:2" ht="15.75" customHeight="1" x14ac:dyDescent="0.55000000000000004"/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E0FD-7B32-4C44-870E-3293C676A9A4}">
  <dimension ref="A1:AB147"/>
  <sheetViews>
    <sheetView workbookViewId="0">
      <selection activeCell="C21" sqref="C21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625" style="36" bestFit="1" customWidth="1"/>
    <col min="8" max="8" width="26" style="36" bestFit="1" customWidth="1"/>
    <col min="9" max="9" width="18.125" style="36" customWidth="1"/>
    <col min="10" max="10" width="9.375" style="36" customWidth="1"/>
    <col min="11" max="11" width="8.125" style="36" customWidth="1"/>
    <col min="12" max="20" width="7.625" style="36" customWidth="1"/>
    <col min="21" max="21" width="7.625" style="137" customWidth="1"/>
    <col min="22" max="27" width="7.625" style="36" customWidth="1"/>
    <col min="28" max="28" width="7.5" style="36" customWidth="1"/>
    <col min="29" max="16384" width="12.625" style="36"/>
  </cols>
  <sheetData>
    <row r="1" spans="1:28" s="64" customFormat="1" ht="38.25" customHeight="1" x14ac:dyDescent="0.55000000000000004">
      <c r="A1" s="63" t="s">
        <v>7</v>
      </c>
      <c r="B1" s="63" t="s">
        <v>19</v>
      </c>
      <c r="C1" s="63" t="s">
        <v>20</v>
      </c>
      <c r="D1" s="63"/>
      <c r="E1" s="63" t="s">
        <v>18</v>
      </c>
      <c r="F1" s="63" t="s">
        <v>113</v>
      </c>
      <c r="G1" s="63"/>
      <c r="H1" s="63"/>
      <c r="I1" s="63"/>
      <c r="J1" s="83" t="s">
        <v>90</v>
      </c>
      <c r="K1" s="77" t="s">
        <v>91</v>
      </c>
      <c r="L1" s="77" t="s">
        <v>92</v>
      </c>
      <c r="M1" s="77" t="s">
        <v>93</v>
      </c>
      <c r="N1" s="77" t="s">
        <v>94</v>
      </c>
      <c r="O1" s="77" t="s">
        <v>95</v>
      </c>
      <c r="P1" s="77" t="s">
        <v>96</v>
      </c>
      <c r="Q1" s="77" t="s">
        <v>97</v>
      </c>
      <c r="R1" s="77" t="s">
        <v>98</v>
      </c>
      <c r="S1" s="78" t="s">
        <v>99</v>
      </c>
      <c r="T1" s="78" t="s">
        <v>100</v>
      </c>
      <c r="U1" s="142"/>
      <c r="V1" s="79" t="s">
        <v>101</v>
      </c>
      <c r="W1" s="79" t="s">
        <v>102</v>
      </c>
      <c r="X1" s="79" t="s">
        <v>103</v>
      </c>
      <c r="Y1" s="79" t="s">
        <v>104</v>
      </c>
      <c r="Z1" s="79" t="s">
        <v>105</v>
      </c>
      <c r="AA1" s="79" t="s">
        <v>106</v>
      </c>
    </row>
    <row r="2" spans="1:28" x14ac:dyDescent="0.55000000000000004">
      <c r="A2" s="37" t="s">
        <v>73</v>
      </c>
      <c r="B2" s="36" t="s">
        <v>8</v>
      </c>
      <c r="C2" s="36" t="s">
        <v>52</v>
      </c>
      <c r="D2" s="36" t="s">
        <v>25</v>
      </c>
      <c r="E2" s="36" t="s">
        <v>59</v>
      </c>
      <c r="F2" s="36" t="s">
        <v>60</v>
      </c>
      <c r="G2" s="145" t="s">
        <v>195</v>
      </c>
      <c r="H2" s="36" t="s">
        <v>41</v>
      </c>
      <c r="I2" s="36" t="s">
        <v>55</v>
      </c>
      <c r="J2" s="84">
        <v>5</v>
      </c>
      <c r="K2" s="81">
        <v>4</v>
      </c>
      <c r="L2" s="81">
        <v>4</v>
      </c>
      <c r="M2" s="81">
        <v>4</v>
      </c>
      <c r="N2" s="81">
        <v>5</v>
      </c>
      <c r="O2" s="81">
        <v>4</v>
      </c>
      <c r="P2" s="81">
        <v>4</v>
      </c>
      <c r="Q2" s="81">
        <v>4</v>
      </c>
      <c r="R2" s="81">
        <v>4</v>
      </c>
      <c r="S2" s="81">
        <v>4</v>
      </c>
      <c r="T2" s="138">
        <v>4</v>
      </c>
      <c r="U2" s="143"/>
      <c r="V2" s="140">
        <v>5</v>
      </c>
      <c r="W2" s="82">
        <v>5</v>
      </c>
      <c r="X2" s="82">
        <v>5</v>
      </c>
      <c r="Y2" s="82">
        <v>5</v>
      </c>
      <c r="Z2" s="82">
        <v>5</v>
      </c>
      <c r="AA2" s="82">
        <v>5</v>
      </c>
    </row>
    <row r="3" spans="1:28" ht="30.75" x14ac:dyDescent="0.7">
      <c r="J3" s="80">
        <f t="shared" ref="J3:T3" si="0">AVERAGE(J2:J2)</f>
        <v>5</v>
      </c>
      <c r="K3" s="80">
        <f t="shared" si="0"/>
        <v>4</v>
      </c>
      <c r="L3" s="80">
        <f t="shared" si="0"/>
        <v>4</v>
      </c>
      <c r="M3" s="80">
        <f t="shared" si="0"/>
        <v>4</v>
      </c>
      <c r="N3" s="80">
        <f t="shared" si="0"/>
        <v>5</v>
      </c>
      <c r="O3" s="80">
        <f t="shared" si="0"/>
        <v>4</v>
      </c>
      <c r="P3" s="80">
        <f t="shared" si="0"/>
        <v>4</v>
      </c>
      <c r="Q3" s="80">
        <f t="shared" si="0"/>
        <v>4</v>
      </c>
      <c r="R3" s="80">
        <f t="shared" si="0"/>
        <v>4</v>
      </c>
      <c r="S3" s="80">
        <f t="shared" si="0"/>
        <v>4</v>
      </c>
      <c r="T3" s="139">
        <f t="shared" si="0"/>
        <v>4</v>
      </c>
      <c r="U3" s="144"/>
      <c r="V3" s="141">
        <f t="shared" ref="V3:AA3" si="1">AVERAGE(V2:V2)</f>
        <v>5</v>
      </c>
      <c r="W3" s="80">
        <f t="shared" si="1"/>
        <v>5</v>
      </c>
      <c r="X3" s="80">
        <f t="shared" si="1"/>
        <v>5</v>
      </c>
      <c r="Y3" s="80">
        <f t="shared" si="1"/>
        <v>5</v>
      </c>
      <c r="Z3" s="80">
        <f t="shared" si="1"/>
        <v>5</v>
      </c>
      <c r="AA3" s="80">
        <f t="shared" si="1"/>
        <v>5</v>
      </c>
      <c r="AB3" s="87">
        <f>AVERAGE(J2:AA2)</f>
        <v>4.4705882352941178</v>
      </c>
    </row>
    <row r="4" spans="1:28" ht="30.75" x14ac:dyDescent="0.7">
      <c r="J4" s="80" t="e">
        <f t="shared" ref="J4:T4" si="2">STDEV(J2:J2)</f>
        <v>#DIV/0!</v>
      </c>
      <c r="K4" s="80" t="e">
        <f t="shared" si="2"/>
        <v>#DIV/0!</v>
      </c>
      <c r="L4" s="80" t="e">
        <f t="shared" si="2"/>
        <v>#DIV/0!</v>
      </c>
      <c r="M4" s="80" t="e">
        <f t="shared" si="2"/>
        <v>#DIV/0!</v>
      </c>
      <c r="N4" s="80" t="e">
        <f t="shared" si="2"/>
        <v>#DIV/0!</v>
      </c>
      <c r="O4" s="80" t="e">
        <f t="shared" si="2"/>
        <v>#DIV/0!</v>
      </c>
      <c r="P4" s="80" t="e">
        <f t="shared" si="2"/>
        <v>#DIV/0!</v>
      </c>
      <c r="Q4" s="80" t="e">
        <f t="shared" si="2"/>
        <v>#DIV/0!</v>
      </c>
      <c r="R4" s="80" t="e">
        <f t="shared" si="2"/>
        <v>#DIV/0!</v>
      </c>
      <c r="S4" s="80" t="e">
        <f t="shared" si="2"/>
        <v>#DIV/0!</v>
      </c>
      <c r="T4" s="139" t="e">
        <f t="shared" si="2"/>
        <v>#DIV/0!</v>
      </c>
      <c r="U4" s="144"/>
      <c r="V4" s="141" t="e">
        <f t="shared" ref="V4:AA4" si="3">STDEV(V2:V2)</f>
        <v>#DIV/0!</v>
      </c>
      <c r="W4" s="80" t="e">
        <f t="shared" si="3"/>
        <v>#DIV/0!</v>
      </c>
      <c r="X4" s="80" t="e">
        <f t="shared" si="3"/>
        <v>#DIV/0!</v>
      </c>
      <c r="Y4" s="80" t="e">
        <f t="shared" si="3"/>
        <v>#DIV/0!</v>
      </c>
      <c r="Z4" s="80" t="e">
        <f t="shared" si="3"/>
        <v>#DIV/0!</v>
      </c>
      <c r="AA4" s="80" t="e">
        <f t="shared" si="3"/>
        <v>#DIV/0!</v>
      </c>
      <c r="AB4" s="87">
        <f>STDEV(J2:AA2)</f>
        <v>0.51449575542752735</v>
      </c>
    </row>
    <row r="5" spans="1:28" x14ac:dyDescent="0.55000000000000004">
      <c r="J5" s="85" t="e">
        <f>STDEV(J2:J2)</f>
        <v>#DIV/0!</v>
      </c>
      <c r="T5" s="85">
        <f>STDEV(K2:T2)</f>
        <v>0.31622776601683789</v>
      </c>
      <c r="U5" s="135"/>
      <c r="AA5" s="85">
        <f>STDEV(V2:AA2)</f>
        <v>0</v>
      </c>
    </row>
    <row r="6" spans="1:28" x14ac:dyDescent="0.55000000000000004">
      <c r="A6" s="38" t="s">
        <v>17</v>
      </c>
      <c r="B6" s="39"/>
      <c r="J6" s="86">
        <f>AVERAGE(J2:J2)</f>
        <v>5</v>
      </c>
      <c r="T6" s="86">
        <f>AVERAGE(K2:T2)</f>
        <v>4.0999999999999996</v>
      </c>
      <c r="U6" s="136"/>
      <c r="AA6" s="86">
        <f>AVERAGE(V2:AA2)</f>
        <v>5</v>
      </c>
    </row>
    <row r="7" spans="1:28" x14ac:dyDescent="0.55000000000000004">
      <c r="A7" s="40" t="s">
        <v>24</v>
      </c>
      <c r="B7" s="41">
        <f>COUNTIF(B2:B2,"ชาย")</f>
        <v>0</v>
      </c>
    </row>
    <row r="8" spans="1:28" x14ac:dyDescent="0.55000000000000004">
      <c r="A8" s="40" t="s">
        <v>21</v>
      </c>
      <c r="B8" s="41">
        <f>COUNTIF(B2:B2,"หญิง")</f>
        <v>1</v>
      </c>
    </row>
    <row r="9" spans="1:28" x14ac:dyDescent="0.55000000000000004">
      <c r="A9" s="42" t="s">
        <v>6</v>
      </c>
      <c r="B9" s="42">
        <f>SUM(B6:B8)</f>
        <v>1</v>
      </c>
    </row>
    <row r="11" spans="1:28" x14ac:dyDescent="0.55000000000000004">
      <c r="A11" s="38" t="s">
        <v>36</v>
      </c>
      <c r="B11" s="39"/>
    </row>
    <row r="12" spans="1:28" x14ac:dyDescent="0.55000000000000004">
      <c r="A12" s="40" t="s">
        <v>72</v>
      </c>
      <c r="B12" s="41">
        <f>COUNTIF(F2:F2,"20 - 30 ปี")</f>
        <v>0</v>
      </c>
    </row>
    <row r="13" spans="1:28" x14ac:dyDescent="0.55000000000000004">
      <c r="A13" s="40" t="s">
        <v>60</v>
      </c>
      <c r="B13" s="41">
        <f>COUNTIF(F2:F3,"31 - 40 ปี")</f>
        <v>1</v>
      </c>
    </row>
    <row r="14" spans="1:28" x14ac:dyDescent="0.55000000000000004">
      <c r="A14" s="40" t="s">
        <v>57</v>
      </c>
      <c r="B14" s="41">
        <f>COUNTIF(F2:F4,"41 - 50 ปี")</f>
        <v>0</v>
      </c>
    </row>
    <row r="15" spans="1:28" x14ac:dyDescent="0.55000000000000004">
      <c r="A15" s="40" t="s">
        <v>54</v>
      </c>
      <c r="B15" s="41">
        <f>COUNTIF(F2:F5,"51 ปีขึ้นไป")</f>
        <v>0</v>
      </c>
    </row>
    <row r="16" spans="1:28" x14ac:dyDescent="0.55000000000000004">
      <c r="A16" s="42" t="s">
        <v>6</v>
      </c>
      <c r="B16" s="42">
        <f>SUM(B11:B15)</f>
        <v>1</v>
      </c>
    </row>
    <row r="18" spans="1:2" x14ac:dyDescent="0.55000000000000004">
      <c r="A18" s="38" t="s">
        <v>17</v>
      </c>
      <c r="B18" s="39"/>
    </row>
    <row r="19" spans="1:2" x14ac:dyDescent="0.55000000000000004">
      <c r="A19" s="40" t="s">
        <v>31</v>
      </c>
      <c r="B19" s="41">
        <v>4</v>
      </c>
    </row>
    <row r="20" spans="1:2" x14ac:dyDescent="0.55000000000000004">
      <c r="A20" s="40" t="s">
        <v>25</v>
      </c>
      <c r="B20" s="41">
        <v>3</v>
      </c>
    </row>
    <row r="21" spans="1:2" x14ac:dyDescent="0.55000000000000004">
      <c r="A21" s="40" t="s">
        <v>28</v>
      </c>
      <c r="B21" s="41">
        <v>13</v>
      </c>
    </row>
    <row r="22" spans="1:2" x14ac:dyDescent="0.55000000000000004">
      <c r="A22" s="40" t="s">
        <v>30</v>
      </c>
      <c r="B22" s="41">
        <v>11</v>
      </c>
    </row>
    <row r="23" spans="1:2" x14ac:dyDescent="0.55000000000000004">
      <c r="A23" s="40" t="s">
        <v>22</v>
      </c>
      <c r="B23" s="41">
        <v>1</v>
      </c>
    </row>
    <row r="24" spans="1:2" x14ac:dyDescent="0.55000000000000004">
      <c r="A24" s="40" t="s">
        <v>48</v>
      </c>
      <c r="B24" s="41">
        <v>2</v>
      </c>
    </row>
    <row r="25" spans="1:2" x14ac:dyDescent="0.55000000000000004">
      <c r="A25" s="42" t="s">
        <v>6</v>
      </c>
      <c r="B25" s="42">
        <f>SUM(B18:B24)</f>
        <v>34</v>
      </c>
    </row>
    <row r="27" spans="1:2" x14ac:dyDescent="0.55000000000000004">
      <c r="A27" s="38" t="s">
        <v>17</v>
      </c>
      <c r="B27" s="39"/>
    </row>
    <row r="28" spans="1:2" x14ac:dyDescent="0.55000000000000004">
      <c r="A28" s="38"/>
      <c r="B28" s="39"/>
    </row>
    <row r="29" spans="1:2" x14ac:dyDescent="0.55000000000000004">
      <c r="A29" s="40" t="s">
        <v>29</v>
      </c>
      <c r="B29" s="41">
        <v>1</v>
      </c>
    </row>
    <row r="30" spans="1:2" x14ac:dyDescent="0.55000000000000004">
      <c r="A30" s="40" t="s">
        <v>13</v>
      </c>
      <c r="B30" s="41">
        <v>14</v>
      </c>
    </row>
    <row r="31" spans="1:2" x14ac:dyDescent="0.55000000000000004">
      <c r="A31" s="40" t="s">
        <v>9</v>
      </c>
      <c r="B31" s="41">
        <v>19</v>
      </c>
    </row>
    <row r="32" spans="1:2" x14ac:dyDescent="0.55000000000000004">
      <c r="A32" s="42" t="s">
        <v>6</v>
      </c>
      <c r="B32" s="42">
        <f>SUM(B29:B31)</f>
        <v>34</v>
      </c>
    </row>
    <row r="33" spans="1:2" x14ac:dyDescent="0.55000000000000004">
      <c r="A33" s="38" t="s">
        <v>17</v>
      </c>
      <c r="B33" s="39"/>
    </row>
    <row r="34" spans="1:2" x14ac:dyDescent="0.55000000000000004">
      <c r="A34" s="40" t="s">
        <v>11</v>
      </c>
      <c r="B34" s="41">
        <f>COUNTIF(E2:E2,"2กว่า 5 ปี")</f>
        <v>0</v>
      </c>
    </row>
    <row r="35" spans="1:2" x14ac:dyDescent="0.55000000000000004">
      <c r="A35" s="40" t="s">
        <v>14</v>
      </c>
      <c r="B35" s="41">
        <f>COUNTIF(E2:E3,"5 - 10 ปี")</f>
        <v>0</v>
      </c>
    </row>
    <row r="36" spans="1:2" x14ac:dyDescent="0.55000000000000004">
      <c r="A36" s="40" t="s">
        <v>15</v>
      </c>
      <c r="B36" s="41">
        <f>COUNTIF(E2:E3,"11 - 15 ปี")</f>
        <v>0</v>
      </c>
    </row>
    <row r="37" spans="1:2" x14ac:dyDescent="0.55000000000000004">
      <c r="A37" s="40" t="s">
        <v>10</v>
      </c>
      <c r="B37" s="41">
        <f>COUNTIF(E2:E5,"16 ปีขึ้นไป")</f>
        <v>0</v>
      </c>
    </row>
    <row r="38" spans="1:2" x14ac:dyDescent="0.55000000000000004">
      <c r="A38" s="42" t="s">
        <v>6</v>
      </c>
      <c r="B38" s="42">
        <f>SUM(B33:B37)</f>
        <v>0</v>
      </c>
    </row>
    <row r="39" spans="1:2" ht="15.75" customHeight="1" x14ac:dyDescent="0.55000000000000004"/>
    <row r="40" spans="1:2" x14ac:dyDescent="0.55000000000000004">
      <c r="A40" s="38" t="s">
        <v>17</v>
      </c>
      <c r="B40" s="39"/>
    </row>
    <row r="41" spans="1:2" ht="22.5" customHeight="1" x14ac:dyDescent="0.55000000000000004">
      <c r="A41" s="40" t="s">
        <v>37</v>
      </c>
      <c r="B41" s="41">
        <v>3</v>
      </c>
    </row>
    <row r="42" spans="1:2" ht="22.5" customHeight="1" x14ac:dyDescent="0.55000000000000004">
      <c r="A42" s="40" t="s">
        <v>38</v>
      </c>
      <c r="B42" s="41">
        <v>4</v>
      </c>
    </row>
    <row r="43" spans="1:2" ht="22.5" customHeight="1" x14ac:dyDescent="0.55000000000000004">
      <c r="A43" s="40" t="s">
        <v>39</v>
      </c>
      <c r="B43" s="41">
        <v>8</v>
      </c>
    </row>
    <row r="44" spans="1:2" ht="22.5" customHeight="1" x14ac:dyDescent="0.55000000000000004">
      <c r="A44" s="40" t="s">
        <v>40</v>
      </c>
      <c r="B44" s="41">
        <v>5</v>
      </c>
    </row>
    <row r="45" spans="1:2" ht="22.5" customHeight="1" x14ac:dyDescent="0.55000000000000004">
      <c r="A45" s="40" t="s">
        <v>41</v>
      </c>
      <c r="B45" s="41">
        <v>7</v>
      </c>
    </row>
    <row r="46" spans="1:2" ht="22.5" customHeight="1" x14ac:dyDescent="0.55000000000000004">
      <c r="A46" s="40" t="s">
        <v>42</v>
      </c>
      <c r="B46" s="41">
        <v>7</v>
      </c>
    </row>
    <row r="47" spans="1:2" ht="22.5" customHeight="1" x14ac:dyDescent="0.55000000000000004">
      <c r="A47" s="42" t="s">
        <v>6</v>
      </c>
      <c r="B47" s="42">
        <f>SUM(B41:B46)</f>
        <v>34</v>
      </c>
    </row>
    <row r="48" spans="1:2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</sheetData>
  <autoFilter ref="G1:G147" xr:uid="{8BB283C3-99F6-43AE-8360-E18F87484F3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5AEA-B15B-4B92-BA69-DE40BE5A12F1}">
  <dimension ref="A1:AC162"/>
  <sheetViews>
    <sheetView zoomScale="70" zoomScaleNormal="70" workbookViewId="0">
      <selection activeCell="G6" sqref="G6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625" style="36" bestFit="1" customWidth="1"/>
    <col min="8" max="8" width="26" style="36" bestFit="1" customWidth="1"/>
    <col min="9" max="9" width="18.125" style="36" customWidth="1"/>
    <col min="10" max="10" width="9.375" style="36" customWidth="1"/>
    <col min="11" max="11" width="8.125" style="36" customWidth="1"/>
    <col min="12" max="20" width="7.625" style="36" customWidth="1"/>
    <col min="21" max="21" width="7.625" style="137" customWidth="1"/>
    <col min="22" max="27" width="7.625" style="36" customWidth="1"/>
    <col min="28" max="28" width="7.5" style="36" customWidth="1"/>
    <col min="29" max="16384" width="12.625" style="36"/>
  </cols>
  <sheetData>
    <row r="1" spans="1:29" s="64" customFormat="1" ht="38.25" customHeight="1" x14ac:dyDescent="0.55000000000000004">
      <c r="A1" s="63" t="s">
        <v>7</v>
      </c>
      <c r="B1" s="63" t="s">
        <v>19</v>
      </c>
      <c r="C1" s="63" t="s">
        <v>20</v>
      </c>
      <c r="D1" s="63"/>
      <c r="E1" s="63" t="s">
        <v>18</v>
      </c>
      <c r="F1" s="63" t="s">
        <v>113</v>
      </c>
      <c r="G1" s="63"/>
      <c r="H1" s="63"/>
      <c r="I1" s="63"/>
      <c r="J1" s="83" t="s">
        <v>90</v>
      </c>
      <c r="K1" s="77" t="s">
        <v>91</v>
      </c>
      <c r="L1" s="77" t="s">
        <v>92</v>
      </c>
      <c r="M1" s="77" t="s">
        <v>93</v>
      </c>
      <c r="N1" s="77" t="s">
        <v>94</v>
      </c>
      <c r="O1" s="77" t="s">
        <v>95</v>
      </c>
      <c r="P1" s="77" t="s">
        <v>96</v>
      </c>
      <c r="Q1" s="77" t="s">
        <v>97</v>
      </c>
      <c r="R1" s="77" t="s">
        <v>98</v>
      </c>
      <c r="S1" s="78" t="s">
        <v>99</v>
      </c>
      <c r="T1" s="78" t="s">
        <v>100</v>
      </c>
      <c r="U1" s="142"/>
      <c r="V1" s="79" t="s">
        <v>101</v>
      </c>
      <c r="W1" s="79" t="s">
        <v>102</v>
      </c>
      <c r="X1" s="79" t="s">
        <v>103</v>
      </c>
      <c r="Y1" s="79" t="s">
        <v>104</v>
      </c>
      <c r="Z1" s="79" t="s">
        <v>105</v>
      </c>
      <c r="AA1" s="79" t="s">
        <v>106</v>
      </c>
    </row>
    <row r="2" spans="1:29" x14ac:dyDescent="0.55000000000000004">
      <c r="A2" s="37" t="s">
        <v>77</v>
      </c>
      <c r="B2" s="36" t="s">
        <v>12</v>
      </c>
      <c r="C2" s="36" t="s">
        <v>13</v>
      </c>
      <c r="D2" s="36" t="s">
        <v>25</v>
      </c>
      <c r="E2" s="36" t="s">
        <v>112</v>
      </c>
      <c r="F2" s="36" t="s">
        <v>60</v>
      </c>
      <c r="G2" s="145" t="s">
        <v>197</v>
      </c>
      <c r="H2" s="36" t="s">
        <v>42</v>
      </c>
      <c r="I2" s="36" t="s">
        <v>55</v>
      </c>
      <c r="J2" s="84">
        <v>5</v>
      </c>
      <c r="K2" s="81">
        <v>5</v>
      </c>
      <c r="L2" s="81">
        <v>5</v>
      </c>
      <c r="M2" s="81">
        <v>5</v>
      </c>
      <c r="N2" s="81">
        <v>5</v>
      </c>
      <c r="O2" s="81">
        <v>5</v>
      </c>
      <c r="P2" s="81">
        <v>5</v>
      </c>
      <c r="Q2" s="81">
        <v>5</v>
      </c>
      <c r="R2" s="81">
        <v>5</v>
      </c>
      <c r="S2" s="81">
        <v>5</v>
      </c>
      <c r="T2" s="138">
        <v>5</v>
      </c>
      <c r="U2" s="143"/>
      <c r="V2" s="140">
        <v>5</v>
      </c>
      <c r="W2" s="82">
        <v>5</v>
      </c>
      <c r="X2" s="82">
        <v>5</v>
      </c>
      <c r="Y2" s="82">
        <v>5</v>
      </c>
      <c r="Z2" s="82">
        <v>5</v>
      </c>
      <c r="AA2" s="82">
        <v>5</v>
      </c>
    </row>
    <row r="3" spans="1:29" x14ac:dyDescent="0.55000000000000004">
      <c r="A3" s="37" t="s">
        <v>78</v>
      </c>
      <c r="B3" s="36" t="s">
        <v>8</v>
      </c>
      <c r="C3" s="36" t="s">
        <v>52</v>
      </c>
      <c r="D3" s="36" t="s">
        <v>30</v>
      </c>
      <c r="E3" s="36" t="s">
        <v>59</v>
      </c>
      <c r="F3" s="36" t="s">
        <v>57</v>
      </c>
      <c r="G3" s="145" t="s">
        <v>197</v>
      </c>
      <c r="H3" s="36" t="s">
        <v>40</v>
      </c>
      <c r="I3" s="36" t="s">
        <v>55</v>
      </c>
      <c r="J3" s="84">
        <v>4</v>
      </c>
      <c r="K3" s="81">
        <v>4</v>
      </c>
      <c r="L3" s="81">
        <v>4</v>
      </c>
      <c r="M3" s="81">
        <v>4</v>
      </c>
      <c r="N3" s="81">
        <v>4</v>
      </c>
      <c r="O3" s="81">
        <v>4</v>
      </c>
      <c r="P3" s="81">
        <v>4</v>
      </c>
      <c r="Q3" s="81">
        <v>4</v>
      </c>
      <c r="R3" s="81">
        <v>4</v>
      </c>
      <c r="S3" s="81">
        <v>4</v>
      </c>
      <c r="T3" s="138">
        <v>4</v>
      </c>
      <c r="U3" s="143"/>
      <c r="V3" s="140">
        <v>4</v>
      </c>
      <c r="W3" s="82">
        <v>4</v>
      </c>
      <c r="X3" s="82">
        <v>4</v>
      </c>
      <c r="Y3" s="82">
        <v>4</v>
      </c>
      <c r="Z3" s="82">
        <v>4</v>
      </c>
      <c r="AA3" s="82">
        <v>4</v>
      </c>
    </row>
    <row r="4" spans="1:29" x14ac:dyDescent="0.55000000000000004">
      <c r="A4" s="37" t="s">
        <v>79</v>
      </c>
      <c r="B4" s="36" t="s">
        <v>8</v>
      </c>
      <c r="C4" s="36" t="s">
        <v>13</v>
      </c>
      <c r="D4" s="36" t="s">
        <v>25</v>
      </c>
      <c r="E4" s="36" t="s">
        <v>14</v>
      </c>
      <c r="F4" s="36" t="s">
        <v>60</v>
      </c>
      <c r="G4" s="145" t="s">
        <v>197</v>
      </c>
      <c r="H4" s="36" t="s">
        <v>40</v>
      </c>
      <c r="I4" s="36" t="s">
        <v>55</v>
      </c>
      <c r="J4" s="84">
        <v>5</v>
      </c>
      <c r="K4" s="81">
        <v>5</v>
      </c>
      <c r="L4" s="81">
        <v>5</v>
      </c>
      <c r="M4" s="81">
        <v>5</v>
      </c>
      <c r="N4" s="81">
        <v>5</v>
      </c>
      <c r="O4" s="81">
        <v>5</v>
      </c>
      <c r="P4" s="81">
        <v>5</v>
      </c>
      <c r="Q4" s="81">
        <v>5</v>
      </c>
      <c r="R4" s="81">
        <v>5</v>
      </c>
      <c r="S4" s="81">
        <v>5</v>
      </c>
      <c r="T4" s="138">
        <v>5</v>
      </c>
      <c r="U4" s="143"/>
      <c r="V4" s="140">
        <v>5</v>
      </c>
      <c r="W4" s="82">
        <v>5</v>
      </c>
      <c r="X4" s="82">
        <v>5</v>
      </c>
      <c r="Y4" s="82">
        <v>5</v>
      </c>
      <c r="Z4" s="82">
        <v>5</v>
      </c>
      <c r="AA4" s="82">
        <v>5</v>
      </c>
    </row>
    <row r="5" spans="1:29" x14ac:dyDescent="0.55000000000000004">
      <c r="A5" s="37" t="s">
        <v>80</v>
      </c>
      <c r="B5" s="36" t="s">
        <v>8</v>
      </c>
      <c r="C5" s="36" t="s">
        <v>52</v>
      </c>
      <c r="D5" s="36" t="s">
        <v>25</v>
      </c>
      <c r="E5" s="36" t="s">
        <v>59</v>
      </c>
      <c r="F5" s="36" t="s">
        <v>57</v>
      </c>
      <c r="G5" s="145" t="s">
        <v>197</v>
      </c>
      <c r="H5" s="36" t="s">
        <v>39</v>
      </c>
      <c r="I5" s="36" t="s">
        <v>55</v>
      </c>
      <c r="J5" s="84">
        <v>5</v>
      </c>
      <c r="K5" s="81">
        <v>5</v>
      </c>
      <c r="L5" s="81">
        <v>5</v>
      </c>
      <c r="M5" s="81">
        <v>5</v>
      </c>
      <c r="N5" s="81">
        <v>5</v>
      </c>
      <c r="O5" s="81">
        <v>5</v>
      </c>
      <c r="P5" s="81">
        <v>5</v>
      </c>
      <c r="Q5" s="81">
        <v>5</v>
      </c>
      <c r="R5" s="81">
        <v>5</v>
      </c>
      <c r="S5" s="81">
        <v>5</v>
      </c>
      <c r="T5" s="138">
        <v>5</v>
      </c>
      <c r="U5" s="143"/>
      <c r="V5" s="140">
        <v>5</v>
      </c>
      <c r="W5" s="82">
        <v>5</v>
      </c>
      <c r="X5" s="82">
        <v>5</v>
      </c>
      <c r="Y5" s="82">
        <v>5</v>
      </c>
      <c r="Z5" s="82">
        <v>5</v>
      </c>
      <c r="AA5" s="82">
        <v>5</v>
      </c>
    </row>
    <row r="6" spans="1:29" x14ac:dyDescent="0.55000000000000004">
      <c r="A6" s="37" t="s">
        <v>81</v>
      </c>
      <c r="B6" s="36" t="s">
        <v>8</v>
      </c>
      <c r="C6" s="36" t="s">
        <v>13</v>
      </c>
      <c r="D6" s="36" t="s">
        <v>25</v>
      </c>
      <c r="E6" s="36" t="s">
        <v>114</v>
      </c>
      <c r="F6" s="36" t="s">
        <v>54</v>
      </c>
      <c r="G6" s="145" t="s">
        <v>197</v>
      </c>
      <c r="H6" s="36" t="s">
        <v>38</v>
      </c>
      <c r="I6" s="36" t="s">
        <v>55</v>
      </c>
      <c r="J6" s="84">
        <v>5</v>
      </c>
      <c r="K6" s="81">
        <v>5</v>
      </c>
      <c r="L6" s="81">
        <v>5</v>
      </c>
      <c r="M6" s="81">
        <v>5</v>
      </c>
      <c r="N6" s="81">
        <v>5</v>
      </c>
      <c r="O6" s="81">
        <v>5</v>
      </c>
      <c r="P6" s="81">
        <v>5</v>
      </c>
      <c r="Q6" s="81">
        <v>5</v>
      </c>
      <c r="R6" s="81">
        <v>5</v>
      </c>
      <c r="S6" s="81">
        <v>5</v>
      </c>
      <c r="T6" s="138">
        <v>5</v>
      </c>
      <c r="U6" s="143"/>
      <c r="V6" s="140">
        <v>5</v>
      </c>
      <c r="W6" s="82">
        <v>5</v>
      </c>
      <c r="X6" s="82">
        <v>5</v>
      </c>
      <c r="Y6" s="82">
        <v>5</v>
      </c>
      <c r="Z6" s="82">
        <v>5</v>
      </c>
      <c r="AA6" s="82">
        <v>5</v>
      </c>
    </row>
    <row r="7" spans="1:29" x14ac:dyDescent="0.55000000000000004">
      <c r="A7" s="37" t="s">
        <v>82</v>
      </c>
      <c r="B7" s="36" t="s">
        <v>8</v>
      </c>
      <c r="C7" s="36" t="s">
        <v>13</v>
      </c>
      <c r="D7" s="36" t="s">
        <v>25</v>
      </c>
      <c r="E7" s="36" t="s">
        <v>59</v>
      </c>
      <c r="F7" s="36" t="s">
        <v>57</v>
      </c>
      <c r="G7" s="145" t="s">
        <v>197</v>
      </c>
      <c r="H7" s="36" t="s">
        <v>39</v>
      </c>
      <c r="I7" s="36" t="s">
        <v>55</v>
      </c>
      <c r="J7" s="84">
        <v>4</v>
      </c>
      <c r="K7" s="81">
        <v>4</v>
      </c>
      <c r="L7" s="81">
        <v>4</v>
      </c>
      <c r="M7" s="81">
        <v>4</v>
      </c>
      <c r="N7" s="81">
        <v>4</v>
      </c>
      <c r="O7" s="81">
        <v>4</v>
      </c>
      <c r="P7" s="81">
        <v>4</v>
      </c>
      <c r="Q7" s="81">
        <v>4</v>
      </c>
      <c r="R7" s="81">
        <v>4</v>
      </c>
      <c r="S7" s="81">
        <v>4</v>
      </c>
      <c r="T7" s="138">
        <v>4</v>
      </c>
      <c r="U7" s="143"/>
      <c r="V7" s="140">
        <v>4</v>
      </c>
      <c r="W7" s="82">
        <v>4</v>
      </c>
      <c r="X7" s="82">
        <v>4</v>
      </c>
      <c r="Y7" s="82">
        <v>4</v>
      </c>
      <c r="Z7" s="82">
        <v>4</v>
      </c>
      <c r="AA7" s="82">
        <v>4</v>
      </c>
      <c r="AC7" s="36" t="s">
        <v>68</v>
      </c>
    </row>
    <row r="8" spans="1:29" x14ac:dyDescent="0.55000000000000004">
      <c r="A8" s="37" t="s">
        <v>83</v>
      </c>
      <c r="B8" s="36" t="s">
        <v>8</v>
      </c>
      <c r="C8" s="36" t="s">
        <v>52</v>
      </c>
      <c r="D8" s="36" t="s">
        <v>31</v>
      </c>
      <c r="E8" s="36" t="s">
        <v>53</v>
      </c>
      <c r="F8" s="36" t="s">
        <v>57</v>
      </c>
      <c r="G8" s="145" t="s">
        <v>197</v>
      </c>
      <c r="H8" s="36" t="s">
        <v>38</v>
      </c>
      <c r="I8" s="36" t="s">
        <v>55</v>
      </c>
      <c r="J8" s="84">
        <v>5</v>
      </c>
      <c r="K8" s="81">
        <v>5</v>
      </c>
      <c r="L8" s="81">
        <v>5</v>
      </c>
      <c r="M8" s="81">
        <v>5</v>
      </c>
      <c r="N8" s="81">
        <v>5</v>
      </c>
      <c r="O8" s="81">
        <v>5</v>
      </c>
      <c r="P8" s="81">
        <v>5</v>
      </c>
      <c r="Q8" s="81">
        <v>5</v>
      </c>
      <c r="R8" s="81">
        <v>5</v>
      </c>
      <c r="S8" s="81">
        <v>5</v>
      </c>
      <c r="T8" s="138">
        <v>5</v>
      </c>
      <c r="U8" s="143"/>
      <c r="V8" s="140">
        <v>5</v>
      </c>
      <c r="W8" s="82">
        <v>5</v>
      </c>
      <c r="X8" s="82">
        <v>5</v>
      </c>
      <c r="Y8" s="82">
        <v>5</v>
      </c>
      <c r="Z8" s="82">
        <v>5</v>
      </c>
      <c r="AA8" s="82">
        <v>5</v>
      </c>
      <c r="AC8" s="36" t="s">
        <v>68</v>
      </c>
    </row>
    <row r="9" spans="1:29" x14ac:dyDescent="0.55000000000000004">
      <c r="A9" s="37" t="s">
        <v>84</v>
      </c>
      <c r="B9" s="36" t="s">
        <v>8</v>
      </c>
      <c r="C9" s="36" t="s">
        <v>52</v>
      </c>
      <c r="D9" s="36" t="s">
        <v>30</v>
      </c>
      <c r="E9" s="36" t="s">
        <v>53</v>
      </c>
      <c r="F9" s="36" t="s">
        <v>57</v>
      </c>
      <c r="G9" s="145" t="s">
        <v>197</v>
      </c>
      <c r="H9" s="36" t="s">
        <v>42</v>
      </c>
      <c r="I9" s="36" t="s">
        <v>55</v>
      </c>
      <c r="J9" s="84">
        <v>5</v>
      </c>
      <c r="K9" s="81">
        <v>5</v>
      </c>
      <c r="L9" s="81">
        <v>5</v>
      </c>
      <c r="M9" s="81">
        <v>5</v>
      </c>
      <c r="N9" s="81">
        <v>5</v>
      </c>
      <c r="O9" s="81">
        <v>5</v>
      </c>
      <c r="P9" s="81">
        <v>5</v>
      </c>
      <c r="Q9" s="81">
        <v>5</v>
      </c>
      <c r="R9" s="81">
        <v>5</v>
      </c>
      <c r="S9" s="81">
        <v>5</v>
      </c>
      <c r="T9" s="138">
        <v>5</v>
      </c>
      <c r="U9" s="143"/>
      <c r="V9" s="140">
        <v>5</v>
      </c>
      <c r="W9" s="82">
        <v>5</v>
      </c>
      <c r="X9" s="82">
        <v>5</v>
      </c>
      <c r="Y9" s="82">
        <v>5</v>
      </c>
      <c r="Z9" s="82">
        <v>5</v>
      </c>
      <c r="AA9" s="82">
        <v>5</v>
      </c>
    </row>
    <row r="10" spans="1:29" x14ac:dyDescent="0.55000000000000004">
      <c r="A10" s="37" t="s">
        <v>85</v>
      </c>
      <c r="B10" s="36" t="s">
        <v>8</v>
      </c>
      <c r="C10" s="36" t="s">
        <v>52</v>
      </c>
      <c r="D10" s="36" t="s">
        <v>22</v>
      </c>
      <c r="E10" s="36" t="s">
        <v>59</v>
      </c>
      <c r="F10" s="36" t="s">
        <v>57</v>
      </c>
      <c r="G10" s="145" t="s">
        <v>197</v>
      </c>
      <c r="H10" s="36" t="s">
        <v>40</v>
      </c>
      <c r="I10" s="36" t="s">
        <v>55</v>
      </c>
      <c r="J10" s="84">
        <v>4</v>
      </c>
      <c r="K10" s="81">
        <v>4</v>
      </c>
      <c r="L10" s="81">
        <v>4</v>
      </c>
      <c r="M10" s="81">
        <v>4</v>
      </c>
      <c r="N10" s="81">
        <v>4</v>
      </c>
      <c r="O10" s="81">
        <v>4</v>
      </c>
      <c r="P10" s="81">
        <v>5</v>
      </c>
      <c r="Q10" s="81">
        <v>4</v>
      </c>
      <c r="R10" s="81">
        <v>4</v>
      </c>
      <c r="S10" s="81">
        <v>4</v>
      </c>
      <c r="T10" s="138">
        <v>5</v>
      </c>
      <c r="U10" s="143"/>
      <c r="V10" s="140">
        <v>4</v>
      </c>
      <c r="W10" s="82">
        <v>5</v>
      </c>
      <c r="X10" s="82">
        <v>4</v>
      </c>
      <c r="Y10" s="82">
        <v>4</v>
      </c>
      <c r="Z10" s="82">
        <v>4</v>
      </c>
      <c r="AA10" s="82">
        <v>5</v>
      </c>
    </row>
    <row r="11" spans="1:29" x14ac:dyDescent="0.55000000000000004">
      <c r="A11" s="37" t="s">
        <v>86</v>
      </c>
      <c r="B11" s="36" t="s">
        <v>12</v>
      </c>
      <c r="C11" s="36" t="s">
        <v>52</v>
      </c>
      <c r="D11" s="36" t="s">
        <v>30</v>
      </c>
      <c r="E11" s="36" t="s">
        <v>59</v>
      </c>
      <c r="F11" s="36" t="s">
        <v>54</v>
      </c>
      <c r="G11" s="145" t="s">
        <v>197</v>
      </c>
      <c r="H11" s="36" t="s">
        <v>40</v>
      </c>
      <c r="I11" s="36" t="s">
        <v>55</v>
      </c>
      <c r="J11" s="84">
        <v>4</v>
      </c>
      <c r="K11" s="81">
        <v>4</v>
      </c>
      <c r="L11" s="81">
        <v>5</v>
      </c>
      <c r="M11" s="81">
        <v>4</v>
      </c>
      <c r="N11" s="81">
        <v>4</v>
      </c>
      <c r="O11" s="81">
        <v>4</v>
      </c>
      <c r="P11" s="81">
        <v>4</v>
      </c>
      <c r="Q11" s="81">
        <v>4</v>
      </c>
      <c r="R11" s="81">
        <v>5</v>
      </c>
      <c r="S11" s="81">
        <v>4</v>
      </c>
      <c r="T11" s="138">
        <v>5</v>
      </c>
      <c r="U11" s="143"/>
      <c r="V11" s="140">
        <v>5</v>
      </c>
      <c r="W11" s="82">
        <v>5</v>
      </c>
      <c r="X11" s="82">
        <v>5</v>
      </c>
      <c r="Y11" s="82">
        <v>4</v>
      </c>
      <c r="Z11" s="82">
        <v>4</v>
      </c>
      <c r="AA11" s="82">
        <v>5</v>
      </c>
    </row>
    <row r="12" spans="1:29" x14ac:dyDescent="0.55000000000000004">
      <c r="A12" s="37" t="s">
        <v>87</v>
      </c>
      <c r="B12" s="36" t="s">
        <v>8</v>
      </c>
      <c r="C12" s="36" t="s">
        <v>52</v>
      </c>
      <c r="D12" s="36" t="s">
        <v>22</v>
      </c>
      <c r="E12" s="36" t="s">
        <v>53</v>
      </c>
      <c r="F12" s="36" t="s">
        <v>57</v>
      </c>
      <c r="G12" s="145" t="s">
        <v>197</v>
      </c>
      <c r="H12" s="36" t="s">
        <v>38</v>
      </c>
      <c r="I12" s="36" t="s">
        <v>55</v>
      </c>
      <c r="J12" s="84">
        <v>5</v>
      </c>
      <c r="K12" s="81">
        <v>5</v>
      </c>
      <c r="L12" s="81">
        <v>5</v>
      </c>
      <c r="M12" s="81">
        <v>5</v>
      </c>
      <c r="N12" s="81">
        <v>5</v>
      </c>
      <c r="O12" s="81">
        <v>5</v>
      </c>
      <c r="P12" s="81">
        <v>5</v>
      </c>
      <c r="Q12" s="81">
        <v>5</v>
      </c>
      <c r="R12" s="81">
        <v>5</v>
      </c>
      <c r="S12" s="81">
        <v>5</v>
      </c>
      <c r="T12" s="138">
        <v>5</v>
      </c>
      <c r="U12" s="143"/>
      <c r="V12" s="140">
        <v>5</v>
      </c>
      <c r="W12" s="82">
        <v>5</v>
      </c>
      <c r="X12" s="82">
        <v>5</v>
      </c>
      <c r="Y12" s="82">
        <v>5</v>
      </c>
      <c r="Z12" s="82">
        <v>5</v>
      </c>
      <c r="AA12" s="82">
        <v>5</v>
      </c>
    </row>
    <row r="13" spans="1:29" x14ac:dyDescent="0.55000000000000004">
      <c r="A13" s="37" t="s">
        <v>88</v>
      </c>
      <c r="B13" s="36" t="s">
        <v>8</v>
      </c>
      <c r="C13" s="36" t="s">
        <v>13</v>
      </c>
      <c r="D13" s="36" t="s">
        <v>25</v>
      </c>
      <c r="E13" s="36" t="s">
        <v>112</v>
      </c>
      <c r="F13" s="36" t="s">
        <v>60</v>
      </c>
      <c r="G13" s="145" t="s">
        <v>197</v>
      </c>
      <c r="H13" s="36" t="s">
        <v>39</v>
      </c>
      <c r="I13" s="36" t="s">
        <v>55</v>
      </c>
      <c r="J13" s="84">
        <v>5</v>
      </c>
      <c r="K13" s="81">
        <v>5</v>
      </c>
      <c r="L13" s="81">
        <v>5</v>
      </c>
      <c r="M13" s="81">
        <v>4</v>
      </c>
      <c r="N13" s="81">
        <v>5</v>
      </c>
      <c r="O13" s="81">
        <v>5</v>
      </c>
      <c r="P13" s="81">
        <v>5</v>
      </c>
      <c r="Q13" s="81">
        <v>5</v>
      </c>
      <c r="R13" s="81">
        <v>5</v>
      </c>
      <c r="S13" s="81">
        <v>5</v>
      </c>
      <c r="T13" s="138">
        <v>5</v>
      </c>
      <c r="U13" s="143"/>
      <c r="V13" s="140">
        <v>5</v>
      </c>
      <c r="W13" s="82">
        <v>5</v>
      </c>
      <c r="X13" s="82">
        <v>5</v>
      </c>
      <c r="Y13" s="82">
        <v>5</v>
      </c>
      <c r="Z13" s="82">
        <v>5</v>
      </c>
      <c r="AA13" s="82">
        <v>4</v>
      </c>
    </row>
    <row r="14" spans="1:29" x14ac:dyDescent="0.55000000000000004">
      <c r="A14" s="37" t="s">
        <v>111</v>
      </c>
      <c r="B14" s="36" t="s">
        <v>12</v>
      </c>
      <c r="C14" s="36" t="s">
        <v>52</v>
      </c>
      <c r="D14" s="36" t="s">
        <v>25</v>
      </c>
      <c r="E14" s="36" t="s">
        <v>112</v>
      </c>
      <c r="F14" s="36" t="s">
        <v>72</v>
      </c>
      <c r="G14" s="145" t="s">
        <v>197</v>
      </c>
      <c r="H14" s="36" t="s">
        <v>40</v>
      </c>
      <c r="I14" s="36" t="s">
        <v>55</v>
      </c>
      <c r="J14" s="84">
        <v>5</v>
      </c>
      <c r="K14" s="81">
        <v>5</v>
      </c>
      <c r="L14" s="81">
        <v>5</v>
      </c>
      <c r="M14" s="81">
        <v>5</v>
      </c>
      <c r="N14" s="81">
        <v>5</v>
      </c>
      <c r="O14" s="81">
        <v>5</v>
      </c>
      <c r="P14" s="81">
        <v>5</v>
      </c>
      <c r="Q14" s="81">
        <v>5</v>
      </c>
      <c r="R14" s="81">
        <v>5</v>
      </c>
      <c r="S14" s="81">
        <v>5</v>
      </c>
      <c r="T14" s="138">
        <v>5</v>
      </c>
      <c r="U14" s="143"/>
      <c r="V14" s="140">
        <v>5</v>
      </c>
      <c r="W14" s="82">
        <v>5</v>
      </c>
      <c r="X14" s="82">
        <v>5</v>
      </c>
      <c r="Y14" s="82">
        <v>5</v>
      </c>
      <c r="Z14" s="82">
        <v>5</v>
      </c>
      <c r="AA14" s="82">
        <v>5</v>
      </c>
    </row>
    <row r="15" spans="1:29" x14ac:dyDescent="0.55000000000000004">
      <c r="A15" s="37" t="s">
        <v>77</v>
      </c>
      <c r="B15" s="36" t="s">
        <v>12</v>
      </c>
      <c r="C15" s="36" t="s">
        <v>13</v>
      </c>
      <c r="D15" s="36" t="s">
        <v>25</v>
      </c>
      <c r="E15" s="36" t="s">
        <v>112</v>
      </c>
      <c r="F15" s="36" t="s">
        <v>60</v>
      </c>
      <c r="G15" s="145" t="s">
        <v>197</v>
      </c>
      <c r="H15" s="36" t="s">
        <v>42</v>
      </c>
      <c r="I15" s="36" t="s">
        <v>55</v>
      </c>
      <c r="J15" s="84">
        <v>5</v>
      </c>
      <c r="K15" s="81">
        <v>5</v>
      </c>
      <c r="L15" s="81">
        <v>5</v>
      </c>
      <c r="M15" s="81">
        <v>5</v>
      </c>
      <c r="N15" s="81">
        <v>5</v>
      </c>
      <c r="O15" s="81">
        <v>5</v>
      </c>
      <c r="P15" s="81">
        <v>5</v>
      </c>
      <c r="Q15" s="81">
        <v>5</v>
      </c>
      <c r="R15" s="81">
        <v>5</v>
      </c>
      <c r="S15" s="81">
        <v>5</v>
      </c>
      <c r="T15" s="138">
        <v>5</v>
      </c>
      <c r="U15" s="143"/>
      <c r="V15" s="140">
        <v>5</v>
      </c>
      <c r="W15" s="82">
        <v>5</v>
      </c>
      <c r="X15" s="82">
        <v>5</v>
      </c>
      <c r="Y15" s="82">
        <v>5</v>
      </c>
      <c r="Z15" s="82">
        <v>5</v>
      </c>
      <c r="AA15" s="82">
        <v>5</v>
      </c>
    </row>
    <row r="16" spans="1:29" x14ac:dyDescent="0.55000000000000004">
      <c r="A16" s="37" t="s">
        <v>58</v>
      </c>
      <c r="B16" s="36" t="s">
        <v>12</v>
      </c>
      <c r="C16" s="36" t="s">
        <v>52</v>
      </c>
      <c r="D16" s="36" t="s">
        <v>30</v>
      </c>
      <c r="E16" s="36" t="s">
        <v>59</v>
      </c>
      <c r="F16" s="36" t="s">
        <v>54</v>
      </c>
      <c r="G16" s="145" t="s">
        <v>197</v>
      </c>
      <c r="H16" s="36" t="s">
        <v>38</v>
      </c>
      <c r="I16" s="36" t="s">
        <v>55</v>
      </c>
      <c r="J16" s="84">
        <v>4</v>
      </c>
      <c r="K16" s="81">
        <v>4</v>
      </c>
      <c r="L16" s="81">
        <v>4</v>
      </c>
      <c r="M16" s="81">
        <v>4</v>
      </c>
      <c r="N16" s="81">
        <v>4</v>
      </c>
      <c r="O16" s="81">
        <v>4</v>
      </c>
      <c r="P16" s="81">
        <v>4</v>
      </c>
      <c r="Q16" s="81">
        <v>4</v>
      </c>
      <c r="R16" s="81">
        <v>4</v>
      </c>
      <c r="S16" s="81">
        <v>4</v>
      </c>
      <c r="T16" s="138">
        <v>4</v>
      </c>
      <c r="U16" s="143"/>
      <c r="V16" s="140">
        <v>4</v>
      </c>
      <c r="W16" s="82">
        <v>4</v>
      </c>
      <c r="X16" s="82">
        <v>4</v>
      </c>
      <c r="Y16" s="82">
        <v>4</v>
      </c>
      <c r="Z16" s="82">
        <v>4</v>
      </c>
      <c r="AA16" s="82">
        <v>4</v>
      </c>
    </row>
    <row r="17" spans="1:28" x14ac:dyDescent="0.55000000000000004">
      <c r="A17" s="37" t="s">
        <v>58</v>
      </c>
      <c r="B17" s="36" t="s">
        <v>12</v>
      </c>
      <c r="C17" s="36" t="s">
        <v>52</v>
      </c>
      <c r="D17" s="36" t="s">
        <v>30</v>
      </c>
      <c r="E17" s="36" t="s">
        <v>59</v>
      </c>
      <c r="F17" s="36" t="s">
        <v>54</v>
      </c>
      <c r="G17" s="145" t="s">
        <v>197</v>
      </c>
      <c r="H17" s="36" t="s">
        <v>38</v>
      </c>
      <c r="I17" s="36" t="s">
        <v>55</v>
      </c>
      <c r="J17" s="84">
        <v>4</v>
      </c>
      <c r="K17" s="81">
        <v>4</v>
      </c>
      <c r="L17" s="81">
        <v>4</v>
      </c>
      <c r="M17" s="81">
        <v>4</v>
      </c>
      <c r="N17" s="81">
        <v>4</v>
      </c>
      <c r="O17" s="81">
        <v>4</v>
      </c>
      <c r="P17" s="81">
        <v>4</v>
      </c>
      <c r="Q17" s="81">
        <v>4</v>
      </c>
      <c r="R17" s="81">
        <v>4</v>
      </c>
      <c r="S17" s="81">
        <v>4</v>
      </c>
      <c r="T17" s="138">
        <v>4</v>
      </c>
      <c r="U17" s="143"/>
      <c r="V17" s="140">
        <v>4</v>
      </c>
      <c r="W17" s="82">
        <v>4</v>
      </c>
      <c r="X17" s="82">
        <v>4</v>
      </c>
      <c r="Y17" s="82">
        <v>4</v>
      </c>
      <c r="Z17" s="82">
        <v>4</v>
      </c>
      <c r="AA17" s="82">
        <v>4</v>
      </c>
    </row>
    <row r="18" spans="1:28" ht="30.75" x14ac:dyDescent="0.7">
      <c r="J18" s="80">
        <f t="shared" ref="J18:T18" si="0">AVERAGE(J2:J17)</f>
        <v>4.625</v>
      </c>
      <c r="K18" s="80">
        <f t="shared" si="0"/>
        <v>4.625</v>
      </c>
      <c r="L18" s="80">
        <f t="shared" si="0"/>
        <v>4.6875</v>
      </c>
      <c r="M18" s="80">
        <f t="shared" si="0"/>
        <v>4.5625</v>
      </c>
      <c r="N18" s="80">
        <f t="shared" si="0"/>
        <v>4.625</v>
      </c>
      <c r="O18" s="80">
        <f t="shared" si="0"/>
        <v>4.625</v>
      </c>
      <c r="P18" s="80">
        <f t="shared" si="0"/>
        <v>4.6875</v>
      </c>
      <c r="Q18" s="80">
        <f t="shared" si="0"/>
        <v>4.625</v>
      </c>
      <c r="R18" s="80">
        <f t="shared" si="0"/>
        <v>4.6875</v>
      </c>
      <c r="S18" s="80">
        <f t="shared" si="0"/>
        <v>4.625</v>
      </c>
      <c r="T18" s="139">
        <f t="shared" si="0"/>
        <v>4.75</v>
      </c>
      <c r="U18" s="144"/>
      <c r="V18" s="141">
        <f t="shared" ref="V18:AA18" si="1">AVERAGE(V2:V17)</f>
        <v>4.6875</v>
      </c>
      <c r="W18" s="80">
        <f t="shared" si="1"/>
        <v>4.75</v>
      </c>
      <c r="X18" s="80">
        <f t="shared" si="1"/>
        <v>4.6875</v>
      </c>
      <c r="Y18" s="80">
        <f t="shared" si="1"/>
        <v>4.625</v>
      </c>
      <c r="Z18" s="80">
        <f t="shared" si="1"/>
        <v>4.625</v>
      </c>
      <c r="AA18" s="80">
        <f t="shared" si="1"/>
        <v>4.6875</v>
      </c>
      <c r="AB18" s="87">
        <f>AVERAGE(J2:AA17)</f>
        <v>4.6580882352941178</v>
      </c>
    </row>
    <row r="19" spans="1:28" ht="30.75" x14ac:dyDescent="0.7">
      <c r="J19" s="80">
        <f t="shared" ref="J19:T19" si="2">STDEV(J2:J17)</f>
        <v>0.5</v>
      </c>
      <c r="K19" s="80">
        <f t="shared" si="2"/>
        <v>0.5</v>
      </c>
      <c r="L19" s="80">
        <f t="shared" si="2"/>
        <v>0.47871355387816905</v>
      </c>
      <c r="M19" s="80">
        <f t="shared" si="2"/>
        <v>0.51234753829797997</v>
      </c>
      <c r="N19" s="80">
        <f t="shared" si="2"/>
        <v>0.5</v>
      </c>
      <c r="O19" s="80">
        <f t="shared" si="2"/>
        <v>0.5</v>
      </c>
      <c r="P19" s="80">
        <f t="shared" si="2"/>
        <v>0.47871355387816905</v>
      </c>
      <c r="Q19" s="80">
        <f t="shared" si="2"/>
        <v>0.5</v>
      </c>
      <c r="R19" s="80">
        <f t="shared" si="2"/>
        <v>0.47871355387816905</v>
      </c>
      <c r="S19" s="80">
        <f t="shared" si="2"/>
        <v>0.5</v>
      </c>
      <c r="T19" s="139">
        <f t="shared" si="2"/>
        <v>0.44721359549995793</v>
      </c>
      <c r="U19" s="144"/>
      <c r="V19" s="141">
        <f t="shared" ref="V19:AA19" si="3">STDEV(V2:V17)</f>
        <v>0.47871355387816905</v>
      </c>
      <c r="W19" s="80">
        <f t="shared" si="3"/>
        <v>0.44721359549995793</v>
      </c>
      <c r="X19" s="80">
        <f t="shared" si="3"/>
        <v>0.47871355387816905</v>
      </c>
      <c r="Y19" s="80">
        <f t="shared" si="3"/>
        <v>0.5</v>
      </c>
      <c r="Z19" s="80">
        <f t="shared" si="3"/>
        <v>0.5</v>
      </c>
      <c r="AA19" s="80">
        <f t="shared" si="3"/>
        <v>0.47871355387816905</v>
      </c>
      <c r="AB19" s="87">
        <f>STDEV(J2:AA17)</f>
        <v>0.47522457647923055</v>
      </c>
    </row>
    <row r="20" spans="1:28" x14ac:dyDescent="0.55000000000000004">
      <c r="J20" s="85">
        <f>STDEV(J2:J17)</f>
        <v>0.5</v>
      </c>
      <c r="T20" s="85">
        <f>STDEV(K2:T17)</f>
        <v>0.4784671541600985</v>
      </c>
      <c r="U20" s="135"/>
      <c r="AA20" s="85">
        <f>STDEV(V2:AA17)</f>
        <v>0.47004572379305848</v>
      </c>
    </row>
    <row r="21" spans="1:28" x14ac:dyDescent="0.55000000000000004">
      <c r="A21" s="38" t="s">
        <v>17</v>
      </c>
      <c r="B21" s="39"/>
      <c r="J21" s="86">
        <f>AVERAGE(J2:J17)</f>
        <v>4.625</v>
      </c>
      <c r="T21" s="86">
        <f>AVERAGE(K2:T17)</f>
        <v>4.6500000000000004</v>
      </c>
      <c r="U21" s="136"/>
      <c r="AA21" s="86">
        <f>AVERAGE(V2:AA17)</f>
        <v>4.677083333333333</v>
      </c>
    </row>
    <row r="22" spans="1:28" x14ac:dyDescent="0.55000000000000004">
      <c r="A22" s="40" t="s">
        <v>24</v>
      </c>
      <c r="B22" s="41">
        <f>COUNTIF(B2:B17,"ชาย")</f>
        <v>6</v>
      </c>
    </row>
    <row r="23" spans="1:28" x14ac:dyDescent="0.55000000000000004">
      <c r="A23" s="40" t="s">
        <v>21</v>
      </c>
      <c r="B23" s="41">
        <f>COUNTIF(B2:B17,"หญิง")</f>
        <v>10</v>
      </c>
    </row>
    <row r="24" spans="1:28" x14ac:dyDescent="0.55000000000000004">
      <c r="A24" s="42" t="s">
        <v>6</v>
      </c>
      <c r="B24" s="42">
        <f>SUM(B21:B23)</f>
        <v>16</v>
      </c>
    </row>
    <row r="26" spans="1:28" x14ac:dyDescent="0.55000000000000004">
      <c r="A26" s="38" t="s">
        <v>36</v>
      </c>
      <c r="B26" s="39"/>
    </row>
    <row r="27" spans="1:28" x14ac:dyDescent="0.55000000000000004">
      <c r="A27" s="40" t="s">
        <v>72</v>
      </c>
      <c r="B27" s="41">
        <f>COUNTIF(F2:F17,"20 - 30 ปี")</f>
        <v>1</v>
      </c>
    </row>
    <row r="28" spans="1:28" x14ac:dyDescent="0.55000000000000004">
      <c r="A28" s="40" t="s">
        <v>60</v>
      </c>
      <c r="B28" s="41">
        <f>COUNTIF(F2:F18,"31 - 40 ปี")</f>
        <v>4</v>
      </c>
    </row>
    <row r="29" spans="1:28" x14ac:dyDescent="0.55000000000000004">
      <c r="A29" s="40" t="s">
        <v>57</v>
      </c>
      <c r="B29" s="41">
        <f>COUNTIF(F2:F19,"41 - 50 ปี")</f>
        <v>7</v>
      </c>
    </row>
    <row r="30" spans="1:28" x14ac:dyDescent="0.55000000000000004">
      <c r="A30" s="40" t="s">
        <v>54</v>
      </c>
      <c r="B30" s="41">
        <f>COUNTIF(F2:F20,"51 ปีขึ้นไป")</f>
        <v>4</v>
      </c>
    </row>
    <row r="31" spans="1:28" x14ac:dyDescent="0.55000000000000004">
      <c r="A31" s="42" t="s">
        <v>6</v>
      </c>
      <c r="B31" s="42">
        <f>SUM(B26:B30)</f>
        <v>16</v>
      </c>
    </row>
    <row r="33" spans="1:2" x14ac:dyDescent="0.55000000000000004">
      <c r="A33" s="38" t="s">
        <v>17</v>
      </c>
      <c r="B33" s="39"/>
    </row>
    <row r="34" spans="1:2" x14ac:dyDescent="0.55000000000000004">
      <c r="A34" s="40" t="s">
        <v>31</v>
      </c>
      <c r="B34" s="41">
        <v>4</v>
      </c>
    </row>
    <row r="35" spans="1:2" x14ac:dyDescent="0.55000000000000004">
      <c r="A35" s="40" t="s">
        <v>25</v>
      </c>
      <c r="B35" s="41">
        <v>3</v>
      </c>
    </row>
    <row r="36" spans="1:2" x14ac:dyDescent="0.55000000000000004">
      <c r="A36" s="40" t="s">
        <v>28</v>
      </c>
      <c r="B36" s="41">
        <v>13</v>
      </c>
    </row>
    <row r="37" spans="1:2" x14ac:dyDescent="0.55000000000000004">
      <c r="A37" s="40" t="s">
        <v>30</v>
      </c>
      <c r="B37" s="41">
        <v>11</v>
      </c>
    </row>
    <row r="38" spans="1:2" x14ac:dyDescent="0.55000000000000004">
      <c r="A38" s="40" t="s">
        <v>22</v>
      </c>
      <c r="B38" s="41">
        <v>1</v>
      </c>
    </row>
    <row r="39" spans="1:2" x14ac:dyDescent="0.55000000000000004">
      <c r="A39" s="40" t="s">
        <v>48</v>
      </c>
      <c r="B39" s="41">
        <v>2</v>
      </c>
    </row>
    <row r="40" spans="1:2" x14ac:dyDescent="0.55000000000000004">
      <c r="A40" s="42" t="s">
        <v>6</v>
      </c>
      <c r="B40" s="42">
        <f>SUM(B33:B39)</f>
        <v>34</v>
      </c>
    </row>
    <row r="42" spans="1:2" x14ac:dyDescent="0.55000000000000004">
      <c r="A42" s="38" t="s">
        <v>17</v>
      </c>
      <c r="B42" s="39"/>
    </row>
    <row r="43" spans="1:2" x14ac:dyDescent="0.55000000000000004">
      <c r="A43" s="38"/>
      <c r="B43" s="39"/>
    </row>
    <row r="44" spans="1:2" x14ac:dyDescent="0.55000000000000004">
      <c r="A44" s="40" t="s">
        <v>29</v>
      </c>
      <c r="B44" s="41">
        <v>1</v>
      </c>
    </row>
    <row r="45" spans="1:2" x14ac:dyDescent="0.55000000000000004">
      <c r="A45" s="40" t="s">
        <v>13</v>
      </c>
      <c r="B45" s="41">
        <v>14</v>
      </c>
    </row>
    <row r="46" spans="1:2" x14ac:dyDescent="0.55000000000000004">
      <c r="A46" s="40" t="s">
        <v>9</v>
      </c>
      <c r="B46" s="41">
        <v>19</v>
      </c>
    </row>
    <row r="47" spans="1:2" x14ac:dyDescent="0.55000000000000004">
      <c r="A47" s="42" t="s">
        <v>6</v>
      </c>
      <c r="B47" s="42">
        <f>SUM(B44:B46)</f>
        <v>34</v>
      </c>
    </row>
    <row r="48" spans="1:2" x14ac:dyDescent="0.55000000000000004">
      <c r="A48" s="38" t="s">
        <v>17</v>
      </c>
      <c r="B48" s="39"/>
    </row>
    <row r="49" spans="1:2" x14ac:dyDescent="0.55000000000000004">
      <c r="A49" s="40" t="s">
        <v>11</v>
      </c>
      <c r="B49" s="41">
        <f>COUNTIF(E2:E13,"2กว่า 5 ปี")</f>
        <v>2</v>
      </c>
    </row>
    <row r="50" spans="1:2" x14ac:dyDescent="0.55000000000000004">
      <c r="A50" s="40" t="s">
        <v>14</v>
      </c>
      <c r="B50" s="41">
        <f>COUNTIF(E2:E18,"5 - 10 ปี")</f>
        <v>1</v>
      </c>
    </row>
    <row r="51" spans="1:2" x14ac:dyDescent="0.55000000000000004">
      <c r="A51" s="40" t="s">
        <v>15</v>
      </c>
      <c r="B51" s="41">
        <f>COUNTIF(E2:E18,"11 - 15 ปี")</f>
        <v>0</v>
      </c>
    </row>
    <row r="52" spans="1:2" x14ac:dyDescent="0.55000000000000004">
      <c r="A52" s="40" t="s">
        <v>10</v>
      </c>
      <c r="B52" s="41">
        <f>COUNTIF(E2:E20,"16 ปีขึ้นไป")</f>
        <v>0</v>
      </c>
    </row>
    <row r="53" spans="1:2" x14ac:dyDescent="0.55000000000000004">
      <c r="A53" s="42" t="s">
        <v>6</v>
      </c>
      <c r="B53" s="42">
        <f>SUM(B48:B52)</f>
        <v>3</v>
      </c>
    </row>
    <row r="54" spans="1:2" ht="15.75" customHeight="1" x14ac:dyDescent="0.55000000000000004"/>
    <row r="55" spans="1:2" x14ac:dyDescent="0.55000000000000004">
      <c r="A55" s="38" t="s">
        <v>17</v>
      </c>
      <c r="B55" s="39"/>
    </row>
    <row r="56" spans="1:2" ht="22.5" customHeight="1" x14ac:dyDescent="0.55000000000000004">
      <c r="A56" s="40" t="s">
        <v>37</v>
      </c>
      <c r="B56" s="41">
        <v>3</v>
      </c>
    </row>
    <row r="57" spans="1:2" ht="22.5" customHeight="1" x14ac:dyDescent="0.55000000000000004">
      <c r="A57" s="40" t="s">
        <v>38</v>
      </c>
      <c r="B57" s="41">
        <v>4</v>
      </c>
    </row>
    <row r="58" spans="1:2" ht="22.5" customHeight="1" x14ac:dyDescent="0.55000000000000004">
      <c r="A58" s="40" t="s">
        <v>39</v>
      </c>
      <c r="B58" s="41">
        <v>8</v>
      </c>
    </row>
    <row r="59" spans="1:2" ht="22.5" customHeight="1" x14ac:dyDescent="0.55000000000000004">
      <c r="A59" s="40" t="s">
        <v>40</v>
      </c>
      <c r="B59" s="41">
        <v>5</v>
      </c>
    </row>
    <row r="60" spans="1:2" ht="22.5" customHeight="1" x14ac:dyDescent="0.55000000000000004">
      <c r="A60" s="40" t="s">
        <v>41</v>
      </c>
      <c r="B60" s="41">
        <v>7</v>
      </c>
    </row>
    <row r="61" spans="1:2" ht="22.5" customHeight="1" x14ac:dyDescent="0.55000000000000004">
      <c r="A61" s="40" t="s">
        <v>42</v>
      </c>
      <c r="B61" s="41">
        <v>7</v>
      </c>
    </row>
    <row r="62" spans="1:2" ht="22.5" customHeight="1" x14ac:dyDescent="0.55000000000000004">
      <c r="A62" s="42" t="s">
        <v>6</v>
      </c>
      <c r="B62" s="42">
        <f>SUM(B56:B61)</f>
        <v>34</v>
      </c>
    </row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</sheetData>
  <autoFilter ref="G1:G162" xr:uid="{171646FF-E72A-4910-B227-81174599824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BCFE-D9DB-41C3-B638-CB12A32DED1B}">
  <dimension ref="A1:AB150"/>
  <sheetViews>
    <sheetView topLeftCell="F1" zoomScale="70" zoomScaleNormal="70" workbookViewId="0">
      <selection activeCell="I26" sqref="I26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625" style="36" bestFit="1" customWidth="1"/>
    <col min="8" max="8" width="26" style="36" bestFit="1" customWidth="1"/>
    <col min="9" max="9" width="18.125" style="36" customWidth="1"/>
    <col min="10" max="10" width="9.375" style="36" customWidth="1"/>
    <col min="11" max="11" width="8.125" style="36" customWidth="1"/>
    <col min="12" max="20" width="7.625" style="36" customWidth="1"/>
    <col min="21" max="21" width="7.625" style="137" customWidth="1"/>
    <col min="22" max="27" width="7.625" style="36" customWidth="1"/>
    <col min="28" max="28" width="7.5" style="36" customWidth="1"/>
    <col min="29" max="16384" width="12.625" style="36"/>
  </cols>
  <sheetData>
    <row r="1" spans="1:28" s="64" customFormat="1" ht="38.25" customHeight="1" x14ac:dyDescent="0.55000000000000004">
      <c r="A1" s="63" t="s">
        <v>7</v>
      </c>
      <c r="B1" s="63" t="s">
        <v>19</v>
      </c>
      <c r="C1" s="63" t="s">
        <v>20</v>
      </c>
      <c r="D1" s="63"/>
      <c r="E1" s="63" t="s">
        <v>18</v>
      </c>
      <c r="F1" s="63" t="s">
        <v>113</v>
      </c>
      <c r="G1" s="63"/>
      <c r="H1" s="63"/>
      <c r="I1" s="63"/>
      <c r="J1" s="83" t="s">
        <v>90</v>
      </c>
      <c r="K1" s="77" t="s">
        <v>91</v>
      </c>
      <c r="L1" s="77" t="s">
        <v>92</v>
      </c>
      <c r="M1" s="77" t="s">
        <v>93</v>
      </c>
      <c r="N1" s="77" t="s">
        <v>94</v>
      </c>
      <c r="O1" s="77" t="s">
        <v>95</v>
      </c>
      <c r="P1" s="77" t="s">
        <v>96</v>
      </c>
      <c r="Q1" s="77" t="s">
        <v>97</v>
      </c>
      <c r="R1" s="77" t="s">
        <v>98</v>
      </c>
      <c r="S1" s="78" t="s">
        <v>99</v>
      </c>
      <c r="T1" s="78" t="s">
        <v>100</v>
      </c>
      <c r="U1" s="142"/>
      <c r="V1" s="79" t="s">
        <v>101</v>
      </c>
      <c r="W1" s="79" t="s">
        <v>102</v>
      </c>
      <c r="X1" s="79" t="s">
        <v>103</v>
      </c>
      <c r="Y1" s="79" t="s">
        <v>104</v>
      </c>
      <c r="Z1" s="79" t="s">
        <v>105</v>
      </c>
      <c r="AA1" s="79" t="s">
        <v>106</v>
      </c>
    </row>
    <row r="2" spans="1:28" x14ac:dyDescent="0.55000000000000004">
      <c r="A2" s="37" t="s">
        <v>51</v>
      </c>
      <c r="B2" s="36" t="s">
        <v>8</v>
      </c>
      <c r="C2" s="36" t="s">
        <v>52</v>
      </c>
      <c r="D2" s="36" t="s">
        <v>22</v>
      </c>
      <c r="E2" s="36" t="s">
        <v>53</v>
      </c>
      <c r="F2" s="36" t="s">
        <v>54</v>
      </c>
      <c r="G2" s="145" t="s">
        <v>192</v>
      </c>
      <c r="H2" s="36" t="s">
        <v>41</v>
      </c>
      <c r="I2" s="36" t="s">
        <v>55</v>
      </c>
      <c r="J2" s="84">
        <v>4</v>
      </c>
      <c r="K2" s="81">
        <v>4</v>
      </c>
      <c r="L2" s="81">
        <v>4</v>
      </c>
      <c r="M2" s="81">
        <v>4</v>
      </c>
      <c r="N2" s="81">
        <v>4</v>
      </c>
      <c r="O2" s="81">
        <v>4</v>
      </c>
      <c r="P2" s="81">
        <v>4</v>
      </c>
      <c r="Q2" s="81">
        <v>4</v>
      </c>
      <c r="R2" s="81">
        <v>4</v>
      </c>
      <c r="S2" s="81">
        <v>4</v>
      </c>
      <c r="T2" s="138">
        <v>4</v>
      </c>
      <c r="U2" s="143"/>
      <c r="V2" s="140">
        <v>4</v>
      </c>
      <c r="W2" s="82">
        <v>4</v>
      </c>
      <c r="X2" s="82">
        <v>4</v>
      </c>
      <c r="Y2" s="82">
        <v>4</v>
      </c>
      <c r="Z2" s="82">
        <v>4</v>
      </c>
      <c r="AA2" s="82">
        <v>4</v>
      </c>
    </row>
    <row r="3" spans="1:28" x14ac:dyDescent="0.55000000000000004">
      <c r="A3" s="37" t="s">
        <v>56</v>
      </c>
      <c r="B3" s="36" t="s">
        <v>8</v>
      </c>
      <c r="C3" s="36" t="s">
        <v>52</v>
      </c>
      <c r="D3" s="36" t="s">
        <v>30</v>
      </c>
      <c r="E3" s="36" t="s">
        <v>53</v>
      </c>
      <c r="F3" s="36" t="s">
        <v>57</v>
      </c>
      <c r="G3" s="145" t="s">
        <v>192</v>
      </c>
      <c r="H3" s="36" t="s">
        <v>39</v>
      </c>
      <c r="I3" s="36" t="s">
        <v>55</v>
      </c>
      <c r="J3" s="84">
        <v>4</v>
      </c>
      <c r="K3" s="81">
        <v>4</v>
      </c>
      <c r="L3" s="81">
        <v>4</v>
      </c>
      <c r="M3" s="81">
        <v>4</v>
      </c>
      <c r="N3" s="81">
        <v>4</v>
      </c>
      <c r="O3" s="81">
        <v>4</v>
      </c>
      <c r="P3" s="81">
        <v>4</v>
      </c>
      <c r="Q3" s="81">
        <v>4</v>
      </c>
      <c r="R3" s="81">
        <v>4</v>
      </c>
      <c r="S3" s="81">
        <v>4</v>
      </c>
      <c r="T3" s="138">
        <v>4</v>
      </c>
      <c r="U3" s="143"/>
      <c r="V3" s="140">
        <v>4</v>
      </c>
      <c r="W3" s="82">
        <v>4</v>
      </c>
      <c r="X3" s="82">
        <v>4</v>
      </c>
      <c r="Y3" s="82">
        <v>4</v>
      </c>
      <c r="Z3" s="82">
        <v>4</v>
      </c>
      <c r="AA3" s="82">
        <v>4</v>
      </c>
    </row>
    <row r="4" spans="1:28" x14ac:dyDescent="0.55000000000000004">
      <c r="A4" s="37" t="s">
        <v>76</v>
      </c>
      <c r="B4" s="36" t="s">
        <v>8</v>
      </c>
      <c r="C4" s="36" t="s">
        <v>52</v>
      </c>
      <c r="D4" s="36" t="s">
        <v>30</v>
      </c>
      <c r="E4" s="36" t="s">
        <v>53</v>
      </c>
      <c r="F4" s="36" t="s">
        <v>57</v>
      </c>
      <c r="G4" s="145" t="s">
        <v>192</v>
      </c>
      <c r="H4" s="36" t="s">
        <v>38</v>
      </c>
      <c r="I4" s="36" t="s">
        <v>55</v>
      </c>
      <c r="J4" s="84">
        <v>5</v>
      </c>
      <c r="K4" s="81">
        <v>5</v>
      </c>
      <c r="L4" s="81">
        <v>5</v>
      </c>
      <c r="M4" s="81">
        <v>5</v>
      </c>
      <c r="N4" s="81">
        <v>5</v>
      </c>
      <c r="O4" s="81">
        <v>5</v>
      </c>
      <c r="P4" s="81">
        <v>5</v>
      </c>
      <c r="Q4" s="81">
        <v>5</v>
      </c>
      <c r="R4" s="81">
        <v>5</v>
      </c>
      <c r="S4" s="81">
        <v>5</v>
      </c>
      <c r="T4" s="138">
        <v>5</v>
      </c>
      <c r="U4" s="143"/>
      <c r="V4" s="140">
        <v>5</v>
      </c>
      <c r="W4" s="82">
        <v>5</v>
      </c>
      <c r="X4" s="82">
        <v>5</v>
      </c>
      <c r="Y4" s="82">
        <v>5</v>
      </c>
      <c r="Z4" s="82">
        <v>5</v>
      </c>
      <c r="AA4" s="82">
        <v>5</v>
      </c>
    </row>
    <row r="5" spans="1:28" x14ac:dyDescent="0.55000000000000004">
      <c r="A5" s="37" t="s">
        <v>58</v>
      </c>
      <c r="B5" s="36" t="s">
        <v>12</v>
      </c>
      <c r="C5" s="36" t="s">
        <v>52</v>
      </c>
      <c r="D5" s="36" t="s">
        <v>30</v>
      </c>
      <c r="E5" s="36" t="s">
        <v>59</v>
      </c>
      <c r="F5" s="36" t="s">
        <v>60</v>
      </c>
      <c r="G5" s="145" t="s">
        <v>192</v>
      </c>
      <c r="H5" s="36" t="s">
        <v>41</v>
      </c>
      <c r="I5" s="36" t="s">
        <v>55</v>
      </c>
      <c r="J5" s="84">
        <v>4</v>
      </c>
      <c r="K5" s="81">
        <v>4</v>
      </c>
      <c r="L5" s="81">
        <v>4</v>
      </c>
      <c r="M5" s="81">
        <v>4</v>
      </c>
      <c r="N5" s="81">
        <v>4</v>
      </c>
      <c r="O5" s="81">
        <v>4</v>
      </c>
      <c r="P5" s="81">
        <v>4</v>
      </c>
      <c r="Q5" s="81">
        <v>4</v>
      </c>
      <c r="R5" s="81">
        <v>4</v>
      </c>
      <c r="S5" s="81">
        <v>4</v>
      </c>
      <c r="T5" s="138">
        <v>4</v>
      </c>
      <c r="U5" s="143"/>
      <c r="V5" s="140">
        <v>4</v>
      </c>
      <c r="W5" s="82">
        <v>4</v>
      </c>
      <c r="X5" s="82">
        <v>4</v>
      </c>
      <c r="Y5" s="82">
        <v>4</v>
      </c>
      <c r="Z5" s="82">
        <v>4</v>
      </c>
      <c r="AA5" s="82">
        <v>4</v>
      </c>
    </row>
    <row r="6" spans="1:28" ht="30.75" x14ac:dyDescent="0.7">
      <c r="J6" s="80">
        <f t="shared" ref="J6:T6" si="0">AVERAGE(J2:J5)</f>
        <v>4.25</v>
      </c>
      <c r="K6" s="80">
        <f t="shared" si="0"/>
        <v>4.25</v>
      </c>
      <c r="L6" s="80">
        <f t="shared" si="0"/>
        <v>4.25</v>
      </c>
      <c r="M6" s="80">
        <f t="shared" si="0"/>
        <v>4.25</v>
      </c>
      <c r="N6" s="80">
        <f t="shared" si="0"/>
        <v>4.25</v>
      </c>
      <c r="O6" s="80">
        <f t="shared" si="0"/>
        <v>4.25</v>
      </c>
      <c r="P6" s="80">
        <f t="shared" si="0"/>
        <v>4.25</v>
      </c>
      <c r="Q6" s="80">
        <f t="shared" si="0"/>
        <v>4.25</v>
      </c>
      <c r="R6" s="80">
        <f t="shared" si="0"/>
        <v>4.25</v>
      </c>
      <c r="S6" s="80">
        <f t="shared" si="0"/>
        <v>4.25</v>
      </c>
      <c r="T6" s="139">
        <f t="shared" si="0"/>
        <v>4.25</v>
      </c>
      <c r="U6" s="144"/>
      <c r="V6" s="141">
        <f t="shared" ref="V6:AA6" si="1">AVERAGE(V2:V5)</f>
        <v>4.25</v>
      </c>
      <c r="W6" s="80">
        <f t="shared" si="1"/>
        <v>4.25</v>
      </c>
      <c r="X6" s="80">
        <f t="shared" si="1"/>
        <v>4.25</v>
      </c>
      <c r="Y6" s="80">
        <f t="shared" si="1"/>
        <v>4.25</v>
      </c>
      <c r="Z6" s="80">
        <f t="shared" si="1"/>
        <v>4.25</v>
      </c>
      <c r="AA6" s="80">
        <f t="shared" si="1"/>
        <v>4.25</v>
      </c>
      <c r="AB6" s="87">
        <f>AVERAGE(J2:AA5)</f>
        <v>4.25</v>
      </c>
    </row>
    <row r="7" spans="1:28" ht="30.75" x14ac:dyDescent="0.7">
      <c r="J7" s="80">
        <f t="shared" ref="J7:T7" si="2">STDEV(J2:J5)</f>
        <v>0.5</v>
      </c>
      <c r="K7" s="80">
        <f t="shared" si="2"/>
        <v>0.5</v>
      </c>
      <c r="L7" s="80">
        <f t="shared" si="2"/>
        <v>0.5</v>
      </c>
      <c r="M7" s="80">
        <f t="shared" si="2"/>
        <v>0.5</v>
      </c>
      <c r="N7" s="80">
        <f t="shared" si="2"/>
        <v>0.5</v>
      </c>
      <c r="O7" s="80">
        <f t="shared" si="2"/>
        <v>0.5</v>
      </c>
      <c r="P7" s="80">
        <f t="shared" si="2"/>
        <v>0.5</v>
      </c>
      <c r="Q7" s="80">
        <f t="shared" si="2"/>
        <v>0.5</v>
      </c>
      <c r="R7" s="80">
        <f t="shared" si="2"/>
        <v>0.5</v>
      </c>
      <c r="S7" s="80">
        <f t="shared" si="2"/>
        <v>0.5</v>
      </c>
      <c r="T7" s="139">
        <f t="shared" si="2"/>
        <v>0.5</v>
      </c>
      <c r="U7" s="144"/>
      <c r="V7" s="141">
        <f t="shared" ref="V7:AA7" si="3">STDEV(V2:V5)</f>
        <v>0.5</v>
      </c>
      <c r="W7" s="80">
        <f t="shared" si="3"/>
        <v>0.5</v>
      </c>
      <c r="X7" s="80">
        <f t="shared" si="3"/>
        <v>0.5</v>
      </c>
      <c r="Y7" s="80">
        <f t="shared" si="3"/>
        <v>0.5</v>
      </c>
      <c r="Z7" s="80">
        <f t="shared" si="3"/>
        <v>0.5</v>
      </c>
      <c r="AA7" s="80">
        <f t="shared" si="3"/>
        <v>0.5</v>
      </c>
      <c r="AB7" s="87">
        <f>STDEV(J2:AA5)</f>
        <v>0.43623217151270099</v>
      </c>
    </row>
    <row r="8" spans="1:28" x14ac:dyDescent="0.55000000000000004">
      <c r="J8" s="85">
        <f>STDEV(J2:J5)</f>
        <v>0.5</v>
      </c>
      <c r="T8" s="85">
        <f>STDEV(K2:T5)</f>
        <v>0.4385290096535146</v>
      </c>
      <c r="U8" s="135"/>
      <c r="AA8" s="85">
        <f>STDEV(V2:AA5)</f>
        <v>0.44232586846469141</v>
      </c>
    </row>
    <row r="9" spans="1:28" x14ac:dyDescent="0.55000000000000004">
      <c r="A9" s="38" t="s">
        <v>17</v>
      </c>
      <c r="B9" s="39"/>
      <c r="J9" s="86">
        <f>AVERAGE(J2:J5)</f>
        <v>4.25</v>
      </c>
      <c r="T9" s="86">
        <f>AVERAGE(K2:T5)</f>
        <v>4.25</v>
      </c>
      <c r="U9" s="136"/>
      <c r="AA9" s="86">
        <f>AVERAGE(V2:AA5)</f>
        <v>4.25</v>
      </c>
    </row>
    <row r="10" spans="1:28" x14ac:dyDescent="0.55000000000000004">
      <c r="A10" s="40" t="s">
        <v>24</v>
      </c>
      <c r="B10" s="41">
        <f>COUNTIF(B2:B5,"ชาย")</f>
        <v>1</v>
      </c>
    </row>
    <row r="11" spans="1:28" x14ac:dyDescent="0.55000000000000004">
      <c r="A11" s="40" t="s">
        <v>21</v>
      </c>
      <c r="B11" s="41">
        <f>COUNTIF(B2:B5,"หญิง")</f>
        <v>3</v>
      </c>
    </row>
    <row r="12" spans="1:28" x14ac:dyDescent="0.55000000000000004">
      <c r="A12" s="42" t="s">
        <v>6</v>
      </c>
      <c r="B12" s="42">
        <f>SUM(B9:B11)</f>
        <v>4</v>
      </c>
    </row>
    <row r="14" spans="1:28" x14ac:dyDescent="0.55000000000000004">
      <c r="A14" s="38" t="s">
        <v>36</v>
      </c>
      <c r="B14" s="39"/>
    </row>
    <row r="15" spans="1:28" x14ac:dyDescent="0.55000000000000004">
      <c r="A15" s="40" t="s">
        <v>72</v>
      </c>
      <c r="B15" s="41">
        <f>COUNTIF(F2:F5,"20 - 30 ปี")</f>
        <v>0</v>
      </c>
    </row>
    <row r="16" spans="1:28" x14ac:dyDescent="0.55000000000000004">
      <c r="A16" s="40" t="s">
        <v>60</v>
      </c>
      <c r="B16" s="41">
        <f>COUNTIF(F2:F6,"31 - 40 ปี")</f>
        <v>1</v>
      </c>
    </row>
    <row r="17" spans="1:2" x14ac:dyDescent="0.55000000000000004">
      <c r="A17" s="40" t="s">
        <v>57</v>
      </c>
      <c r="B17" s="41">
        <f>COUNTIF(F2:F7,"41 - 50 ปี")</f>
        <v>2</v>
      </c>
    </row>
    <row r="18" spans="1:2" x14ac:dyDescent="0.55000000000000004">
      <c r="A18" s="40" t="s">
        <v>54</v>
      </c>
      <c r="B18" s="41">
        <f>COUNTIF(F2:F8,"51 ปีขึ้นไป")</f>
        <v>1</v>
      </c>
    </row>
    <row r="19" spans="1:2" x14ac:dyDescent="0.55000000000000004">
      <c r="A19" s="42" t="s">
        <v>6</v>
      </c>
      <c r="B19" s="42">
        <f>SUM(B14:B18)</f>
        <v>4</v>
      </c>
    </row>
    <row r="21" spans="1:2" x14ac:dyDescent="0.55000000000000004">
      <c r="A21" s="38" t="s">
        <v>17</v>
      </c>
      <c r="B21" s="39"/>
    </row>
    <row r="22" spans="1:2" x14ac:dyDescent="0.55000000000000004">
      <c r="A22" s="40" t="s">
        <v>31</v>
      </c>
      <c r="B22" s="41">
        <v>4</v>
      </c>
    </row>
    <row r="23" spans="1:2" x14ac:dyDescent="0.55000000000000004">
      <c r="A23" s="40" t="s">
        <v>25</v>
      </c>
      <c r="B23" s="41">
        <v>3</v>
      </c>
    </row>
    <row r="24" spans="1:2" x14ac:dyDescent="0.55000000000000004">
      <c r="A24" s="40" t="s">
        <v>28</v>
      </c>
      <c r="B24" s="41">
        <v>13</v>
      </c>
    </row>
    <row r="25" spans="1:2" x14ac:dyDescent="0.55000000000000004">
      <c r="A25" s="40" t="s">
        <v>30</v>
      </c>
      <c r="B25" s="41">
        <v>11</v>
      </c>
    </row>
    <row r="26" spans="1:2" x14ac:dyDescent="0.55000000000000004">
      <c r="A26" s="40" t="s">
        <v>22</v>
      </c>
      <c r="B26" s="41">
        <v>1</v>
      </c>
    </row>
    <row r="27" spans="1:2" x14ac:dyDescent="0.55000000000000004">
      <c r="A27" s="40" t="s">
        <v>48</v>
      </c>
      <c r="B27" s="41">
        <v>2</v>
      </c>
    </row>
    <row r="28" spans="1:2" x14ac:dyDescent="0.55000000000000004">
      <c r="A28" s="42" t="s">
        <v>6</v>
      </c>
      <c r="B28" s="42">
        <f>SUM(B21:B27)</f>
        <v>34</v>
      </c>
    </row>
    <row r="30" spans="1:2" x14ac:dyDescent="0.55000000000000004">
      <c r="A30" s="38" t="s">
        <v>17</v>
      </c>
      <c r="B30" s="39"/>
    </row>
    <row r="31" spans="1:2" x14ac:dyDescent="0.55000000000000004">
      <c r="A31" s="38"/>
      <c r="B31" s="39"/>
    </row>
    <row r="32" spans="1:2" x14ac:dyDescent="0.55000000000000004">
      <c r="A32" s="40" t="s">
        <v>29</v>
      </c>
      <c r="B32" s="41">
        <v>1</v>
      </c>
    </row>
    <row r="33" spans="1:2" x14ac:dyDescent="0.55000000000000004">
      <c r="A33" s="40" t="s">
        <v>13</v>
      </c>
      <c r="B33" s="41">
        <v>14</v>
      </c>
    </row>
    <row r="34" spans="1:2" x14ac:dyDescent="0.55000000000000004">
      <c r="A34" s="40" t="s">
        <v>9</v>
      </c>
      <c r="B34" s="41">
        <v>19</v>
      </c>
    </row>
    <row r="35" spans="1:2" x14ac:dyDescent="0.55000000000000004">
      <c r="A35" s="42" t="s">
        <v>6</v>
      </c>
      <c r="B35" s="42">
        <f>SUM(B32:B34)</f>
        <v>34</v>
      </c>
    </row>
    <row r="36" spans="1:2" x14ac:dyDescent="0.55000000000000004">
      <c r="A36" s="38" t="s">
        <v>17</v>
      </c>
      <c r="B36" s="39"/>
    </row>
    <row r="37" spans="1:2" x14ac:dyDescent="0.55000000000000004">
      <c r="A37" s="40" t="s">
        <v>11</v>
      </c>
      <c r="B37" s="41">
        <f>COUNTIF(E2:E4,"2กว่า 5 ปี")</f>
        <v>0</v>
      </c>
    </row>
    <row r="38" spans="1:2" x14ac:dyDescent="0.55000000000000004">
      <c r="A38" s="40" t="s">
        <v>14</v>
      </c>
      <c r="B38" s="41">
        <f>COUNTIF(E3:E6,"5 - 10 ปี")</f>
        <v>0</v>
      </c>
    </row>
    <row r="39" spans="1:2" x14ac:dyDescent="0.55000000000000004">
      <c r="A39" s="40" t="s">
        <v>15</v>
      </c>
      <c r="B39" s="41">
        <f>COUNTIF(E2:E6,"11 - 15 ปี")</f>
        <v>0</v>
      </c>
    </row>
    <row r="40" spans="1:2" x14ac:dyDescent="0.55000000000000004">
      <c r="A40" s="40" t="s">
        <v>10</v>
      </c>
      <c r="B40" s="41">
        <f>COUNTIF(E2:E8,"16 ปีขึ้นไป")</f>
        <v>0</v>
      </c>
    </row>
    <row r="41" spans="1:2" x14ac:dyDescent="0.55000000000000004">
      <c r="A41" s="42" t="s">
        <v>6</v>
      </c>
      <c r="B41" s="42">
        <f>SUM(B36:B40)</f>
        <v>0</v>
      </c>
    </row>
    <row r="42" spans="1:2" ht="15.75" customHeight="1" x14ac:dyDescent="0.55000000000000004"/>
    <row r="43" spans="1:2" x14ac:dyDescent="0.55000000000000004">
      <c r="A43" s="38" t="s">
        <v>17</v>
      </c>
      <c r="B43" s="39"/>
    </row>
    <row r="44" spans="1:2" ht="22.5" customHeight="1" x14ac:dyDescent="0.55000000000000004">
      <c r="A44" s="40" t="s">
        <v>37</v>
      </c>
      <c r="B44" s="41">
        <v>3</v>
      </c>
    </row>
    <row r="45" spans="1:2" ht="22.5" customHeight="1" x14ac:dyDescent="0.55000000000000004">
      <c r="A45" s="40" t="s">
        <v>38</v>
      </c>
      <c r="B45" s="41">
        <v>4</v>
      </c>
    </row>
    <row r="46" spans="1:2" ht="22.5" customHeight="1" x14ac:dyDescent="0.55000000000000004">
      <c r="A46" s="40" t="s">
        <v>39</v>
      </c>
      <c r="B46" s="41">
        <v>8</v>
      </c>
    </row>
    <row r="47" spans="1:2" ht="22.5" customHeight="1" x14ac:dyDescent="0.55000000000000004">
      <c r="A47" s="40" t="s">
        <v>40</v>
      </c>
      <c r="B47" s="41">
        <v>5</v>
      </c>
    </row>
    <row r="48" spans="1:2" ht="22.5" customHeight="1" x14ac:dyDescent="0.55000000000000004">
      <c r="A48" s="40" t="s">
        <v>41</v>
      </c>
      <c r="B48" s="41">
        <v>7</v>
      </c>
    </row>
    <row r="49" spans="1:2" ht="22.5" customHeight="1" x14ac:dyDescent="0.55000000000000004">
      <c r="A49" s="40" t="s">
        <v>42</v>
      </c>
      <c r="B49" s="41">
        <v>7</v>
      </c>
    </row>
    <row r="50" spans="1:2" ht="22.5" customHeight="1" x14ac:dyDescent="0.55000000000000004">
      <c r="A50" s="42" t="s">
        <v>6</v>
      </c>
      <c r="B50" s="42">
        <f>SUM(B44:B49)</f>
        <v>34</v>
      </c>
    </row>
    <row r="51" spans="1:2" ht="15.75" customHeight="1" x14ac:dyDescent="0.55000000000000004"/>
    <row r="52" spans="1:2" ht="15.75" customHeight="1" x14ac:dyDescent="0.55000000000000004"/>
    <row r="53" spans="1:2" ht="15.75" customHeight="1" x14ac:dyDescent="0.55000000000000004"/>
    <row r="54" spans="1:2" ht="15.75" customHeight="1" x14ac:dyDescent="0.55000000000000004"/>
    <row r="55" spans="1:2" ht="15.75" customHeight="1" x14ac:dyDescent="0.55000000000000004"/>
    <row r="56" spans="1:2" ht="15.75" customHeight="1" x14ac:dyDescent="0.55000000000000004"/>
    <row r="57" spans="1:2" ht="15.75" customHeight="1" x14ac:dyDescent="0.55000000000000004"/>
    <row r="58" spans="1:2" ht="15.75" customHeight="1" x14ac:dyDescent="0.55000000000000004"/>
    <row r="59" spans="1:2" ht="15.75" customHeight="1" x14ac:dyDescent="0.55000000000000004"/>
    <row r="60" spans="1:2" ht="15.75" customHeight="1" x14ac:dyDescent="0.55000000000000004"/>
    <row r="61" spans="1:2" ht="15.75" customHeight="1" x14ac:dyDescent="0.55000000000000004"/>
    <row r="62" spans="1:2" ht="15.75" customHeight="1" x14ac:dyDescent="0.55000000000000004"/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</sheetData>
  <autoFilter ref="G1:G150" xr:uid="{013380C4-E568-4891-8369-FAE5851CEC3D}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R81"/>
  <sheetViews>
    <sheetView tabSelected="1" topLeftCell="A43" zoomScaleNormal="100" workbookViewId="0">
      <selection activeCell="H84" sqref="H84"/>
    </sheetView>
  </sheetViews>
  <sheetFormatPr defaultColWidth="9" defaultRowHeight="24" x14ac:dyDescent="0.55000000000000004"/>
  <cols>
    <col min="1" max="1" width="6.75" style="5" customWidth="1"/>
    <col min="2" max="2" width="9" style="5" customWidth="1"/>
    <col min="3" max="8" width="9" style="5"/>
    <col min="9" max="9" width="12.5" style="5" customWidth="1"/>
    <col min="10" max="16384" width="9" style="5"/>
  </cols>
  <sheetData>
    <row r="2" spans="2:13" ht="27.75" x14ac:dyDescent="0.65">
      <c r="B2" s="169" t="s">
        <v>1</v>
      </c>
      <c r="C2" s="169"/>
      <c r="D2" s="169"/>
      <c r="E2" s="169"/>
      <c r="F2" s="169"/>
      <c r="G2" s="169"/>
      <c r="H2" s="169"/>
      <c r="I2" s="169"/>
    </row>
    <row r="3" spans="2:13" s="7" customFormat="1" ht="27.75" x14ac:dyDescent="0.65">
      <c r="B3" s="171" t="s">
        <v>213</v>
      </c>
      <c r="C3" s="171"/>
      <c r="D3" s="171"/>
      <c r="E3" s="171"/>
      <c r="F3" s="171"/>
      <c r="G3" s="171"/>
      <c r="H3" s="171"/>
      <c r="I3" s="171"/>
      <c r="J3" s="171"/>
    </row>
    <row r="4" spans="2:13" s="7" customFormat="1" ht="27.75" x14ac:dyDescent="0.65">
      <c r="B4" s="171" t="s">
        <v>49</v>
      </c>
      <c r="C4" s="171"/>
      <c r="D4" s="171"/>
      <c r="E4" s="171"/>
      <c r="F4" s="171"/>
      <c r="G4" s="171"/>
      <c r="H4" s="171"/>
      <c r="I4" s="171"/>
      <c r="J4" s="171"/>
    </row>
    <row r="5" spans="2:13" x14ac:dyDescent="0.55000000000000004">
      <c r="B5" s="170" t="s">
        <v>50</v>
      </c>
      <c r="C5" s="170"/>
      <c r="D5" s="170"/>
      <c r="E5" s="170"/>
      <c r="F5" s="170"/>
      <c r="G5" s="170"/>
      <c r="H5" s="170"/>
      <c r="I5" s="170"/>
      <c r="J5" s="170"/>
    </row>
    <row r="6" spans="2:13" x14ac:dyDescent="0.55000000000000004">
      <c r="B6" s="2" t="s">
        <v>151</v>
      </c>
      <c r="C6" s="2"/>
      <c r="D6" s="6"/>
      <c r="E6" s="2"/>
      <c r="F6" s="2"/>
      <c r="G6" s="2"/>
      <c r="H6" s="2"/>
      <c r="I6" s="2"/>
      <c r="L6" s="159"/>
      <c r="M6" s="1"/>
    </row>
    <row r="7" spans="2:13" x14ac:dyDescent="0.55000000000000004">
      <c r="B7" s="2" t="s">
        <v>246</v>
      </c>
      <c r="C7" s="2"/>
      <c r="D7" s="6"/>
      <c r="E7" s="2"/>
      <c r="F7" s="2"/>
      <c r="G7" s="2"/>
      <c r="H7" s="2"/>
      <c r="I7" s="2"/>
      <c r="L7" s="159"/>
      <c r="M7" s="1"/>
    </row>
    <row r="8" spans="2:13" x14ac:dyDescent="0.55000000000000004">
      <c r="B8" s="158" t="s">
        <v>247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"/>
    </row>
    <row r="9" spans="2:13" s="1" customFormat="1" x14ac:dyDescent="0.55000000000000004">
      <c r="B9" s="10" t="s">
        <v>250</v>
      </c>
      <c r="C9" s="10"/>
      <c r="D9" s="10"/>
    </row>
    <row r="10" spans="2:13" s="1" customFormat="1" x14ac:dyDescent="0.55000000000000004">
      <c r="B10" s="10" t="s">
        <v>249</v>
      </c>
      <c r="C10" s="10"/>
      <c r="D10" s="10"/>
      <c r="E10" s="10"/>
      <c r="F10" s="10"/>
      <c r="G10" s="10"/>
      <c r="H10" s="10"/>
      <c r="I10" s="10"/>
      <c r="J10" s="10"/>
    </row>
    <row r="11" spans="2:13" s="1" customFormat="1" x14ac:dyDescent="0.55000000000000004">
      <c r="B11" s="10" t="s">
        <v>248</v>
      </c>
      <c r="C11" s="10"/>
      <c r="D11" s="10"/>
      <c r="E11" s="10"/>
      <c r="F11" s="10"/>
      <c r="G11" s="10"/>
      <c r="H11" s="10"/>
      <c r="I11" s="10"/>
      <c r="J11" s="10"/>
    </row>
    <row r="12" spans="2:13" x14ac:dyDescent="0.55000000000000004">
      <c r="B12" s="2" t="s">
        <v>245</v>
      </c>
      <c r="C12" s="2"/>
      <c r="D12" s="6"/>
      <c r="E12" s="2"/>
      <c r="F12" s="2"/>
      <c r="G12" s="2"/>
      <c r="H12" s="2"/>
      <c r="I12" s="2"/>
    </row>
    <row r="13" spans="2:13" x14ac:dyDescent="0.55000000000000004">
      <c r="B13" s="2" t="s">
        <v>251</v>
      </c>
      <c r="C13" s="2"/>
      <c r="D13" s="6"/>
      <c r="E13" s="2"/>
      <c r="F13" s="2"/>
      <c r="G13" s="2"/>
      <c r="H13" s="2"/>
      <c r="I13" s="2"/>
    </row>
    <row r="14" spans="2:13" x14ac:dyDescent="0.55000000000000004">
      <c r="B14" s="2" t="s">
        <v>252</v>
      </c>
      <c r="C14" s="2"/>
      <c r="D14" s="6"/>
      <c r="E14" s="2"/>
      <c r="F14" s="2"/>
      <c r="G14" s="2"/>
      <c r="H14" s="2"/>
      <c r="I14" s="2"/>
    </row>
    <row r="15" spans="2:13" s="1" customFormat="1" x14ac:dyDescent="0.55000000000000004">
      <c r="B15" s="202" t="s">
        <v>253</v>
      </c>
      <c r="C15" s="202"/>
      <c r="D15" s="202"/>
      <c r="E15" s="202"/>
      <c r="F15" s="202"/>
      <c r="G15" s="202"/>
      <c r="H15" s="202"/>
      <c r="I15" s="202"/>
      <c r="J15" s="202"/>
      <c r="K15" s="5"/>
      <c r="L15" s="5"/>
    </row>
    <row r="16" spans="2:13" s="1" customFormat="1" x14ac:dyDescent="0.55000000000000004">
      <c r="B16" s="202" t="s">
        <v>270</v>
      </c>
      <c r="C16" s="202"/>
      <c r="D16" s="202"/>
      <c r="E16" s="202"/>
      <c r="F16" s="202"/>
      <c r="G16" s="202"/>
      <c r="H16" s="202"/>
      <c r="I16" s="202"/>
      <c r="J16" s="202"/>
      <c r="K16" s="5"/>
      <c r="L16" s="5"/>
    </row>
    <row r="17" spans="2:11" s="1" customFormat="1" x14ac:dyDescent="0.55000000000000004">
      <c r="B17" s="166" t="s">
        <v>271</v>
      </c>
      <c r="C17" s="166"/>
      <c r="D17" s="166"/>
      <c r="E17" s="166"/>
      <c r="F17" s="166"/>
      <c r="G17" s="166"/>
      <c r="H17" s="166"/>
      <c r="I17" s="166"/>
      <c r="J17" s="166"/>
    </row>
    <row r="18" spans="2:11" s="1" customFormat="1" x14ac:dyDescent="0.55000000000000004">
      <c r="B18" s="155" t="s">
        <v>274</v>
      </c>
      <c r="C18" s="156"/>
      <c r="D18" s="156"/>
      <c r="E18" s="156"/>
      <c r="F18" s="156"/>
      <c r="G18" s="156"/>
    </row>
    <row r="19" spans="2:11" s="1" customFormat="1" x14ac:dyDescent="0.55000000000000004">
      <c r="B19" s="53" t="s">
        <v>254</v>
      </c>
      <c r="C19" s="53"/>
      <c r="D19" s="53"/>
      <c r="E19" s="53"/>
      <c r="F19" s="53"/>
      <c r="G19" s="53"/>
      <c r="H19" s="53"/>
      <c r="I19" s="53"/>
      <c r="J19" s="53"/>
    </row>
    <row r="20" spans="2:11" s="1" customFormat="1" x14ac:dyDescent="0.55000000000000004">
      <c r="B20" s="155" t="s">
        <v>272</v>
      </c>
      <c r="C20" s="156"/>
      <c r="D20" s="156"/>
      <c r="E20" s="156"/>
      <c r="F20" s="156"/>
      <c r="G20" s="156"/>
    </row>
    <row r="21" spans="2:11" s="1" customFormat="1" x14ac:dyDescent="0.55000000000000004">
      <c r="B21" s="166" t="s">
        <v>273</v>
      </c>
      <c r="C21" s="166"/>
      <c r="D21" s="166"/>
      <c r="E21" s="166"/>
      <c r="F21" s="166"/>
      <c r="G21" s="166"/>
      <c r="H21" s="166"/>
      <c r="I21" s="166"/>
      <c r="J21" s="166"/>
    </row>
    <row r="22" spans="2:11" s="1" customFormat="1" x14ac:dyDescent="0.55000000000000004">
      <c r="B22" s="155" t="s">
        <v>275</v>
      </c>
      <c r="C22" s="156"/>
      <c r="D22" s="156"/>
      <c r="E22" s="156"/>
      <c r="F22" s="156"/>
      <c r="G22" s="156"/>
    </row>
    <row r="23" spans="2:11" s="1" customFormat="1" x14ac:dyDescent="0.55000000000000004">
      <c r="B23" s="155" t="s">
        <v>276</v>
      </c>
      <c r="C23" s="156"/>
      <c r="D23" s="156"/>
      <c r="E23" s="156"/>
      <c r="F23" s="156"/>
      <c r="G23" s="156"/>
    </row>
    <row r="24" spans="2:11" s="1" customFormat="1" x14ac:dyDescent="0.55000000000000004">
      <c r="B24" s="155"/>
      <c r="C24" s="156"/>
      <c r="D24" s="156"/>
      <c r="E24" s="156"/>
      <c r="F24" s="156"/>
      <c r="G24" s="156"/>
    </row>
    <row r="25" spans="2:11" s="1" customFormat="1" x14ac:dyDescent="0.55000000000000004">
      <c r="B25" s="155"/>
      <c r="C25" s="156"/>
      <c r="D25" s="156"/>
      <c r="E25" s="156"/>
      <c r="F25" s="156"/>
      <c r="G25" s="156"/>
    </row>
    <row r="26" spans="2:11" s="1" customFormat="1" x14ac:dyDescent="0.55000000000000004">
      <c r="B26" s="155"/>
      <c r="C26" s="156"/>
      <c r="D26" s="156"/>
      <c r="E26" s="156"/>
      <c r="F26" s="156"/>
      <c r="G26" s="156"/>
    </row>
    <row r="27" spans="2:11" s="1" customFormat="1" x14ac:dyDescent="0.55000000000000004">
      <c r="B27" s="155"/>
      <c r="C27" s="156"/>
      <c r="D27" s="156"/>
      <c r="E27" s="156"/>
      <c r="F27" s="156"/>
      <c r="G27" s="156"/>
    </row>
    <row r="28" spans="2:11" s="1" customFormat="1" x14ac:dyDescent="0.55000000000000004">
      <c r="B28" s="155"/>
      <c r="C28" s="156"/>
      <c r="D28" s="156"/>
      <c r="E28" s="156"/>
      <c r="F28" s="156"/>
      <c r="G28" s="156"/>
    </row>
    <row r="29" spans="2:11" s="1" customFormat="1" x14ac:dyDescent="0.55000000000000004">
      <c r="B29" s="155"/>
      <c r="C29" s="156"/>
      <c r="D29" s="156"/>
      <c r="E29" s="156"/>
      <c r="F29" s="156"/>
      <c r="G29" s="156"/>
    </row>
    <row r="30" spans="2:11" s="1" customFormat="1" x14ac:dyDescent="0.55000000000000004">
      <c r="B30" s="155"/>
      <c r="C30" s="156"/>
      <c r="D30" s="156"/>
      <c r="E30" s="156"/>
      <c r="F30" s="156"/>
      <c r="G30" s="156"/>
    </row>
    <row r="31" spans="2:11" s="1" customFormat="1" x14ac:dyDescent="0.55000000000000004">
      <c r="B31" s="172" t="s">
        <v>277</v>
      </c>
      <c r="C31" s="172"/>
      <c r="D31" s="172"/>
      <c r="E31" s="172"/>
      <c r="F31" s="172"/>
      <c r="G31" s="172"/>
      <c r="H31" s="172"/>
      <c r="I31" s="172"/>
      <c r="J31" s="172"/>
      <c r="K31" s="172"/>
    </row>
    <row r="32" spans="2:11" s="1" customFormat="1" x14ac:dyDescent="0.55000000000000004">
      <c r="B32" s="119" t="s">
        <v>278</v>
      </c>
      <c r="C32" s="119"/>
      <c r="D32" s="119"/>
      <c r="E32" s="119"/>
      <c r="F32" s="119"/>
      <c r="G32" s="119"/>
      <c r="H32" s="119"/>
      <c r="I32" s="119"/>
      <c r="J32" s="119"/>
    </row>
    <row r="33" spans="2:17" s="1" customFormat="1" x14ac:dyDescent="0.55000000000000004">
      <c r="B33" s="166" t="s">
        <v>279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2:17" s="1" customFormat="1" x14ac:dyDescent="0.55000000000000004">
      <c r="B34" s="146" t="s">
        <v>291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2:17" s="1" customFormat="1" x14ac:dyDescent="0.55000000000000004">
      <c r="B35" s="1" t="s">
        <v>282</v>
      </c>
    </row>
    <row r="36" spans="2:17" s="1" customFormat="1" x14ac:dyDescent="0.55000000000000004">
      <c r="B36" s="1" t="s">
        <v>292</v>
      </c>
    </row>
    <row r="37" spans="2:17" s="10" customFormat="1" x14ac:dyDescent="0.55000000000000004">
      <c r="B37" s="10" t="s">
        <v>283</v>
      </c>
    </row>
    <row r="38" spans="2:17" s="10" customFormat="1" x14ac:dyDescent="0.55000000000000004">
      <c r="B38" s="10" t="s">
        <v>280</v>
      </c>
    </row>
    <row r="39" spans="2:17" s="10" customFormat="1" x14ac:dyDescent="0.55000000000000004">
      <c r="B39" s="10" t="s">
        <v>297</v>
      </c>
    </row>
    <row r="40" spans="2:17" s="10" customFormat="1" x14ac:dyDescent="0.55000000000000004">
      <c r="B40" s="10" t="s">
        <v>293</v>
      </c>
    </row>
    <row r="41" spans="2:17" s="1" customFormat="1" x14ac:dyDescent="0.55000000000000004">
      <c r="B41" s="148" t="s">
        <v>211</v>
      </c>
      <c r="C41" s="148"/>
      <c r="D41" s="148"/>
      <c r="E41" s="148"/>
      <c r="F41" s="148"/>
      <c r="G41" s="148"/>
      <c r="H41" s="148"/>
      <c r="I41" s="148"/>
      <c r="J41" s="148"/>
      <c r="K41" s="10"/>
      <c r="L41" s="10"/>
      <c r="M41" s="148"/>
      <c r="N41" s="148"/>
      <c r="O41" s="148"/>
      <c r="P41" s="148"/>
      <c r="Q41" s="149"/>
    </row>
    <row r="42" spans="2:17" s="1" customFormat="1" x14ac:dyDescent="0.55000000000000004">
      <c r="B42" s="148" t="s">
        <v>298</v>
      </c>
      <c r="C42" s="148"/>
      <c r="D42" s="148"/>
      <c r="E42" s="148"/>
      <c r="F42" s="148"/>
      <c r="G42" s="148"/>
      <c r="H42" s="148"/>
      <c r="I42" s="148"/>
      <c r="J42" s="148"/>
      <c r="K42" s="10"/>
      <c r="L42" s="10"/>
      <c r="M42" s="148"/>
      <c r="N42" s="148"/>
      <c r="O42" s="148"/>
      <c r="P42" s="148"/>
      <c r="Q42" s="149"/>
    </row>
    <row r="43" spans="2:17" s="1" customFormat="1" x14ac:dyDescent="0.55000000000000004">
      <c r="B43" s="267">
        <v>4.5</v>
      </c>
      <c r="C43" s="148"/>
      <c r="D43" s="148"/>
      <c r="E43" s="148"/>
      <c r="F43" s="148"/>
      <c r="G43" s="148"/>
      <c r="H43" s="148"/>
      <c r="I43" s="148"/>
      <c r="J43" s="148"/>
      <c r="K43" s="10"/>
      <c r="L43" s="10"/>
      <c r="M43" s="148"/>
      <c r="N43" s="148"/>
      <c r="O43" s="148"/>
      <c r="P43" s="148"/>
      <c r="Q43" s="149"/>
    </row>
    <row r="44" spans="2:17" s="1" customFormat="1" x14ac:dyDescent="0.55000000000000004">
      <c r="B44" s="148" t="s">
        <v>294</v>
      </c>
      <c r="C44" s="148"/>
      <c r="D44" s="148"/>
      <c r="E44" s="148"/>
      <c r="F44" s="148"/>
      <c r="G44" s="148"/>
      <c r="H44" s="148"/>
      <c r="I44" s="148"/>
      <c r="J44" s="148"/>
      <c r="L44" s="10"/>
      <c r="M44" s="148"/>
      <c r="N44" s="148"/>
      <c r="O44" s="148"/>
      <c r="P44" s="148"/>
      <c r="Q44" s="149"/>
    </row>
    <row r="45" spans="2:17" s="1" customFormat="1" x14ac:dyDescent="0.55000000000000004">
      <c r="B45" s="148" t="s">
        <v>281</v>
      </c>
      <c r="C45" s="148"/>
      <c r="D45" s="148"/>
      <c r="E45" s="148"/>
      <c r="F45" s="148"/>
      <c r="G45" s="148"/>
      <c r="H45" s="148"/>
      <c r="I45" s="148"/>
      <c r="J45" s="148"/>
      <c r="L45" s="10"/>
      <c r="M45" s="148"/>
      <c r="N45" s="148"/>
      <c r="O45" s="148"/>
      <c r="P45" s="148"/>
      <c r="Q45" s="149"/>
    </row>
    <row r="46" spans="2:17" s="1" customFormat="1" x14ac:dyDescent="0.55000000000000004">
      <c r="B46" s="148" t="s">
        <v>284</v>
      </c>
      <c r="C46" s="148"/>
      <c r="D46" s="148"/>
      <c r="E46" s="148"/>
      <c r="F46" s="148"/>
      <c r="G46" s="148"/>
      <c r="H46" s="148"/>
      <c r="I46" s="148"/>
      <c r="J46" s="148"/>
      <c r="L46" s="10"/>
      <c r="M46" s="148"/>
      <c r="N46" s="148"/>
      <c r="O46" s="148"/>
      <c r="P46" s="148"/>
      <c r="Q46" s="149"/>
    </row>
    <row r="47" spans="2:17" s="1" customFormat="1" x14ac:dyDescent="0.55000000000000004">
      <c r="B47" s="267">
        <v>4.5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0"/>
      <c r="M47" s="148"/>
      <c r="N47" s="148"/>
      <c r="O47" s="148"/>
      <c r="P47" s="148"/>
      <c r="Q47" s="149"/>
    </row>
    <row r="48" spans="2:17" s="1" customFormat="1" x14ac:dyDescent="0.55000000000000004">
      <c r="B48" s="148" t="s">
        <v>295</v>
      </c>
      <c r="C48" s="148"/>
      <c r="D48" s="148"/>
      <c r="E48" s="148"/>
      <c r="F48" s="148"/>
      <c r="G48" s="148"/>
      <c r="H48" s="148"/>
      <c r="I48" s="148"/>
      <c r="J48" s="148"/>
      <c r="K48" s="148"/>
      <c r="M48" s="148"/>
      <c r="N48" s="148"/>
      <c r="O48" s="148"/>
      <c r="P48" s="148"/>
      <c r="Q48" s="149"/>
    </row>
    <row r="49" spans="2:18" s="1" customFormat="1" x14ac:dyDescent="0.55000000000000004">
      <c r="B49" s="148" t="s">
        <v>285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9"/>
    </row>
    <row r="50" spans="2:18" s="1" customFormat="1" x14ac:dyDescent="0.55000000000000004">
      <c r="B50" s="148" t="s">
        <v>296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9"/>
    </row>
    <row r="51" spans="2:18" x14ac:dyDescent="0.55000000000000004">
      <c r="B51" s="5" t="s">
        <v>212</v>
      </c>
    </row>
    <row r="52" spans="2:18" x14ac:dyDescent="0.55000000000000004">
      <c r="B52" s="5" t="s">
        <v>286</v>
      </c>
    </row>
    <row r="53" spans="2:18" x14ac:dyDescent="0.55000000000000004">
      <c r="B53" s="168" t="s">
        <v>200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</row>
    <row r="54" spans="2:18" x14ac:dyDescent="0.55000000000000004">
      <c r="B54" s="150" t="s">
        <v>287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</row>
    <row r="55" spans="2:18" x14ac:dyDescent="0.55000000000000004">
      <c r="B55" s="157" t="s">
        <v>299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</row>
    <row r="56" spans="2:18" x14ac:dyDescent="0.55000000000000004">
      <c r="B56" s="5" t="s">
        <v>300</v>
      </c>
    </row>
    <row r="57" spans="2:18" x14ac:dyDescent="0.55000000000000004">
      <c r="B57" s="5" t="s">
        <v>301</v>
      </c>
    </row>
    <row r="58" spans="2:18" x14ac:dyDescent="0.55000000000000004">
      <c r="B58" s="5" t="s">
        <v>302</v>
      </c>
      <c r="K58" s="10"/>
      <c r="L58" s="10"/>
    </row>
    <row r="59" spans="2:18" x14ac:dyDescent="0.55000000000000004">
      <c r="B59" s="5" t="s">
        <v>303</v>
      </c>
      <c r="K59" s="10"/>
      <c r="L59" s="10"/>
    </row>
    <row r="60" spans="2:18" x14ac:dyDescent="0.55000000000000004">
      <c r="B60" s="5" t="s">
        <v>304</v>
      </c>
      <c r="K60" s="148"/>
      <c r="L60" s="10"/>
    </row>
    <row r="61" spans="2:18" x14ac:dyDescent="0.55000000000000004">
      <c r="B61" s="5" t="s">
        <v>305</v>
      </c>
      <c r="K61" s="148"/>
      <c r="L61" s="10"/>
    </row>
    <row r="62" spans="2:18" x14ac:dyDescent="0.55000000000000004">
      <c r="B62" s="5" t="s">
        <v>306</v>
      </c>
      <c r="K62" s="148"/>
      <c r="L62" s="10"/>
    </row>
    <row r="63" spans="2:18" x14ac:dyDescent="0.55000000000000004">
      <c r="B63" s="5" t="s">
        <v>307</v>
      </c>
      <c r="K63" s="148"/>
      <c r="L63" s="10"/>
    </row>
    <row r="64" spans="2:18" x14ac:dyDescent="0.55000000000000004">
      <c r="B64" s="5" t="s">
        <v>308</v>
      </c>
      <c r="K64" s="148"/>
    </row>
    <row r="65" spans="2:12" x14ac:dyDescent="0.55000000000000004">
      <c r="B65" s="5" t="s">
        <v>309</v>
      </c>
      <c r="L65" s="10"/>
    </row>
    <row r="66" spans="2:12" x14ac:dyDescent="0.55000000000000004">
      <c r="B66" s="5" t="s">
        <v>210</v>
      </c>
      <c r="L66" s="10"/>
    </row>
    <row r="67" spans="2:12" x14ac:dyDescent="0.55000000000000004">
      <c r="B67" s="5" t="s">
        <v>310</v>
      </c>
      <c r="L67" s="10"/>
    </row>
    <row r="68" spans="2:12" x14ac:dyDescent="0.55000000000000004">
      <c r="B68" s="5" t="s">
        <v>311</v>
      </c>
      <c r="L68" s="10"/>
    </row>
    <row r="69" spans="2:12" x14ac:dyDescent="0.55000000000000004">
      <c r="B69" s="5" t="s">
        <v>312</v>
      </c>
      <c r="L69" s="10"/>
    </row>
    <row r="70" spans="2:12" x14ac:dyDescent="0.55000000000000004">
      <c r="B70" s="5" t="s">
        <v>313</v>
      </c>
    </row>
    <row r="71" spans="2:12" x14ac:dyDescent="0.55000000000000004">
      <c r="B71" s="5" t="s">
        <v>314</v>
      </c>
    </row>
    <row r="72" spans="2:12" x14ac:dyDescent="0.55000000000000004">
      <c r="B72" s="5" t="s">
        <v>288</v>
      </c>
    </row>
    <row r="73" spans="2:12" x14ac:dyDescent="0.55000000000000004">
      <c r="B73" s="5" t="s">
        <v>315</v>
      </c>
    </row>
    <row r="74" spans="2:12" x14ac:dyDescent="0.55000000000000004">
      <c r="B74" s="168" t="s">
        <v>316</v>
      </c>
      <c r="C74" s="168"/>
      <c r="D74" s="168"/>
      <c r="E74" s="168"/>
      <c r="F74" s="168"/>
      <c r="G74" s="168"/>
      <c r="H74" s="168"/>
      <c r="I74" s="168"/>
      <c r="J74" s="168"/>
      <c r="K74" s="168"/>
    </row>
    <row r="75" spans="2:12" x14ac:dyDescent="0.55000000000000004">
      <c r="B75" s="5" t="s">
        <v>317</v>
      </c>
    </row>
    <row r="76" spans="2:12" x14ac:dyDescent="0.55000000000000004">
      <c r="B76" s="5" t="s">
        <v>318</v>
      </c>
    </row>
    <row r="77" spans="2:12" x14ac:dyDescent="0.55000000000000004">
      <c r="B77" s="5" t="s">
        <v>319</v>
      </c>
    </row>
    <row r="78" spans="2:12" x14ac:dyDescent="0.55000000000000004">
      <c r="B78" s="5" t="s">
        <v>320</v>
      </c>
    </row>
    <row r="79" spans="2:12" x14ac:dyDescent="0.55000000000000004">
      <c r="B79" s="5" t="s">
        <v>321</v>
      </c>
    </row>
    <row r="80" spans="2:12" x14ac:dyDescent="0.55000000000000004">
      <c r="B80" s="5" t="s">
        <v>322</v>
      </c>
    </row>
    <row r="81" spans="2:2" x14ac:dyDescent="0.55000000000000004">
      <c r="B81" s="5" t="s">
        <v>289</v>
      </c>
    </row>
  </sheetData>
  <mergeCells count="12">
    <mergeCell ref="B74:K74"/>
    <mergeCell ref="B33:Q33"/>
    <mergeCell ref="B53:R53"/>
    <mergeCell ref="B2:I2"/>
    <mergeCell ref="B3:J3"/>
    <mergeCell ref="B4:J4"/>
    <mergeCell ref="B31:K31"/>
    <mergeCell ref="B5:J5"/>
    <mergeCell ref="B15:J15"/>
    <mergeCell ref="B16:J16"/>
    <mergeCell ref="B17:J17"/>
    <mergeCell ref="B21:J21"/>
  </mergeCells>
  <pageMargins left="0.31496062992125984" right="0" top="0.55118110236220474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ข้อมูล</vt:lpstr>
      <vt:lpstr>DATA</vt:lpstr>
      <vt:lpstr>Sheet3</vt:lpstr>
      <vt:lpstr>Sheet5</vt:lpstr>
      <vt:lpstr>Sheet6</vt:lpstr>
      <vt:lpstr>Sheet8</vt:lpstr>
      <vt:lpstr>Sheet7</vt:lpstr>
      <vt:lpstr>Sheet4</vt:lpstr>
      <vt:lpstr>บทสรุป</vt:lpstr>
      <vt:lpstr>ตาราง 1-3</vt:lpstr>
      <vt:lpstr>รวม1</vt:lpstr>
      <vt:lpstr>รวม2</vt:lpstr>
      <vt:lpstr>ช่วงอายุ</vt:lpstr>
      <vt:lpstr>ช่วงอายุ 2</vt:lpstr>
      <vt:lpstr>Sheet1</vt:lpstr>
      <vt:lpstr>Sheet2</vt:lpstr>
      <vt:lpstr>Sheet9</vt:lpstr>
      <vt:lpstr>ตอนที่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2023-02-27T07:41:55Z</cp:lastPrinted>
  <dcterms:created xsi:type="dcterms:W3CDTF">2014-09-09T02:48:38Z</dcterms:created>
  <dcterms:modified xsi:type="dcterms:W3CDTF">2023-02-27T07:46:19Z</dcterms:modified>
</cp:coreProperties>
</file>