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B495B51D-CA76-4337-A0EF-EDD563F4B86E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4" sheetId="52" r:id="rId4"/>
    <sheet name="ตาราง 5" sheetId="53" r:id="rId5"/>
    <sheet name="ช่วงอายุ" sheetId="51" r:id="rId6"/>
    <sheet name="Sheet3" sheetId="44" r:id="rId7"/>
    <sheet name="Sheet4" sheetId="45" r:id="rId8"/>
    <sheet name="Sheet5" sheetId="46" r:id="rId9"/>
    <sheet name="Sheet6" sheetId="47" r:id="rId10"/>
    <sheet name="Sheet7" sheetId="48" r:id="rId11"/>
    <sheet name="Sheet8" sheetId="49" r:id="rId12"/>
    <sheet name="Sheet1" sheetId="42" r:id="rId13"/>
    <sheet name="ตอนที่ 2" sheetId="41" r:id="rId14"/>
  </sheets>
  <definedNames>
    <definedName name="_xlnm._FilterDatabase" localSheetId="1" hidden="1">DATA!$A$1:$T$42</definedName>
    <definedName name="_xlnm._FilterDatabase" localSheetId="6" hidden="1">Sheet3!$G$1:$G$148</definedName>
    <definedName name="_xlnm._FilterDatabase" localSheetId="7" hidden="1">Sheet4!$G$1:$G$153</definedName>
    <definedName name="_xlnm._FilterDatabase" localSheetId="8" hidden="1">Sheet5!$G$1:$G$150</definedName>
    <definedName name="_xlnm._FilterDatabase" localSheetId="9" hidden="1">Sheet6!$G$1:$G$147</definedName>
    <definedName name="_xlnm._FilterDatabase" localSheetId="10" hidden="1">Sheet7!$G$1:$G$162</definedName>
    <definedName name="_xlnm._FilterDatabase" localSheetId="11" hidden="1">Sheet8!$G$1:$G$150</definedName>
    <definedName name="_xlnm._FilterDatabase" localSheetId="0" hidden="1">ข้อมูล!$K$1:$K$132</definedName>
  </definedNames>
  <calcPr calcId="191029"/>
</workbook>
</file>

<file path=xl/calcChain.xml><?xml version="1.0" encoding="utf-8"?>
<calcChain xmlns="http://schemas.openxmlformats.org/spreadsheetml/2006/main">
  <c r="H13" i="53" l="1"/>
  <c r="H12" i="53"/>
  <c r="H11" i="53"/>
  <c r="H10" i="53"/>
  <c r="H8" i="53"/>
  <c r="H7" i="53"/>
  <c r="H55" i="52"/>
  <c r="H54" i="52"/>
  <c r="H53" i="52"/>
  <c r="H52" i="52"/>
  <c r="F42" i="52"/>
  <c r="G40" i="52" s="1"/>
  <c r="D42" i="52"/>
  <c r="E42" i="52" s="1"/>
  <c r="E41" i="52"/>
  <c r="E40" i="52"/>
  <c r="E39" i="52"/>
  <c r="E38" i="52"/>
  <c r="F24" i="52"/>
  <c r="G24" i="52" s="1"/>
  <c r="D23" i="52"/>
  <c r="D22" i="52"/>
  <c r="F11" i="52"/>
  <c r="G10" i="52" s="1"/>
  <c r="G41" i="52" l="1"/>
  <c r="G39" i="52"/>
  <c r="G42" i="52"/>
  <c r="G20" i="52"/>
  <c r="G18" i="52"/>
  <c r="G9" i="52"/>
  <c r="G11" i="52" s="1"/>
  <c r="G21" i="52"/>
  <c r="G23" i="52"/>
  <c r="G38" i="52"/>
  <c r="G19" i="52"/>
  <c r="G22" i="52"/>
  <c r="Q45" i="51" l="1"/>
  <c r="Q44" i="51"/>
  <c r="Q43" i="51"/>
  <c r="Q42" i="51"/>
  <c r="Q41" i="51"/>
  <c r="Q40" i="51"/>
  <c r="Q39" i="51"/>
  <c r="P45" i="51"/>
  <c r="P44" i="51"/>
  <c r="P43" i="51"/>
  <c r="P42" i="51"/>
  <c r="P41" i="51"/>
  <c r="P40" i="51"/>
  <c r="P39" i="51"/>
  <c r="O45" i="51"/>
  <c r="O44" i="51"/>
  <c r="O43" i="51"/>
  <c r="O42" i="51"/>
  <c r="O41" i="51"/>
  <c r="O40" i="51"/>
  <c r="O39" i="51"/>
  <c r="N45" i="51"/>
  <c r="N44" i="51"/>
  <c r="N43" i="51"/>
  <c r="N42" i="51"/>
  <c r="N41" i="51"/>
  <c r="N40" i="51"/>
  <c r="N39" i="51"/>
  <c r="R6" i="47"/>
  <c r="L39" i="51"/>
  <c r="K45" i="51"/>
  <c r="K44" i="51"/>
  <c r="K43" i="51"/>
  <c r="K42" i="51"/>
  <c r="K41" i="51"/>
  <c r="K40" i="51"/>
  <c r="K39" i="51"/>
  <c r="J45" i="51"/>
  <c r="J44" i="51"/>
  <c r="J43" i="51"/>
  <c r="J42" i="51"/>
  <c r="J41" i="51"/>
  <c r="J40" i="51"/>
  <c r="J39" i="51"/>
  <c r="I45" i="51"/>
  <c r="I44" i="51"/>
  <c r="I43" i="51"/>
  <c r="I42" i="51"/>
  <c r="I41" i="51"/>
  <c r="I40" i="51"/>
  <c r="I39" i="51"/>
  <c r="H45" i="51"/>
  <c r="H44" i="51"/>
  <c r="H43" i="51"/>
  <c r="H42" i="51"/>
  <c r="H41" i="51"/>
  <c r="H40" i="51"/>
  <c r="H39" i="51"/>
  <c r="G45" i="51"/>
  <c r="G44" i="51"/>
  <c r="G43" i="51"/>
  <c r="G42" i="51"/>
  <c r="G41" i="51"/>
  <c r="G40" i="51"/>
  <c r="G39" i="51"/>
  <c r="F45" i="51"/>
  <c r="F44" i="51"/>
  <c r="F43" i="51"/>
  <c r="F42" i="51"/>
  <c r="F41" i="51"/>
  <c r="F40" i="51"/>
  <c r="F39" i="51"/>
  <c r="Q10" i="51"/>
  <c r="Q9" i="51"/>
  <c r="Q8" i="51"/>
  <c r="Q7" i="51"/>
  <c r="P10" i="51"/>
  <c r="P9" i="51"/>
  <c r="P8" i="51"/>
  <c r="P7" i="51"/>
  <c r="O10" i="51"/>
  <c r="O9" i="51"/>
  <c r="O8" i="51"/>
  <c r="O7" i="51"/>
  <c r="N10" i="51"/>
  <c r="N9" i="51"/>
  <c r="N8" i="51"/>
  <c r="N7" i="51"/>
  <c r="M10" i="51"/>
  <c r="L10" i="51"/>
  <c r="L9" i="51"/>
  <c r="L8" i="51"/>
  <c r="L7" i="51"/>
  <c r="K10" i="51"/>
  <c r="K9" i="51"/>
  <c r="K8" i="51"/>
  <c r="K7" i="51"/>
  <c r="J10" i="51"/>
  <c r="J9" i="51"/>
  <c r="J8" i="51"/>
  <c r="J7" i="51"/>
  <c r="I10" i="51"/>
  <c r="I9" i="51"/>
  <c r="I8" i="51"/>
  <c r="I7" i="51"/>
  <c r="H10" i="51"/>
  <c r="H9" i="51"/>
  <c r="H8" i="51"/>
  <c r="H7" i="51"/>
  <c r="F10" i="51"/>
  <c r="F9" i="51"/>
  <c r="F8" i="51"/>
  <c r="F7" i="51"/>
  <c r="J5" i="44"/>
  <c r="J4" i="44"/>
  <c r="B50" i="49"/>
  <c r="B40" i="49"/>
  <c r="B39" i="49"/>
  <c r="B38" i="49"/>
  <c r="B37" i="49"/>
  <c r="B35" i="49"/>
  <c r="B28" i="49"/>
  <c r="B18" i="49"/>
  <c r="B17" i="49"/>
  <c r="B16" i="49"/>
  <c r="B15" i="49"/>
  <c r="B11" i="49"/>
  <c r="B10" i="49"/>
  <c r="B12" i="49" s="1"/>
  <c r="R9" i="49"/>
  <c r="L9" i="49"/>
  <c r="R8" i="49"/>
  <c r="L8" i="49"/>
  <c r="S7" i="49"/>
  <c r="R7" i="49"/>
  <c r="Q7" i="49"/>
  <c r="P7" i="49"/>
  <c r="O7" i="49"/>
  <c r="N7" i="49"/>
  <c r="M7" i="49"/>
  <c r="L7" i="49"/>
  <c r="K7" i="49"/>
  <c r="J7" i="49"/>
  <c r="S6" i="49"/>
  <c r="R6" i="49"/>
  <c r="Q6" i="49"/>
  <c r="P6" i="49"/>
  <c r="O6" i="49"/>
  <c r="N6" i="49"/>
  <c r="M6" i="49"/>
  <c r="L6" i="49"/>
  <c r="K6" i="49"/>
  <c r="J6" i="49"/>
  <c r="B62" i="48"/>
  <c r="B52" i="48"/>
  <c r="B51" i="48"/>
  <c r="B50" i="48"/>
  <c r="B49" i="48"/>
  <c r="B53" i="48" s="1"/>
  <c r="B47" i="48"/>
  <c r="B40" i="48"/>
  <c r="B30" i="48"/>
  <c r="B29" i="48"/>
  <c r="B28" i="48"/>
  <c r="B27" i="48"/>
  <c r="B23" i="48"/>
  <c r="B22" i="48"/>
  <c r="B24" i="48" s="1"/>
  <c r="R21" i="48"/>
  <c r="L21" i="48"/>
  <c r="R20" i="48"/>
  <c r="L20" i="48"/>
  <c r="S19" i="48"/>
  <c r="R19" i="48"/>
  <c r="Q19" i="48"/>
  <c r="P19" i="48"/>
  <c r="O19" i="48"/>
  <c r="N19" i="48"/>
  <c r="M19" i="48"/>
  <c r="L19" i="48"/>
  <c r="K19" i="48"/>
  <c r="J19" i="48"/>
  <c r="S18" i="48"/>
  <c r="R18" i="48"/>
  <c r="Q18" i="48"/>
  <c r="P18" i="48"/>
  <c r="O18" i="48"/>
  <c r="N18" i="48"/>
  <c r="M18" i="48"/>
  <c r="L18" i="48"/>
  <c r="K18" i="48"/>
  <c r="J18" i="48"/>
  <c r="B47" i="47"/>
  <c r="B37" i="47"/>
  <c r="B36" i="47"/>
  <c r="B35" i="47"/>
  <c r="B34" i="47"/>
  <c r="B32" i="47"/>
  <c r="B25" i="47"/>
  <c r="B15" i="47"/>
  <c r="B14" i="47"/>
  <c r="B13" i="47"/>
  <c r="B12" i="47"/>
  <c r="B8" i="47"/>
  <c r="B7" i="47"/>
  <c r="L6" i="47"/>
  <c r="R5" i="47"/>
  <c r="L5" i="47"/>
  <c r="S4" i="47"/>
  <c r="R4" i="47"/>
  <c r="Q4" i="47"/>
  <c r="P4" i="47"/>
  <c r="O4" i="47"/>
  <c r="N4" i="47"/>
  <c r="M4" i="47"/>
  <c r="L4" i="47"/>
  <c r="K4" i="47"/>
  <c r="J4" i="47"/>
  <c r="S3" i="47"/>
  <c r="R3" i="47"/>
  <c r="Q3" i="47"/>
  <c r="P3" i="47"/>
  <c r="O3" i="47"/>
  <c r="N3" i="47"/>
  <c r="M3" i="47"/>
  <c r="L3" i="47"/>
  <c r="K3" i="47"/>
  <c r="J3" i="47"/>
  <c r="B50" i="46"/>
  <c r="B40" i="46"/>
  <c r="B39" i="46"/>
  <c r="B38" i="46"/>
  <c r="B37" i="46"/>
  <c r="B35" i="46"/>
  <c r="B28" i="46"/>
  <c r="B18" i="46"/>
  <c r="B17" i="46"/>
  <c r="B16" i="46"/>
  <c r="B15" i="46"/>
  <c r="B19" i="46" s="1"/>
  <c r="B11" i="46"/>
  <c r="B10" i="46"/>
  <c r="R9" i="46"/>
  <c r="L9" i="46"/>
  <c r="R8" i="46"/>
  <c r="L8" i="46"/>
  <c r="S7" i="46"/>
  <c r="R7" i="46"/>
  <c r="Q7" i="46"/>
  <c r="P7" i="46"/>
  <c r="O7" i="46"/>
  <c r="N7" i="46"/>
  <c r="M7" i="46"/>
  <c r="L7" i="46"/>
  <c r="K7" i="46"/>
  <c r="J7" i="46"/>
  <c r="S6" i="46"/>
  <c r="R6" i="46"/>
  <c r="Q6" i="46"/>
  <c r="P6" i="46"/>
  <c r="O6" i="46"/>
  <c r="N6" i="46"/>
  <c r="M6" i="46"/>
  <c r="L6" i="46"/>
  <c r="K6" i="46"/>
  <c r="J6" i="46"/>
  <c r="B53" i="45"/>
  <c r="B43" i="45"/>
  <c r="B42" i="45"/>
  <c r="B41" i="45"/>
  <c r="B40" i="45"/>
  <c r="B38" i="45"/>
  <c r="B31" i="45"/>
  <c r="B21" i="45"/>
  <c r="B20" i="45"/>
  <c r="B19" i="45"/>
  <c r="B18" i="45"/>
  <c r="B14" i="45"/>
  <c r="B13" i="45"/>
  <c r="B15" i="45" s="1"/>
  <c r="R12" i="45"/>
  <c r="L12" i="45"/>
  <c r="R11" i="45"/>
  <c r="L11" i="45"/>
  <c r="S10" i="45"/>
  <c r="R10" i="45"/>
  <c r="Q10" i="45"/>
  <c r="P10" i="45"/>
  <c r="O10" i="45"/>
  <c r="N10" i="45"/>
  <c r="M10" i="45"/>
  <c r="L10" i="45"/>
  <c r="K10" i="45"/>
  <c r="J10" i="45"/>
  <c r="S9" i="45"/>
  <c r="R9" i="45"/>
  <c r="Q9" i="45"/>
  <c r="P9" i="45"/>
  <c r="O9" i="45"/>
  <c r="N9" i="45"/>
  <c r="M9" i="45"/>
  <c r="L9" i="45"/>
  <c r="K9" i="45"/>
  <c r="J9" i="45"/>
  <c r="B48" i="44"/>
  <c r="B38" i="44"/>
  <c r="B37" i="44"/>
  <c r="B36" i="44"/>
  <c r="B35" i="44"/>
  <c r="B33" i="44"/>
  <c r="B26" i="44"/>
  <c r="B16" i="44"/>
  <c r="B15" i="44"/>
  <c r="B14" i="44"/>
  <c r="B13" i="44"/>
  <c r="B9" i="44"/>
  <c r="B8" i="44"/>
  <c r="R7" i="44"/>
  <c r="L7" i="44"/>
  <c r="R6" i="44"/>
  <c r="L6" i="44"/>
  <c r="S5" i="44"/>
  <c r="R5" i="44"/>
  <c r="Q5" i="44"/>
  <c r="P5" i="44"/>
  <c r="O5" i="44"/>
  <c r="N5" i="44"/>
  <c r="M5" i="44"/>
  <c r="L5" i="44"/>
  <c r="K5" i="44"/>
  <c r="S4" i="44"/>
  <c r="R4" i="44"/>
  <c r="Q4" i="44"/>
  <c r="P4" i="44"/>
  <c r="O4" i="44"/>
  <c r="N4" i="44"/>
  <c r="M4" i="44"/>
  <c r="L4" i="44"/>
  <c r="K4" i="44"/>
  <c r="B41" i="49" l="1"/>
  <c r="B19" i="49"/>
  <c r="B31" i="48"/>
  <c r="B16" i="47"/>
  <c r="B9" i="47"/>
  <c r="B38" i="47"/>
  <c r="B12" i="46"/>
  <c r="B41" i="46"/>
  <c r="B44" i="45"/>
  <c r="B22" i="45"/>
  <c r="B17" i="44"/>
  <c r="B10" i="44"/>
  <c r="B39" i="44"/>
  <c r="L39" i="40" l="1"/>
  <c r="G13" i="41" s="1"/>
  <c r="L38" i="40"/>
  <c r="F13" i="41" s="1"/>
  <c r="H13" i="41" s="1"/>
  <c r="S37" i="40"/>
  <c r="G23" i="41" s="1"/>
  <c r="S36" i="40"/>
  <c r="F23" i="41" s="1"/>
  <c r="H23" i="41" s="1"/>
  <c r="R39" i="40"/>
  <c r="G22" i="41" s="1"/>
  <c r="R38" i="40"/>
  <c r="F22" i="41" s="1"/>
  <c r="K36" i="40"/>
  <c r="F9" i="41" s="1"/>
  <c r="H9" i="41" s="1"/>
  <c r="L36" i="40"/>
  <c r="F11" i="41" s="1"/>
  <c r="H11" i="41" s="1"/>
  <c r="M36" i="40"/>
  <c r="F15" i="41" s="1"/>
  <c r="N36" i="40"/>
  <c r="F17" i="41" s="1"/>
  <c r="O36" i="40"/>
  <c r="F18" i="41" s="1"/>
  <c r="P36" i="40"/>
  <c r="F19" i="41" s="1"/>
  <c r="Q36" i="40"/>
  <c r="F20" i="41" s="1"/>
  <c r="R36" i="40"/>
  <c r="F21" i="41" s="1"/>
  <c r="K37" i="40"/>
  <c r="G9" i="41" s="1"/>
  <c r="L37" i="40"/>
  <c r="G11" i="41" s="1"/>
  <c r="M37" i="40"/>
  <c r="G15" i="41" s="1"/>
  <c r="N37" i="40"/>
  <c r="G17" i="41" s="1"/>
  <c r="O37" i="40"/>
  <c r="G18" i="41" s="1"/>
  <c r="P37" i="40"/>
  <c r="G19" i="41" s="1"/>
  <c r="Q37" i="40"/>
  <c r="G20" i="41" s="1"/>
  <c r="R37" i="40"/>
  <c r="G21" i="41" s="1"/>
  <c r="J36" i="40"/>
  <c r="F22" i="42"/>
  <c r="G16" i="42" s="1"/>
  <c r="F46" i="42"/>
  <c r="G41" i="42" s="1"/>
  <c r="F7" i="42"/>
  <c r="G6" i="42" s="1"/>
  <c r="G18" i="42" l="1"/>
  <c r="G21" i="42"/>
  <c r="G19" i="42"/>
  <c r="G17" i="42"/>
  <c r="G44" i="42"/>
  <c r="G40" i="42"/>
  <c r="G43" i="42"/>
  <c r="G46" i="42"/>
  <c r="G42" i="42"/>
  <c r="G45" i="42"/>
  <c r="G20" i="42"/>
  <c r="G22" i="42"/>
  <c r="G7" i="42"/>
  <c r="J37" i="40"/>
  <c r="G7" i="41" s="1"/>
  <c r="F7" i="41"/>
  <c r="B40" i="40"/>
  <c r="B48" i="40" l="1"/>
  <c r="B47" i="40"/>
  <c r="B46" i="40"/>
  <c r="B45" i="40"/>
  <c r="B41" i="40"/>
  <c r="B42" i="40" s="1"/>
  <c r="B67" i="40"/>
  <c r="B49" i="40" l="1"/>
  <c r="B58" i="40" l="1"/>
  <c r="B70" i="40"/>
  <c r="H21" i="41" l="1"/>
  <c r="H20" i="41"/>
  <c r="H19" i="41"/>
  <c r="H18" i="41"/>
  <c r="H17" i="41"/>
  <c r="H15" i="41"/>
  <c r="H7" i="41"/>
  <c r="H22" i="41"/>
  <c r="B65" i="40" l="1"/>
  <c r="B69" i="40"/>
  <c r="B68" i="40"/>
  <c r="B80" i="40" l="1"/>
  <c r="B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F30C7CB1-A97F-4763-BA57-C71A369DC566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005D6C0D-CAF8-44D3-AED5-FAD7310B69EA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<sst xmlns="http://schemas.openxmlformats.org/spreadsheetml/2006/main" count="1813" uniqueCount="341">
  <si>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</si>
  <si>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</si>
  <si>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</si>
  <si>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</si>
  <si>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</si>
  <si>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- 2 -</t>
  </si>
  <si>
    <t>รวม</t>
  </si>
  <si>
    <t>Timestamp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</si>
  <si>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</si>
  <si>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</si>
  <si>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</si>
  <si>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</si>
  <si>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</si>
  <si>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</si>
  <si>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</si>
  <si>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</si>
  <si>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</si>
  <si>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</si>
  <si>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</si>
  <si>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</si>
  <si>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</si>
  <si>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</si>
  <si>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</si>
  <si>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</si>
  <si>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</si>
  <si>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</si>
  <si>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</si>
  <si>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</si>
  <si>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</si>
  <si>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</si>
  <si>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</si>
  <si>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</si>
  <si>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</si>
  <si>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</si>
  <si>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</si>
  <si>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</si>
  <si>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</si>
  <si>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</si>
  <si>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</si>
  <si>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</si>
  <si>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</si>
  <si>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</si>
  <si>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</si>
  <si>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t>เพศหญิง คิดเป็นร้อยละ 55.88 เพศชาย คิดเป็นร้อยละ 44.12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</si>
  <si>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</si>
  <si>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</si>
  <si>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ผู้มึความรู้ความสามารถ</t>
  </si>
  <si>
    <t>สูงกว่าปริญญาตรี</t>
  </si>
  <si>
    <t>21 ปีขึ้นไป</t>
  </si>
  <si>
    <t>51 ปีขึ้นไป</t>
  </si>
  <si>
    <t>รับรู้ รับทราบ</t>
  </si>
  <si>
    <t>41 - 50 ปี</t>
  </si>
  <si>
    <t>11/15/2022 15:10:11</t>
  </si>
  <si>
    <t>11 - 20 ปี</t>
  </si>
  <si>
    <t>31 - 40 ปี</t>
  </si>
  <si>
    <t>สำนักงานเลขานุการบัณฑิตวิทยาลัย</t>
  </si>
  <si>
    <t>-</t>
  </si>
  <si>
    <t>20 - 30 ปี</t>
  </si>
  <si>
    <t>11/16/2022 10:48:36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</si>
  <si>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</si>
  <si>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</si>
  <si>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</si>
  <si>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</si>
  <si>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</si>
  <si>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</si>
  <si>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</si>
  <si>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</si>
  <si>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</si>
  <si>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</si>
  <si>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</si>
  <si>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</si>
  <si>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</si>
  <si>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</si>
  <si>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</si>
  <si>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</si>
  <si>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ส่วนที่ 2 ข้อมูลการรับรู้ การสื่อสาร</t>
  </si>
  <si>
    <t>ท่านได้รับทราบข้อมูลวิสัยทัศน์ พันธกิจ ค่านิยม และยุทธศาสตร์ของบัณฑิตวิทยาลัยจากแหล่งใด 
(ตอบได้มากกว่า 1 ข้อ)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</si>
  <si>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[1.ผู้บริหาร]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</si>
  <si>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[2.เพื่อนร่วมงาน]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</si>
  <si>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[3.เว็บไซต์บัณฑิตวิทยาลัย]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</si>
  <si>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[4.ไวนิลประชาสัมพันธ์]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</si>
  <si>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[5.การประชุม]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</si>
  <si>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[6.เอกสารแจก]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</si>
  <si>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[1.1 การกำหนดวิสัยทัศน์ ค่านิยมและยุทธศาสตร์ของบัณฑิตวิทยาลัยมีชัดเจนและเข้าใจง่าย]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</si>
  <si>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[1.2 มีการถ่ายทอดวิสัยทัศน์ ค่านิยมและยุทธศาสตร์สู่การปฏิบัติไปยังบุคลากรอย่างทั่วถึงชัดเจน]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</si>
  <si>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[1.3 ท่านคิดว่างานของท่านมีส่วนร่วมในการผลักดันให้บัณฑิตวิทยาลัยบรรลุผลการดำเนินการที่คาดหวังตามวิสัยทัศน์ ค่านิยมและยุทธศาสตร์]</t>
  </si>
  <si>
    <t>2. การสื่อสาร ถ่ายทอด และการนำไปสู่การปฏิบัติ [2.1 ผู้บริหารมีการสื่อสารและถ่ายทอดวิสัยทัศน์ ค่านิยม และยุทธศาสตร์ให้กับบุคลากรทั่วทั้งองค์กร]</t>
  </si>
  <si>
    <t>2. การสื่อสาร ถ่ายทอด และการนำไปสู่การปฏิบัติ [2.2 ผู้บริหารมีเทคนิคการสื่อสารที่เข้าใจง่าย และสามารถปฏิบัติตามนโยบายได้]</t>
  </si>
  <si>
    <t>2. การสื่อสาร ถ่ายทอด และการนำไปสู่การปฏิบัติ [2.3 ท่านมีส่วนดำเนินการเพื่อให้องค์กรมุ่งไปสู่วิสัยทัศน์ที่ตั้งไว้]</t>
  </si>
  <si>
    <t>2. การสื่อสาร ถ่ายทอด และการนำไปสู่การปฏิบัติ [2.4 ท่านได้นำวิสัยทัศน์ ค่านิยมและยุทธศาสตร์ของบัณฑิตวิทยาลัยไปปรับใช้ในการปฏิบัติงาน]</t>
  </si>
  <si>
    <t>2. การสื่อสาร ถ่ายทอด และการนำไปสู่การปฏิบัติ [2.5 มีการจัดสรรงบประมาณที่เพียงพอเพื่อให้การดำเนินงานบรรลุตามวิสัยทัศน์ที่วางไว้]</t>
  </si>
  <si>
    <t>2. การสื่อสาร ถ่ายทอด และการนำไปสู่การปฏิบัติ [2.6 มีการจัดสรรทรัพยากรที่เพียงพอเพื่อให้การดำเนินงานบรรลุตามวิสัยทัศน์ที่วางไว้]</t>
  </si>
  <si>
    <t>11/15/2022 15:03:17</t>
  </si>
  <si>
    <t>ผู้บริหาร, เพื่อนร่วมงาน, เว็บไซต์บัณฑิตวิทยาลัย, ไวนิลประชาสัมพันธ์, การประชุม, แฟ้มประชุม</t>
  </si>
  <si>
    <t>11/15/2022 15:07:24</t>
  </si>
  <si>
    <t>ผู้บริหาร, เว็บไซต์บัณฑิตวิทยาลัย, ไวนิลประชาสัมพันธ์, การประชุม, แฟ้มประชุม</t>
  </si>
  <si>
    <t>11/15/2022 15:11:42</t>
  </si>
  <si>
    <t>ผู้บริหาร</t>
  </si>
  <si>
    <t>11/15/2022 15:32:14</t>
  </si>
  <si>
    <t>ผู้บริหาร, เพื่อนร่วมงาน, เว็บไซต์บัณฑิตวิทยาลัย, ไวนิลประชาสัมพันธ์</t>
  </si>
  <si>
    <t>11/15/2022 15:35:00</t>
  </si>
  <si>
    <t>11/15/2022 15:36:33</t>
  </si>
  <si>
    <t>ผู้บริหาร, ไวนิลประชาสัมพันธ์, การประชุม, แฟ้มประชุม</t>
  </si>
  <si>
    <t>11/15/2022 15:43:22</t>
  </si>
  <si>
    <t>เว็บไซต์บัณฑิตวิทยาลัย</t>
  </si>
  <si>
    <t>11/15/2022 15:43:36</t>
  </si>
  <si>
    <t>เว็บไซต์บัณฑิตวิทยาลัย, ไวนิลประชาสัมพันธ์</t>
  </si>
  <si>
    <t>11/15/2022 16:04:18</t>
  </si>
  <si>
    <t>11/15/2022 16:19:55</t>
  </si>
  <si>
    <t>เพื่อนร่วมงาน, เว็บไซต์บัณฑิตวิทยาลัย</t>
  </si>
  <si>
    <t>11/15/2022 16:33:27</t>
  </si>
  <si>
    <t>ผู้บริหาร, เพื่อนร่วมงาน, เว็บไซต์บัณฑิตวิทยาลัย, การประชุม, แฟ้มประชุม</t>
  </si>
  <si>
    <t>11/15/2022 17:44:51</t>
  </si>
  <si>
    <t>ผู้บริหาร, ไวนิลประชาสัมพันธ์</t>
  </si>
  <si>
    <t>11/15/2022 18:22:12</t>
  </si>
  <si>
    <t>11/15/2022 21:02:15</t>
  </si>
  <si>
    <t>ไม่รับทราบ</t>
  </si>
  <si>
    <t>11/15/2022 23:28:22</t>
  </si>
  <si>
    <t>ผู้บริหาร, เว็บไซต์บัณฑิตวิทยาลัย, การประชุม, แฟ้มประชุม</t>
  </si>
  <si>
    <t>11/16/2022 10:46:45</t>
  </si>
  <si>
    <t>ผู้บริหาร, เพื่อนร่วมงาน, การประชุม</t>
  </si>
  <si>
    <t>11/17/2022 10:42:51</t>
  </si>
  <si>
    <t>11/17/2022 10:53:09</t>
  </si>
  <si>
    <t>ผู้บริหาร, เพื่อนร่วมงาน, เว็บไซต์บัณฑิตวิทยาลัย, การประชุม</t>
  </si>
  <si>
    <t>11/17/2022 11:06:13</t>
  </si>
  <si>
    <t>น้อยที่สุด</t>
  </si>
  <si>
    <t>11/17/2022 11:07:59</t>
  </si>
  <si>
    <t>ผู้บริหาร, เว็บไซต์บัณฑิตวิทยาลัย</t>
  </si>
  <si>
    <t>11/17/2022 11:24:19</t>
  </si>
  <si>
    <t>ไวนิลประชาสัมพันธ์</t>
  </si>
  <si>
    <t>11/17/2022 11:24:20</t>
  </si>
  <si>
    <t>เว็บไซต์บัณฑิตวิทยาลัย, การประชุม, แฟ้มประชุม</t>
  </si>
  <si>
    <t>11/17/2022 11:26:48</t>
  </si>
  <si>
    <t>11/17/2022 11:38:09</t>
  </si>
  <si>
    <t>11/17/2022 13:08:56</t>
  </si>
  <si>
    <t>11/17/2022 13:33:35</t>
  </si>
  <si>
    <t>ผู้บริหาร, เพื่อนร่วมงาน, เว็บไซต์บัณฑิตวิทยาลัย</t>
  </si>
  <si>
    <t>11/17/2022 13:49:01</t>
  </si>
  <si>
    <t>11/21/2022 10:07:34</t>
  </si>
  <si>
    <t>11/21/2022 10:50:26</t>
  </si>
  <si>
    <r>
      <rPr>
        <b/>
        <i/>
        <u/>
        <sz val="16"/>
        <rFont val="TH SarabunPSK"/>
        <family val="2"/>
      </rPr>
      <t>ส่วนที่ 2</t>
    </r>
    <r>
      <rPr>
        <b/>
        <sz val="16"/>
        <rFont val="TH SarabunPSK"/>
        <family val="2"/>
      </rPr>
      <t xml:space="preserve"> ข้อมูลการรับรู้ การสื่อสาร</t>
    </r>
  </si>
  <si>
    <t xml:space="preserve">ค่านิยมและยุทธศาสตร์ของบัณฑิตวิทยาลัย พบว่า ผู้ตอบแบบสำรวจ รับรู้ รับทราบวิสัยทัศน์ฯ </t>
  </si>
  <si>
    <t>คิดเป็นร้อยละ 100.00</t>
  </si>
  <si>
    <t>การรับรู้ การสื่อสาร</t>
  </si>
  <si>
    <t xml:space="preserve">                                                                     - 4 -</t>
  </si>
  <si>
    <t>เพื่อนร่วมงาน</t>
  </si>
  <si>
    <t>การประชุม</t>
  </si>
  <si>
    <t>แฟ้มประชุม</t>
  </si>
  <si>
    <t>การรับทราบข้อมูลวิสัยทัศน์ พันธกิจ ค่านิยม และยุทธศาสตร์</t>
  </si>
  <si>
    <t>ได้ง่าย ชัดเจน และทั่วถึงมากที่สุด (เรียงลำดับความสำคัญจาก 1 - 6)</t>
  </si>
  <si>
    <t>รับทราบวิสัยทัศน์ ค่านิยมและยุทธศาสตร์ได้ง่าย ชัดเจนฯ</t>
  </si>
  <si>
    <t>เอกสารแจก</t>
  </si>
  <si>
    <t>คิดเป็นร้อยละ 25.42 รองลงมาคือ เว็บไซต์บัณฑิตวิทยาลัย คิดเป็นร้อยละ 18.64</t>
  </si>
  <si>
    <t>1.วิสัยทัศน์ ค่านิยมและยุทธศาสตร์</t>
  </si>
  <si>
    <t>และเข้าใจง่าย</t>
  </si>
  <si>
    <t xml:space="preserve">อย่างทั่วถึงชัดเจน </t>
  </si>
  <si>
    <t>1.3 ท่านคิดว่างานของท่านมีส่วนร่วมในการผลักดันให้บัณฑิตวิทยาลัยบรรลุผล</t>
  </si>
  <si>
    <t>การดำเนินการที่คาดหวังตามวิสัยทัศน์ ค่านิยมและยุทธศาสตร์</t>
  </si>
  <si>
    <t>1.1 การกำหนดวิสัยทัศน์ ค่านิยมและยุทธศาสตร์ของบัณฑิตวิทยาลัยมีชัดเจน</t>
  </si>
  <si>
    <t>1.2 มีการถ่ายทอดวิสัยทัศน์ ค่านิยมและยุทธศาสตร์สู่การปฏิบัติไปยังบุคลากร</t>
  </si>
  <si>
    <t>2.1 ผู้บริหารมีการสื่อสารและถ่ายทอดวิสัยทัศน์ ค่านิยม และยุทธศาสตร์ให้กับบุคลากร</t>
  </si>
  <si>
    <t>ทั่วทั้งองค์กร</t>
  </si>
  <si>
    <t>2.3 ท่านมีส่วนดำเนินการเพื่อให้องค์กรมุ่งไปสู่วิสัยทัศน์ที่ตั้งไว้</t>
  </si>
  <si>
    <t>2.2 ผู้บริหารมีเทคนิคการสื่อสารที่เข้าใจง่าย และสามารถปฏิบัติตามนโยบายได้</t>
  </si>
  <si>
    <t>2.4 ท่านได้นำวิสัยทัศน์ ค่านิยมและยุทธศาสตร์ของบัณฑิตวิทยาลัยไปปรับใช้ในการปฏิบัติงาน</t>
  </si>
  <si>
    <t>2.5 มีการจัดสรรงบประมาณที่เพียงพอเพื่อให้การดำเนินงานบรรลุตามวิสัยทัศน์ที่วางไว้</t>
  </si>
  <si>
    <t>2.6 มีการจัดสรรทรัพยากรที่เพียงพอเพื่อให้การดำเนินงานบรรลุตามวิสัยทัศน์ที่วางไว้</t>
  </si>
  <si>
    <t>เฉลี่ยรวมด้านวิสัยทัศน์ ค่านิยมและยุทธศาสตร์</t>
  </si>
  <si>
    <t>เฉลี่ยรวมด้านการสื่อสาร ถ่ายทอด และการนำไปสู่การปฏิบัติ</t>
  </si>
  <si>
    <t xml:space="preserve">2.การสื่อสาร ถ่ายทอด และการนำไปสู่การปฏิบัติ
 </t>
  </si>
  <si>
    <t>เฉลี่ยรวม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</si>
  <si>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มีความคิดเห็นอยู่ในระดับมาก
</t>
  </si>
  <si>
    <t>(ค่าเฉลี่ย 4.46)</t>
  </si>
  <si>
    <t xml:space="preserve">(ค่าเฉลี่ย 4.48) รองลงมาคือ ด้านวิสัยทัศน์ ค่านิยมและยุทธศาสตร์ (ค่าเฉลี่ย 4.43) เมื่อพิจารณารายข้อแล้ว พบว่า </t>
  </si>
  <si>
    <t>- 5 -</t>
  </si>
  <si>
    <t>ค่านิยมและยุทธศาสตร์ของบัณฑิตวิทยาลัยจากแหล่งใด (ตอบได้มากกว่า 1 ข้อ)</t>
  </si>
  <si>
    <t>คิดเป็นร้อยละ 19.57</t>
  </si>
  <si>
    <t>-6-</t>
  </si>
  <si>
    <t xml:space="preserve">เมื่อพิจารณารายด้านแล้ว พบว่า ด้านการสื่อสาร ถ่ายทอด และการนำไปสู่การปฏิบัติมีค่าเฉลี่ยสูงสุด </t>
  </si>
  <si>
    <t xml:space="preserve">ข้อที่มีค่าผู้บริหารมีการสื่อสารและถ่ายทอดวิสัยทัศน์ ค่านิยม และยุทธศาสตร์ให้กับบุคลากรทั่วทั้งองค์กรมีค่าเฉลี่ยสูงสุด </t>
  </si>
  <si>
    <r>
      <rPr>
        <b/>
        <i/>
        <sz val="15"/>
        <color theme="1"/>
        <rFont val="TH SarabunPSK"/>
        <family val="2"/>
      </rPr>
      <t xml:space="preserve">ส่วนที่ 3 </t>
    </r>
    <r>
      <rPr>
        <i/>
        <sz val="15"/>
        <color theme="1"/>
        <rFont val="TH SarabunPSK"/>
        <family val="2"/>
      </rPr>
      <t>ข้อมูลเกี่ยวกับการสื่อสาร ถ่ายทอด และการนำไปสู่การปฏิบัติ</t>
    </r>
    <r>
      <rPr>
        <sz val="15"/>
        <color theme="1"/>
        <rFont val="TH SarabunPSK"/>
        <family val="2"/>
      </rPr>
      <t xml:space="preserve">
</t>
    </r>
  </si>
  <si>
    <t>ประจำปีงบประมาณ พ.ศ. 2565</t>
  </si>
  <si>
    <t xml:space="preserve">ผลการตอบแบบประเมินการรับรู้และความเข้าใจวิสัยทัศน์ ค่านิยมและยุทธศาสตร์ของบัณฑิตวิทยาลัย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</si>
  <si>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ข้อมูลทั่วไปของผู้ตอบแบบแบบประเมิน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</si>
  <si>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แสดงจำนวนและร้อยละของผู้ตอบแบบแบบประเมิน จำแนกตามเพศ</t>
    </r>
  </si>
  <si>
    <t xml:space="preserve">           จากตาราง 1 แสดงจำนวนร้อยละของผู้ตอบแบบแบบประเมิน จำแนกตามเพศ พบว่า ผู้ตอบแบบประเมิน</t>
  </si>
  <si>
    <t xml:space="preserve">ประเมินรับทราบข้อมูลฯ จากเว็บไซต์บัณฑิตวิทยาลัย คิดเป็นร้อยละ 23.71 รองลงมาคือ ผู้บริหาร </t>
  </si>
  <si>
    <t>และยุทธศาสตร์ได้ง่าย ชัดเจนฯ พบว่า ผู้ตอบแบบประเมินรับทราบวิสัยทัศน์ฯ จากผู้บริหารมากที่สุด</t>
  </si>
  <si>
    <t>(ค่าเฉลี่ย 4.68) รองลงมาคือ ผู้บริหารมีเทคนิคการสื่อสารที่เข้าใจง่าย และสามารถปฏิบัติตามนโยบายได้ อยู่ในระดับ</t>
  </si>
  <si>
    <t xml:space="preserve">มากที่สุด (ค่าเฉลี่ย 4.62)      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</si>
  <si>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</si>
  <si>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พนักงานเงินรายได้ ช่วงอายุน้อยกว่า 30 ปี</t>
  </si>
  <si>
    <t>พนักงานเงินรายได้ ช่วงอายุ 41-50 ปี</t>
  </si>
  <si>
    <t>พนักงานเงินแผ่นดิน ช่วงอายุ 41-50 ปี</t>
  </si>
  <si>
    <t>บุคลากรสายวิชาการ</t>
  </si>
  <si>
    <t xml:space="preserve">           จากตาราง 2 แสดงจำนวนร้อยละของผู้ตอบแบบสอบถามจำแนกตามอายุ พบว่า ผู้ตอบแบบประเมิน</t>
  </si>
  <si>
    <t xml:space="preserve">           จากตาราง 7 แสดงจำนวนร้อยละของผู้ตอบแบบประเมิน จำแนกตามรับรู้ รับทราบวิสัยทัศน์ </t>
  </si>
  <si>
    <r>
      <rPr>
        <b/>
        <i/>
        <sz val="16"/>
        <rFont val="TH SarabunPSK"/>
        <family val="2"/>
      </rPr>
      <t>ตาราง 7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ท่านรับรู้ รับทราบวิสัยทัศน์ ค่านิยมและยุทธศาสตร์ของบัณฑิตวิทยาลัย</t>
    </r>
  </si>
  <si>
    <r>
      <rPr>
        <b/>
        <i/>
        <sz val="16"/>
        <rFont val="TH SarabunPSK"/>
        <family val="2"/>
      </rPr>
      <t>ตาราง 8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แสดงจำนวนและร้อยละของผู้ตอบแบบประเมิน จำแนกตามการรับทราบข้อมูลวิสัยทัศน์ พันธกิจ  </t>
    </r>
  </si>
  <si>
    <t>จากตาราง 8 แสดงจำนวนร้อยละของผู้ตอบแบบประเมิน จำแนกตามสถานภาพ พบว่า ผู้ตอบแบบ</t>
  </si>
  <si>
    <r>
      <rPr>
        <b/>
        <i/>
        <sz val="16"/>
        <rFont val="TH SarabunPSK"/>
        <family val="2"/>
      </rPr>
      <t>ตาราง 9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จำแนกตามรับทราบวิสัยทัศน์ ค่านิยมและยุทธศาสตร์</t>
    </r>
  </si>
  <si>
    <t xml:space="preserve">           จากตาราง 9 แสดงจำนวนร้อยละของผู้ตอบแบบประเมิน จำแนกตามรับทราบวิสัยทัศน์ ค่านิยม</t>
  </si>
  <si>
    <t xml:space="preserve">จากตาราง 10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</si>
  <si>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พนักงานเงินรายได้ ช่วงอายุ 31-40 ปี</t>
  </si>
  <si>
    <t>พนักงานเงินรายได้ ช่วงอายุ 51 ปี</t>
  </si>
  <si>
    <t>พนักงานเงินแผ่นดิน ช่วงอายุ 51 ปี</t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</si>
  <si>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จำแนกตามประสบการณ์ในการทำงาน</t>
    </r>
  </si>
  <si>
    <t xml:space="preserve">          จากตาราง 3 แสดงจำนวนร้อยละของผู้ตอบแบบประเมิน จำแนกตามประสบการณ์ในการทำงาน</t>
  </si>
  <si>
    <t>-3-</t>
  </si>
  <si>
    <t>บุคลากรเงินรายได้</t>
  </si>
  <si>
    <t>บุคลากรเงินแผ่นดิน</t>
  </si>
  <si>
    <t>ช่วงอายุน้อยกว่า 30 ปี</t>
  </si>
  <si>
    <t>ช่วงอายุ 31 - 40 ปี</t>
  </si>
  <si>
    <t>ช่วงอายุ 41 - 50 ปี</t>
  </si>
  <si>
    <t>ช่วงอายุ 51 ปีขึ้นไป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</si>
  <si>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</si>
  <si>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1.การกำหนดวิสัยทัศน์ ค่านิยมและยุทธศาสตร์ของบัณฑิตวิทยาลัยมีชัดเจน</t>
  </si>
  <si>
    <t>2.มีการถ่ายทอดวิสัยทัศน์ ค่านิยมและยุทธศาสตร์สู่การปฏิบัติไปยังบุคลากร</t>
  </si>
  <si>
    <t>3.ท่านคิดว่างานของท่านมีส่วนร่วมในการผลักดันให้บัณฑิตวิทยาลัยบรรลุผล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</si>
  <si>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</si>
  <si>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1.ผู้บริหารมีการสื่อสารและถ่ายทอดวิสัยทัศน์ ค่านิยม และยุทธศาสตร์</t>
  </si>
  <si>
    <t>2.ผู้บริหารมีเทคนิคการสื่อสารที่เข้าใจง่าย และสามารถปฏิบัติตามนโยบาย</t>
  </si>
  <si>
    <t>3.มีส่วนดำเนินการเพื่อให้องค์กรมุ่งไปสู่วิสัยทัศน์ที่ตั้งไว้</t>
  </si>
  <si>
    <t>4.นำวิสัยทัศน์ ค่านิยมและยุทธศาสตร์ของบัณฑิตวิทยาลัยไปปรับใช้ในการปฏิบัติงาน</t>
  </si>
  <si>
    <t>5.จัดสรรงบประมาณที่เพียงพอเพื่อให้การดำเนินงานบรรลุตามวิสัยทัศน์</t>
  </si>
  <si>
    <t>6.จัดสรรทรัพยากรที่เพียงพอเพื่อให้การดำเนินงานบรรลุตามวิสัยทัศน์ที่วางไว้</t>
  </si>
  <si>
    <t>เฉลี่ยรวมเฉลี่ยรวมด้านวิสัยทัศน์ ค่านิยมและยุทธศาสตร์</t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</si>
  <si>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</si>
  <si>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</si>
  <si>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</si>
  <si>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</si>
  <si>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</si>
  <si>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</si>
  <si>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>-4-</t>
  </si>
  <si>
    <t>ของบัณฑิตวิทยาลัยมีชัดเจน มีการถ่ายทอดวิสัยทัศน์ ค่านิยม และยุทธศาสตร์ สู่การปฏิบัติไปยังบุคลากร</t>
  </si>
  <si>
    <t xml:space="preserve">          ผู้ตอบแบบสอบถามมีความคิดเห็นเกี่ยวกับการตอบแบบสอบถามด้านการสื่อสาร ถ่ายทอด </t>
  </si>
  <si>
    <t>ตามนโยบาย จัดสรรงบประมาณที่เพียงพอเพื่อให้การดำเนินงานบรรลุตามวิสัยทัศน์ จัดสรรทรัพยากรที่เพียงพอเพื่อให้</t>
  </si>
  <si>
    <t xml:space="preserve">ส่วนใหญ่เป็นบุคลากรเงินแผ่นดิน ช่วงอายุ 41 - 50 ปี คิดเป็นร้อยละ 47.06 รองลงมาคือ บุคลากรเงินรายได้  </t>
  </si>
  <si>
    <t>ช่วงอายุ 31 - 40 ปี คิดเป็นร้อยละ 20.59</t>
  </si>
  <si>
    <t xml:space="preserve">           (1) บุคลากรเงินงบประมาณรายได้ช่วงอายุน้อยกว่า 30 ปี มีความคิดเห็นว่าการกำหนดวิสัยทัศน์ ค่านิยมและยุทธศาสตร์ของบัณฑิตวิทยาลัยมีชัดเจน มีการถ่ายทอดวิสัยทัศน์ ค่านิยมและยุทธศาสตร์</t>
  </si>
  <si>
    <t>(5) บุคลากรงบประมาณเงินแผ่นดินช่วงอายุช่วงอายุ 41 - 50 ปี การกำหนดวิสัยทัศน์ ค่านิยมและยุทธศาสตร์ของบัณฑิตวิทยาลัยมีชัดเจนมีส่วนร่วมในการผลักดันให้บัณฑิตวิทยาลัยบรรลุผลในระดับสูงที่สุด</t>
  </si>
  <si>
    <t>(6) บุคลากรงบประมาณเงินแผ่นดินช่วงอายุ 51 ปีขึ้นไป มีความคิดเห็นว่าการกำหนดวิสัยทัศน์ ค่านิยมและยุทธศาสตร์ของบัณฑิตวิทยาลัยมีชัดเจน มีการถ่ายทอดวิสัยทัศน์ ค่านิยมและยุทธศาสตร์สู่การปฏิบัติ</t>
  </si>
  <si>
    <t xml:space="preserve">สู่การปฏิบัติไปยังบุคลากร มีส่วนร่วมในการผลักดันให้บัณฑิตวิทยาลัยบรรลุผลอยู่ในระดับสูงที่สุด        4.50 </t>
  </si>
  <si>
    <t xml:space="preserve">(2) บุคลากรงบประมาณเงินรายได้ช่วงอายุ ช่วงอายุ 31 - 40 ปี มีความคิดเห็นว่าการกำหนดวิสัยทัศน์ ค่านิยมและยุทธศาสตร์ของบัณฑิตวิทยาลัยมีชัดเจนอยู่ในระดับสูงที่สุด        4.57 รองลงมาคือ </t>
  </si>
  <si>
    <t xml:space="preserve">มีส่วนร่วมในการผลักดันให้บัณฑิตวิทยาลัยบรรลุผล          4.29 </t>
  </si>
  <si>
    <t xml:space="preserve">(3) บุคลากรงบประมาณเงินรายได้ช่วงอายุ ช่วงอายุ 41 - 50 ปี มีความคิดเห็นว่ามีส่วนร่วมในการผลักดันให้บัณฑิตวิทยาลัยบรรลุผลอยู่ในระดับสูงที่สุด         4.75 รองลงมาคือ การกำหนดวิสัยทัศน์ </t>
  </si>
  <si>
    <t>ค่านิยมและยุทธศาสตร์ของบัณฑิตวิทยาลัยมีชัดเจน มีการถ่ายทอดวิสัยทัศน์ ค่านิยมและยุทธศาสตร์สู่การปฏิบัติไปยังบุคลากร        4.50</t>
  </si>
  <si>
    <t xml:space="preserve">(4) บุคลากรงบประมาณเงินรายได้ช่วงอายุ ช่วงอายุ 51 ปีขึ้นไป มีความคิดเห็นว่าการกำหนดวิสัยทัศน์ ค่านิยมและยุทธศาสตร์ของบัณฑิตวิทยาลัยมีชัดเจนอยู่ในระดับสูงที่สุด        4.00 รองลงมาคือ </t>
  </si>
  <si>
    <t>มีการถ่ายทอดวิสัยทัศน์ ค่านิยมและยุทธศาสตร์สู่การปฏิบัติไปยังบุคลากร มีส่วนร่วมในการผลักดันให้บัณฑิตวิทยาลัยบรรลุผล        3.00</t>
  </si>
  <si>
    <t xml:space="preserve">       4.50 รองลงมาคือ มีการถ่ายทอดวิสัยทัศน์ ค่านิยมและยุทธศาสตร์สู่การปฏิบัติไปยังบุคลากร        4.44 </t>
  </si>
  <si>
    <t>ไปยังบุคลากรมีส่วนร่วมในการผลักดันให้บัณฑิตวิทยาลัยบรรลุผล      4.50</t>
  </si>
  <si>
    <t xml:space="preserve">ผู้บริหารมีเทคนิคการสื่อสารที่เข้าใจง่าย และสามารถปฏิบัติตามนโยบายมีส่วนดำเนินการเพื่อให้องค์กรมุ่งไปสู่วิสัยทัศน์ที่ตั้งไว้ นำวิสัยทัศน์ ค่านิยมและยุทธศาสตร์ของบัณฑิตวิทยาลัยไปปรับใช้ในการปฏิบัติงาน </t>
  </si>
  <si>
    <t>จัดสรรงบประมาณที่เพียงพอเพื่อให้การดำเนินงานบรรลุตามวิสัยทัศน์ จัดสรรทรัพยากรที่เพียงพอเพื่อให้การดำเนินงานบรรลุตามวิสัยทัศน์ที่วางไว้          4.50</t>
  </si>
  <si>
    <t>(2) บุคลากรงบประมาณเงินรายได้ช่วงอายุ ช่วงอายุ 31 - 40 ปี มีความคิดเห็นว่าผู้บริหารมีเทคนิคการสื่อสารที่เข้าใจง่าย และสามารถปฏิบัติตามนโยบายอยู่ในระดับสูงที่สุด        4.71 รองลงมาคือ ผู้บริหารมีการสื่อสาร</t>
  </si>
  <si>
    <t xml:space="preserve">และถ่ายทอดวิสัยทัศน์ ค่านิยม และยุทธศาสตร์         4.57 </t>
  </si>
  <si>
    <t>(3) บุคลากรงบประมาณเงินรายได้ช่วงอายุ ช่วงอายุ 41 - 50 ปี มีความคิดเห็นว่าผู้บริหารมีการสื่อสารและถ่ายทอดวิสัยทัศน์ ค่านิยม และยุทธศาสตร์อยู่ในระดับสูงที่สุด           4.75 รองลงมาคือ ผู้บริหารมีเทคนิคการสื่อสาร</t>
  </si>
  <si>
    <t xml:space="preserve">ที่เข้าใจง่าย และสามารถปฏิบัติตามนโยบาย จัดสรรงบประมาณที่เพียงพอเพื่อให้การดำเนินงานบรรลุตามวิสัยทัศน์ จัดสรรทรัพยากรที่เพียงพอเพื่อให้การดำเนินงานบรรลุตามวิสัยทัศน์ที่วางไว้          4.50 </t>
  </si>
  <si>
    <t xml:space="preserve">(4) บุคลากรงบประมาณเงินช่วงอายุ 51 ปีขึ้นไป มีความคิดเห็นว่าผู้บริหารมีการสื่อสารและถ่ายทอดวิสัยทัศน์ ค่านิยม และยุทธศาสตร์ ผู้บริหารมีเทคนิคการสื่อสารที่เข้าใจง่าย และสามารถปฏิบัติตามนโยบาย </t>
  </si>
  <si>
    <t xml:space="preserve">มีส่วนดำเนินการเพื่อให้องค์กรมุ่งไปสู่วิสัยทัศน์ที่ตั้งไว้ นำวิสัยทัศน์ ค่านิยมและยุทธศาสตร์ของบัณฑิตวิทยาลัยไปปรับใช้ในการปฏิบัติงานจัดสรรงบประมาณที่เพียงพอเพื่อให้การดำเนินงานบรรลุตามวิสัยทัศน์ </t>
  </si>
  <si>
    <t xml:space="preserve">จัดสรรทรัพยากรที่เพียงพอเพื่อให้การดำเนินงานบรรลุตามวิสัยทัศน์ที่วางไว้           3.00  </t>
  </si>
  <si>
    <t xml:space="preserve">(5) บุคลากรงบประมาณเงินแผ่นดินช่วงอายุ ช่วงอายุ 41 - 50 ปี มีความคิดเห็นว่าผู้บริหารมีการสื่อสารและถ่ายทอดวิสัยทัศน์ ค่านิยม และยุทธศาสตร์อยู่ในระดับสูงที่สุด            4.69 </t>
  </si>
  <si>
    <t>รองลงมาคือ ผู้บริหารมีเทคนิคการสื่อสารที่เข้าใจง่าย และสามารถปฏิบัติตามนโยบาย           4.63</t>
  </si>
  <si>
    <t>(6) บุคลากรงบประมาณเงินแผ่นดินช่วงอายุ 51 ปีขึ้นไป มีความคิดเห็นว่าผู้บริหารมีการสื่อสารและถ่ายทอดวิสัยทัศน์ ค่านิยม และยุทธศาสตร์อยู่ในระดับสูงที่สุด          5.00 รองลงมาคือ ผู้บริหารมีเทคนิค</t>
  </si>
  <si>
    <t>การสื่อสารที่เข้าใจง่าย และสามารถปฏิบัติตามนโยบาย มีส่วนดำเนินการเพื่อให้องค์กรมุ่งไปสู่วิสัยทัศน์ที่ตั้งไว้ นำวิสัยทัศน์ ค่านิยมและยุทธศาสตร์ของบัณฑิตวิทยาลัยไปปรับใช้ในการปฏิบัติงาน จัดสรรงบประมาณ</t>
  </si>
  <si>
    <t>ที่เพียงพอเพื่อให้การดำเนินงานบรรลุตามวิสัยทัศน์        4.50</t>
  </si>
  <si>
    <t xml:space="preserve">(1) บุคลากรเงินงบประมาณรายได้ช่วงอายุน้อยกว่า 30 ปี มีความคิดเห็นว่าผู้บริหารมีการสื่อสารและถ่ายทอดวิสัยทัศน์ ค่านิยม และยุทธศาสตร์อยู่ในระดับสูงที่สุด          5.00 รองลงมาคือ </t>
  </si>
  <si>
    <t xml:space="preserve">               บัณฑิตวิทยาลัยได้จัดทำแบบประเมินการรับรู้และความเข้าใจวิสัยทัศน์ ค่านิยมและยุทธศาสตร์</t>
  </si>
  <si>
    <t xml:space="preserve">EdPEx โดยแบ่งบุคลากรออกเป็น 2 ประเภท คือ บุคลากรงบประมาณรายได้ และบุคลากรงบประมาณแผ่นดิน แบ่งตามอายุ  </t>
  </si>
  <si>
    <t xml:space="preserve">ของบัณฑิตวิทยาลัย ประจำปีงบประมาณ พ.ศ. 2565 โดยวิเคราะห์ข้อมูลตามเกณฑ์ที่บัณฑิตวิทยาลัยใช้ในการประเมิน </t>
  </si>
  <si>
    <t>จากผลการตอบแบบประเมิน มีบุคลากรทั้งสิ้น 35 คน มีผู้ตอบแบบประเมิน จำนวนทั้งสิ้น 34 คน คิดเป็นร้อยละ 97.14</t>
  </si>
  <si>
    <t xml:space="preserve">โดยผู้ตอบแบบประเมินเป็นเพศหญิง คิดเป็นร้อยละ 55.88 เพศชาย คิดเป็นร้อยละ  44.12 เป็นบุคลากรเงินแผ่นดิน </t>
  </si>
  <si>
    <t>ช่วงอายุ 41 - 50 ปี คิดเป็นร้อยละ 47.06 รองลงมาคือ บุคลากรเงินรายได้ช่วงอายุ 31 - 40 ปี คิดเป็นร้อยละ 20.59</t>
  </si>
  <si>
    <t xml:space="preserve">ส่วนใหญ่มีประสบการณ์ในการทำงาน 16 ปีขึ้นไป คิดเป็นร้อยละ 58.82 รองลงมาคือ ประสบการณ์ในการทำงาน </t>
  </si>
  <si>
    <t>11 - 15 ปี คิดเป็นร้อยละ 17.65</t>
  </si>
  <si>
    <t xml:space="preserve">              จากการวิเคราะห์แบบประเมินการรับรู้และความเข้าใจวิสัยทัศน์ ค่านิยมและยุทธศาสตร์ของบัณฑิตวิทยาลัย </t>
  </si>
  <si>
    <t xml:space="preserve">ประจำปีงบประมาณ พ.ศ. 2565 ในภาพรวม พบว่า ผู้ตอบแบบประเมินมีความคิดเห็นโดยรวมอยู่ในระดับมากที่สุด </t>
  </si>
  <si>
    <t>1.การกำหนดวิสัยทัศน์ ค่านิยมและยุทธศาสตร์ของบัณฑิตวิทยาลัย</t>
  </si>
  <si>
    <t xml:space="preserve">      จากตาราง 4 พบว่า ผู้ตอบแบบสอบถามมีความคิดเห็นเกี่ยวกับการตอบแบบสอบถามด้านวิสัยทัศน์ </t>
  </si>
  <si>
    <t>จากตาราง 5 พบว่า ผู้ตอบแบบสอบถามมีความคิดเห็นในภาพรวมเกี่ยวกับการตอบแบบสอบถามด้านการสื่อสาร</t>
  </si>
  <si>
    <t xml:space="preserve">             เมื่อพิจารณารายข้อ พบว่า จัดสรรงบประมาณที่เพียงพอ และจัดสรรทรัพยากรที่เพียงพอเพื่อให้การดำเนินงานบรรลุ</t>
  </si>
  <si>
    <t>N=34</t>
  </si>
  <si>
    <t xml:space="preserve">           เมื่อพิจารณารายข้อ พบว่า การกำหนดวิสัยทัศน์ ค่านิยมและยุทธศาสตร์ของบัณฑิตวิทยาลัยมาก</t>
  </si>
  <si>
    <t>(         4.50) รองลงมาคือ มีส่วนร่วมในการผลักดันให้บัณฑิตวิทยาลัยบรรลุผล (       4.44)</t>
  </si>
  <si>
    <t>ถ่ายทอดและการนำไปสู่การปฏิบัติอยู่ในระดับมาก (    = 4.48)</t>
  </si>
  <si>
    <t>ตามวิสัยทัศน์อยู่ในระดับมากที่สุด (          4.68)  รองลงมาคือ ผู้บริหารมีเทคนิคการสื่อสารที่เข้าใจง่ายและสามารถปฏิบัติ</t>
  </si>
  <si>
    <r>
      <rPr>
        <b/>
        <i/>
        <sz val="15"/>
        <color theme="1"/>
        <rFont val="TH SarabunPSK"/>
        <family val="2"/>
      </rPr>
      <t xml:space="preserve">ตาราง 6 </t>
    </r>
    <r>
      <rPr>
        <sz val="15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และระดับความคิดเห็นเกี่ยวกับการตอบแบบสอบถามฯ (N = 34)</t>
    </r>
  </si>
  <si>
    <t xml:space="preserve">จากตาราง 6  ผู้ตอบแบบสอบถามมีความคิดเห็นเกี่ยวกับการตอบแบบสอบถามด้านวิสัยทัศน์ ค่านิยมและยุทธศาสตร์ พบว่า </t>
  </si>
  <si>
    <t xml:space="preserve">จากตาราง 7 ผู้ตอบแบบสอบถามมีความคิดเห็นเกี่ยวกับการตอบแบบสอบถามด้านการสื่อสาร ถ่ายทอด และการนำไปสู่การปฏิบัติ พบว่า </t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</si>
  <si>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</si>
  <si>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-5-</t>
  </si>
  <si>
    <t>เมื่อพิจารณารายข้อ พบว่า การกำหนดวิสัยทัศน์ ค่านิยมและยุทธศาสตร์ของบัณฑิตวิทยาลัยสูงที่สุด</t>
  </si>
  <si>
    <t>ค่านิยมและยุทธศาสตร์อยู่ในระดับมาก (        4.43)</t>
  </si>
  <si>
    <t xml:space="preserve">        4.50 รองลงมาคือ บุคลากรมีส่วนร่วมในการผลักดันให้บัณฑิตวิทยาลัยบรรลุผล         4.44</t>
  </si>
  <si>
    <t>ตามนโยบายอยู่ในระดับมากที่สุด (        4.62)</t>
  </si>
  <si>
    <t xml:space="preserve">              ผู้ตอบแบบสอบถามมีความคิดเห็นเกี่ยวกับการตอบแบบสอบถามด้านการสื่อสารถ่ายทอดและการนำไปสู่</t>
  </si>
  <si>
    <t>รองลงมาคือ ผู้บริหารมีเทคนิคการสื่อสารที่เข้าใจง่าย และสามารถปฏิบัติตามนโยบายอยู่ในระดับมากที่สุด         4.62</t>
  </si>
  <si>
    <t xml:space="preserve">           เมื่อวิเคราะห์ข้อมูลตามประเภทและช่วงอายุบุคลากรบัณฑิตวิทยาลัย พบว่า</t>
  </si>
  <si>
    <t>(1) บุคลากรเงินงบประมาณรายได้ช่วงอายุน้อยกว่า 30 ปี มีความคิดเห็นว่าการกำหนดวิสัยทัศน์ ค่านิยมและ</t>
  </si>
  <si>
    <t xml:space="preserve">ยุทธศาสตร์ของบัณฑิตวิทยาลัยมีชัดเจน มีการถ่ายทอดวิสัยทัศน์ ค่านิยมและยุทธศาสตร์สู่การปฏิบัติไปยังบุคลากร </t>
  </si>
  <si>
    <t>(2) บุคลากรงบประมาณเงินรายได้ช่วงอายุ ช่วงอายุ 31 - 40 ปี  มีความคิดเห็นว่าการกำหนดวิสัยทัศน์ ค่านิยมและ</t>
  </si>
  <si>
    <t>(3) บุคลากรงบประมาณเงินรายได้ช่วงอายุ ช่วงอายุ 41 - 50 ปี  มีความคิดเห็นว่ามีส่วนร่วมในการผลักดันให้บัณฑิตวิทยาลัย</t>
  </si>
  <si>
    <t>(5) บุคลากรงบประมาณเงินแผ่นดินช่วงอายุ ช่วงอายุ 41 - 50 ปี  มีความคิดเห็นว่าการกำหนดวิสัยทัศน์ค่านิยม และยุทธศาสตร์</t>
  </si>
  <si>
    <t>(6) บุคลากรงบประมาณเงินแผ่นดินช่วงอายุ 51 ปีขึ้นไป  มีความคิดเห็นว่าการกำหนดวิสัยทัศน์ ค่านิยมและยุทธศาสตร์</t>
  </si>
  <si>
    <t>(4) บุคลากรงบประมาณเงินรายได้ช่วงอายุ ช่วงอายุ 51 ปีขึ้นไป  มีความคิดเห็นว่าการกำหนดวิสัยทัศน์ ค่านิยมและยุทธศาสตร์</t>
  </si>
  <si>
    <t xml:space="preserve">มีส่วนร่วมในการผลักดันให้บัณฑิตวิทยาลัยบรรลุผลอยู่ในระดับสูงที่สุด       4.50 </t>
  </si>
  <si>
    <t>ยุทธศาสตร์ของบัณฑิตวิทยาลัยมีชัดเจนอยู่ในระดับสูงที่สุด       4.57   รองลงมาคือ มีส่วนร่วมในการผลักดันให้</t>
  </si>
  <si>
    <t>บัณฑิตวิทยาลัยบรรลุผล       4.29</t>
  </si>
  <si>
    <t>บรรลุผลอยู่ในระดับสูงที่สุด        4.75 รองลงมาคือ การกำหนดวิสัยทัศน์ ค่านิยมและยุทธศาสตร์ของบัณฑิตวิทยาลัย</t>
  </si>
  <si>
    <t>มีชัดเจน มีการถ่ายทอดวิสัยทัศน์ ค่านิยมและยุทธศาสตร์สู่การปฏิบัติไปยังบุคลากร            4.50</t>
  </si>
  <si>
    <t>ของบัณฑิตวิทยาลัยมีชัดเจน อยู่ในระดับมากที่สุด       4.00 รองลงมาคือ มีการถ่ายทอดวิสัยทัศน์ ค่านิยมและยุทธศาสตร์</t>
  </si>
  <si>
    <t xml:space="preserve">สู่การปฏิบัติไปยังบุคลากร มีส่วนร่วมในการผลักดันให้บัณฑิตวิทยาลัยบรรลุผล          3.00   </t>
  </si>
  <si>
    <t>ของบัณฑิตวิทยาลัยมีชัดเจนมีส่วนร่วมในการผลักดันให้บัณฑิตวิทยาลัยบรรลุผลในระดับสูงที่สุด         4.50</t>
  </si>
  <si>
    <t>รองลงมาคือ มีการถ่ายทอดวิสัยทัศน์ ค่านิยมและยุทธศาสตร์สู่การปฏิบัติไปยังบุคลากร         4.44</t>
  </si>
  <si>
    <t>มีส่วนร่วมในการผลักดันให้บัณฑิตวิทยาลัยบรรลุผล           4.50</t>
  </si>
  <si>
    <t>และการนำไปสู่การปฏิบัติ พบว่า</t>
  </si>
  <si>
    <t xml:space="preserve">(1) บุคลากรเงินงบประมาณรายได้ช่วงอายุน้อยกว่า 30 ปี มีความคิดเห็นว่าผู้บริหารมีการสื่อสารและถ่ายทอดวิสัยทัศน์ </t>
  </si>
  <si>
    <t>และสามารถปฏิบัติตามนโยบายมีส่วนดำเนินการเพื่อให้องค์กรมุ่งไปสู่วิสัยทัศน์ที่ตั้งไว้ นำวิสัยทัศน์ ค่านิยมและยุทธศาสตร์</t>
  </si>
  <si>
    <t xml:space="preserve">ของบัณฑิตวิทยาลัยไปปรับใช้ในการปฏิบัติงานจัดสรรงบประมาณที่เพียงพอเพื่อให้การดำเนินงานบรรลุตามวิสัยทัศน์  </t>
  </si>
  <si>
    <t>(2) บุคลากรงบประมาณเงินรายได้ช่วงอายุ ช่วงอายุ 31 - 40 ปี ผู้บริหารมีเทคนิคการสื่อสารที่เข้าใจง่าย และสามารถปฏิบัติ</t>
  </si>
  <si>
    <t xml:space="preserve">(3) บุคลากรงบประมาณเงินรายได้ช่วงอายุ ช่วงอายุ 41 - 50 ปี ผู้บริหารมีการสื่อสารและถ่ายทอดวิสัยทัศน์ ค่านิยม </t>
  </si>
  <si>
    <t>(4) บุคลากรงบประมาณเงินช่วงอายุ 51 ปีขึ้นไป ผู้บริหารมีการสื่อสารและถ่ายทอดวิสัยทัศน์ค่านิยม และยุทธศาสตร์</t>
  </si>
  <si>
    <t>ผู้บริหารมีเทคนิคการสื่อสารที่เข้าใจง่าย และสามารถปฏิบัติตามนโยบาย มีส่วนดำเนินการเพื่อให้องค์กรมุ่งไปสู่</t>
  </si>
  <si>
    <t>วิสัยทัศน์ที่ตั้งไว้ นำวิสัยทัศน์ ค่านิยมและยุทธศาสตร์ของบัณฑิตวิทยาลัยไปปรับใช้ในการปฏิบัติงานจัดสรรงบประมาณ</t>
  </si>
  <si>
    <t>ที่เพียงพอเพื่อให้การดำเนินงานบรรลุตามวิสัยทัศน์จัดสรรทรัพยากรที่เพียงพอเพื่อให้การดำเนินงานบรรลุ</t>
  </si>
  <si>
    <t xml:space="preserve">(5) บุคลากรงบประมาณเงินแผ่นดินช่วงอายุ ช่วงอายุ 41 - 50 ปี ผู้บริหารมีการสื่อสารและถ่ายทอดวิสัยทัศน์ ค่านิยม </t>
  </si>
  <si>
    <t xml:space="preserve">(6) บุคลากรงบประมาณเงินแผ่นดินช่วงอายุ 51 ปีขึ้นไปผู้บริหารมีการสื่อสารและถ่ายทอดวิสัยทัศน์ ค่านิยม </t>
  </si>
  <si>
    <t>และสามารถปฏิบัติตามนโยบาย มีส่วนดำเนินการเพื่อให้องค์กรมุ่งไปสู่วิสัยทัศน์ที่ตั้งไว้ นำวิสัยทัศน์ ค่านิยมและ</t>
  </si>
  <si>
    <t>ยุทธศาสตร์ของบัณฑิตวิทยาลัยไปปรับใช้ในการปฏิบัติงาน จัดสรรงบประมาณที่เพียงพอเพื่อให้การดำเนินงาน</t>
  </si>
  <si>
    <t xml:space="preserve">ค่านิยม และยุทธศาสตร์อยู่ในระดับสูงที่สุด         5.00 รองลงมาคือ ผู้บริหารมีเทคนิคการสื่อสารที่เข้าใจง่าย </t>
  </si>
  <si>
    <t xml:space="preserve">จัดสรรทรัพยากรที่เพียงพอเพื่อให้การดำเนินงานบรรลุตามวิสัยทัศน์ที่วางไว้          4.50 </t>
  </si>
  <si>
    <t xml:space="preserve">ตามนโยบายอยู่ในระดับสูงที่สุด           4.71 รองลงมาคือ ผู้บริหารมีการสื่อสารและถ่ายทอดวิสัยทัศน์  </t>
  </si>
  <si>
    <t xml:space="preserve">ค่านิยม และยุทธศาสตร์              4.57 </t>
  </si>
  <si>
    <t>และยุทธศาสตร์อยู่ในระดับสูงที่สุด       4.75 รองลงมาคือ ผู้บริหารมีเทคนิคการสื่อสารที่เข้าใจง่าย และสามารถปฏิบัติ</t>
  </si>
  <si>
    <t xml:space="preserve">การดำเนินงานบรรลุตามวิสัยทัศน์ที่วางไว้           4.50 </t>
  </si>
  <si>
    <t xml:space="preserve">ตามวิสัยทัศน์ที่วางไว้          3.00  </t>
  </si>
  <si>
    <t>บรรลุตามวิสัยทัศน์        4.50</t>
  </si>
  <si>
    <t>และยุทธศาสตร์อยู่ในระดับสูงที่สุด           5.00 รองลงมาคือ ผู้บริหารมีเทคนิคการสื่อสารที่เข้าใจง่าย</t>
  </si>
  <si>
    <t xml:space="preserve">และยุทธศาสตร์อยู่ในระดับสูงที่สุด           4.69 รองลงมาคือ ผู้บริหารมีเทคนิคการสื่อสารที่เข้าใจง่าย </t>
  </si>
  <si>
    <t xml:space="preserve">และสามารถปฏิบัติตามนโยบาย        4.63 </t>
  </si>
  <si>
    <t>การปฏิบัติในภาพรวมมีความคิดเห็นอยู่ในระดับมาก          4.48 เมื่อพิจารณารายข้อ พบว่า จัดสรรงบประมาณที่เพียงพอ</t>
  </si>
  <si>
    <t>เพื่อให้ พบว่า จัดสรรงบประมาณที่เพียงพอเพื่อให้การดำเนินงานบรรลุตามวิสัยทัศน์ที่วางไว้อยู่ในระดับมากที่สุด          4.68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</si>
</sst>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0"/>
      <color theme="1"/>
      <name val="Arial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19" fillId="2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0" borderId="0" xfId="0" applyFont="1"/>
    <xf numFmtId="2" fontId="20" fillId="0" borderId="3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0" fillId="0" borderId="0" xfId="0" applyNumberFormat="1" applyFont="1"/>
    <xf numFmtId="0" fontId="24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0" fillId="0" borderId="12" xfId="0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0" fontId="28" fillId="0" borderId="23" xfId="0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2" fontId="20" fillId="0" borderId="4" xfId="0" applyNumberFormat="1" applyFont="1" applyBorder="1" applyAlignment="1">
      <alignment horizontal="center" vertical="top"/>
    </xf>
    <xf numFmtId="2" fontId="20" fillId="0" borderId="3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8" fillId="0" borderId="23" xfId="0" applyFont="1" applyBorder="1" applyAlignment="1">
      <alignment vertical="center"/>
    </xf>
    <xf numFmtId="2" fontId="18" fillId="2" borderId="1" xfId="0" applyNumberFormat="1" applyFont="1" applyFill="1" applyBorder="1" applyAlignment="1">
      <alignment horizontal="center"/>
    </xf>
    <xf numFmtId="2" fontId="29" fillId="2" borderId="0" xfId="0" applyNumberFormat="1" applyFont="1" applyFill="1" applyAlignment="1">
      <alignment horizontal="center"/>
    </xf>
    <xf numFmtId="0" fontId="12" fillId="0" borderId="0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6" fillId="3" borderId="0" xfId="0" applyFont="1" applyFill="1" applyAlignment="1"/>
    <xf numFmtId="0" fontId="1" fillId="4" borderId="1" xfId="0" applyFont="1" applyFill="1" applyBorder="1" applyAlignment="1"/>
    <xf numFmtId="0" fontId="27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27" fillId="5" borderId="1" xfId="0" applyFont="1" applyFill="1" applyBorder="1"/>
    <xf numFmtId="0" fontId="1" fillId="5" borderId="1" xfId="0" applyFont="1" applyFill="1" applyBorder="1" applyAlignment="1">
      <alignment wrapText="1"/>
    </xf>
    <xf numFmtId="2" fontId="18" fillId="2" borderId="0" xfId="0" applyNumberFormat="1" applyFont="1" applyFill="1" applyAlignment="1">
      <alignment horizontal="center"/>
    </xf>
    <xf numFmtId="2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" fillId="0" borderId="8" xfId="0" applyFont="1" applyBorder="1"/>
    <xf numFmtId="0" fontId="23" fillId="0" borderId="22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1" fillId="0" borderId="5" xfId="0" applyFont="1" applyBorder="1"/>
    <xf numFmtId="0" fontId="23" fillId="0" borderId="6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2" fontId="20" fillId="0" borderId="12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0" fillId="0" borderId="1" xfId="0" applyFont="1" applyBorder="1"/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1" fillId="0" borderId="0" xfId="0" applyFont="1" applyAlignment="1"/>
    <xf numFmtId="0" fontId="21" fillId="0" borderId="0" xfId="0" applyFont="1"/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 vertical="top"/>
    </xf>
    <xf numFmtId="0" fontId="23" fillId="0" borderId="24" xfId="0" applyFont="1" applyFill="1" applyBorder="1" applyAlignment="1">
      <alignment vertical="center"/>
    </xf>
    <xf numFmtId="2" fontId="20" fillId="0" borderId="25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/>
    </xf>
    <xf numFmtId="2" fontId="20" fillId="0" borderId="7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1" applyFont="1" applyAlignment="1"/>
    <xf numFmtId="0" fontId="2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/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left"/>
    </xf>
    <xf numFmtId="0" fontId="23" fillId="0" borderId="2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0" fillId="0" borderId="8" xfId="0" applyFont="1" applyBorder="1" applyAlignment="1">
      <alignment wrapText="1"/>
    </xf>
    <xf numFmtId="0" fontId="20" fillId="0" borderId="22" xfId="0" applyFont="1" applyBorder="1" applyAlignment="1"/>
    <xf numFmtId="0" fontId="20" fillId="0" borderId="10" xfId="0" applyFont="1" applyBorder="1" applyAlignment="1"/>
    <xf numFmtId="0" fontId="20" fillId="0" borderId="8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3" fillId="0" borderId="8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1" applyFont="1" applyAlignment="1">
      <alignment horizontal="left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CCFF"/>
      <color rgb="FFE0EE9C"/>
      <color rgb="FFF5A9DC"/>
      <color rgb="FF28E6E6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122810</xdr:colOff>
      <xdr:row>7</xdr:row>
      <xdr:rowOff>283936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DE3C75-8448-4026-B18A-E6DF4E53F72D}"/>
            </a:ext>
          </a:extLst>
        </xdr:cNvPr>
        <xdr:cNvSpPr txBox="1"/>
      </xdr:nvSpPr>
      <xdr:spPr>
        <a:xfrm>
          <a:off x="7828535" y="256041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66331</xdr:colOff>
      <xdr:row>11</xdr:row>
      <xdr:rowOff>60593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443EAA-8D89-4B57-8DEC-89F4F5404D49}"/>
            </a:ext>
          </a:extLst>
        </xdr:cNvPr>
        <xdr:cNvSpPr txBox="1"/>
      </xdr:nvSpPr>
      <xdr:spPr>
        <a:xfrm>
          <a:off x="4009681" y="35562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399568</xdr:colOff>
      <xdr:row>8</xdr:row>
      <xdr:rowOff>125258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DD71AD-CDB2-413E-AB3C-43E8966C9027}"/>
            </a:ext>
          </a:extLst>
        </xdr:cNvPr>
        <xdr:cNvSpPr txBox="1"/>
      </xdr:nvSpPr>
      <xdr:spPr>
        <a:xfrm>
          <a:off x="8791093" y="27065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284121</xdr:colOff>
      <xdr:row>10</xdr:row>
      <xdr:rowOff>1665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8351AD-5783-4F5B-9741-773C25BF1641}"/>
            </a:ext>
          </a:extLst>
        </xdr:cNvPr>
        <xdr:cNvSpPr txBox="1"/>
      </xdr:nvSpPr>
      <xdr:spPr>
        <a:xfrm>
          <a:off x="8675646" y="3192540"/>
          <a:ext cx="65" cy="170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oneCellAnchor>
  <xdr:oneCellAnchor>
    <xdr:from>
      <xdr:col>10</xdr:col>
      <xdr:colOff>439506</xdr:colOff>
      <xdr:row>7</xdr:row>
      <xdr:rowOff>189815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F4B93B-9669-42AD-87AB-D343DAABF93C}"/>
            </a:ext>
          </a:extLst>
        </xdr:cNvPr>
        <xdr:cNvSpPr txBox="1"/>
      </xdr:nvSpPr>
      <xdr:spPr>
        <a:xfrm>
          <a:off x="7459431" y="246629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223780</xdr:colOff>
      <xdr:row>8</xdr:row>
      <xdr:rowOff>7404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C378EE-87F2-49B2-91E9-18A2DE2BC8BE}"/>
            </a:ext>
          </a:extLst>
        </xdr:cNvPr>
        <xdr:cNvSpPr txBox="1"/>
      </xdr:nvSpPr>
      <xdr:spPr>
        <a:xfrm>
          <a:off x="7243705" y="258867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6B0E81-C09C-48ED-816B-A41BE81843A9}"/>
            </a:ext>
          </a:extLst>
        </xdr:cNvPr>
        <xdr:cNvSpPr txBox="1"/>
      </xdr:nvSpPr>
      <xdr:spPr>
        <a:xfrm>
          <a:off x="6267450" y="2581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177229</xdr:colOff>
      <xdr:row>7</xdr:row>
      <xdr:rowOff>182132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D198BAD-FEC2-4A21-BD83-EB7E4DB13073}"/>
            </a:ext>
          </a:extLst>
        </xdr:cNvPr>
        <xdr:cNvSpPr txBox="1"/>
      </xdr:nvSpPr>
      <xdr:spPr>
        <a:xfrm>
          <a:off x="7197154" y="245860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449226</xdr:colOff>
      <xdr:row>7</xdr:row>
      <xdr:rowOff>113000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775B5EF-E73A-41C6-A961-4964881DFFAD}"/>
            </a:ext>
          </a:extLst>
        </xdr:cNvPr>
        <xdr:cNvSpPr txBox="1"/>
      </xdr:nvSpPr>
      <xdr:spPr>
        <a:xfrm>
          <a:off x="8154951" y="2389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191296</xdr:colOff>
      <xdr:row>7</xdr:row>
      <xdr:rowOff>162883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CF924C1-93C9-45EF-B63C-73305A36ABFC}"/>
            </a:ext>
          </a:extLst>
        </xdr:cNvPr>
        <xdr:cNvSpPr txBox="1"/>
      </xdr:nvSpPr>
      <xdr:spPr>
        <a:xfrm>
          <a:off x="7897021" y="243935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604243</xdr:colOff>
      <xdr:row>8</xdr:row>
      <xdr:rowOff>212860</xdr:rowOff>
    </xdr:from>
    <xdr:ext cx="256079" cy="17248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3705D54-2729-4F59-8A55-67654D5BC624}"/>
            </a:ext>
          </a:extLst>
        </xdr:cNvPr>
        <xdr:cNvSpPr txBox="1"/>
      </xdr:nvSpPr>
      <xdr:spPr>
        <a:xfrm>
          <a:off x="8309968" y="2794135"/>
          <a:ext cx="25607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266324</xdr:colOff>
      <xdr:row>7</xdr:row>
      <xdr:rowOff>276532</xdr:rowOff>
    </xdr:from>
    <xdr:ext cx="117749" cy="18338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D7BF96A-D04B-4A23-BC65-11FC6586E47D}"/>
            </a:ext>
          </a:extLst>
        </xdr:cNvPr>
        <xdr:cNvSpPr txBox="1"/>
      </xdr:nvSpPr>
      <xdr:spPr>
        <a:xfrm flipH="1">
          <a:off x="7972049" y="2553007"/>
          <a:ext cx="117749" cy="183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200828</xdr:colOff>
      <xdr:row>11</xdr:row>
      <xdr:rowOff>68856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94DF024-5969-4D10-850F-061D309709E3}"/>
            </a:ext>
          </a:extLst>
        </xdr:cNvPr>
        <xdr:cNvSpPr txBox="1"/>
      </xdr:nvSpPr>
      <xdr:spPr>
        <a:xfrm>
          <a:off x="4144178" y="356453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203917</xdr:colOff>
      <xdr:row>15</xdr:row>
      <xdr:rowOff>78255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210828FE-CC1F-4F34-9E79-2B17FE34D674}"/>
                </a:ext>
              </a:extLst>
            </xdr:cNvPr>
            <xdr:cNvSpPr txBox="1"/>
          </xdr:nvSpPr>
          <xdr:spPr>
            <a:xfrm>
              <a:off x="718267" y="479313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210828FE-CC1F-4F34-9E79-2B17FE34D674}"/>
                </a:ext>
              </a:extLst>
            </xdr:cNvPr>
            <xdr:cNvSpPr txBox="1"/>
          </xdr:nvSpPr>
          <xdr:spPr>
            <a:xfrm>
              <a:off x="718267" y="479313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48992</xdr:colOff>
      <xdr:row>15</xdr:row>
      <xdr:rowOff>72517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AA433D22-17EE-45BC-8074-E8407F7CE2D0}"/>
                </a:ext>
              </a:extLst>
            </xdr:cNvPr>
            <xdr:cNvSpPr txBox="1"/>
          </xdr:nvSpPr>
          <xdr:spPr>
            <a:xfrm>
              <a:off x="563342" y="47873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AA433D22-17EE-45BC-8074-E8407F7CE2D0}"/>
                </a:ext>
              </a:extLst>
            </xdr:cNvPr>
            <xdr:cNvSpPr txBox="1"/>
          </xdr:nvSpPr>
          <xdr:spPr>
            <a:xfrm>
              <a:off x="563342" y="47873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0</xdr:colOff>
      <xdr:row>14</xdr:row>
      <xdr:rowOff>0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F1A5D8B-E453-4EA3-A2EC-5CD462148A70}"/>
            </a:ext>
          </a:extLst>
        </xdr:cNvPr>
        <xdr:cNvSpPr txBox="1"/>
      </xdr:nvSpPr>
      <xdr:spPr>
        <a:xfrm>
          <a:off x="7019925" y="4410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226868</xdr:colOff>
      <xdr:row>16</xdr:row>
      <xdr:rowOff>83993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DC1041F-342D-4618-9D14-69F3FB545ACA}"/>
            </a:ext>
          </a:extLst>
        </xdr:cNvPr>
        <xdr:cNvSpPr txBox="1"/>
      </xdr:nvSpPr>
      <xdr:spPr>
        <a:xfrm>
          <a:off x="741218" y="51036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90023</xdr:colOff>
      <xdr:row>19</xdr:row>
      <xdr:rowOff>67823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C92B7E4-6F2C-4262-BAE9-1F0D421D8F97}"/>
                </a:ext>
              </a:extLst>
            </xdr:cNvPr>
            <xdr:cNvSpPr txBox="1"/>
          </xdr:nvSpPr>
          <xdr:spPr>
            <a:xfrm>
              <a:off x="3357831" y="60465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C92B7E4-6F2C-4262-BAE9-1F0D421D8F97}"/>
                </a:ext>
              </a:extLst>
            </xdr:cNvPr>
            <xdr:cNvSpPr txBox="1"/>
          </xdr:nvSpPr>
          <xdr:spPr>
            <a:xfrm>
              <a:off x="3357831" y="60465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250681</xdr:colOff>
      <xdr:row>20</xdr:row>
      <xdr:rowOff>79978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3C608A3-F1F5-477A-B6B5-04B607E96381}"/>
                </a:ext>
              </a:extLst>
            </xdr:cNvPr>
            <xdr:cNvSpPr txBox="1"/>
          </xdr:nvSpPr>
          <xdr:spPr>
            <a:xfrm>
              <a:off x="6537181" y="636647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3C608A3-F1F5-477A-B6B5-04B607E96381}"/>
                </a:ext>
              </a:extLst>
            </xdr:cNvPr>
            <xdr:cNvSpPr txBox="1"/>
          </xdr:nvSpPr>
          <xdr:spPr>
            <a:xfrm>
              <a:off x="6537181" y="636647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839607</xdr:colOff>
      <xdr:row>21</xdr:row>
      <xdr:rowOff>63471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89883C63-F996-43E1-BD52-C365F34F06DF}"/>
                </a:ext>
              </a:extLst>
            </xdr:cNvPr>
            <xdr:cNvSpPr txBox="1"/>
          </xdr:nvSpPr>
          <xdr:spPr>
            <a:xfrm>
              <a:off x="6173607" y="66577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89883C63-F996-43E1-BD52-C365F34F06DF}"/>
                </a:ext>
              </a:extLst>
            </xdr:cNvPr>
            <xdr:cNvSpPr txBox="1"/>
          </xdr:nvSpPr>
          <xdr:spPr>
            <a:xfrm>
              <a:off x="6173607" y="66577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380617</xdr:colOff>
      <xdr:row>20</xdr:row>
      <xdr:rowOff>85360</xdr:rowOff>
    </xdr:from>
    <xdr:ext cx="350015" cy="1751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DBD6F0AF-4D52-4EA1-92B9-E5197F63FAB1}"/>
                </a:ext>
              </a:extLst>
            </xdr:cNvPr>
            <xdr:cNvSpPr txBox="1"/>
          </xdr:nvSpPr>
          <xdr:spPr>
            <a:xfrm flipH="1">
              <a:off x="6667117" y="6371860"/>
              <a:ext cx="350015" cy="1751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DBD6F0AF-4D52-4EA1-92B9-E5197F63FAB1}"/>
                </a:ext>
              </a:extLst>
            </xdr:cNvPr>
            <xdr:cNvSpPr txBox="1"/>
          </xdr:nvSpPr>
          <xdr:spPr>
            <a:xfrm flipH="1">
              <a:off x="6667117" y="6371860"/>
              <a:ext cx="350015" cy="1751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 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39562</xdr:colOff>
      <xdr:row>21</xdr:row>
      <xdr:rowOff>57286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3FD0DE80-9F18-4631-8563-C4B40C9B26BC}"/>
                </a:ext>
              </a:extLst>
            </xdr:cNvPr>
            <xdr:cNvSpPr txBox="1"/>
          </xdr:nvSpPr>
          <xdr:spPr>
            <a:xfrm>
              <a:off x="6326062" y="66515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3FD0DE80-9F18-4631-8563-C4B40C9B26BC}"/>
                </a:ext>
              </a:extLst>
            </xdr:cNvPr>
            <xdr:cNvSpPr txBox="1"/>
          </xdr:nvSpPr>
          <xdr:spPr>
            <a:xfrm>
              <a:off x="6326062" y="665151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twoCellAnchor editAs="oneCell">
    <xdr:from>
      <xdr:col>5</xdr:col>
      <xdr:colOff>225898</xdr:colOff>
      <xdr:row>19</xdr:row>
      <xdr:rowOff>76183</xdr:rowOff>
    </xdr:from>
    <xdr:to>
      <xdr:col>5</xdr:col>
      <xdr:colOff>384417</xdr:colOff>
      <xdr:row>19</xdr:row>
      <xdr:rowOff>246886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EE031ED-C115-45DA-9033-C1B4D7E8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3706" y="6054952"/>
          <a:ext cx="158519" cy="170703"/>
        </a:xfrm>
        <a:prstGeom prst="rect">
          <a:avLst/>
        </a:prstGeom>
      </xdr:spPr>
    </xdr:pic>
    <xdr:clientData/>
  </xdr:twoCellAnchor>
  <xdr:oneCellAnchor>
    <xdr:from>
      <xdr:col>1</xdr:col>
      <xdr:colOff>63118</xdr:colOff>
      <xdr:row>16</xdr:row>
      <xdr:rowOff>80424</xdr:rowOff>
    </xdr:from>
    <xdr:ext cx="65" cy="17023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F3734CB-4C29-45CA-91D4-F5101EE4ED2C}"/>
            </a:ext>
          </a:extLst>
        </xdr:cNvPr>
        <xdr:cNvSpPr txBox="1"/>
      </xdr:nvSpPr>
      <xdr:spPr>
        <a:xfrm>
          <a:off x="577468" y="510009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47174</xdr:colOff>
      <xdr:row>17</xdr:row>
      <xdr:rowOff>85582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8E5F131-5CE0-430B-AFA6-C76187E6EA80}"/>
                </a:ext>
              </a:extLst>
            </xdr:cNvPr>
            <xdr:cNvSpPr txBox="1"/>
          </xdr:nvSpPr>
          <xdr:spPr>
            <a:xfrm>
              <a:off x="561524" y="541005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8E5F131-5CE0-430B-AFA6-C76187E6EA80}"/>
                </a:ext>
              </a:extLst>
            </xdr:cNvPr>
            <xdr:cNvSpPr txBox="1"/>
          </xdr:nvSpPr>
          <xdr:spPr>
            <a:xfrm>
              <a:off x="561524" y="541005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206566</xdr:colOff>
      <xdr:row>17</xdr:row>
      <xdr:rowOff>74685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F9074336-6815-4847-95AF-7E0EE631AD9E}"/>
                </a:ext>
              </a:extLst>
            </xdr:cNvPr>
            <xdr:cNvSpPr txBox="1"/>
          </xdr:nvSpPr>
          <xdr:spPr>
            <a:xfrm>
              <a:off x="720916" y="539916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F9074336-6815-4847-95AF-7E0EE631AD9E}"/>
                </a:ext>
              </a:extLst>
            </xdr:cNvPr>
            <xdr:cNvSpPr txBox="1"/>
          </xdr:nvSpPr>
          <xdr:spPr>
            <a:xfrm>
              <a:off x="720916" y="539916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437688</xdr:colOff>
      <xdr:row>16</xdr:row>
      <xdr:rowOff>0</xdr:rowOff>
    </xdr:from>
    <xdr:ext cx="65" cy="17023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01CBCD5-9196-4867-8BD2-88B12396106B}"/>
            </a:ext>
          </a:extLst>
        </xdr:cNvPr>
        <xdr:cNvSpPr txBox="1"/>
      </xdr:nvSpPr>
      <xdr:spPr>
        <a:xfrm>
          <a:off x="6705138" y="5019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319277</xdr:colOff>
      <xdr:row>17</xdr:row>
      <xdr:rowOff>76106</xdr:rowOff>
    </xdr:from>
    <xdr:ext cx="70684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D917413E-9DF1-4A74-B229-3FE4EB2CD36E}"/>
                </a:ext>
              </a:extLst>
            </xdr:cNvPr>
            <xdr:cNvSpPr txBox="1"/>
          </xdr:nvSpPr>
          <xdr:spPr>
            <a:xfrm>
              <a:off x="4964546" y="5439414"/>
              <a:ext cx="70684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D917413E-9DF1-4A74-B229-3FE4EB2CD36E}"/>
                </a:ext>
              </a:extLst>
            </xdr:cNvPr>
            <xdr:cNvSpPr txBox="1"/>
          </xdr:nvSpPr>
          <xdr:spPr>
            <a:xfrm>
              <a:off x="4964546" y="5439414"/>
              <a:ext cx="70684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494530</xdr:colOff>
      <xdr:row>17</xdr:row>
      <xdr:rowOff>80503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6E632170-FD18-416E-87CD-A63A7CEEBED8}"/>
                </a:ext>
              </a:extLst>
            </xdr:cNvPr>
            <xdr:cNvSpPr txBox="1"/>
          </xdr:nvSpPr>
          <xdr:spPr>
            <a:xfrm>
              <a:off x="5139799" y="544381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6E632170-FD18-416E-87CD-A63A7CEEBED8}"/>
                </a:ext>
              </a:extLst>
            </xdr:cNvPr>
            <xdr:cNvSpPr txBox="1"/>
          </xdr:nvSpPr>
          <xdr:spPr>
            <a:xfrm>
              <a:off x="5139799" y="544381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389060</xdr:colOff>
      <xdr:row>33</xdr:row>
      <xdr:rowOff>74002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A454C5DB-2979-4386-9C12-2EA1FC17BA8A}"/>
                </a:ext>
              </a:extLst>
            </xdr:cNvPr>
            <xdr:cNvSpPr txBox="1"/>
          </xdr:nvSpPr>
          <xdr:spPr>
            <a:xfrm>
              <a:off x="4345598" y="100532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A454C5DB-2979-4386-9C12-2EA1FC17BA8A}"/>
                </a:ext>
              </a:extLst>
            </xdr:cNvPr>
            <xdr:cNvSpPr txBox="1"/>
          </xdr:nvSpPr>
          <xdr:spPr>
            <a:xfrm>
              <a:off x="4345598" y="100532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286484</xdr:colOff>
      <xdr:row>33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57C0743B-F602-4B2F-8952-5E5AEA5FA9AE}"/>
                </a:ext>
              </a:extLst>
            </xdr:cNvPr>
            <xdr:cNvSpPr txBox="1"/>
          </xdr:nvSpPr>
          <xdr:spPr>
            <a:xfrm>
              <a:off x="4243022" y="100459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57C0743B-F602-4B2F-8952-5E5AEA5FA9AE}"/>
                </a:ext>
              </a:extLst>
            </xdr:cNvPr>
            <xdr:cNvSpPr txBox="1"/>
          </xdr:nvSpPr>
          <xdr:spPr>
            <a:xfrm>
              <a:off x="4243022" y="100459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498963</xdr:colOff>
      <xdr:row>35</xdr:row>
      <xdr:rowOff>74001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39BF7DF-B9E7-4047-BFE4-731D652773C7}"/>
                </a:ext>
              </a:extLst>
            </xdr:cNvPr>
            <xdr:cNvSpPr txBox="1"/>
          </xdr:nvSpPr>
          <xdr:spPr>
            <a:xfrm>
              <a:off x="3766771" y="106687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39BF7DF-B9E7-4047-BFE4-731D652773C7}"/>
                </a:ext>
              </a:extLst>
            </xdr:cNvPr>
            <xdr:cNvSpPr txBox="1"/>
          </xdr:nvSpPr>
          <xdr:spPr>
            <a:xfrm>
              <a:off x="3766771" y="1066873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381733</xdr:colOff>
      <xdr:row>35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B78F3D09-52D9-400A-97D4-782673EB8895}"/>
                </a:ext>
              </a:extLst>
            </xdr:cNvPr>
            <xdr:cNvSpPr txBox="1"/>
          </xdr:nvSpPr>
          <xdr:spPr>
            <a:xfrm>
              <a:off x="3649541" y="106614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B78F3D09-52D9-400A-97D4-782673EB8895}"/>
                </a:ext>
              </a:extLst>
            </xdr:cNvPr>
            <xdr:cNvSpPr txBox="1"/>
          </xdr:nvSpPr>
          <xdr:spPr>
            <a:xfrm>
              <a:off x="3649541" y="106614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81329</xdr:colOff>
      <xdr:row>36</xdr:row>
      <xdr:rowOff>74002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1D537029-EB15-421A-AF9E-5D4A264ED4F8}"/>
                </a:ext>
              </a:extLst>
            </xdr:cNvPr>
            <xdr:cNvSpPr txBox="1"/>
          </xdr:nvSpPr>
          <xdr:spPr>
            <a:xfrm>
              <a:off x="1971675" y="1097646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1D537029-EB15-421A-AF9E-5D4A264ED4F8}"/>
                </a:ext>
              </a:extLst>
            </xdr:cNvPr>
            <xdr:cNvSpPr txBox="1"/>
          </xdr:nvSpPr>
          <xdr:spPr>
            <a:xfrm>
              <a:off x="1971675" y="1097646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660157</xdr:colOff>
      <xdr:row>36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FBA26351-85FB-42FD-B404-7105499AE2F2}"/>
                </a:ext>
              </a:extLst>
            </xdr:cNvPr>
            <xdr:cNvSpPr txBox="1"/>
          </xdr:nvSpPr>
          <xdr:spPr>
            <a:xfrm>
              <a:off x="1861772" y="1097646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FBA26351-85FB-42FD-B404-7105499AE2F2}"/>
                </a:ext>
              </a:extLst>
            </xdr:cNvPr>
            <xdr:cNvSpPr txBox="1"/>
          </xdr:nvSpPr>
          <xdr:spPr>
            <a:xfrm>
              <a:off x="1861772" y="1097646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286483</xdr:colOff>
      <xdr:row>38</xdr:row>
      <xdr:rowOff>44693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8A4DA8D0-BF46-403F-B0F0-700881CFB32F}"/>
                </a:ext>
              </a:extLst>
            </xdr:cNvPr>
            <xdr:cNvSpPr txBox="1"/>
          </xdr:nvSpPr>
          <xdr:spPr>
            <a:xfrm>
              <a:off x="2176829" y="115040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8A4DA8D0-BF46-403F-B0F0-700881CFB32F}"/>
                </a:ext>
              </a:extLst>
            </xdr:cNvPr>
            <xdr:cNvSpPr txBox="1"/>
          </xdr:nvSpPr>
          <xdr:spPr>
            <a:xfrm>
              <a:off x="2176829" y="1150400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154599</xdr:colOff>
      <xdr:row>38</xdr:row>
      <xdr:rowOff>52021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DA913745-41FF-4144-953D-1771B4C08478}"/>
                </a:ext>
              </a:extLst>
            </xdr:cNvPr>
            <xdr:cNvSpPr txBox="1"/>
          </xdr:nvSpPr>
          <xdr:spPr>
            <a:xfrm>
              <a:off x="2044945" y="115113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DA913745-41FF-4144-953D-1771B4C08478}"/>
                </a:ext>
              </a:extLst>
            </xdr:cNvPr>
            <xdr:cNvSpPr txBox="1"/>
          </xdr:nvSpPr>
          <xdr:spPr>
            <a:xfrm>
              <a:off x="2044945" y="1151132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513618</xdr:colOff>
      <xdr:row>39</xdr:row>
      <xdr:rowOff>52020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FF6EAB21-1C8C-4825-91EE-ADD4428EECEC}"/>
                </a:ext>
              </a:extLst>
            </xdr:cNvPr>
            <xdr:cNvSpPr txBox="1"/>
          </xdr:nvSpPr>
          <xdr:spPr>
            <a:xfrm>
              <a:off x="5158887" y="117897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FF6EAB21-1C8C-4825-91EE-ADD4428EECEC}"/>
                </a:ext>
              </a:extLst>
            </xdr:cNvPr>
            <xdr:cNvSpPr txBox="1"/>
          </xdr:nvSpPr>
          <xdr:spPr>
            <a:xfrm>
              <a:off x="5158887" y="117897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337772</xdr:colOff>
      <xdr:row>39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23FF53C1-784C-4077-95E4-FD06D4D2F74D}"/>
                </a:ext>
              </a:extLst>
            </xdr:cNvPr>
            <xdr:cNvSpPr txBox="1"/>
          </xdr:nvSpPr>
          <xdr:spPr>
            <a:xfrm>
              <a:off x="4983041" y="1180440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23FF53C1-784C-4077-95E4-FD06D4D2F74D}"/>
                </a:ext>
              </a:extLst>
            </xdr:cNvPr>
            <xdr:cNvSpPr txBox="1"/>
          </xdr:nvSpPr>
          <xdr:spPr>
            <a:xfrm>
              <a:off x="4983041" y="1180440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22713</xdr:colOff>
      <xdr:row>41</xdr:row>
      <xdr:rowOff>44694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BF5BC940-7236-4E6C-A3D2-64CA52FD0F5F}"/>
                </a:ext>
              </a:extLst>
            </xdr:cNvPr>
            <xdr:cNvSpPr txBox="1"/>
          </xdr:nvSpPr>
          <xdr:spPr>
            <a:xfrm>
              <a:off x="3290521" y="123392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BF5BC940-7236-4E6C-A3D2-64CA52FD0F5F}"/>
                </a:ext>
              </a:extLst>
            </xdr:cNvPr>
            <xdr:cNvSpPr txBox="1"/>
          </xdr:nvSpPr>
          <xdr:spPr>
            <a:xfrm>
              <a:off x="3290521" y="1233927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601541</xdr:colOff>
      <xdr:row>41</xdr:row>
      <xdr:rowOff>37367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27B32C1-C03A-433F-8464-422FADF22A32}"/>
                </a:ext>
              </a:extLst>
            </xdr:cNvPr>
            <xdr:cNvSpPr txBox="1"/>
          </xdr:nvSpPr>
          <xdr:spPr>
            <a:xfrm>
              <a:off x="3180618" y="123319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27B32C1-C03A-433F-8464-422FADF22A32}"/>
                </a:ext>
              </a:extLst>
            </xdr:cNvPr>
            <xdr:cNvSpPr txBox="1"/>
          </xdr:nvSpPr>
          <xdr:spPr>
            <a:xfrm>
              <a:off x="3180618" y="1233194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484310</xdr:colOff>
      <xdr:row>44</xdr:row>
      <xdr:rowOff>44694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A78F3F6C-718C-4E24-B82F-B1A372033254}"/>
                </a:ext>
              </a:extLst>
            </xdr:cNvPr>
            <xdr:cNvSpPr txBox="1"/>
          </xdr:nvSpPr>
          <xdr:spPr>
            <a:xfrm>
              <a:off x="5818310" y="132038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A78F3F6C-718C-4E24-B82F-B1A372033254}"/>
                </a:ext>
              </a:extLst>
            </xdr:cNvPr>
            <xdr:cNvSpPr txBox="1"/>
          </xdr:nvSpPr>
          <xdr:spPr>
            <a:xfrm>
              <a:off x="5818310" y="1320384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315791</xdr:colOff>
      <xdr:row>44</xdr:row>
      <xdr:rowOff>59347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20970D60-395C-4C13-962F-C6361577DC3F}"/>
                </a:ext>
              </a:extLst>
            </xdr:cNvPr>
            <xdr:cNvSpPr txBox="1"/>
          </xdr:nvSpPr>
          <xdr:spPr>
            <a:xfrm>
              <a:off x="5649791" y="132185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20970D60-395C-4C13-962F-C6361577DC3F}"/>
                </a:ext>
              </a:extLst>
            </xdr:cNvPr>
            <xdr:cNvSpPr txBox="1"/>
          </xdr:nvSpPr>
          <xdr:spPr>
            <a:xfrm>
              <a:off x="5649791" y="1321850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733</xdr:colOff>
      <xdr:row>45</xdr:row>
      <xdr:rowOff>59347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21774939-9149-4FC9-A65F-93F1F4954A17}"/>
                </a:ext>
              </a:extLst>
            </xdr:cNvPr>
            <xdr:cNvSpPr txBox="1"/>
          </xdr:nvSpPr>
          <xdr:spPr>
            <a:xfrm>
              <a:off x="5334733" y="135042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21774939-9149-4FC9-A65F-93F1F4954A17}"/>
                </a:ext>
              </a:extLst>
            </xdr:cNvPr>
            <xdr:cNvSpPr txBox="1"/>
          </xdr:nvSpPr>
          <xdr:spPr>
            <a:xfrm>
              <a:off x="5334733" y="1350425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520945</xdr:colOff>
      <xdr:row>45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5A84BA8C-E733-45A3-8120-7EDF8F913199}"/>
                </a:ext>
              </a:extLst>
            </xdr:cNvPr>
            <xdr:cNvSpPr txBox="1"/>
          </xdr:nvSpPr>
          <xdr:spPr>
            <a:xfrm>
              <a:off x="5166214" y="135115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5A84BA8C-E733-45A3-8120-7EDF8F913199}"/>
                </a:ext>
              </a:extLst>
            </xdr:cNvPr>
            <xdr:cNvSpPr txBox="1"/>
          </xdr:nvSpPr>
          <xdr:spPr>
            <a:xfrm>
              <a:off x="5166214" y="135115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242521</xdr:colOff>
      <xdr:row>42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45EBE26B-2834-431D-B1EE-44335FF526FB}"/>
                </a:ext>
              </a:extLst>
            </xdr:cNvPr>
            <xdr:cNvSpPr txBox="1"/>
          </xdr:nvSpPr>
          <xdr:spPr>
            <a:xfrm>
              <a:off x="4887790" y="12639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45EBE26B-2834-431D-B1EE-44335FF526FB}"/>
                </a:ext>
              </a:extLst>
            </xdr:cNvPr>
            <xdr:cNvSpPr txBox="1"/>
          </xdr:nvSpPr>
          <xdr:spPr>
            <a:xfrm>
              <a:off x="4887790" y="12639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95983</xdr:colOff>
      <xdr:row>42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18D66DBC-1388-4C6A-9AAC-62E950427F67}"/>
                </a:ext>
              </a:extLst>
            </xdr:cNvPr>
            <xdr:cNvSpPr txBox="1"/>
          </xdr:nvSpPr>
          <xdr:spPr>
            <a:xfrm>
              <a:off x="4741252" y="1263967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18D66DBC-1388-4C6A-9AAC-62E950427F67}"/>
                </a:ext>
              </a:extLst>
            </xdr:cNvPr>
            <xdr:cNvSpPr txBox="1"/>
          </xdr:nvSpPr>
          <xdr:spPr>
            <a:xfrm>
              <a:off x="4741252" y="1263967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286483</xdr:colOff>
      <xdr:row>48</xdr:row>
      <xdr:rowOff>81329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400DA751-5F7F-401B-A875-9DE09ED76292}"/>
                </a:ext>
              </a:extLst>
            </xdr:cNvPr>
            <xdr:cNvSpPr txBox="1"/>
          </xdr:nvSpPr>
          <xdr:spPr>
            <a:xfrm>
              <a:off x="3554291" y="143248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400DA751-5F7F-401B-A875-9DE09ED76292}"/>
                </a:ext>
              </a:extLst>
            </xdr:cNvPr>
            <xdr:cNvSpPr txBox="1"/>
          </xdr:nvSpPr>
          <xdr:spPr>
            <a:xfrm>
              <a:off x="3554291" y="1432486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132618</xdr:colOff>
      <xdr:row>48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902CCD2D-02EF-4E72-A09A-98DD35C6EC3E}"/>
                </a:ext>
              </a:extLst>
            </xdr:cNvPr>
            <xdr:cNvSpPr txBox="1"/>
          </xdr:nvSpPr>
          <xdr:spPr>
            <a:xfrm>
              <a:off x="3400426" y="143175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902CCD2D-02EF-4E72-A09A-98DD35C6EC3E}"/>
                </a:ext>
              </a:extLst>
            </xdr:cNvPr>
            <xdr:cNvSpPr txBox="1"/>
          </xdr:nvSpPr>
          <xdr:spPr>
            <a:xfrm>
              <a:off x="3400426" y="143175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433023</xdr:colOff>
      <xdr:row>65</xdr:row>
      <xdr:rowOff>74001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F234DE6A-63CC-43F8-8BC8-FDF257929739}"/>
                </a:ext>
              </a:extLst>
            </xdr:cNvPr>
            <xdr:cNvSpPr txBox="1"/>
          </xdr:nvSpPr>
          <xdr:spPr>
            <a:xfrm>
              <a:off x="3012100" y="1677938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F234DE6A-63CC-43F8-8BC8-FDF257929739}"/>
                </a:ext>
              </a:extLst>
            </xdr:cNvPr>
            <xdr:cNvSpPr txBox="1"/>
          </xdr:nvSpPr>
          <xdr:spPr>
            <a:xfrm>
              <a:off x="3012100" y="1677938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271829</xdr:colOff>
      <xdr:row>65</xdr:row>
      <xdr:rowOff>74001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411CC249-0410-42D4-AC7C-21E4CA155A4C}"/>
                </a:ext>
              </a:extLst>
            </xdr:cNvPr>
            <xdr:cNvSpPr txBox="1"/>
          </xdr:nvSpPr>
          <xdr:spPr>
            <a:xfrm>
              <a:off x="2850906" y="167793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411CC249-0410-42D4-AC7C-21E4CA155A4C}"/>
                </a:ext>
              </a:extLst>
            </xdr:cNvPr>
            <xdr:cNvSpPr txBox="1"/>
          </xdr:nvSpPr>
          <xdr:spPr>
            <a:xfrm>
              <a:off x="2850906" y="167793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88657</xdr:colOff>
      <xdr:row>68</xdr:row>
      <xdr:rowOff>88654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2A1D862D-3EDD-4301-8B13-100F9229D690}"/>
                </a:ext>
              </a:extLst>
            </xdr:cNvPr>
            <xdr:cNvSpPr txBox="1"/>
          </xdr:nvSpPr>
          <xdr:spPr>
            <a:xfrm>
              <a:off x="4733926" y="177172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2A1D862D-3EDD-4301-8B13-100F9229D690}"/>
                </a:ext>
              </a:extLst>
            </xdr:cNvPr>
            <xdr:cNvSpPr txBox="1"/>
          </xdr:nvSpPr>
          <xdr:spPr>
            <a:xfrm>
              <a:off x="4733926" y="1771723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652829</xdr:colOff>
      <xdr:row>68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A41D1AEC-1439-4F89-9515-34422A4F5F22}"/>
                </a:ext>
              </a:extLst>
            </xdr:cNvPr>
            <xdr:cNvSpPr txBox="1"/>
          </xdr:nvSpPr>
          <xdr:spPr>
            <a:xfrm>
              <a:off x="4609367" y="176952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A41D1AEC-1439-4F89-9515-34422A4F5F22}"/>
                </a:ext>
              </a:extLst>
            </xdr:cNvPr>
            <xdr:cNvSpPr txBox="1"/>
          </xdr:nvSpPr>
          <xdr:spPr>
            <a:xfrm>
              <a:off x="4609367" y="176952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550253</xdr:colOff>
      <xdr:row>70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828B42EC-3DA2-4361-A429-72D2EFDA91FD}"/>
                </a:ext>
              </a:extLst>
            </xdr:cNvPr>
            <xdr:cNvSpPr txBox="1"/>
          </xdr:nvSpPr>
          <xdr:spPr>
            <a:xfrm>
              <a:off x="2440599" y="1831071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828B42EC-3DA2-4361-A429-72D2EFDA91FD}"/>
                </a:ext>
              </a:extLst>
            </xdr:cNvPr>
            <xdr:cNvSpPr txBox="1"/>
          </xdr:nvSpPr>
          <xdr:spPr>
            <a:xfrm>
              <a:off x="2440599" y="1831071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44695</xdr:colOff>
      <xdr:row>71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40770C8-D824-46D3-BD41-9FA08BF479ED}"/>
                </a:ext>
              </a:extLst>
            </xdr:cNvPr>
            <xdr:cNvSpPr txBox="1"/>
          </xdr:nvSpPr>
          <xdr:spPr>
            <a:xfrm>
              <a:off x="1935041" y="1862577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40770C8-D824-46D3-BD41-9FA08BF479ED}"/>
                </a:ext>
              </a:extLst>
            </xdr:cNvPr>
            <xdr:cNvSpPr txBox="1"/>
          </xdr:nvSpPr>
          <xdr:spPr>
            <a:xfrm>
              <a:off x="1935041" y="1862577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242522</xdr:colOff>
      <xdr:row>71</xdr:row>
      <xdr:rowOff>88655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5BCC8979-D6FC-4200-93FF-309EEAEC10B6}"/>
                </a:ext>
              </a:extLst>
            </xdr:cNvPr>
            <xdr:cNvSpPr txBox="1"/>
          </xdr:nvSpPr>
          <xdr:spPr>
            <a:xfrm>
              <a:off x="2132868" y="186404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5BCC8979-D6FC-4200-93FF-309EEAEC10B6}"/>
                </a:ext>
              </a:extLst>
            </xdr:cNvPr>
            <xdr:cNvSpPr txBox="1"/>
          </xdr:nvSpPr>
          <xdr:spPr>
            <a:xfrm>
              <a:off x="2132868" y="1864042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506291</xdr:colOff>
      <xdr:row>73</xdr:row>
      <xdr:rowOff>59348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C40AA22-7B6E-4D85-B731-959ED8FA484B}"/>
                </a:ext>
              </a:extLst>
            </xdr:cNvPr>
            <xdr:cNvSpPr txBox="1"/>
          </xdr:nvSpPr>
          <xdr:spPr>
            <a:xfrm>
              <a:off x="2396637" y="192265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C40AA22-7B6E-4D85-B731-959ED8FA484B}"/>
                </a:ext>
              </a:extLst>
            </xdr:cNvPr>
            <xdr:cNvSpPr txBox="1"/>
          </xdr:nvSpPr>
          <xdr:spPr>
            <a:xfrm>
              <a:off x="2396637" y="1922657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608868</xdr:colOff>
      <xdr:row>73</xdr:row>
      <xdr:rowOff>74002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DB0950F1-C9EC-4954-AD16-D5E13206D87E}"/>
                </a:ext>
              </a:extLst>
            </xdr:cNvPr>
            <xdr:cNvSpPr txBox="1"/>
          </xdr:nvSpPr>
          <xdr:spPr>
            <a:xfrm>
              <a:off x="2499214" y="192412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DB0950F1-C9EC-4954-AD16-D5E13206D87E}"/>
                </a:ext>
              </a:extLst>
            </xdr:cNvPr>
            <xdr:cNvSpPr txBox="1"/>
          </xdr:nvSpPr>
          <xdr:spPr>
            <a:xfrm>
              <a:off x="2499214" y="1924123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389060</xdr:colOff>
      <xdr:row>70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11AEA98B-1666-491E-93A1-EF7C16C6598A}"/>
                </a:ext>
              </a:extLst>
            </xdr:cNvPr>
            <xdr:cNvSpPr txBox="1"/>
          </xdr:nvSpPr>
          <xdr:spPr>
            <a:xfrm>
              <a:off x="2279406" y="1831071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11AEA98B-1666-491E-93A1-EF7C16C6598A}"/>
                </a:ext>
              </a:extLst>
            </xdr:cNvPr>
            <xdr:cNvSpPr txBox="1"/>
          </xdr:nvSpPr>
          <xdr:spPr>
            <a:xfrm>
              <a:off x="2279406" y="1831071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403714</xdr:colOff>
      <xdr:row>75</xdr:row>
      <xdr:rowOff>81329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E4851736-8339-487B-B0BC-1BB312BBFA04}"/>
                </a:ext>
              </a:extLst>
            </xdr:cNvPr>
            <xdr:cNvSpPr txBox="1"/>
          </xdr:nvSpPr>
          <xdr:spPr>
            <a:xfrm>
              <a:off x="2982791" y="198640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E4851736-8339-487B-B0BC-1BB312BBFA04}"/>
                </a:ext>
              </a:extLst>
            </xdr:cNvPr>
            <xdr:cNvSpPr txBox="1"/>
          </xdr:nvSpPr>
          <xdr:spPr>
            <a:xfrm>
              <a:off x="2982791" y="198640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227867</xdr:colOff>
      <xdr:row>75</xdr:row>
      <xdr:rowOff>74001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3FCD0AA-8B46-4398-B774-715EC9181B58}"/>
                </a:ext>
              </a:extLst>
            </xdr:cNvPr>
            <xdr:cNvSpPr txBox="1"/>
          </xdr:nvSpPr>
          <xdr:spPr>
            <a:xfrm>
              <a:off x="2806944" y="1985669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3FCD0AA-8B46-4398-B774-715EC9181B58}"/>
                </a:ext>
              </a:extLst>
            </xdr:cNvPr>
            <xdr:cNvSpPr txBox="1"/>
          </xdr:nvSpPr>
          <xdr:spPr>
            <a:xfrm>
              <a:off x="2806944" y="1985669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733</xdr:colOff>
      <xdr:row>80</xdr:row>
      <xdr:rowOff>81328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FF30C69C-E322-419C-82B5-17DBA8B2733B}"/>
                </a:ext>
              </a:extLst>
            </xdr:cNvPr>
            <xdr:cNvSpPr txBox="1"/>
          </xdr:nvSpPr>
          <xdr:spPr>
            <a:xfrm>
              <a:off x="1891079" y="21402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FF30C69C-E322-419C-82B5-17DBA8B2733B}"/>
                </a:ext>
              </a:extLst>
            </xdr:cNvPr>
            <xdr:cNvSpPr txBox="1"/>
          </xdr:nvSpPr>
          <xdr:spPr>
            <a:xfrm>
              <a:off x="1891079" y="21402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550252</xdr:colOff>
      <xdr:row>80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F2ED4E8D-B34E-48E7-AF7E-14BE650A9FB8}"/>
                </a:ext>
              </a:extLst>
            </xdr:cNvPr>
            <xdr:cNvSpPr txBox="1"/>
          </xdr:nvSpPr>
          <xdr:spPr>
            <a:xfrm>
              <a:off x="1751867" y="213880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F2ED4E8D-B34E-48E7-AF7E-14BE650A9FB8}"/>
                </a:ext>
              </a:extLst>
            </xdr:cNvPr>
            <xdr:cNvSpPr txBox="1"/>
          </xdr:nvSpPr>
          <xdr:spPr>
            <a:xfrm>
              <a:off x="1751867" y="213880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22715</xdr:colOff>
      <xdr:row>85</xdr:row>
      <xdr:rowOff>81328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DDE8423D-9B77-4200-8A7E-3253CBC403C3}"/>
                </a:ext>
              </a:extLst>
            </xdr:cNvPr>
            <xdr:cNvSpPr txBox="1"/>
          </xdr:nvSpPr>
          <xdr:spPr>
            <a:xfrm>
              <a:off x="2601792" y="2294132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DDE8423D-9B77-4200-8A7E-3253CBC403C3}"/>
                </a:ext>
              </a:extLst>
            </xdr:cNvPr>
            <xdr:cNvSpPr txBox="1"/>
          </xdr:nvSpPr>
          <xdr:spPr>
            <a:xfrm>
              <a:off x="2601792" y="2294132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528271</xdr:colOff>
      <xdr:row>85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B2A5E72E-DD5E-46A8-A19C-153D89C66D73}"/>
                </a:ext>
              </a:extLst>
            </xdr:cNvPr>
            <xdr:cNvSpPr txBox="1"/>
          </xdr:nvSpPr>
          <xdr:spPr>
            <a:xfrm>
              <a:off x="2418617" y="229340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B2A5E72E-DD5E-46A8-A19C-153D89C66D73}"/>
                </a:ext>
              </a:extLst>
            </xdr:cNvPr>
            <xdr:cNvSpPr txBox="1"/>
          </xdr:nvSpPr>
          <xdr:spPr>
            <a:xfrm>
              <a:off x="2418617" y="2293400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15387</xdr:colOff>
      <xdr:row>82</xdr:row>
      <xdr:rowOff>74002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D3EC29D4-40E8-4288-BD7D-1546BB9CD65C}"/>
                </a:ext>
              </a:extLst>
            </xdr:cNvPr>
            <xdr:cNvSpPr txBox="1"/>
          </xdr:nvSpPr>
          <xdr:spPr>
            <a:xfrm>
              <a:off x="2594464" y="2201081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D3EC29D4-40E8-4288-BD7D-1546BB9CD65C}"/>
                </a:ext>
              </a:extLst>
            </xdr:cNvPr>
            <xdr:cNvSpPr txBox="1"/>
          </xdr:nvSpPr>
          <xdr:spPr>
            <a:xfrm>
              <a:off x="2594464" y="2201081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542925</xdr:colOff>
      <xdr:row>82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D8C9F72D-4A18-4924-B125-CC2DBE4C1854}"/>
                </a:ext>
              </a:extLst>
            </xdr:cNvPr>
            <xdr:cNvSpPr txBox="1"/>
          </xdr:nvSpPr>
          <xdr:spPr>
            <a:xfrm>
              <a:off x="2433271" y="220034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D8C9F72D-4A18-4924-B125-CC2DBE4C1854}"/>
                </a:ext>
              </a:extLst>
            </xdr:cNvPr>
            <xdr:cNvSpPr txBox="1"/>
          </xdr:nvSpPr>
          <xdr:spPr>
            <a:xfrm>
              <a:off x="2433271" y="2200348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535599</xdr:colOff>
      <xdr:row>83</xdr:row>
      <xdr:rowOff>74003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C178CE8D-6173-45FD-BCC5-74534E87AB78}"/>
                </a:ext>
              </a:extLst>
            </xdr:cNvPr>
            <xdr:cNvSpPr txBox="1"/>
          </xdr:nvSpPr>
          <xdr:spPr>
            <a:xfrm>
              <a:off x="2425945" y="2231854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C178CE8D-6173-45FD-BCC5-74534E87AB78}"/>
                </a:ext>
              </a:extLst>
            </xdr:cNvPr>
            <xdr:cNvSpPr txBox="1"/>
          </xdr:nvSpPr>
          <xdr:spPr>
            <a:xfrm>
              <a:off x="2425945" y="2231854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411040</xdr:colOff>
      <xdr:row>83</xdr:row>
      <xdr:rowOff>74002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58B18100-479F-4D28-84D0-5DAA18F487DE}"/>
                </a:ext>
              </a:extLst>
            </xdr:cNvPr>
            <xdr:cNvSpPr txBox="1"/>
          </xdr:nvSpPr>
          <xdr:spPr>
            <a:xfrm>
              <a:off x="2301386" y="223185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58B18100-479F-4D28-84D0-5DAA18F487DE}"/>
                </a:ext>
              </a:extLst>
            </xdr:cNvPr>
            <xdr:cNvSpPr txBox="1"/>
          </xdr:nvSpPr>
          <xdr:spPr>
            <a:xfrm>
              <a:off x="2301386" y="223185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301137</xdr:colOff>
      <xdr:row>75</xdr:row>
      <xdr:rowOff>30040</xdr:rowOff>
    </xdr:from>
    <xdr:ext cx="65" cy="17023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3022067-DAB1-4B4A-B278-FD26641CB812}"/>
            </a:ext>
          </a:extLst>
        </xdr:cNvPr>
        <xdr:cNvSpPr txBox="1"/>
      </xdr:nvSpPr>
      <xdr:spPr>
        <a:xfrm>
          <a:off x="8133618" y="198127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161925</xdr:colOff>
      <xdr:row>75</xdr:row>
      <xdr:rowOff>44694</xdr:rowOff>
    </xdr:from>
    <xdr:ext cx="65" cy="17023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30AF6C1-7625-4B48-8FD3-F27AA0A0C061}"/>
            </a:ext>
          </a:extLst>
        </xdr:cNvPr>
        <xdr:cNvSpPr txBox="1"/>
      </xdr:nvSpPr>
      <xdr:spPr>
        <a:xfrm>
          <a:off x="7305675" y="19827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506291</xdr:colOff>
      <xdr:row>88</xdr:row>
      <xdr:rowOff>74002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CEB5FC46-C096-47F9-AFE0-03BA899B5570}"/>
                </a:ext>
              </a:extLst>
            </xdr:cNvPr>
            <xdr:cNvSpPr txBox="1"/>
          </xdr:nvSpPr>
          <xdr:spPr>
            <a:xfrm>
              <a:off x="1707906" y="2385719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CEB5FC46-C096-47F9-AFE0-03BA899B5570}"/>
                </a:ext>
              </a:extLst>
            </xdr:cNvPr>
            <xdr:cNvSpPr txBox="1"/>
          </xdr:nvSpPr>
          <xdr:spPr>
            <a:xfrm>
              <a:off x="1707906" y="2385719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403714</xdr:colOff>
      <xdr:row>88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AF469830-64B4-44CC-AF21-D937536D1E28}"/>
                </a:ext>
              </a:extLst>
            </xdr:cNvPr>
            <xdr:cNvSpPr txBox="1"/>
          </xdr:nvSpPr>
          <xdr:spPr>
            <a:xfrm>
              <a:off x="1605329" y="2384986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AF469830-64B4-44CC-AF21-D937536D1E28}"/>
                </a:ext>
              </a:extLst>
            </xdr:cNvPr>
            <xdr:cNvSpPr txBox="1"/>
          </xdr:nvSpPr>
          <xdr:spPr>
            <a:xfrm>
              <a:off x="1605329" y="2384986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50</xdr:row>
          <xdr:rowOff>104775</xdr:rowOff>
        </xdr:from>
        <xdr:to>
          <xdr:col>5</xdr:col>
          <xdr:colOff>371475</xdr:colOff>
          <xdr:row>50</xdr:row>
          <xdr:rowOff>219075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EE5C74E-64B8-4CC9-B0DD-C14BDAA72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50</xdr:row>
          <xdr:rowOff>104775</xdr:rowOff>
        </xdr:from>
        <xdr:to>
          <xdr:col>5</xdr:col>
          <xdr:colOff>371475</xdr:colOff>
          <xdr:row>50</xdr:row>
          <xdr:rowOff>219075</xdr:rowOff>
        </xdr:to>
        <xdr:sp macro="" textlink="">
          <xdr:nvSpPr>
            <xdr:cNvPr id="33794" name="Object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96F8AA46-FBCF-4115-8785-A0FDDE8C3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300037</xdr:colOff>
      <xdr:row>9</xdr:row>
      <xdr:rowOff>47625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772410-D2D9-49EB-9BE0-72056B40B60C}"/>
            </a:ext>
          </a:extLst>
        </xdr:cNvPr>
        <xdr:cNvSpPr txBox="1"/>
      </xdr:nvSpPr>
      <xdr:spPr>
        <a:xfrm>
          <a:off x="8472487" y="2952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10</xdr:row>
      <xdr:rowOff>47625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291B71-DFBE-4691-BDCD-20104E53DCE1}"/>
            </a:ext>
          </a:extLst>
        </xdr:cNvPr>
        <xdr:cNvSpPr txBox="1"/>
      </xdr:nvSpPr>
      <xdr:spPr>
        <a:xfrm>
          <a:off x="8472487" y="325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11</xdr:row>
      <xdr:rowOff>47625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6B04CE-A771-4FCD-A482-75BF126D1874}"/>
            </a:ext>
          </a:extLst>
        </xdr:cNvPr>
        <xdr:cNvSpPr txBox="1"/>
      </xdr:nvSpPr>
      <xdr:spPr>
        <a:xfrm>
          <a:off x="8472487" y="3571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12</xdr:row>
      <xdr:rowOff>47625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A36A1A-3AD2-4D3A-BE5D-79C9BE5B4234}"/>
            </a:ext>
          </a:extLst>
        </xdr:cNvPr>
        <xdr:cNvSpPr txBox="1"/>
      </xdr:nvSpPr>
      <xdr:spPr>
        <a:xfrm>
          <a:off x="8472487" y="388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2021464</xdr:colOff>
      <xdr:row>57</xdr:row>
      <xdr:rowOff>73602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4EF5D29-91C5-4267-AA82-DE0C920F360D}"/>
                </a:ext>
              </a:extLst>
            </xdr:cNvPr>
            <xdr:cNvSpPr txBox="1"/>
          </xdr:nvSpPr>
          <xdr:spPr>
            <a:xfrm>
              <a:off x="2636259" y="169415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4EF5D29-91C5-4267-AA82-DE0C920F360D}"/>
                </a:ext>
              </a:extLst>
            </xdr:cNvPr>
            <xdr:cNvSpPr txBox="1"/>
          </xdr:nvSpPr>
          <xdr:spPr>
            <a:xfrm>
              <a:off x="2636259" y="169415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42862</xdr:colOff>
      <xdr:row>59</xdr:row>
      <xdr:rowOff>66675</xdr:rowOff>
    </xdr:from>
    <xdr:ext cx="137282" cy="17902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3FE81CC-2C9A-4081-8464-8AF217D32D58}"/>
                </a:ext>
              </a:extLst>
            </xdr:cNvPr>
            <xdr:cNvSpPr txBox="1"/>
          </xdr:nvSpPr>
          <xdr:spPr>
            <a:xfrm>
              <a:off x="652462" y="17630775"/>
              <a:ext cx="137282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100"/>
                <a:t> </a:t>
              </a:r>
              <a:endParaRPr lang="th-TH" sz="11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3FE81CC-2C9A-4081-8464-8AF217D32D58}"/>
                </a:ext>
              </a:extLst>
            </xdr:cNvPr>
            <xdr:cNvSpPr txBox="1"/>
          </xdr:nvSpPr>
          <xdr:spPr>
            <a:xfrm>
              <a:off x="652462" y="17630775"/>
              <a:ext cx="137282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/>
                <a:t>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335539</xdr:colOff>
      <xdr:row>59</xdr:row>
      <xdr:rowOff>75334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C70715D-3F27-4A43-910E-7A0FE6737596}"/>
                </a:ext>
              </a:extLst>
            </xdr:cNvPr>
            <xdr:cNvSpPr txBox="1"/>
          </xdr:nvSpPr>
          <xdr:spPr>
            <a:xfrm>
              <a:off x="4682403" y="1754937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C70715D-3F27-4A43-910E-7A0FE6737596}"/>
                </a:ext>
              </a:extLst>
            </xdr:cNvPr>
            <xdr:cNvSpPr txBox="1"/>
          </xdr:nvSpPr>
          <xdr:spPr>
            <a:xfrm>
              <a:off x="4682403" y="1754937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185737</xdr:colOff>
      <xdr:row>9</xdr:row>
      <xdr:rowOff>57150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983E7F5-994F-4115-8218-81B674105C1A}"/>
            </a:ext>
          </a:extLst>
        </xdr:cNvPr>
        <xdr:cNvSpPr txBox="1"/>
      </xdr:nvSpPr>
      <xdr:spPr>
        <a:xfrm>
          <a:off x="9043987" y="2962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10</xdr:row>
      <xdr:rowOff>57150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D1663-9AC9-4726-9590-8FD9D795BEF3}"/>
            </a:ext>
          </a:extLst>
        </xdr:cNvPr>
        <xdr:cNvSpPr txBox="1"/>
      </xdr:nvSpPr>
      <xdr:spPr>
        <a:xfrm>
          <a:off x="9043987" y="3267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11</xdr:row>
      <xdr:rowOff>57150</xdr:rowOff>
    </xdr:from>
    <xdr:ext cx="65" cy="17023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FADDA83-A88A-436B-8A8C-D88667D6B808}"/>
            </a:ext>
          </a:extLst>
        </xdr:cNvPr>
        <xdr:cNvSpPr txBox="1"/>
      </xdr:nvSpPr>
      <xdr:spPr>
        <a:xfrm>
          <a:off x="9043987" y="358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13</xdr:row>
      <xdr:rowOff>57150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3FDF375-752B-4382-A465-FE1DA515E75F}"/>
            </a:ext>
          </a:extLst>
        </xdr:cNvPr>
        <xdr:cNvSpPr txBox="1"/>
      </xdr:nvSpPr>
      <xdr:spPr>
        <a:xfrm>
          <a:off x="9043987" y="4200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1871662</xdr:colOff>
      <xdr:row>57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14B36E0-5223-40F1-AFF5-D7DCBEE546EF}"/>
                </a:ext>
              </a:extLst>
            </xdr:cNvPr>
            <xdr:cNvSpPr txBox="1"/>
          </xdr:nvSpPr>
          <xdr:spPr>
            <a:xfrm>
              <a:off x="2486457" y="1693458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14B36E0-5223-40F1-AFF5-D7DCBEE546EF}"/>
                </a:ext>
              </a:extLst>
            </xdr:cNvPr>
            <xdr:cNvSpPr txBox="1"/>
          </xdr:nvSpPr>
          <xdr:spPr>
            <a:xfrm>
              <a:off x="2486457" y="1693458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119063</xdr:colOff>
      <xdr:row>59</xdr:row>
      <xdr:rowOff>76200</xdr:rowOff>
    </xdr:from>
    <xdr:ext cx="9048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F95D4412-50FB-4E69-BBA5-4DA805CAD6D4}"/>
                </a:ext>
              </a:extLst>
            </xdr:cNvPr>
            <xdr:cNvSpPr txBox="1"/>
          </xdr:nvSpPr>
          <xdr:spPr>
            <a:xfrm>
              <a:off x="490538" y="17640300"/>
              <a:ext cx="9048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F95D4412-50FB-4E69-BBA5-4DA805CAD6D4}"/>
                </a:ext>
              </a:extLst>
            </xdr:cNvPr>
            <xdr:cNvSpPr txBox="1"/>
          </xdr:nvSpPr>
          <xdr:spPr>
            <a:xfrm>
              <a:off x="490538" y="17640300"/>
              <a:ext cx="9048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229033</xdr:colOff>
      <xdr:row>59</xdr:row>
      <xdr:rowOff>67541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2B527B29-C3F7-4B6C-87A0-559605BCDFC7}"/>
                </a:ext>
              </a:extLst>
            </xdr:cNvPr>
            <xdr:cNvSpPr txBox="1"/>
          </xdr:nvSpPr>
          <xdr:spPr>
            <a:xfrm>
              <a:off x="4575897" y="175415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2B527B29-C3F7-4B6C-87A0-559605BCDFC7}"/>
                </a:ext>
              </a:extLst>
            </xdr:cNvPr>
            <xdr:cNvSpPr txBox="1"/>
          </xdr:nvSpPr>
          <xdr:spPr>
            <a:xfrm>
              <a:off x="4575897" y="1754158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5</xdr:row>
          <xdr:rowOff>104775</xdr:rowOff>
        </xdr:from>
        <xdr:to>
          <xdr:col>5</xdr:col>
          <xdr:colOff>533400</xdr:colOff>
          <xdr:row>5</xdr:row>
          <xdr:rowOff>257175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C2A9D318-958F-4284-B818-30C6AB119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133350</xdr:colOff>
      <xdr:row>15</xdr:row>
      <xdr:rowOff>13512</xdr:rowOff>
    </xdr:from>
    <xdr:ext cx="600076" cy="1724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40BA49-E610-4C51-8308-A4E46EDE47CB}"/>
            </a:ext>
          </a:extLst>
        </xdr:cNvPr>
        <xdr:cNvSpPr txBox="1"/>
      </xdr:nvSpPr>
      <xdr:spPr>
        <a:xfrm rot="10800000" flipH="1" flipV="1">
          <a:off x="8001000" y="4433112"/>
          <a:ext cx="600076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290512</xdr:colOff>
      <xdr:row>15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8B5E6E-30BF-446B-B9FD-15941F5F2FBA}"/>
                </a:ext>
              </a:extLst>
            </xdr:cNvPr>
            <xdr:cNvSpPr txBox="1"/>
          </xdr:nvSpPr>
          <xdr:spPr>
            <a:xfrm>
              <a:off x="3233737" y="462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8B5E6E-30BF-446B-B9FD-15941F5F2FBA}"/>
                </a:ext>
              </a:extLst>
            </xdr:cNvPr>
            <xdr:cNvSpPr txBox="1"/>
          </xdr:nvSpPr>
          <xdr:spPr>
            <a:xfrm>
              <a:off x="3233737" y="462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466725</xdr:colOff>
      <xdr:row>12</xdr:row>
      <xdr:rowOff>67708</xdr:rowOff>
    </xdr:from>
    <xdr:ext cx="966787" cy="17248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1E16CD-46DF-47C7-AF32-D13B4BB393B4}"/>
            </a:ext>
          </a:extLst>
        </xdr:cNvPr>
        <xdr:cNvSpPr txBox="1"/>
      </xdr:nvSpPr>
      <xdr:spPr>
        <a:xfrm flipH="1" flipV="1">
          <a:off x="7648575" y="3630058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490537</xdr:colOff>
      <xdr:row>12</xdr:row>
      <xdr:rowOff>171450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A6FF311-3A61-4F94-9121-79B06D561012}"/>
            </a:ext>
          </a:extLst>
        </xdr:cNvPr>
        <xdr:cNvSpPr txBox="1"/>
      </xdr:nvSpPr>
      <xdr:spPr>
        <a:xfrm>
          <a:off x="9043987" y="3733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13</xdr:row>
      <xdr:rowOff>67708</xdr:rowOff>
    </xdr:from>
    <xdr:ext cx="966787" cy="17248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F308E5-0D16-49B9-8630-DFD4450DE455}"/>
            </a:ext>
          </a:extLst>
        </xdr:cNvPr>
        <xdr:cNvSpPr txBox="1"/>
      </xdr:nvSpPr>
      <xdr:spPr>
        <a:xfrm flipH="1" flipV="1">
          <a:off x="7648575" y="3934858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661987</xdr:colOff>
      <xdr:row>17</xdr:row>
      <xdr:rowOff>57150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E27FFE2-F1BC-4C9D-BDCB-6CA213D7B4D8}"/>
                </a:ext>
              </a:extLst>
            </xdr:cNvPr>
            <xdr:cNvSpPr txBox="1"/>
          </xdr:nvSpPr>
          <xdr:spPr>
            <a:xfrm>
              <a:off x="2433637" y="508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E27FFE2-F1BC-4C9D-BDCB-6CA213D7B4D8}"/>
                </a:ext>
              </a:extLst>
            </xdr:cNvPr>
            <xdr:cNvSpPr txBox="1"/>
          </xdr:nvSpPr>
          <xdr:spPr>
            <a:xfrm>
              <a:off x="2433637" y="508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371474</xdr:colOff>
      <xdr:row>14</xdr:row>
      <xdr:rowOff>67707</xdr:rowOff>
    </xdr:from>
    <xdr:ext cx="1062037" cy="146581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3FE4DE-64CB-4108-ABD4-FC621EFE1FEB}"/>
            </a:ext>
          </a:extLst>
        </xdr:cNvPr>
        <xdr:cNvSpPr txBox="1"/>
      </xdr:nvSpPr>
      <xdr:spPr>
        <a:xfrm flipH="1" flipV="1">
          <a:off x="7553324" y="4182507"/>
          <a:ext cx="1062037" cy="1465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595312</xdr:colOff>
      <xdr:row>18</xdr:row>
      <xdr:rowOff>66675</xdr:rowOff>
    </xdr:from>
    <xdr:ext cx="154529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C6FCBC7B-05C8-4D64-A9FA-FC9E87A08306}"/>
                </a:ext>
              </a:extLst>
            </xdr:cNvPr>
            <xdr:cNvSpPr txBox="1"/>
          </xdr:nvSpPr>
          <xdr:spPr>
            <a:xfrm>
              <a:off x="2366962" y="5543550"/>
              <a:ext cx="15452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C6FCBC7B-05C8-4D64-A9FA-FC9E87A08306}"/>
                </a:ext>
              </a:extLst>
            </xdr:cNvPr>
            <xdr:cNvSpPr txBox="1"/>
          </xdr:nvSpPr>
          <xdr:spPr>
            <a:xfrm>
              <a:off x="2366962" y="5543550"/>
              <a:ext cx="15452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𝑥 </a:t>
              </a:r>
              <a:r>
                <a:rPr lang="th-TH" sz="1100" b="0" i="0">
                  <a:latin typeface="Cambria Math" panose="02040503050406030204" pitchFamily="18" charset="0"/>
                </a:rPr>
                <a:t>)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261937</xdr:colOff>
      <xdr:row>15</xdr:row>
      <xdr:rowOff>47625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4C30567-EFAB-46F9-BB67-A5101106F021}"/>
            </a:ext>
          </a:extLst>
        </xdr:cNvPr>
        <xdr:cNvSpPr txBox="1"/>
      </xdr:nvSpPr>
      <xdr:spPr>
        <a:xfrm>
          <a:off x="7443787" y="4467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16</xdr:row>
      <xdr:rowOff>67708</xdr:rowOff>
    </xdr:from>
    <xdr:ext cx="966787" cy="17248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C63B2AC-424B-4A52-B1E7-4C6D91B851F1}"/>
            </a:ext>
          </a:extLst>
        </xdr:cNvPr>
        <xdr:cNvSpPr txBox="1"/>
      </xdr:nvSpPr>
      <xdr:spPr>
        <a:xfrm flipH="1" flipV="1">
          <a:off x="7648575" y="4792108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17</xdr:row>
      <xdr:rowOff>67708</xdr:rowOff>
    </xdr:from>
    <xdr:ext cx="966787" cy="17248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DBB5BD8-5595-4F2A-864A-D2190763014F}"/>
            </a:ext>
          </a:extLst>
        </xdr:cNvPr>
        <xdr:cNvSpPr txBox="1"/>
      </xdr:nvSpPr>
      <xdr:spPr>
        <a:xfrm flipH="1" flipV="1">
          <a:off x="7648575" y="5096908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178077</xdr:colOff>
      <xdr:row>16</xdr:row>
      <xdr:rowOff>280156</xdr:rowOff>
    </xdr:from>
    <xdr:ext cx="172483" cy="96678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EA210FD-07C1-42C5-B838-39AFFA9498A6}"/>
            </a:ext>
          </a:extLst>
        </xdr:cNvPr>
        <xdr:cNvSpPr txBox="1"/>
      </xdr:nvSpPr>
      <xdr:spPr>
        <a:xfrm rot="18715115" flipH="1" flipV="1">
          <a:off x="7648575" y="5401708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261937</xdr:colOff>
      <xdr:row>18</xdr:row>
      <xdr:rowOff>47625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96CD577-5DD8-4AEF-B757-B53E18E19525}"/>
            </a:ext>
          </a:extLst>
        </xdr:cNvPr>
        <xdr:cNvSpPr txBox="1"/>
      </xdr:nvSpPr>
      <xdr:spPr>
        <a:xfrm>
          <a:off x="7443787" y="5381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409576</xdr:colOff>
      <xdr:row>15</xdr:row>
      <xdr:rowOff>247650</xdr:rowOff>
    </xdr:from>
    <xdr:ext cx="952500" cy="17248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56F785F-A5CD-474A-B539-8A2583FC885C}"/>
            </a:ext>
          </a:extLst>
        </xdr:cNvPr>
        <xdr:cNvSpPr txBox="1"/>
      </xdr:nvSpPr>
      <xdr:spPr>
        <a:xfrm rot="10800000" flipH="1" flipV="1">
          <a:off x="7591426" y="4667250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466726</xdr:colOff>
      <xdr:row>16</xdr:row>
      <xdr:rowOff>257175</xdr:rowOff>
    </xdr:from>
    <xdr:ext cx="952500" cy="17248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052129B-D42C-42A2-9A4F-01B2B156C4ED}"/>
            </a:ext>
          </a:extLst>
        </xdr:cNvPr>
        <xdr:cNvSpPr txBox="1"/>
      </xdr:nvSpPr>
      <xdr:spPr>
        <a:xfrm rot="10800000" flipH="1" flipV="1">
          <a:off x="7648576" y="4981575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762000</xdr:colOff>
      <xdr:row>18</xdr:row>
      <xdr:rowOff>48398</xdr:rowOff>
    </xdr:from>
    <xdr:ext cx="266700" cy="17902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FFEF564E-9E24-4B99-9083-C72C64486411}"/>
                </a:ext>
              </a:extLst>
            </xdr:cNvPr>
            <xdr:cNvSpPr txBox="1"/>
          </xdr:nvSpPr>
          <xdr:spPr>
            <a:xfrm rot="10800000" flipV="1">
              <a:off x="2533650" y="5525273"/>
              <a:ext cx="266700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100"/>
                <a:t>   </a:t>
              </a:r>
              <a:endParaRPr lang="th-TH" sz="1100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FFEF564E-9E24-4B99-9083-C72C64486411}"/>
                </a:ext>
              </a:extLst>
            </xdr:cNvPr>
            <xdr:cNvSpPr txBox="1"/>
          </xdr:nvSpPr>
          <xdr:spPr>
            <a:xfrm rot="10800000" flipV="1">
              <a:off x="2533650" y="5525273"/>
              <a:ext cx="266700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/>
                <a:t>  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466726</xdr:colOff>
      <xdr:row>18</xdr:row>
      <xdr:rowOff>257175</xdr:rowOff>
    </xdr:from>
    <xdr:ext cx="952500" cy="17248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F52E341-386F-412A-BF62-E1E7034C4862}"/>
            </a:ext>
          </a:extLst>
        </xdr:cNvPr>
        <xdr:cNvSpPr txBox="1"/>
      </xdr:nvSpPr>
      <xdr:spPr>
        <a:xfrm rot="10800000" flipH="1" flipV="1">
          <a:off x="7648576" y="5591175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466726</xdr:colOff>
      <xdr:row>15</xdr:row>
      <xdr:rowOff>257175</xdr:rowOff>
    </xdr:from>
    <xdr:ext cx="952500" cy="17248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6272CD0-BD63-449A-8FB0-41E887A1171E}"/>
            </a:ext>
          </a:extLst>
        </xdr:cNvPr>
        <xdr:cNvSpPr txBox="1"/>
      </xdr:nvSpPr>
      <xdr:spPr>
        <a:xfrm rot="10800000" flipH="1" flipV="1">
          <a:off x="7648576" y="4676775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619126</xdr:colOff>
      <xdr:row>16</xdr:row>
      <xdr:rowOff>104775</xdr:rowOff>
    </xdr:from>
    <xdr:ext cx="952500" cy="1724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DD4F44C-D583-4B1C-A517-56EC94F40796}"/>
            </a:ext>
          </a:extLst>
        </xdr:cNvPr>
        <xdr:cNvSpPr txBox="1"/>
      </xdr:nvSpPr>
      <xdr:spPr>
        <a:xfrm rot="10800000" flipH="1" flipV="1">
          <a:off x="7800976" y="4829175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842962</xdr:colOff>
      <xdr:row>17</xdr:row>
      <xdr:rowOff>57150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23F06485-7B4F-4B6E-A831-DECD8370D37F}"/>
                </a:ext>
              </a:extLst>
            </xdr:cNvPr>
            <xdr:cNvSpPr txBox="1"/>
          </xdr:nvSpPr>
          <xdr:spPr>
            <a:xfrm>
              <a:off x="2614612" y="508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23F06485-7B4F-4B6E-A831-DECD8370D37F}"/>
                </a:ext>
              </a:extLst>
            </xdr:cNvPr>
            <xdr:cNvSpPr txBox="1"/>
          </xdr:nvSpPr>
          <xdr:spPr>
            <a:xfrm>
              <a:off x="2614612" y="508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4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4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21509" name="Object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4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21510" name="Object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4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21511" name="Object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4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21512" name="Object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4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21513" name="Object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4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21514" name="Object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4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37</xdr:row>
          <xdr:rowOff>28575</xdr:rowOff>
        </xdr:from>
        <xdr:to>
          <xdr:col>7</xdr:col>
          <xdr:colOff>819150</xdr:colOff>
          <xdr:row>37</xdr:row>
          <xdr:rowOff>142875</xdr:rowOff>
        </xdr:to>
        <xdr:sp macro="" textlink="">
          <xdr:nvSpPr>
            <xdr:cNvPr id="21515" name="Object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4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37</xdr:row>
          <xdr:rowOff>85725</xdr:rowOff>
        </xdr:from>
        <xdr:to>
          <xdr:col>7</xdr:col>
          <xdr:colOff>390525</xdr:colOff>
          <xdr:row>37</xdr:row>
          <xdr:rowOff>200025</xdr:rowOff>
        </xdr:to>
        <xdr:sp macro="" textlink="">
          <xdr:nvSpPr>
            <xdr:cNvPr id="21516" name="Object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4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37</xdr:row>
          <xdr:rowOff>104775</xdr:rowOff>
        </xdr:from>
        <xdr:to>
          <xdr:col>5</xdr:col>
          <xdr:colOff>371475</xdr:colOff>
          <xdr:row>37</xdr:row>
          <xdr:rowOff>219075</xdr:rowOff>
        </xdr:to>
        <xdr:sp macro="" textlink="">
          <xdr:nvSpPr>
            <xdr:cNvPr id="21517" name="Object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4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37</xdr:row>
          <xdr:rowOff>104775</xdr:rowOff>
        </xdr:from>
        <xdr:to>
          <xdr:col>15</xdr:col>
          <xdr:colOff>447675</xdr:colOff>
          <xdr:row>37</xdr:row>
          <xdr:rowOff>219075</xdr:rowOff>
        </xdr:to>
        <xdr:sp macro="" textlink="">
          <xdr:nvSpPr>
            <xdr:cNvPr id="21518" name="Object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4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37</xdr:row>
          <xdr:rowOff>28575</xdr:rowOff>
        </xdr:from>
        <xdr:to>
          <xdr:col>11</xdr:col>
          <xdr:colOff>819150</xdr:colOff>
          <xdr:row>37</xdr:row>
          <xdr:rowOff>142875</xdr:rowOff>
        </xdr:to>
        <xdr:sp macro="" textlink="">
          <xdr:nvSpPr>
            <xdr:cNvPr id="21519" name="Object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4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37</xdr:row>
          <xdr:rowOff>104775</xdr:rowOff>
        </xdr:from>
        <xdr:to>
          <xdr:col>11</xdr:col>
          <xdr:colOff>409575</xdr:colOff>
          <xdr:row>37</xdr:row>
          <xdr:rowOff>219075</xdr:rowOff>
        </xdr:to>
        <xdr:sp macro="" textlink="">
          <xdr:nvSpPr>
            <xdr:cNvPr id="21520" name="Object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4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37</xdr:row>
          <xdr:rowOff>28575</xdr:rowOff>
        </xdr:from>
        <xdr:to>
          <xdr:col>13</xdr:col>
          <xdr:colOff>819150</xdr:colOff>
          <xdr:row>37</xdr:row>
          <xdr:rowOff>142875</xdr:rowOff>
        </xdr:to>
        <xdr:sp macro="" textlink="">
          <xdr:nvSpPr>
            <xdr:cNvPr id="21521" name="Object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4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37</xdr:row>
          <xdr:rowOff>85725</xdr:rowOff>
        </xdr:from>
        <xdr:to>
          <xdr:col>13</xdr:col>
          <xdr:colOff>381000</xdr:colOff>
          <xdr:row>37</xdr:row>
          <xdr:rowOff>200025</xdr:rowOff>
        </xdr:to>
        <xdr:sp macro="" textlink="">
          <xdr:nvSpPr>
            <xdr:cNvPr id="21522" name="Object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4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37</xdr:row>
          <xdr:rowOff>28575</xdr:rowOff>
        </xdr:from>
        <xdr:to>
          <xdr:col>9</xdr:col>
          <xdr:colOff>819150</xdr:colOff>
          <xdr:row>37</xdr:row>
          <xdr:rowOff>142875</xdr:rowOff>
        </xdr:to>
        <xdr:sp macro="" textlink="">
          <xdr:nvSpPr>
            <xdr:cNvPr id="21523" name="Object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4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37</xdr:row>
          <xdr:rowOff>104775</xdr:rowOff>
        </xdr:from>
        <xdr:to>
          <xdr:col>9</xdr:col>
          <xdr:colOff>409575</xdr:colOff>
          <xdr:row>37</xdr:row>
          <xdr:rowOff>219075</xdr:rowOff>
        </xdr:to>
        <xdr:sp macro="" textlink="">
          <xdr:nvSpPr>
            <xdr:cNvPr id="21524" name="Object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4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157956</xdr:colOff>
      <xdr:row>14</xdr:row>
      <xdr:rowOff>26987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D953A66-E937-4DD0-B3D6-F28E4862E121}"/>
                </a:ext>
              </a:extLst>
            </xdr:cNvPr>
            <xdr:cNvSpPr txBox="1"/>
          </xdr:nvSpPr>
          <xdr:spPr>
            <a:xfrm>
              <a:off x="9825831" y="41068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D953A66-E937-4DD0-B3D6-F28E4862E121}"/>
                </a:ext>
              </a:extLst>
            </xdr:cNvPr>
            <xdr:cNvSpPr txBox="1"/>
          </xdr:nvSpPr>
          <xdr:spPr>
            <a:xfrm>
              <a:off x="9825831" y="41068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538956</xdr:colOff>
      <xdr:row>13</xdr:row>
      <xdr:rowOff>74613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C8814C8-FEA0-4386-9FD6-0B615F5CCE22}"/>
                </a:ext>
              </a:extLst>
            </xdr:cNvPr>
            <xdr:cNvSpPr txBox="1"/>
          </xdr:nvSpPr>
          <xdr:spPr>
            <a:xfrm>
              <a:off x="5650706" y="38528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C8814C8-FEA0-4386-9FD6-0B615F5CCE22}"/>
                </a:ext>
              </a:extLst>
            </xdr:cNvPr>
            <xdr:cNvSpPr txBox="1"/>
          </xdr:nvSpPr>
          <xdr:spPr>
            <a:xfrm>
              <a:off x="5650706" y="38528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15082</xdr:colOff>
      <xdr:row>13</xdr:row>
      <xdr:rowOff>74612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19F86C1-0733-4B0B-93EC-DA742F7AE86C}"/>
                </a:ext>
              </a:extLst>
            </xdr:cNvPr>
            <xdr:cNvSpPr txBox="1"/>
          </xdr:nvSpPr>
          <xdr:spPr>
            <a:xfrm>
              <a:off x="5777707" y="38528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19F86C1-0733-4B0B-93EC-DA742F7AE86C}"/>
                </a:ext>
              </a:extLst>
            </xdr:cNvPr>
            <xdr:cNvSpPr txBox="1"/>
          </xdr:nvSpPr>
          <xdr:spPr>
            <a:xfrm>
              <a:off x="5777707" y="38528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7143</xdr:colOff>
      <xdr:row>14</xdr:row>
      <xdr:rowOff>26987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A723DA9B-64A4-4D2A-8350-63DA64F385D9}"/>
                </a:ext>
              </a:extLst>
            </xdr:cNvPr>
            <xdr:cNvSpPr txBox="1"/>
          </xdr:nvSpPr>
          <xdr:spPr>
            <a:xfrm>
              <a:off x="9675018" y="4106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A723DA9B-64A4-4D2A-8350-63DA64F385D9}"/>
                </a:ext>
              </a:extLst>
            </xdr:cNvPr>
            <xdr:cNvSpPr txBox="1"/>
          </xdr:nvSpPr>
          <xdr:spPr>
            <a:xfrm>
              <a:off x="9675018" y="4106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523082</xdr:colOff>
      <xdr:row>15</xdr:row>
      <xdr:rowOff>90487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31C6638D-7080-46E3-BA37-4BDF74F2499B}"/>
                </a:ext>
              </a:extLst>
            </xdr:cNvPr>
            <xdr:cNvSpPr txBox="1"/>
          </xdr:nvSpPr>
          <xdr:spPr>
            <a:xfrm>
              <a:off x="3459957" y="4400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31C6638D-7080-46E3-BA37-4BDF74F2499B}"/>
                </a:ext>
              </a:extLst>
            </xdr:cNvPr>
            <xdr:cNvSpPr txBox="1"/>
          </xdr:nvSpPr>
          <xdr:spPr>
            <a:xfrm>
              <a:off x="3459957" y="4400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396081</xdr:colOff>
      <xdr:row>15</xdr:row>
      <xdr:rowOff>74613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216ED200-259A-423C-9853-78587F7CE859}"/>
                </a:ext>
              </a:extLst>
            </xdr:cNvPr>
            <xdr:cNvSpPr txBox="1"/>
          </xdr:nvSpPr>
          <xdr:spPr>
            <a:xfrm>
              <a:off x="3332956" y="4384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216ED200-259A-423C-9853-78587F7CE859}"/>
                </a:ext>
              </a:extLst>
            </xdr:cNvPr>
            <xdr:cNvSpPr txBox="1"/>
          </xdr:nvSpPr>
          <xdr:spPr>
            <a:xfrm>
              <a:off x="3332956" y="4384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308769</xdr:colOff>
      <xdr:row>17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8776E58C-502A-463A-9F43-63BA85C3EA6A}"/>
                </a:ext>
              </a:extLst>
            </xdr:cNvPr>
            <xdr:cNvSpPr txBox="1"/>
          </xdr:nvSpPr>
          <xdr:spPr>
            <a:xfrm>
              <a:off x="7373144" y="49323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8776E58C-502A-463A-9F43-63BA85C3EA6A}"/>
                </a:ext>
              </a:extLst>
            </xdr:cNvPr>
            <xdr:cNvSpPr txBox="1"/>
          </xdr:nvSpPr>
          <xdr:spPr>
            <a:xfrm>
              <a:off x="7373144" y="493236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165893</xdr:colOff>
      <xdr:row>16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A9D525BA-ECE6-4E1B-86BB-9334017AF726}"/>
                </a:ext>
              </a:extLst>
            </xdr:cNvPr>
            <xdr:cNvSpPr txBox="1"/>
          </xdr:nvSpPr>
          <xdr:spPr>
            <a:xfrm>
              <a:off x="8532018" y="4654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A9D525BA-ECE6-4E1B-86BB-9334017AF726}"/>
                </a:ext>
              </a:extLst>
            </xdr:cNvPr>
            <xdr:cNvSpPr txBox="1"/>
          </xdr:nvSpPr>
          <xdr:spPr>
            <a:xfrm>
              <a:off x="8532018" y="4654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300832</xdr:colOff>
      <xdr:row>16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A07F04E4-498F-4D7F-B4B2-D3B5C5386F33}"/>
                </a:ext>
              </a:extLst>
            </xdr:cNvPr>
            <xdr:cNvSpPr txBox="1"/>
          </xdr:nvSpPr>
          <xdr:spPr>
            <a:xfrm>
              <a:off x="8666957" y="4654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A07F04E4-498F-4D7F-B4B2-D3B5C5386F33}"/>
                </a:ext>
              </a:extLst>
            </xdr:cNvPr>
            <xdr:cNvSpPr txBox="1"/>
          </xdr:nvSpPr>
          <xdr:spPr>
            <a:xfrm>
              <a:off x="8666957" y="4654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70643</xdr:colOff>
      <xdr:row>18</xdr:row>
      <xdr:rowOff>58738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0978E36-D685-40AC-9A46-E1203D75B62F}"/>
                </a:ext>
              </a:extLst>
            </xdr:cNvPr>
            <xdr:cNvSpPr txBox="1"/>
          </xdr:nvSpPr>
          <xdr:spPr>
            <a:xfrm>
              <a:off x="9738518" y="520223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0978E36-D685-40AC-9A46-E1203D75B62F}"/>
                </a:ext>
              </a:extLst>
            </xdr:cNvPr>
            <xdr:cNvSpPr txBox="1"/>
          </xdr:nvSpPr>
          <xdr:spPr>
            <a:xfrm>
              <a:off x="9738518" y="520223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181769</xdr:colOff>
      <xdr:row>18</xdr:row>
      <xdr:rowOff>50799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3AD647EC-034A-4A29-B7E6-2AA42F0D4295}"/>
                </a:ext>
              </a:extLst>
            </xdr:cNvPr>
            <xdr:cNvSpPr txBox="1"/>
          </xdr:nvSpPr>
          <xdr:spPr>
            <a:xfrm>
              <a:off x="9849644" y="5194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3AD647EC-034A-4A29-B7E6-2AA42F0D4295}"/>
                </a:ext>
              </a:extLst>
            </xdr:cNvPr>
            <xdr:cNvSpPr txBox="1"/>
          </xdr:nvSpPr>
          <xdr:spPr>
            <a:xfrm>
              <a:off x="9849644" y="5194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173831</xdr:colOff>
      <xdr:row>17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FC0B5ABE-3180-4875-93B5-78408546ABD6}"/>
                </a:ext>
              </a:extLst>
            </xdr:cNvPr>
            <xdr:cNvSpPr txBox="1"/>
          </xdr:nvSpPr>
          <xdr:spPr>
            <a:xfrm>
              <a:off x="7238206" y="49323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FC0B5ABE-3180-4875-93B5-78408546ABD6}"/>
                </a:ext>
              </a:extLst>
            </xdr:cNvPr>
            <xdr:cNvSpPr txBox="1"/>
          </xdr:nvSpPr>
          <xdr:spPr>
            <a:xfrm>
              <a:off x="7238206" y="49323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126206</xdr:colOff>
      <xdr:row>19</xdr:row>
      <xdr:rowOff>66674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D67817A8-A435-43D4-9EBA-6F67BBA83BD3}"/>
                </a:ext>
              </a:extLst>
            </xdr:cNvPr>
            <xdr:cNvSpPr txBox="1"/>
          </xdr:nvSpPr>
          <xdr:spPr>
            <a:xfrm>
              <a:off x="7190581" y="54879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D67817A8-A435-43D4-9EBA-6F67BBA83BD3}"/>
                </a:ext>
              </a:extLst>
            </xdr:cNvPr>
            <xdr:cNvSpPr txBox="1"/>
          </xdr:nvSpPr>
          <xdr:spPr>
            <a:xfrm>
              <a:off x="7190581" y="54879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46831</xdr:colOff>
      <xdr:row>21</xdr:row>
      <xdr:rowOff>42862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59436732-D790-4994-9A00-FE36F176BB4A}"/>
                </a:ext>
              </a:extLst>
            </xdr:cNvPr>
            <xdr:cNvSpPr txBox="1"/>
          </xdr:nvSpPr>
          <xdr:spPr>
            <a:xfrm>
              <a:off x="538956" y="60436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59436732-D790-4994-9A00-FE36F176BB4A}"/>
                </a:ext>
              </a:extLst>
            </xdr:cNvPr>
            <xdr:cNvSpPr txBox="1"/>
          </xdr:nvSpPr>
          <xdr:spPr>
            <a:xfrm>
              <a:off x="538956" y="604361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245269</xdr:colOff>
      <xdr:row>19</xdr:row>
      <xdr:rowOff>58736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70651503-3686-4334-A074-B3401C5A01F8}"/>
                </a:ext>
              </a:extLst>
            </xdr:cNvPr>
            <xdr:cNvSpPr txBox="1"/>
          </xdr:nvSpPr>
          <xdr:spPr>
            <a:xfrm>
              <a:off x="7309644" y="54800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70651503-3686-4334-A074-B3401C5A01F8}"/>
                </a:ext>
              </a:extLst>
            </xdr:cNvPr>
            <xdr:cNvSpPr txBox="1"/>
          </xdr:nvSpPr>
          <xdr:spPr>
            <a:xfrm>
              <a:off x="7309644" y="54800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142082</xdr:colOff>
      <xdr:row>21</xdr:row>
      <xdr:rowOff>50799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F6BBC4B6-7B8C-4E8B-B31C-A288D60C566C}"/>
                </a:ext>
              </a:extLst>
            </xdr:cNvPr>
            <xdr:cNvSpPr txBox="1"/>
          </xdr:nvSpPr>
          <xdr:spPr>
            <a:xfrm>
              <a:off x="5904707" y="60515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F6BBC4B6-7B8C-4E8B-B31C-A288D60C566C}"/>
                </a:ext>
              </a:extLst>
            </xdr:cNvPr>
            <xdr:cNvSpPr txBox="1"/>
          </xdr:nvSpPr>
          <xdr:spPr>
            <a:xfrm>
              <a:off x="5904707" y="605154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23019</xdr:colOff>
      <xdr:row>21</xdr:row>
      <xdr:rowOff>50800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5008A761-071C-4623-8286-BD33C806AB44}"/>
                </a:ext>
              </a:extLst>
            </xdr:cNvPr>
            <xdr:cNvSpPr txBox="1"/>
          </xdr:nvSpPr>
          <xdr:spPr>
            <a:xfrm>
              <a:off x="5785644" y="6051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5008A761-071C-4623-8286-BD33C806AB44}"/>
                </a:ext>
              </a:extLst>
            </xdr:cNvPr>
            <xdr:cNvSpPr txBox="1"/>
          </xdr:nvSpPr>
          <xdr:spPr>
            <a:xfrm>
              <a:off x="5785644" y="6051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213519</xdr:colOff>
      <xdr:row>21</xdr:row>
      <xdr:rowOff>34925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808F8ED0-FC62-4BEB-8CD7-3920EB50D1C3}"/>
                </a:ext>
              </a:extLst>
            </xdr:cNvPr>
            <xdr:cNvSpPr txBox="1"/>
          </xdr:nvSpPr>
          <xdr:spPr>
            <a:xfrm>
              <a:off x="705644" y="6035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808F8ED0-FC62-4BEB-8CD7-3920EB50D1C3}"/>
                </a:ext>
              </a:extLst>
            </xdr:cNvPr>
            <xdr:cNvSpPr txBox="1"/>
          </xdr:nvSpPr>
          <xdr:spPr>
            <a:xfrm>
              <a:off x="705644" y="6035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1046956</xdr:colOff>
      <xdr:row>23</xdr:row>
      <xdr:rowOff>74612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4E17C851-A217-43A2-89D9-345AD664ACB2}"/>
                </a:ext>
              </a:extLst>
            </xdr:cNvPr>
            <xdr:cNvSpPr txBox="1"/>
          </xdr:nvSpPr>
          <xdr:spPr>
            <a:xfrm>
              <a:off x="3983831" y="66309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4E17C851-A217-43A2-89D9-345AD664ACB2}"/>
                </a:ext>
              </a:extLst>
            </xdr:cNvPr>
            <xdr:cNvSpPr txBox="1"/>
          </xdr:nvSpPr>
          <xdr:spPr>
            <a:xfrm>
              <a:off x="3983831" y="663098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17</xdr:col>
      <xdr:colOff>157956</xdr:colOff>
      <xdr:row>24</xdr:row>
      <xdr:rowOff>50800</xdr:rowOff>
    </xdr:from>
    <xdr:ext cx="65" cy="17023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0B0A543-B148-4716-96B8-47E623149ACA}"/>
            </a:ext>
          </a:extLst>
        </xdr:cNvPr>
        <xdr:cNvSpPr txBox="1"/>
      </xdr:nvSpPr>
      <xdr:spPr>
        <a:xfrm>
          <a:off x="12683331" y="6908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1126331</xdr:colOff>
      <xdr:row>23</xdr:row>
      <xdr:rowOff>74613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E0EBD530-6E34-49C6-AEE7-6C3A864C158B}"/>
                </a:ext>
              </a:extLst>
            </xdr:cNvPr>
            <xdr:cNvSpPr txBox="1"/>
          </xdr:nvSpPr>
          <xdr:spPr>
            <a:xfrm>
              <a:off x="4063206" y="66309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E0EBD530-6E34-49C6-AEE7-6C3A864C158B}"/>
                </a:ext>
              </a:extLst>
            </xdr:cNvPr>
            <xdr:cNvSpPr txBox="1"/>
          </xdr:nvSpPr>
          <xdr:spPr>
            <a:xfrm>
              <a:off x="4063206" y="66309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16</xdr:col>
      <xdr:colOff>197644</xdr:colOff>
      <xdr:row>26</xdr:row>
      <xdr:rowOff>74612</xdr:rowOff>
    </xdr:from>
    <xdr:ext cx="65" cy="17023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5932D68-9772-4315-A090-3C827398F83F}"/>
            </a:ext>
          </a:extLst>
        </xdr:cNvPr>
        <xdr:cNvSpPr txBox="1"/>
      </xdr:nvSpPr>
      <xdr:spPr>
        <a:xfrm>
          <a:off x="11818144" y="739298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181769</xdr:colOff>
      <xdr:row>49</xdr:row>
      <xdr:rowOff>50800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5A11FE-C1FC-4B4C-8CDF-1F2D607282D1}"/>
                </a:ext>
              </a:extLst>
            </xdr:cNvPr>
            <xdr:cNvSpPr txBox="1"/>
          </xdr:nvSpPr>
          <xdr:spPr>
            <a:xfrm>
              <a:off x="7897019" y="13608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5A11FE-C1FC-4B4C-8CDF-1F2D607282D1}"/>
                </a:ext>
              </a:extLst>
            </xdr:cNvPr>
            <xdr:cNvSpPr txBox="1"/>
          </xdr:nvSpPr>
          <xdr:spPr>
            <a:xfrm>
              <a:off x="7897019" y="13608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38894</xdr:colOff>
      <xdr:row>49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4D914D-C738-4962-8FE1-076218342363}"/>
                </a:ext>
              </a:extLst>
            </xdr:cNvPr>
            <xdr:cNvSpPr txBox="1"/>
          </xdr:nvSpPr>
          <xdr:spPr>
            <a:xfrm>
              <a:off x="7754144" y="136239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E4D914D-C738-4962-8FE1-076218342363}"/>
                </a:ext>
              </a:extLst>
            </xdr:cNvPr>
            <xdr:cNvSpPr txBox="1"/>
          </xdr:nvSpPr>
          <xdr:spPr>
            <a:xfrm>
              <a:off x="7754144" y="136239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62706</xdr:colOff>
      <xdr:row>50</xdr:row>
      <xdr:rowOff>58737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519490A6-60CA-4258-B128-CB475F9C2BF7}"/>
                </a:ext>
              </a:extLst>
            </xdr:cNvPr>
            <xdr:cNvSpPr txBox="1"/>
          </xdr:nvSpPr>
          <xdr:spPr>
            <a:xfrm>
              <a:off x="9079706" y="13909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519490A6-60CA-4258-B128-CB475F9C2BF7}"/>
                </a:ext>
              </a:extLst>
            </xdr:cNvPr>
            <xdr:cNvSpPr txBox="1"/>
          </xdr:nvSpPr>
          <xdr:spPr>
            <a:xfrm>
              <a:off x="9079706" y="13909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610393</xdr:colOff>
      <xdr:row>50</xdr:row>
      <xdr:rowOff>74611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7914A43D-34AB-4760-A3A1-86079503EA3B}"/>
                </a:ext>
              </a:extLst>
            </xdr:cNvPr>
            <xdr:cNvSpPr txBox="1"/>
          </xdr:nvSpPr>
          <xdr:spPr>
            <a:xfrm>
              <a:off x="8976518" y="13925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7914A43D-34AB-4760-A3A1-86079503EA3B}"/>
                </a:ext>
              </a:extLst>
            </xdr:cNvPr>
            <xdr:cNvSpPr txBox="1"/>
          </xdr:nvSpPr>
          <xdr:spPr>
            <a:xfrm>
              <a:off x="8976518" y="1392554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62706</xdr:colOff>
      <xdr:row>51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FDC53D8D-B56B-4721-B960-088357CDFC96}"/>
                </a:ext>
              </a:extLst>
            </xdr:cNvPr>
            <xdr:cNvSpPr txBox="1"/>
          </xdr:nvSpPr>
          <xdr:spPr>
            <a:xfrm>
              <a:off x="2999581" y="14211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FDC53D8D-B56B-4721-B960-088357CDFC96}"/>
                </a:ext>
              </a:extLst>
            </xdr:cNvPr>
            <xdr:cNvSpPr txBox="1"/>
          </xdr:nvSpPr>
          <xdr:spPr>
            <a:xfrm>
              <a:off x="2999581" y="14211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427831</xdr:colOff>
      <xdr:row>52</xdr:row>
      <xdr:rowOff>58737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54AF6FE7-D3D9-4FA6-B68A-676D74C19FC6}"/>
                </a:ext>
              </a:extLst>
            </xdr:cNvPr>
            <xdr:cNvSpPr txBox="1"/>
          </xdr:nvSpPr>
          <xdr:spPr>
            <a:xfrm>
              <a:off x="8793956" y="14497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54AF6FE7-D3D9-4FA6-B68A-676D74C19FC6}"/>
                </a:ext>
              </a:extLst>
            </xdr:cNvPr>
            <xdr:cNvSpPr txBox="1"/>
          </xdr:nvSpPr>
          <xdr:spPr>
            <a:xfrm>
              <a:off x="8793956" y="14497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586581</xdr:colOff>
      <xdr:row>52</xdr:row>
      <xdr:rowOff>58737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A0C24979-8BDD-4458-8C76-B25E6761C1C2}"/>
                </a:ext>
              </a:extLst>
            </xdr:cNvPr>
            <xdr:cNvSpPr txBox="1"/>
          </xdr:nvSpPr>
          <xdr:spPr>
            <a:xfrm>
              <a:off x="8952706" y="14497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A0C24979-8BDD-4458-8C76-B25E6761C1C2}"/>
                </a:ext>
              </a:extLst>
            </xdr:cNvPr>
            <xdr:cNvSpPr txBox="1"/>
          </xdr:nvSpPr>
          <xdr:spPr>
            <a:xfrm>
              <a:off x="8952706" y="14497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1102518</xdr:colOff>
      <xdr:row>51</xdr:row>
      <xdr:rowOff>74612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6D568E0E-2D8A-49ED-A712-E3CC94339597}"/>
                </a:ext>
              </a:extLst>
            </xdr:cNvPr>
            <xdr:cNvSpPr txBox="1"/>
          </xdr:nvSpPr>
          <xdr:spPr>
            <a:xfrm>
              <a:off x="2864643" y="142192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6D568E0E-2D8A-49ED-A712-E3CC94339597}"/>
                </a:ext>
              </a:extLst>
            </xdr:cNvPr>
            <xdr:cNvSpPr txBox="1"/>
          </xdr:nvSpPr>
          <xdr:spPr>
            <a:xfrm>
              <a:off x="2864643" y="142192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404019</xdr:colOff>
      <xdr:row>53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868AD490-2AAB-48F8-880B-7A060A4FF47D}"/>
                </a:ext>
              </a:extLst>
            </xdr:cNvPr>
            <xdr:cNvSpPr txBox="1"/>
          </xdr:nvSpPr>
          <xdr:spPr>
            <a:xfrm>
              <a:off x="10071894" y="14798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868AD490-2AAB-48F8-880B-7A060A4FF47D}"/>
                </a:ext>
              </a:extLst>
            </xdr:cNvPr>
            <xdr:cNvSpPr txBox="1"/>
          </xdr:nvSpPr>
          <xdr:spPr>
            <a:xfrm>
              <a:off x="10071894" y="1479867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292893</xdr:colOff>
      <xdr:row>53</xdr:row>
      <xdr:rowOff>50800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3B059F99-74A2-4535-B56D-E6D805583433}"/>
                </a:ext>
              </a:extLst>
            </xdr:cNvPr>
            <xdr:cNvSpPr txBox="1"/>
          </xdr:nvSpPr>
          <xdr:spPr>
            <a:xfrm>
              <a:off x="9960768" y="14782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3B059F99-74A2-4535-B56D-E6D805583433}"/>
                </a:ext>
              </a:extLst>
            </xdr:cNvPr>
            <xdr:cNvSpPr txBox="1"/>
          </xdr:nvSpPr>
          <xdr:spPr>
            <a:xfrm>
              <a:off x="9960768" y="14782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1515268</xdr:colOff>
      <xdr:row>56</xdr:row>
      <xdr:rowOff>50800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DCF80C6F-2599-4C81-A73D-EE62C811F9E9}"/>
                </a:ext>
              </a:extLst>
            </xdr:cNvPr>
            <xdr:cNvSpPr txBox="1"/>
          </xdr:nvSpPr>
          <xdr:spPr>
            <a:xfrm>
              <a:off x="4452143" y="1566386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DCF80C6F-2599-4C81-A73D-EE62C811F9E9}"/>
                </a:ext>
              </a:extLst>
            </xdr:cNvPr>
            <xdr:cNvSpPr txBox="1"/>
          </xdr:nvSpPr>
          <xdr:spPr>
            <a:xfrm>
              <a:off x="4452143" y="1566386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1372394</xdr:colOff>
      <xdr:row>56</xdr:row>
      <xdr:rowOff>50799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56CFE26-074F-4CF4-BEB0-828CF3C0F99F}"/>
                </a:ext>
              </a:extLst>
            </xdr:cNvPr>
            <xdr:cNvSpPr txBox="1"/>
          </xdr:nvSpPr>
          <xdr:spPr>
            <a:xfrm>
              <a:off x="4309269" y="15663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56CFE26-074F-4CF4-BEB0-828CF3C0F99F}"/>
                </a:ext>
              </a:extLst>
            </xdr:cNvPr>
            <xdr:cNvSpPr txBox="1"/>
          </xdr:nvSpPr>
          <xdr:spPr>
            <a:xfrm>
              <a:off x="4309269" y="1566386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483394</xdr:colOff>
      <xdr:row>58</xdr:row>
      <xdr:rowOff>66674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B932AAB-31D2-4D1F-9F6A-DC75C1EABBAF}"/>
                </a:ext>
              </a:extLst>
            </xdr:cNvPr>
            <xdr:cNvSpPr txBox="1"/>
          </xdr:nvSpPr>
          <xdr:spPr>
            <a:xfrm>
              <a:off x="4944269" y="162671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B932AAB-31D2-4D1F-9F6A-DC75C1EABBAF}"/>
                </a:ext>
              </a:extLst>
            </xdr:cNvPr>
            <xdr:cNvSpPr txBox="1"/>
          </xdr:nvSpPr>
          <xdr:spPr>
            <a:xfrm>
              <a:off x="4944269" y="1626711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523081</xdr:colOff>
      <xdr:row>57</xdr:row>
      <xdr:rowOff>74613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B3CB402C-635B-4B1F-9788-5C6C8E9891A3}"/>
                </a:ext>
              </a:extLst>
            </xdr:cNvPr>
            <xdr:cNvSpPr txBox="1"/>
          </xdr:nvSpPr>
          <xdr:spPr>
            <a:xfrm>
              <a:off x="8889206" y="159813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B3CB402C-635B-4B1F-9788-5C6C8E9891A3}"/>
                </a:ext>
              </a:extLst>
            </xdr:cNvPr>
            <xdr:cNvSpPr txBox="1"/>
          </xdr:nvSpPr>
          <xdr:spPr>
            <a:xfrm>
              <a:off x="8889206" y="159813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173831</xdr:colOff>
      <xdr:row>59</xdr:row>
      <xdr:rowOff>50800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1199E2D0-DA5E-49DD-B542-4D5A0FC705A1}"/>
                </a:ext>
              </a:extLst>
            </xdr:cNvPr>
            <xdr:cNvSpPr txBox="1"/>
          </xdr:nvSpPr>
          <xdr:spPr>
            <a:xfrm>
              <a:off x="8539956" y="16544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1199E2D0-DA5E-49DD-B542-4D5A0FC705A1}"/>
                </a:ext>
              </a:extLst>
            </xdr:cNvPr>
            <xdr:cNvSpPr txBox="1"/>
          </xdr:nvSpPr>
          <xdr:spPr>
            <a:xfrm>
              <a:off x="8539956" y="16544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324643</xdr:colOff>
      <xdr:row>58</xdr:row>
      <xdr:rowOff>58737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1C421BF5-1A6E-4463-9340-634DEDBCA659}"/>
                </a:ext>
              </a:extLst>
            </xdr:cNvPr>
            <xdr:cNvSpPr txBox="1"/>
          </xdr:nvSpPr>
          <xdr:spPr>
            <a:xfrm>
              <a:off x="4785518" y="16259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1C421BF5-1A6E-4463-9340-634DEDBCA659}"/>
                </a:ext>
              </a:extLst>
            </xdr:cNvPr>
            <xdr:cNvSpPr txBox="1"/>
          </xdr:nvSpPr>
          <xdr:spPr>
            <a:xfrm>
              <a:off x="4785518" y="16259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229393</xdr:colOff>
      <xdr:row>61</xdr:row>
      <xdr:rowOff>50799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30CC11C1-1EF2-4E54-925B-C402AE209333}"/>
                </a:ext>
              </a:extLst>
            </xdr:cNvPr>
            <xdr:cNvSpPr txBox="1"/>
          </xdr:nvSpPr>
          <xdr:spPr>
            <a:xfrm>
              <a:off x="3166268" y="17132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30CC11C1-1EF2-4E54-925B-C402AE209333}"/>
                </a:ext>
              </a:extLst>
            </xdr:cNvPr>
            <xdr:cNvSpPr txBox="1"/>
          </xdr:nvSpPr>
          <xdr:spPr>
            <a:xfrm>
              <a:off x="3166268" y="1713229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30956</xdr:colOff>
      <xdr:row>59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468A6EDE-AE5C-4D70-A182-4CCA5C84B961}"/>
                </a:ext>
              </a:extLst>
            </xdr:cNvPr>
            <xdr:cNvSpPr txBox="1"/>
          </xdr:nvSpPr>
          <xdr:spPr>
            <a:xfrm>
              <a:off x="8397081" y="1656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468A6EDE-AE5C-4D70-A182-4CCA5C84B961}"/>
                </a:ext>
              </a:extLst>
            </xdr:cNvPr>
            <xdr:cNvSpPr txBox="1"/>
          </xdr:nvSpPr>
          <xdr:spPr>
            <a:xfrm>
              <a:off x="8397081" y="16560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30956</xdr:colOff>
      <xdr:row>57</xdr:row>
      <xdr:rowOff>66675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F07AD71-A6E5-4AC0-981D-B78C532C116B}"/>
                </a:ext>
              </a:extLst>
            </xdr:cNvPr>
            <xdr:cNvSpPr txBox="1"/>
          </xdr:nvSpPr>
          <xdr:spPr>
            <a:xfrm>
              <a:off x="9047956" y="15973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FF07AD71-A6E5-4AC0-981D-B78C532C116B}"/>
                </a:ext>
              </a:extLst>
            </xdr:cNvPr>
            <xdr:cNvSpPr txBox="1"/>
          </xdr:nvSpPr>
          <xdr:spPr>
            <a:xfrm>
              <a:off x="9047956" y="15973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110331</xdr:colOff>
      <xdr:row>61</xdr:row>
      <xdr:rowOff>58737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A14CC16F-612D-4FBE-9E53-4E370D90678D}"/>
                </a:ext>
              </a:extLst>
            </xdr:cNvPr>
            <xdr:cNvSpPr txBox="1"/>
          </xdr:nvSpPr>
          <xdr:spPr>
            <a:xfrm>
              <a:off x="3047206" y="171402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A14CC16F-612D-4FBE-9E53-4E370D90678D}"/>
                </a:ext>
              </a:extLst>
            </xdr:cNvPr>
            <xdr:cNvSpPr txBox="1"/>
          </xdr:nvSpPr>
          <xdr:spPr>
            <a:xfrm>
              <a:off x="3047206" y="1714023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261144</xdr:colOff>
      <xdr:row>47</xdr:row>
      <xdr:rowOff>58737</xdr:rowOff>
    </xdr:from>
    <xdr:ext cx="149528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AD345FD-A9F6-4B5F-8FA3-88AE10A478FE}"/>
                </a:ext>
              </a:extLst>
            </xdr:cNvPr>
            <xdr:cNvSpPr txBox="1"/>
          </xdr:nvSpPr>
          <xdr:spPr>
            <a:xfrm>
              <a:off x="9278144" y="13020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AD345FD-A9F6-4B5F-8FA3-88AE10A478FE}"/>
                </a:ext>
              </a:extLst>
            </xdr:cNvPr>
            <xdr:cNvSpPr txBox="1"/>
          </xdr:nvSpPr>
          <xdr:spPr>
            <a:xfrm>
              <a:off x="9278144" y="13020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118269</xdr:colOff>
      <xdr:row>47</xdr:row>
      <xdr:rowOff>66675</xdr:rowOff>
    </xdr:from>
    <xdr:ext cx="123495" cy="172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F32F42F-C135-4DF5-BB98-8F4618C8E049}"/>
                </a:ext>
              </a:extLst>
            </xdr:cNvPr>
            <xdr:cNvSpPr txBox="1"/>
          </xdr:nvSpPr>
          <xdr:spPr>
            <a:xfrm>
              <a:off x="9135269" y="1302861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th-TH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F32F42F-C135-4DF5-BB98-8F4618C8E049}"/>
                </a:ext>
              </a:extLst>
            </xdr:cNvPr>
            <xdr:cNvSpPr txBox="1"/>
          </xdr:nvSpPr>
          <xdr:spPr>
            <a:xfrm>
              <a:off x="9135269" y="1302861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C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oleObject" Target="../embeddings/oleObject12.bin"/><Relationship Id="rId18" Type="http://schemas.openxmlformats.org/officeDocument/2006/relationships/oleObject" Target="../embeddings/oleObject17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20.bin"/><Relationship Id="rId7" Type="http://schemas.openxmlformats.org/officeDocument/2006/relationships/oleObject" Target="../embeddings/oleObject6.bin"/><Relationship Id="rId12" Type="http://schemas.openxmlformats.org/officeDocument/2006/relationships/oleObject" Target="../embeddings/oleObject11.bin"/><Relationship Id="rId17" Type="http://schemas.openxmlformats.org/officeDocument/2006/relationships/oleObject" Target="../embeddings/oleObject16.bin"/><Relationship Id="rId2" Type="http://schemas.openxmlformats.org/officeDocument/2006/relationships/drawing" Target="../drawings/drawing4.xml"/><Relationship Id="rId16" Type="http://schemas.openxmlformats.org/officeDocument/2006/relationships/oleObject" Target="../embeddings/oleObject15.bin"/><Relationship Id="rId20" Type="http://schemas.openxmlformats.org/officeDocument/2006/relationships/oleObject" Target="../embeddings/oleObject19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5.bin"/><Relationship Id="rId11" Type="http://schemas.openxmlformats.org/officeDocument/2006/relationships/oleObject" Target="../embeddings/oleObject10.bin"/><Relationship Id="rId24" Type="http://schemas.openxmlformats.org/officeDocument/2006/relationships/oleObject" Target="../embeddings/oleObject23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4.bin"/><Relationship Id="rId23" Type="http://schemas.openxmlformats.org/officeDocument/2006/relationships/oleObject" Target="../embeddings/oleObject22.bin"/><Relationship Id="rId10" Type="http://schemas.openxmlformats.org/officeDocument/2006/relationships/oleObject" Target="../embeddings/oleObject9.bin"/><Relationship Id="rId19" Type="http://schemas.openxmlformats.org/officeDocument/2006/relationships/oleObject" Target="../embeddings/oleObject18.bin"/><Relationship Id="rId4" Type="http://schemas.openxmlformats.org/officeDocument/2006/relationships/oleObject" Target="../embeddings/oleObject4.bin"/><Relationship Id="rId9" Type="http://schemas.openxmlformats.org/officeDocument/2006/relationships/oleObject" Target="../embeddings/oleObject8.bin"/><Relationship Id="rId14" Type="http://schemas.openxmlformats.org/officeDocument/2006/relationships/oleObject" Target="../embeddings/oleObject13.bin"/><Relationship Id="rId22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2"/>
  <sheetViews>
    <sheetView topLeftCell="C1" zoomScale="93" zoomScaleNormal="93" workbookViewId="0">
      <selection activeCell="J1" sqref="J1"/>
    </sheetView>
  </sheetViews>
  <sheetFormatPr defaultColWidth="12.625" defaultRowHeight="15.75" customHeight="1" x14ac:dyDescent="0.5"/>
  <cols>
    <col min="1" max="1" width="18.875" style="57" customWidth="1"/>
    <col min="2" max="2" width="9" style="57" customWidth="1"/>
    <col min="3" max="3" width="16.625" style="57" customWidth="1"/>
    <col min="4" max="4" width="15.875" style="57" customWidth="1"/>
    <col min="5" max="5" width="9.125" style="57" customWidth="1"/>
    <col min="6" max="19" width="18.875" style="57" customWidth="1"/>
    <col min="20" max="16384" width="12.625" style="57"/>
  </cols>
  <sheetData>
    <row r="1" spans="1:31" s="58" customFormat="1" ht="158.25" thickBot="1" x14ac:dyDescent="0.55000000000000004">
      <c r="A1" s="64" t="s">
        <v>7</v>
      </c>
      <c r="B1" s="64" t="s">
        <v>67</v>
      </c>
      <c r="C1" s="64" t="s">
        <v>68</v>
      </c>
      <c r="D1" s="64" t="s">
        <v>34</v>
      </c>
      <c r="E1" s="64" t="s">
        <v>35</v>
      </c>
      <c r="F1" s="64" t="s">
        <v>36</v>
      </c>
      <c r="G1" s="64" t="s">
        <v>69</v>
      </c>
      <c r="H1" s="64" t="s">
        <v>75</v>
      </c>
      <c r="I1" s="64" t="s">
        <v>76</v>
      </c>
      <c r="J1" s="64" t="s">
        <v>77</v>
      </c>
      <c r="K1" s="64" t="s">
        <v>78</v>
      </c>
      <c r="L1" s="64" t="s">
        <v>79</v>
      </c>
      <c r="M1" s="64" t="s">
        <v>80</v>
      </c>
      <c r="N1" s="64" t="s">
        <v>81</v>
      </c>
      <c r="O1" s="64" t="s">
        <v>82</v>
      </c>
      <c r="P1" s="64" t="s">
        <v>83</v>
      </c>
      <c r="Q1" s="64" t="s">
        <v>84</v>
      </c>
      <c r="R1" s="64" t="s">
        <v>85</v>
      </c>
      <c r="S1" s="64" t="s">
        <v>86</v>
      </c>
      <c r="T1" s="64" t="s">
        <v>87</v>
      </c>
      <c r="U1" s="64" t="s">
        <v>88</v>
      </c>
      <c r="V1" s="64" t="s">
        <v>89</v>
      </c>
      <c r="W1" s="64" t="s">
        <v>90</v>
      </c>
      <c r="X1" s="64" t="s">
        <v>91</v>
      </c>
      <c r="Y1" s="64" t="s">
        <v>70</v>
      </c>
      <c r="Z1" s="64"/>
      <c r="AA1" s="64"/>
      <c r="AB1" s="64"/>
      <c r="AC1" s="64"/>
      <c r="AD1" s="64"/>
      <c r="AE1" s="64"/>
    </row>
    <row r="2" spans="1:31" ht="56.25" thickBot="1" x14ac:dyDescent="0.55000000000000004">
      <c r="A2" s="63" t="s">
        <v>92</v>
      </c>
      <c r="B2" s="64" t="s">
        <v>8</v>
      </c>
      <c r="C2" s="64" t="s">
        <v>47</v>
      </c>
      <c r="D2" s="64" t="s">
        <v>22</v>
      </c>
      <c r="E2" s="64" t="s">
        <v>48</v>
      </c>
      <c r="F2" s="64" t="s">
        <v>49</v>
      </c>
      <c r="G2" s="64" t="s">
        <v>41</v>
      </c>
      <c r="H2" s="64" t="s">
        <v>50</v>
      </c>
      <c r="I2" s="64" t="s">
        <v>93</v>
      </c>
      <c r="J2" s="63">
        <v>5</v>
      </c>
      <c r="K2" s="63">
        <v>4</v>
      </c>
      <c r="L2" s="63">
        <v>6</v>
      </c>
      <c r="M2" s="63">
        <v>6</v>
      </c>
      <c r="N2" s="63">
        <v>4</v>
      </c>
      <c r="O2" s="63">
        <v>3</v>
      </c>
      <c r="P2" s="64" t="s">
        <v>23</v>
      </c>
      <c r="Q2" s="64" t="s">
        <v>23</v>
      </c>
      <c r="R2" s="64" t="s">
        <v>23</v>
      </c>
      <c r="S2" s="64" t="s">
        <v>23</v>
      </c>
      <c r="T2" s="64" t="s">
        <v>23</v>
      </c>
      <c r="U2" s="64" t="s">
        <v>23</v>
      </c>
      <c r="V2" s="64" t="s">
        <v>23</v>
      </c>
      <c r="W2" s="64" t="s">
        <v>23</v>
      </c>
      <c r="X2" s="64" t="s">
        <v>23</v>
      </c>
      <c r="Y2" s="64"/>
      <c r="Z2" s="64"/>
      <c r="AA2" s="64"/>
      <c r="AB2" s="64"/>
      <c r="AC2" s="64"/>
      <c r="AD2" s="64"/>
      <c r="AE2" s="64"/>
    </row>
    <row r="3" spans="1:31" ht="56.25" thickBot="1" x14ac:dyDescent="0.55000000000000004">
      <c r="A3" s="63" t="s">
        <v>94</v>
      </c>
      <c r="B3" s="64" t="s">
        <v>8</v>
      </c>
      <c r="C3" s="64" t="s">
        <v>47</v>
      </c>
      <c r="D3" s="64" t="s">
        <v>30</v>
      </c>
      <c r="E3" s="64" t="s">
        <v>48</v>
      </c>
      <c r="F3" s="64" t="s">
        <v>51</v>
      </c>
      <c r="G3" s="64" t="s">
        <v>39</v>
      </c>
      <c r="H3" s="64" t="s">
        <v>50</v>
      </c>
      <c r="I3" s="64" t="s">
        <v>95</v>
      </c>
      <c r="J3" s="63">
        <v>1</v>
      </c>
      <c r="K3" s="63">
        <v>5</v>
      </c>
      <c r="L3" s="63">
        <v>2</v>
      </c>
      <c r="M3" s="63">
        <v>3</v>
      </c>
      <c r="N3" s="63">
        <v>4</v>
      </c>
      <c r="O3" s="63">
        <v>6</v>
      </c>
      <c r="P3" s="64" t="s">
        <v>23</v>
      </c>
      <c r="Q3" s="64" t="s">
        <v>23</v>
      </c>
      <c r="R3" s="64" t="s">
        <v>23</v>
      </c>
      <c r="S3" s="64" t="s">
        <v>23</v>
      </c>
      <c r="T3" s="64" t="s">
        <v>23</v>
      </c>
      <c r="U3" s="64" t="s">
        <v>23</v>
      </c>
      <c r="V3" s="64" t="s">
        <v>23</v>
      </c>
      <c r="W3" s="64" t="s">
        <v>23</v>
      </c>
      <c r="X3" s="64" t="s">
        <v>23</v>
      </c>
      <c r="Y3" s="64"/>
      <c r="Z3" s="64"/>
      <c r="AA3" s="64"/>
      <c r="AB3" s="64"/>
      <c r="AC3" s="64"/>
      <c r="AD3" s="64"/>
      <c r="AE3" s="64"/>
    </row>
    <row r="4" spans="1:31" ht="22.5" thickBot="1" x14ac:dyDescent="0.55000000000000004">
      <c r="A4" s="63" t="s">
        <v>96</v>
      </c>
      <c r="B4" s="64" t="s">
        <v>12</v>
      </c>
      <c r="C4" s="64" t="s">
        <v>47</v>
      </c>
      <c r="D4" s="64" t="s">
        <v>30</v>
      </c>
      <c r="E4" s="64" t="s">
        <v>53</v>
      </c>
      <c r="F4" s="64" t="s">
        <v>54</v>
      </c>
      <c r="G4" s="64" t="s">
        <v>41</v>
      </c>
      <c r="H4" s="64" t="s">
        <v>50</v>
      </c>
      <c r="I4" s="64" t="s">
        <v>97</v>
      </c>
      <c r="J4" s="63">
        <v>1</v>
      </c>
      <c r="K4" s="63">
        <v>3</v>
      </c>
      <c r="L4" s="63">
        <v>2</v>
      </c>
      <c r="M4" s="63">
        <v>5</v>
      </c>
      <c r="N4" s="63">
        <v>4</v>
      </c>
      <c r="O4" s="63">
        <v>6</v>
      </c>
      <c r="P4" s="64" t="s">
        <v>26</v>
      </c>
      <c r="Q4" s="64" t="s">
        <v>26</v>
      </c>
      <c r="R4" s="64" t="s">
        <v>26</v>
      </c>
      <c r="S4" s="64" t="s">
        <v>26</v>
      </c>
      <c r="T4" s="64" t="s">
        <v>26</v>
      </c>
      <c r="U4" s="64" t="s">
        <v>26</v>
      </c>
      <c r="V4" s="64" t="s">
        <v>26</v>
      </c>
      <c r="W4" s="64" t="s">
        <v>26</v>
      </c>
      <c r="X4" s="64" t="s">
        <v>26</v>
      </c>
      <c r="Y4" s="64"/>
      <c r="Z4" s="64"/>
      <c r="AA4" s="64"/>
      <c r="AB4" s="64"/>
      <c r="AC4" s="64"/>
      <c r="AD4" s="64"/>
      <c r="AE4" s="64"/>
    </row>
    <row r="5" spans="1:31" ht="43.5" thickBot="1" x14ac:dyDescent="0.55000000000000004">
      <c r="A5" s="63" t="s">
        <v>98</v>
      </c>
      <c r="B5" s="64" t="s">
        <v>8</v>
      </c>
      <c r="C5" s="64" t="s">
        <v>13</v>
      </c>
      <c r="D5" s="64" t="s">
        <v>31</v>
      </c>
      <c r="E5" s="64" t="s">
        <v>14</v>
      </c>
      <c r="F5" s="64" t="s">
        <v>54</v>
      </c>
      <c r="G5" s="64" t="s">
        <v>39</v>
      </c>
      <c r="H5" s="64" t="s">
        <v>50</v>
      </c>
      <c r="I5" s="64" t="s">
        <v>99</v>
      </c>
      <c r="J5" s="63">
        <v>4</v>
      </c>
      <c r="K5" s="63">
        <v>4</v>
      </c>
      <c r="L5" s="63">
        <v>4</v>
      </c>
      <c r="M5" s="63">
        <v>4</v>
      </c>
      <c r="N5" s="63">
        <v>3</v>
      </c>
      <c r="O5" s="63">
        <v>3</v>
      </c>
      <c r="P5" s="64" t="s">
        <v>26</v>
      </c>
      <c r="Q5" s="64" t="s">
        <v>26</v>
      </c>
      <c r="R5" s="64" t="s">
        <v>26</v>
      </c>
      <c r="S5" s="64" t="s">
        <v>26</v>
      </c>
      <c r="T5" s="64" t="s">
        <v>26</v>
      </c>
      <c r="U5" s="64" t="s">
        <v>26</v>
      </c>
      <c r="V5" s="64" t="s">
        <v>26</v>
      </c>
      <c r="W5" s="64" t="s">
        <v>26</v>
      </c>
      <c r="X5" s="64" t="s">
        <v>26</v>
      </c>
      <c r="Y5" s="64"/>
      <c r="Z5" s="64"/>
      <c r="AA5" s="64"/>
      <c r="AB5" s="64"/>
      <c r="AC5" s="64"/>
      <c r="AD5" s="64"/>
      <c r="AE5" s="64"/>
    </row>
    <row r="6" spans="1:31" ht="56.25" thickBot="1" x14ac:dyDescent="0.55000000000000004">
      <c r="A6" s="63" t="s">
        <v>100</v>
      </c>
      <c r="B6" s="64" t="s">
        <v>8</v>
      </c>
      <c r="C6" s="64" t="s">
        <v>47</v>
      </c>
      <c r="D6" s="64" t="s">
        <v>30</v>
      </c>
      <c r="E6" s="64" t="s">
        <v>48</v>
      </c>
      <c r="F6" s="64" t="s">
        <v>51</v>
      </c>
      <c r="G6" s="64" t="s">
        <v>39</v>
      </c>
      <c r="H6" s="64" t="s">
        <v>50</v>
      </c>
      <c r="I6" s="64" t="s">
        <v>93</v>
      </c>
      <c r="J6" s="63">
        <v>1</v>
      </c>
      <c r="K6" s="63">
        <v>6</v>
      </c>
      <c r="L6" s="63">
        <v>2</v>
      </c>
      <c r="M6" s="63">
        <v>3</v>
      </c>
      <c r="N6" s="63">
        <v>4</v>
      </c>
      <c r="O6" s="63">
        <v>5</v>
      </c>
      <c r="P6" s="64" t="s">
        <v>23</v>
      </c>
      <c r="Q6" s="64" t="s">
        <v>23</v>
      </c>
      <c r="R6" s="64" t="s">
        <v>23</v>
      </c>
      <c r="S6" s="64" t="s">
        <v>23</v>
      </c>
      <c r="T6" s="64" t="s">
        <v>23</v>
      </c>
      <c r="U6" s="64" t="s">
        <v>23</v>
      </c>
      <c r="V6" s="64" t="s">
        <v>23</v>
      </c>
      <c r="W6" s="64" t="s">
        <v>26</v>
      </c>
      <c r="X6" s="64" t="s">
        <v>26</v>
      </c>
      <c r="Y6" s="64"/>
      <c r="Z6" s="64"/>
      <c r="AA6" s="64"/>
      <c r="AB6" s="64"/>
      <c r="AC6" s="64"/>
      <c r="AD6" s="64"/>
      <c r="AE6" s="64"/>
    </row>
    <row r="7" spans="1:31" ht="43.5" thickBot="1" x14ac:dyDescent="0.55000000000000004">
      <c r="A7" s="63" t="s">
        <v>101</v>
      </c>
      <c r="B7" s="64"/>
      <c r="C7" s="64" t="s">
        <v>47</v>
      </c>
      <c r="D7" s="64" t="s">
        <v>22</v>
      </c>
      <c r="E7" s="64" t="s">
        <v>48</v>
      </c>
      <c r="F7" s="64" t="s">
        <v>49</v>
      </c>
      <c r="G7" s="64" t="s">
        <v>55</v>
      </c>
      <c r="H7" s="64" t="s">
        <v>50</v>
      </c>
      <c r="I7" s="64" t="s">
        <v>102</v>
      </c>
      <c r="J7" s="63">
        <v>1</v>
      </c>
      <c r="K7" s="63">
        <v>2</v>
      </c>
      <c r="L7" s="63">
        <v>3</v>
      </c>
      <c r="M7" s="63">
        <v>4</v>
      </c>
      <c r="N7" s="63">
        <v>5</v>
      </c>
      <c r="O7" s="63">
        <v>6</v>
      </c>
      <c r="P7" s="64" t="s">
        <v>23</v>
      </c>
      <c r="Q7" s="64" t="s">
        <v>23</v>
      </c>
      <c r="R7" s="64" t="s">
        <v>23</v>
      </c>
      <c r="S7" s="64" t="s">
        <v>23</v>
      </c>
      <c r="T7" s="64" t="s">
        <v>23</v>
      </c>
      <c r="U7" s="64" t="s">
        <v>23</v>
      </c>
      <c r="V7" s="64" t="s">
        <v>23</v>
      </c>
      <c r="W7" s="64" t="s">
        <v>23</v>
      </c>
      <c r="X7" s="64" t="s">
        <v>23</v>
      </c>
      <c r="Y7" s="64"/>
      <c r="Z7" s="64"/>
      <c r="AA7" s="64"/>
      <c r="AB7" s="64"/>
      <c r="AC7" s="64"/>
      <c r="AD7" s="64"/>
      <c r="AE7" s="64"/>
    </row>
    <row r="8" spans="1:31" ht="22.5" thickBot="1" x14ac:dyDescent="0.55000000000000004">
      <c r="A8" s="63" t="s">
        <v>103</v>
      </c>
      <c r="B8" s="64" t="s">
        <v>8</v>
      </c>
      <c r="C8" s="64" t="s">
        <v>47</v>
      </c>
      <c r="D8" s="64" t="s">
        <v>30</v>
      </c>
      <c r="E8" s="64" t="s">
        <v>48</v>
      </c>
      <c r="F8" s="64" t="s">
        <v>51</v>
      </c>
      <c r="G8" s="64" t="s">
        <v>41</v>
      </c>
      <c r="H8" s="64" t="s">
        <v>50</v>
      </c>
      <c r="I8" s="64" t="s">
        <v>104</v>
      </c>
      <c r="J8" s="63">
        <v>1</v>
      </c>
      <c r="K8" s="63">
        <v>6</v>
      </c>
      <c r="L8" s="63">
        <v>2</v>
      </c>
      <c r="M8" s="63">
        <v>3</v>
      </c>
      <c r="N8" s="63">
        <v>4</v>
      </c>
      <c r="O8" s="63">
        <v>5</v>
      </c>
      <c r="P8" s="64" t="s">
        <v>26</v>
      </c>
      <c r="Q8" s="64" t="s">
        <v>26</v>
      </c>
      <c r="R8" s="64" t="s">
        <v>26</v>
      </c>
      <c r="S8" s="64" t="s">
        <v>26</v>
      </c>
      <c r="T8" s="64" t="s">
        <v>26</v>
      </c>
      <c r="U8" s="64" t="s">
        <v>27</v>
      </c>
      <c r="V8" s="64" t="s">
        <v>27</v>
      </c>
      <c r="W8" s="64" t="s">
        <v>27</v>
      </c>
      <c r="X8" s="64" t="s">
        <v>27</v>
      </c>
      <c r="Y8" s="64"/>
      <c r="Z8" s="64"/>
      <c r="AA8" s="64"/>
      <c r="AB8" s="64"/>
      <c r="AC8" s="64"/>
      <c r="AD8" s="64"/>
      <c r="AE8" s="64"/>
    </row>
    <row r="9" spans="1:31" ht="30.75" thickBot="1" x14ac:dyDescent="0.55000000000000004">
      <c r="A9" s="63" t="s">
        <v>105</v>
      </c>
      <c r="B9" s="64" t="s">
        <v>8</v>
      </c>
      <c r="C9" s="64" t="s">
        <v>47</v>
      </c>
      <c r="D9" s="64" t="s">
        <v>30</v>
      </c>
      <c r="E9" s="64" t="s">
        <v>48</v>
      </c>
      <c r="F9" s="64" t="s">
        <v>51</v>
      </c>
      <c r="G9" s="64" t="s">
        <v>41</v>
      </c>
      <c r="H9" s="64" t="s">
        <v>50</v>
      </c>
      <c r="I9" s="64" t="s">
        <v>106</v>
      </c>
      <c r="J9" s="63">
        <v>1</v>
      </c>
      <c r="K9" s="63">
        <v>2</v>
      </c>
      <c r="L9" s="63">
        <v>4</v>
      </c>
      <c r="M9" s="63">
        <v>5</v>
      </c>
      <c r="N9" s="63">
        <v>3</v>
      </c>
      <c r="O9" s="63">
        <v>6</v>
      </c>
      <c r="P9" s="64" t="s">
        <v>26</v>
      </c>
      <c r="Q9" s="64" t="s">
        <v>27</v>
      </c>
      <c r="R9" s="64" t="s">
        <v>27</v>
      </c>
      <c r="S9" s="64" t="s">
        <v>27</v>
      </c>
      <c r="T9" s="64" t="s">
        <v>23</v>
      </c>
      <c r="U9" s="64" t="s">
        <v>27</v>
      </c>
      <c r="V9" s="64" t="s">
        <v>27</v>
      </c>
      <c r="W9" s="64" t="s">
        <v>27</v>
      </c>
      <c r="X9" s="64" t="s">
        <v>27</v>
      </c>
      <c r="Y9" s="64" t="s">
        <v>56</v>
      </c>
      <c r="Z9" s="64"/>
      <c r="AA9" s="64"/>
      <c r="AB9" s="64"/>
      <c r="AC9" s="64"/>
      <c r="AD9" s="64"/>
      <c r="AE9" s="64"/>
    </row>
    <row r="10" spans="1:31" ht="22.5" thickBot="1" x14ac:dyDescent="0.55000000000000004">
      <c r="A10" s="63" t="s">
        <v>107</v>
      </c>
      <c r="B10" s="64" t="s">
        <v>8</v>
      </c>
      <c r="C10" s="64" t="s">
        <v>47</v>
      </c>
      <c r="D10" s="64" t="s">
        <v>30</v>
      </c>
      <c r="E10" s="64" t="s">
        <v>53</v>
      </c>
      <c r="F10" s="64" t="s">
        <v>51</v>
      </c>
      <c r="G10" s="64" t="s">
        <v>39</v>
      </c>
      <c r="H10" s="64" t="s">
        <v>50</v>
      </c>
      <c r="I10" s="64" t="s">
        <v>104</v>
      </c>
      <c r="J10" s="63">
        <v>3</v>
      </c>
      <c r="K10" s="63">
        <v>6</v>
      </c>
      <c r="L10" s="63">
        <v>2</v>
      </c>
      <c r="M10" s="63">
        <v>5</v>
      </c>
      <c r="N10" s="63">
        <v>4</v>
      </c>
      <c r="O10" s="63">
        <v>1</v>
      </c>
      <c r="P10" s="64" t="s">
        <v>23</v>
      </c>
      <c r="Q10" s="64" t="s">
        <v>26</v>
      </c>
      <c r="R10" s="64" t="s">
        <v>23</v>
      </c>
      <c r="S10" s="64" t="s">
        <v>23</v>
      </c>
      <c r="T10" s="64" t="s">
        <v>23</v>
      </c>
      <c r="U10" s="64" t="s">
        <v>23</v>
      </c>
      <c r="V10" s="64" t="s">
        <v>23</v>
      </c>
      <c r="W10" s="64" t="s">
        <v>23</v>
      </c>
      <c r="X10" s="64" t="s">
        <v>23</v>
      </c>
      <c r="Y10" s="64"/>
      <c r="Z10" s="64"/>
      <c r="AA10" s="64"/>
      <c r="AB10" s="64"/>
      <c r="AC10" s="64"/>
      <c r="AD10" s="64"/>
      <c r="AE10" s="64"/>
    </row>
    <row r="11" spans="1:31" ht="30.75" thickBot="1" x14ac:dyDescent="0.55000000000000004">
      <c r="A11" s="63" t="s">
        <v>108</v>
      </c>
      <c r="B11" s="64" t="s">
        <v>8</v>
      </c>
      <c r="C11" s="64" t="s">
        <v>13</v>
      </c>
      <c r="D11" s="64" t="s">
        <v>30</v>
      </c>
      <c r="E11" s="64" t="s">
        <v>53</v>
      </c>
      <c r="F11" s="64" t="s">
        <v>51</v>
      </c>
      <c r="G11" s="64" t="s">
        <v>42</v>
      </c>
      <c r="H11" s="64" t="s">
        <v>50</v>
      </c>
      <c r="I11" s="64" t="s">
        <v>109</v>
      </c>
      <c r="J11" s="63">
        <v>6</v>
      </c>
      <c r="K11" s="63">
        <v>5</v>
      </c>
      <c r="L11" s="63">
        <v>5</v>
      </c>
      <c r="M11" s="63">
        <v>4</v>
      </c>
      <c r="N11" s="63">
        <v>4</v>
      </c>
      <c r="O11" s="63">
        <v>5</v>
      </c>
      <c r="P11" s="64" t="s">
        <v>26</v>
      </c>
      <c r="Q11" s="64" t="s">
        <v>26</v>
      </c>
      <c r="R11" s="64" t="s">
        <v>26</v>
      </c>
      <c r="S11" s="64" t="s">
        <v>26</v>
      </c>
      <c r="T11" s="64" t="s">
        <v>26</v>
      </c>
      <c r="U11" s="64" t="s">
        <v>26</v>
      </c>
      <c r="V11" s="64" t="s">
        <v>26</v>
      </c>
      <c r="W11" s="64" t="s">
        <v>26</v>
      </c>
      <c r="X11" s="64" t="s">
        <v>26</v>
      </c>
      <c r="Y11" s="64"/>
      <c r="Z11" s="64"/>
      <c r="AA11" s="64"/>
      <c r="AB11" s="64"/>
      <c r="AC11" s="64"/>
      <c r="AD11" s="64"/>
      <c r="AE11" s="64"/>
    </row>
    <row r="12" spans="1:31" ht="43.5" thickBot="1" x14ac:dyDescent="0.55000000000000004">
      <c r="A12" s="63" t="s">
        <v>110</v>
      </c>
      <c r="B12" s="64" t="s">
        <v>12</v>
      </c>
      <c r="C12" s="64" t="s">
        <v>13</v>
      </c>
      <c r="D12" s="64" t="s">
        <v>25</v>
      </c>
      <c r="E12" s="64" t="s">
        <v>11</v>
      </c>
      <c r="F12" s="64" t="s">
        <v>57</v>
      </c>
      <c r="G12" s="64" t="s">
        <v>42</v>
      </c>
      <c r="H12" s="64" t="s">
        <v>50</v>
      </c>
      <c r="I12" s="64" t="s">
        <v>111</v>
      </c>
      <c r="J12" s="63">
        <v>5</v>
      </c>
      <c r="K12" s="63">
        <v>6</v>
      </c>
      <c r="L12" s="63">
        <v>2</v>
      </c>
      <c r="M12" s="63">
        <v>1</v>
      </c>
      <c r="N12" s="63">
        <v>4</v>
      </c>
      <c r="O12" s="63">
        <v>3</v>
      </c>
      <c r="P12" s="64" t="s">
        <v>23</v>
      </c>
      <c r="Q12" s="64" t="s">
        <v>26</v>
      </c>
      <c r="R12" s="64" t="s">
        <v>26</v>
      </c>
      <c r="S12" s="64" t="s">
        <v>23</v>
      </c>
      <c r="T12" s="64" t="s">
        <v>23</v>
      </c>
      <c r="U12" s="64" t="s">
        <v>23</v>
      </c>
      <c r="V12" s="64" t="s">
        <v>23</v>
      </c>
      <c r="W12" s="64" t="s">
        <v>23</v>
      </c>
      <c r="X12" s="64" t="s">
        <v>23</v>
      </c>
      <c r="Y12" s="64"/>
      <c r="Z12" s="64"/>
      <c r="AA12" s="64"/>
      <c r="AB12" s="64"/>
      <c r="AC12" s="64"/>
      <c r="AD12" s="64"/>
      <c r="AE12" s="64"/>
    </row>
    <row r="13" spans="1:31" ht="30.75" thickBot="1" x14ac:dyDescent="0.55000000000000004">
      <c r="A13" s="63" t="s">
        <v>112</v>
      </c>
      <c r="B13" s="64" t="s">
        <v>8</v>
      </c>
      <c r="C13" s="64" t="s">
        <v>47</v>
      </c>
      <c r="D13" s="64" t="s">
        <v>25</v>
      </c>
      <c r="E13" s="64" t="s">
        <v>53</v>
      </c>
      <c r="F13" s="64" t="s">
        <v>54</v>
      </c>
      <c r="G13" s="64" t="s">
        <v>41</v>
      </c>
      <c r="H13" s="64" t="s">
        <v>50</v>
      </c>
      <c r="I13" s="64" t="s">
        <v>113</v>
      </c>
      <c r="J13" s="63">
        <v>6</v>
      </c>
      <c r="K13" s="63">
        <v>4</v>
      </c>
      <c r="L13" s="63">
        <v>2</v>
      </c>
      <c r="M13" s="63">
        <v>5</v>
      </c>
      <c r="N13" s="63">
        <v>3</v>
      </c>
      <c r="O13" s="63">
        <v>1</v>
      </c>
      <c r="P13" s="64" t="s">
        <v>23</v>
      </c>
      <c r="Q13" s="64" t="s">
        <v>23</v>
      </c>
      <c r="R13" s="64" t="s">
        <v>23</v>
      </c>
      <c r="S13" s="64" t="s">
        <v>23</v>
      </c>
      <c r="T13" s="64" t="s">
        <v>23</v>
      </c>
      <c r="U13" s="64" t="s">
        <v>23</v>
      </c>
      <c r="V13" s="64" t="s">
        <v>23</v>
      </c>
      <c r="W13" s="64" t="s">
        <v>23</v>
      </c>
      <c r="X13" s="64" t="s">
        <v>23</v>
      </c>
      <c r="Y13" s="64"/>
      <c r="Z13" s="64"/>
      <c r="AA13" s="64"/>
      <c r="AB13" s="64"/>
      <c r="AC13" s="64"/>
      <c r="AD13" s="64"/>
      <c r="AE13" s="64"/>
    </row>
    <row r="14" spans="1:31" ht="56.25" thickBot="1" x14ac:dyDescent="0.55000000000000004">
      <c r="A14" s="63" t="s">
        <v>114</v>
      </c>
      <c r="B14" s="64" t="s">
        <v>8</v>
      </c>
      <c r="C14" s="64" t="s">
        <v>47</v>
      </c>
      <c r="D14" s="64" t="s">
        <v>30</v>
      </c>
      <c r="E14" s="64" t="s">
        <v>53</v>
      </c>
      <c r="F14" s="64" t="s">
        <v>51</v>
      </c>
      <c r="G14" s="64" t="s">
        <v>42</v>
      </c>
      <c r="H14" s="64" t="s">
        <v>50</v>
      </c>
      <c r="I14" s="64" t="s">
        <v>93</v>
      </c>
      <c r="J14" s="63">
        <v>1</v>
      </c>
      <c r="K14" s="63">
        <v>4</v>
      </c>
      <c r="L14" s="63">
        <v>3</v>
      </c>
      <c r="M14" s="63">
        <v>5</v>
      </c>
      <c r="N14" s="63">
        <v>2</v>
      </c>
      <c r="O14" s="63">
        <v>6</v>
      </c>
      <c r="P14" s="64" t="s">
        <v>26</v>
      </c>
      <c r="Q14" s="64" t="s">
        <v>26</v>
      </c>
      <c r="R14" s="64" t="s">
        <v>26</v>
      </c>
      <c r="S14" s="64" t="s">
        <v>23</v>
      </c>
      <c r="T14" s="64" t="s">
        <v>23</v>
      </c>
      <c r="U14" s="64" t="s">
        <v>23</v>
      </c>
      <c r="V14" s="64" t="s">
        <v>23</v>
      </c>
      <c r="W14" s="64" t="s">
        <v>23</v>
      </c>
      <c r="X14" s="64" t="s">
        <v>23</v>
      </c>
      <c r="Y14" s="64"/>
      <c r="Z14" s="64"/>
      <c r="AA14" s="64"/>
      <c r="AB14" s="64"/>
      <c r="AC14" s="64"/>
      <c r="AD14" s="64"/>
      <c r="AE14" s="64"/>
    </row>
    <row r="15" spans="1:31" ht="21.75" customHeight="1" thickBot="1" x14ac:dyDescent="0.55000000000000004">
      <c r="A15" s="63" t="s">
        <v>115</v>
      </c>
      <c r="B15" s="64" t="s">
        <v>12</v>
      </c>
      <c r="C15" s="64" t="s">
        <v>47</v>
      </c>
      <c r="D15" s="64" t="s">
        <v>25</v>
      </c>
      <c r="E15" s="64"/>
      <c r="F15" s="64" t="s">
        <v>57</v>
      </c>
      <c r="G15" s="64" t="s">
        <v>42</v>
      </c>
      <c r="H15" s="64" t="s">
        <v>116</v>
      </c>
      <c r="I15" s="64" t="s">
        <v>104</v>
      </c>
      <c r="J15" s="63">
        <v>1</v>
      </c>
      <c r="K15" s="63">
        <v>1</v>
      </c>
      <c r="L15" s="63">
        <v>4</v>
      </c>
      <c r="M15" s="63">
        <v>1</v>
      </c>
      <c r="N15" s="63">
        <v>1</v>
      </c>
      <c r="O15" s="63">
        <v>2</v>
      </c>
      <c r="P15" s="64" t="s">
        <v>23</v>
      </c>
      <c r="Q15" s="64" t="s">
        <v>27</v>
      </c>
      <c r="R15" s="64" t="s">
        <v>26</v>
      </c>
      <c r="S15" s="64" t="s">
        <v>26</v>
      </c>
      <c r="T15" s="64" t="s">
        <v>23</v>
      </c>
      <c r="U15" s="64" t="s">
        <v>26</v>
      </c>
      <c r="V15" s="64" t="s">
        <v>26</v>
      </c>
      <c r="W15" s="64" t="s">
        <v>26</v>
      </c>
      <c r="X15" s="64" t="s">
        <v>23</v>
      </c>
      <c r="Y15" s="64"/>
      <c r="Z15" s="64"/>
      <c r="AA15" s="64"/>
      <c r="AB15" s="64"/>
      <c r="AC15" s="64"/>
      <c r="AD15" s="64"/>
      <c r="AE15" s="64"/>
    </row>
    <row r="16" spans="1:31" ht="43.5" thickBot="1" x14ac:dyDescent="0.55000000000000004">
      <c r="A16" s="63" t="s">
        <v>117</v>
      </c>
      <c r="B16" s="64" t="s">
        <v>8</v>
      </c>
      <c r="C16" s="64" t="s">
        <v>47</v>
      </c>
      <c r="D16" s="64" t="s">
        <v>30</v>
      </c>
      <c r="E16" s="64" t="s">
        <v>48</v>
      </c>
      <c r="F16" s="64" t="s">
        <v>51</v>
      </c>
      <c r="G16" s="64" t="s">
        <v>38</v>
      </c>
      <c r="H16" s="64" t="s">
        <v>50</v>
      </c>
      <c r="I16" s="64" t="s">
        <v>118</v>
      </c>
      <c r="J16" s="63">
        <v>2</v>
      </c>
      <c r="K16" s="63">
        <v>6</v>
      </c>
      <c r="L16" s="63">
        <v>4</v>
      </c>
      <c r="M16" s="63">
        <v>5</v>
      </c>
      <c r="N16" s="63">
        <v>3</v>
      </c>
      <c r="O16" s="63">
        <v>1</v>
      </c>
      <c r="P16" s="64" t="s">
        <v>23</v>
      </c>
      <c r="Q16" s="64" t="s">
        <v>23</v>
      </c>
      <c r="R16" s="64" t="s">
        <v>27</v>
      </c>
      <c r="S16" s="64" t="s">
        <v>23</v>
      </c>
      <c r="T16" s="64" t="s">
        <v>23</v>
      </c>
      <c r="U16" s="64" t="s">
        <v>26</v>
      </c>
      <c r="V16" s="64" t="s">
        <v>27</v>
      </c>
      <c r="W16" s="64" t="s">
        <v>23</v>
      </c>
      <c r="X16" s="64" t="s">
        <v>23</v>
      </c>
      <c r="Y16" s="64"/>
      <c r="Z16" s="64"/>
      <c r="AA16" s="64"/>
      <c r="AB16" s="64"/>
      <c r="AC16" s="64"/>
      <c r="AD16" s="64"/>
      <c r="AE16" s="64"/>
    </row>
    <row r="17" spans="1:31" ht="30.75" thickBot="1" x14ac:dyDescent="0.55000000000000004">
      <c r="A17" s="63" t="s">
        <v>119</v>
      </c>
      <c r="B17" s="64" t="s">
        <v>12</v>
      </c>
      <c r="C17" s="64" t="s">
        <v>13</v>
      </c>
      <c r="D17" s="64" t="s">
        <v>25</v>
      </c>
      <c r="E17" s="64" t="s">
        <v>11</v>
      </c>
      <c r="F17" s="64" t="s">
        <v>54</v>
      </c>
      <c r="G17" s="64" t="s">
        <v>42</v>
      </c>
      <c r="H17" s="64" t="s">
        <v>50</v>
      </c>
      <c r="I17" s="64" t="s">
        <v>120</v>
      </c>
      <c r="J17" s="63">
        <v>4</v>
      </c>
      <c r="K17" s="63">
        <v>5</v>
      </c>
      <c r="L17" s="63">
        <v>1</v>
      </c>
      <c r="M17" s="63">
        <v>6</v>
      </c>
      <c r="N17" s="63">
        <v>2</v>
      </c>
      <c r="O17" s="63">
        <v>3</v>
      </c>
      <c r="P17" s="64" t="s">
        <v>27</v>
      </c>
      <c r="Q17" s="64" t="s">
        <v>26</v>
      </c>
      <c r="R17" s="64" t="s">
        <v>26</v>
      </c>
      <c r="S17" s="64" t="s">
        <v>26</v>
      </c>
      <c r="T17" s="64" t="s">
        <v>26</v>
      </c>
      <c r="U17" s="64" t="s">
        <v>27</v>
      </c>
      <c r="V17" s="64" t="s">
        <v>26</v>
      </c>
      <c r="W17" s="64" t="s">
        <v>26</v>
      </c>
      <c r="X17" s="64" t="s">
        <v>26</v>
      </c>
      <c r="Y17" s="64"/>
      <c r="Z17" s="64"/>
      <c r="AA17" s="64"/>
      <c r="AB17" s="64"/>
      <c r="AC17" s="64"/>
      <c r="AD17" s="64"/>
      <c r="AE17" s="64"/>
    </row>
    <row r="18" spans="1:31" ht="30.75" thickBot="1" x14ac:dyDescent="0.55000000000000004">
      <c r="A18" s="63" t="s">
        <v>121</v>
      </c>
      <c r="B18" s="64" t="s">
        <v>8</v>
      </c>
      <c r="C18" s="64"/>
      <c r="D18" s="64" t="s">
        <v>30</v>
      </c>
      <c r="E18" s="64" t="s">
        <v>53</v>
      </c>
      <c r="F18" s="64" t="s">
        <v>51</v>
      </c>
      <c r="G18" s="64" t="s">
        <v>40</v>
      </c>
      <c r="H18" s="64" t="s">
        <v>50</v>
      </c>
      <c r="I18" s="64" t="s">
        <v>106</v>
      </c>
      <c r="J18" s="63">
        <v>4</v>
      </c>
      <c r="K18" s="63">
        <v>5</v>
      </c>
      <c r="L18" s="63">
        <v>1</v>
      </c>
      <c r="M18" s="63">
        <v>2</v>
      </c>
      <c r="N18" s="63">
        <v>3</v>
      </c>
      <c r="O18" s="63">
        <v>6</v>
      </c>
      <c r="P18" s="64" t="s">
        <v>26</v>
      </c>
      <c r="Q18" s="64" t="s">
        <v>26</v>
      </c>
      <c r="R18" s="64" t="s">
        <v>26</v>
      </c>
      <c r="S18" s="64" t="s">
        <v>26</v>
      </c>
      <c r="T18" s="64" t="s">
        <v>26</v>
      </c>
      <c r="U18" s="64" t="s">
        <v>26</v>
      </c>
      <c r="V18" s="64" t="s">
        <v>26</v>
      </c>
      <c r="W18" s="64" t="s">
        <v>26</v>
      </c>
      <c r="X18" s="64" t="s">
        <v>26</v>
      </c>
      <c r="Y18" s="64"/>
      <c r="Z18" s="64"/>
      <c r="AA18" s="64"/>
      <c r="AB18" s="64"/>
      <c r="AC18" s="64"/>
      <c r="AD18" s="64"/>
      <c r="AE18" s="64"/>
    </row>
    <row r="19" spans="1:31" ht="43.5" thickBot="1" x14ac:dyDescent="0.55000000000000004">
      <c r="A19" s="63" t="s">
        <v>122</v>
      </c>
      <c r="B19" s="64" t="s">
        <v>8</v>
      </c>
      <c r="C19" s="64" t="s">
        <v>13</v>
      </c>
      <c r="D19" s="64" t="s">
        <v>25</v>
      </c>
      <c r="E19" s="64" t="s">
        <v>14</v>
      </c>
      <c r="F19" s="64" t="s">
        <v>54</v>
      </c>
      <c r="G19" s="64" t="s">
        <v>40</v>
      </c>
      <c r="H19" s="64" t="s">
        <v>50</v>
      </c>
      <c r="I19" s="64" t="s">
        <v>123</v>
      </c>
      <c r="J19" s="63">
        <v>1</v>
      </c>
      <c r="K19" s="63">
        <v>2</v>
      </c>
      <c r="L19" s="63">
        <v>3</v>
      </c>
      <c r="M19" s="63">
        <v>4</v>
      </c>
      <c r="N19" s="63">
        <v>5</v>
      </c>
      <c r="O19" s="63">
        <v>6</v>
      </c>
      <c r="P19" s="64" t="s">
        <v>23</v>
      </c>
      <c r="Q19" s="64" t="s">
        <v>23</v>
      </c>
      <c r="R19" s="64" t="s">
        <v>23</v>
      </c>
      <c r="S19" s="64" t="s">
        <v>23</v>
      </c>
      <c r="T19" s="64" t="s">
        <v>23</v>
      </c>
      <c r="U19" s="64" t="s">
        <v>23</v>
      </c>
      <c r="V19" s="64" t="s">
        <v>23</v>
      </c>
      <c r="W19" s="64" t="s">
        <v>23</v>
      </c>
      <c r="X19" s="64" t="s">
        <v>23</v>
      </c>
      <c r="Y19" s="64"/>
      <c r="Z19" s="64"/>
      <c r="AA19" s="64"/>
      <c r="AB19" s="64"/>
      <c r="AC19" s="64"/>
      <c r="AD19" s="64"/>
      <c r="AE19" s="64"/>
    </row>
    <row r="20" spans="1:31" ht="22.5" thickBot="1" x14ac:dyDescent="0.55000000000000004">
      <c r="A20" s="63" t="s">
        <v>124</v>
      </c>
      <c r="B20" s="64" t="s">
        <v>8</v>
      </c>
      <c r="C20" s="64" t="s">
        <v>47</v>
      </c>
      <c r="D20" s="64" t="s">
        <v>25</v>
      </c>
      <c r="E20" s="64" t="s">
        <v>53</v>
      </c>
      <c r="F20" s="64" t="s">
        <v>54</v>
      </c>
      <c r="G20" s="64" t="s">
        <v>39</v>
      </c>
      <c r="H20" s="64" t="s">
        <v>50</v>
      </c>
      <c r="I20" s="64" t="s">
        <v>104</v>
      </c>
      <c r="J20" s="63">
        <v>6</v>
      </c>
      <c r="K20" s="63">
        <v>3</v>
      </c>
      <c r="L20" s="63">
        <v>6</v>
      </c>
      <c r="M20" s="63">
        <v>2</v>
      </c>
      <c r="N20" s="63">
        <v>2</v>
      </c>
      <c r="O20" s="63">
        <v>2</v>
      </c>
      <c r="P20" s="64" t="s">
        <v>27</v>
      </c>
      <c r="Q20" s="64" t="s">
        <v>27</v>
      </c>
      <c r="R20" s="64" t="s">
        <v>125</v>
      </c>
      <c r="S20" s="64" t="s">
        <v>23</v>
      </c>
      <c r="T20" s="64" t="s">
        <v>23</v>
      </c>
      <c r="U20" s="64" t="s">
        <v>23</v>
      </c>
      <c r="V20" s="64" t="s">
        <v>23</v>
      </c>
      <c r="W20" s="64" t="s">
        <v>23</v>
      </c>
      <c r="X20" s="64" t="s">
        <v>23</v>
      </c>
      <c r="Y20" s="64"/>
      <c r="Z20" s="64"/>
      <c r="AA20" s="64"/>
      <c r="AB20" s="64"/>
      <c r="AC20" s="64"/>
      <c r="AD20" s="64"/>
      <c r="AE20" s="64"/>
    </row>
    <row r="21" spans="1:31" ht="30.75" thickBot="1" x14ac:dyDescent="0.55000000000000004">
      <c r="A21" s="63" t="s">
        <v>126</v>
      </c>
      <c r="B21" s="64" t="s">
        <v>8</v>
      </c>
      <c r="C21" s="64" t="s">
        <v>13</v>
      </c>
      <c r="D21" s="64" t="s">
        <v>25</v>
      </c>
      <c r="E21" s="64" t="s">
        <v>11</v>
      </c>
      <c r="F21" s="64" t="s">
        <v>54</v>
      </c>
      <c r="G21" s="64" t="s">
        <v>39</v>
      </c>
      <c r="H21" s="64" t="s">
        <v>50</v>
      </c>
      <c r="I21" s="64" t="s">
        <v>127</v>
      </c>
      <c r="J21" s="63">
        <v>6</v>
      </c>
      <c r="K21" s="64"/>
      <c r="L21" s="63">
        <v>6</v>
      </c>
      <c r="M21" s="63">
        <v>6</v>
      </c>
      <c r="N21" s="63">
        <v>4</v>
      </c>
      <c r="O21" s="63">
        <v>5</v>
      </c>
      <c r="P21" s="64" t="s">
        <v>23</v>
      </c>
      <c r="Q21" s="64" t="s">
        <v>26</v>
      </c>
      <c r="R21" s="64" t="s">
        <v>26</v>
      </c>
      <c r="S21" s="64" t="s">
        <v>23</v>
      </c>
      <c r="T21" s="64" t="s">
        <v>26</v>
      </c>
      <c r="U21" s="64" t="s">
        <v>26</v>
      </c>
      <c r="V21" s="64" t="s">
        <v>26</v>
      </c>
      <c r="W21" s="64" t="s">
        <v>26</v>
      </c>
      <c r="X21" s="64" t="s">
        <v>26</v>
      </c>
      <c r="Y21" s="64"/>
      <c r="Z21" s="64"/>
      <c r="AA21" s="64"/>
      <c r="AB21" s="64"/>
      <c r="AC21" s="64"/>
      <c r="AD21" s="64"/>
      <c r="AE21" s="64"/>
    </row>
    <row r="22" spans="1:31" ht="22.5" thickBot="1" x14ac:dyDescent="0.55000000000000004">
      <c r="A22" s="63" t="s">
        <v>128</v>
      </c>
      <c r="B22" s="64" t="s">
        <v>8</v>
      </c>
      <c r="C22" s="64" t="s">
        <v>13</v>
      </c>
      <c r="D22" s="64" t="s">
        <v>25</v>
      </c>
      <c r="E22" s="64"/>
      <c r="F22" s="64" t="s">
        <v>49</v>
      </c>
      <c r="G22" s="64" t="s">
        <v>38</v>
      </c>
      <c r="H22" s="64" t="s">
        <v>50</v>
      </c>
      <c r="I22" s="64" t="s">
        <v>129</v>
      </c>
      <c r="J22" s="63">
        <v>1</v>
      </c>
      <c r="K22" s="64"/>
      <c r="L22" s="64"/>
      <c r="M22" s="63">
        <v>2</v>
      </c>
      <c r="N22" s="64"/>
      <c r="O22" s="64"/>
      <c r="P22" s="64" t="s">
        <v>23</v>
      </c>
      <c r="Q22" s="64" t="s">
        <v>23</v>
      </c>
      <c r="R22" s="64" t="s">
        <v>23</v>
      </c>
      <c r="S22" s="64" t="s">
        <v>23</v>
      </c>
      <c r="T22" s="64" t="s">
        <v>23</v>
      </c>
      <c r="U22" s="64" t="s">
        <v>23</v>
      </c>
      <c r="V22" s="64" t="s">
        <v>23</v>
      </c>
      <c r="W22" s="64" t="s">
        <v>23</v>
      </c>
      <c r="X22" s="64" t="s">
        <v>23</v>
      </c>
      <c r="Y22" s="64"/>
      <c r="Z22" s="64"/>
      <c r="AA22" s="64"/>
      <c r="AB22" s="64"/>
      <c r="AC22" s="64"/>
      <c r="AD22" s="64"/>
      <c r="AE22" s="64"/>
    </row>
    <row r="23" spans="1:31" ht="22.5" thickBot="1" x14ac:dyDescent="0.55000000000000004">
      <c r="A23" s="63" t="s">
        <v>130</v>
      </c>
      <c r="B23" s="64" t="s">
        <v>8</v>
      </c>
      <c r="C23" s="64" t="s">
        <v>13</v>
      </c>
      <c r="D23" s="64" t="s">
        <v>25</v>
      </c>
      <c r="E23" s="64" t="s">
        <v>53</v>
      </c>
      <c r="F23" s="64" t="s">
        <v>51</v>
      </c>
      <c r="G23" s="64" t="s">
        <v>39</v>
      </c>
      <c r="H23" s="64" t="s">
        <v>50</v>
      </c>
      <c r="I23" s="80" t="s">
        <v>131</v>
      </c>
      <c r="J23" s="64"/>
      <c r="K23" s="64"/>
      <c r="L23" s="63">
        <v>3</v>
      </c>
      <c r="M23" s="64"/>
      <c r="N23" s="63">
        <v>1</v>
      </c>
      <c r="O23" s="63">
        <v>2</v>
      </c>
      <c r="P23" s="64" t="s">
        <v>26</v>
      </c>
      <c r="Q23" s="64" t="s">
        <v>26</v>
      </c>
      <c r="R23" s="64" t="s">
        <v>26</v>
      </c>
      <c r="S23" s="64" t="s">
        <v>26</v>
      </c>
      <c r="T23" s="64" t="s">
        <v>26</v>
      </c>
      <c r="U23" s="64" t="s">
        <v>26</v>
      </c>
      <c r="V23" s="64" t="s">
        <v>26</v>
      </c>
      <c r="W23" s="64" t="s">
        <v>26</v>
      </c>
      <c r="X23" s="64" t="s">
        <v>26</v>
      </c>
      <c r="Y23" s="64" t="s">
        <v>56</v>
      </c>
      <c r="Z23" s="64"/>
      <c r="AA23" s="64"/>
      <c r="AB23" s="64"/>
      <c r="AC23" s="64"/>
      <c r="AD23" s="64"/>
      <c r="AE23" s="64"/>
    </row>
    <row r="24" spans="1:31" ht="56.25" thickBot="1" x14ac:dyDescent="0.55000000000000004">
      <c r="A24" s="63" t="s">
        <v>132</v>
      </c>
      <c r="B24" s="64" t="s">
        <v>8</v>
      </c>
      <c r="C24" s="64" t="s">
        <v>47</v>
      </c>
      <c r="D24" s="64" t="s">
        <v>31</v>
      </c>
      <c r="E24" s="64" t="s">
        <v>48</v>
      </c>
      <c r="F24" s="64" t="s">
        <v>51</v>
      </c>
      <c r="G24" s="64" t="s">
        <v>38</v>
      </c>
      <c r="H24" s="64" t="s">
        <v>50</v>
      </c>
      <c r="I24" s="64" t="s">
        <v>95</v>
      </c>
      <c r="J24" s="63">
        <v>1</v>
      </c>
      <c r="K24" s="63">
        <v>5</v>
      </c>
      <c r="L24" s="63">
        <v>2</v>
      </c>
      <c r="M24" s="63">
        <v>4</v>
      </c>
      <c r="N24" s="63">
        <v>3</v>
      </c>
      <c r="O24" s="63">
        <v>6</v>
      </c>
      <c r="P24" s="64" t="s">
        <v>23</v>
      </c>
      <c r="Q24" s="64" t="s">
        <v>23</v>
      </c>
      <c r="R24" s="64" t="s">
        <v>23</v>
      </c>
      <c r="S24" s="64" t="s">
        <v>23</v>
      </c>
      <c r="T24" s="64" t="s">
        <v>23</v>
      </c>
      <c r="U24" s="64" t="s">
        <v>23</v>
      </c>
      <c r="V24" s="64" t="s">
        <v>23</v>
      </c>
      <c r="W24" s="64" t="s">
        <v>23</v>
      </c>
      <c r="X24" s="64" t="s">
        <v>23</v>
      </c>
      <c r="Y24" s="64" t="s">
        <v>56</v>
      </c>
      <c r="Z24" s="64"/>
      <c r="AA24" s="64"/>
      <c r="AB24" s="64"/>
      <c r="AC24" s="64"/>
      <c r="AD24" s="64"/>
      <c r="AE24" s="64"/>
    </row>
    <row r="25" spans="1:31" ht="56.25" thickBot="1" x14ac:dyDescent="0.55000000000000004">
      <c r="A25" s="63" t="s">
        <v>133</v>
      </c>
      <c r="B25" s="64" t="s">
        <v>8</v>
      </c>
      <c r="C25" s="64" t="s">
        <v>47</v>
      </c>
      <c r="D25" s="64" t="s">
        <v>30</v>
      </c>
      <c r="E25" s="64" t="s">
        <v>48</v>
      </c>
      <c r="F25" s="64" t="s">
        <v>51</v>
      </c>
      <c r="G25" s="64" t="s">
        <v>42</v>
      </c>
      <c r="H25" s="64" t="s">
        <v>50</v>
      </c>
      <c r="I25" s="64" t="s">
        <v>93</v>
      </c>
      <c r="J25" s="63">
        <v>1</v>
      </c>
      <c r="K25" s="63">
        <v>4</v>
      </c>
      <c r="L25" s="63">
        <v>2</v>
      </c>
      <c r="M25" s="63">
        <v>5</v>
      </c>
      <c r="N25" s="63">
        <v>3</v>
      </c>
      <c r="O25" s="63">
        <v>6</v>
      </c>
      <c r="P25" s="64" t="s">
        <v>23</v>
      </c>
      <c r="Q25" s="64" t="s">
        <v>23</v>
      </c>
      <c r="R25" s="64" t="s">
        <v>23</v>
      </c>
      <c r="S25" s="64" t="s">
        <v>23</v>
      </c>
      <c r="T25" s="64" t="s">
        <v>23</v>
      </c>
      <c r="U25" s="64" t="s">
        <v>26</v>
      </c>
      <c r="V25" s="64" t="s">
        <v>26</v>
      </c>
      <c r="W25" s="64" t="s">
        <v>27</v>
      </c>
      <c r="X25" s="64" t="s">
        <v>27</v>
      </c>
      <c r="Y25" s="64"/>
      <c r="Z25" s="64"/>
      <c r="AA25" s="64"/>
      <c r="AB25" s="64"/>
      <c r="AC25" s="64"/>
      <c r="AD25" s="64"/>
      <c r="AE25" s="64"/>
    </row>
    <row r="26" spans="1:31" ht="43.5" thickBot="1" x14ac:dyDescent="0.55000000000000004">
      <c r="A26" s="63" t="s">
        <v>134</v>
      </c>
      <c r="B26" s="64" t="s">
        <v>8</v>
      </c>
      <c r="C26" s="64" t="s">
        <v>47</v>
      </c>
      <c r="D26" s="64" t="s">
        <v>22</v>
      </c>
      <c r="E26" s="64" t="s">
        <v>53</v>
      </c>
      <c r="F26" s="64" t="s">
        <v>51</v>
      </c>
      <c r="G26" s="64" t="s">
        <v>40</v>
      </c>
      <c r="H26" s="64" t="s">
        <v>50</v>
      </c>
      <c r="I26" s="64" t="s">
        <v>118</v>
      </c>
      <c r="J26" s="63">
        <v>2</v>
      </c>
      <c r="K26" s="63">
        <v>3</v>
      </c>
      <c r="L26" s="63">
        <v>4</v>
      </c>
      <c r="M26" s="63">
        <v>5</v>
      </c>
      <c r="N26" s="63">
        <v>1</v>
      </c>
      <c r="O26" s="63">
        <v>6</v>
      </c>
      <c r="P26" s="64" t="s">
        <v>23</v>
      </c>
      <c r="Q26" s="64" t="s">
        <v>23</v>
      </c>
      <c r="R26" s="64" t="s">
        <v>23</v>
      </c>
      <c r="S26" s="64" t="s">
        <v>23</v>
      </c>
      <c r="T26" s="64" t="s">
        <v>26</v>
      </c>
      <c r="U26" s="64" t="s">
        <v>23</v>
      </c>
      <c r="V26" s="64" t="s">
        <v>23</v>
      </c>
      <c r="W26" s="64" t="s">
        <v>23</v>
      </c>
      <c r="X26" s="64" t="s">
        <v>26</v>
      </c>
      <c r="Y26" s="64"/>
      <c r="Z26" s="64"/>
      <c r="AA26" s="64"/>
      <c r="AB26" s="64"/>
      <c r="AC26" s="64"/>
      <c r="AD26" s="64"/>
      <c r="AE26" s="64"/>
    </row>
    <row r="27" spans="1:31" ht="30.75" thickBot="1" x14ac:dyDescent="0.55000000000000004">
      <c r="A27" s="63" t="s">
        <v>135</v>
      </c>
      <c r="B27" s="64" t="s">
        <v>12</v>
      </c>
      <c r="C27" s="64" t="s">
        <v>47</v>
      </c>
      <c r="D27" s="64" t="s">
        <v>30</v>
      </c>
      <c r="E27" s="64" t="s">
        <v>53</v>
      </c>
      <c r="F27" s="64" t="s">
        <v>49</v>
      </c>
      <c r="G27" s="64" t="s">
        <v>40</v>
      </c>
      <c r="H27" s="64" t="s">
        <v>50</v>
      </c>
      <c r="I27" s="64" t="s">
        <v>136</v>
      </c>
      <c r="J27" s="63">
        <v>1</v>
      </c>
      <c r="K27" s="63">
        <v>3</v>
      </c>
      <c r="L27" s="63">
        <v>2</v>
      </c>
      <c r="M27" s="63">
        <v>5</v>
      </c>
      <c r="N27" s="63">
        <v>6</v>
      </c>
      <c r="O27" s="63">
        <v>4</v>
      </c>
      <c r="P27" s="64" t="s">
        <v>26</v>
      </c>
      <c r="Q27" s="64" t="s">
        <v>26</v>
      </c>
      <c r="R27" s="64" t="s">
        <v>26</v>
      </c>
      <c r="S27" s="64" t="s">
        <v>23</v>
      </c>
      <c r="T27" s="64" t="s">
        <v>23</v>
      </c>
      <c r="U27" s="64" t="s">
        <v>26</v>
      </c>
      <c r="V27" s="64" t="s">
        <v>26</v>
      </c>
      <c r="W27" s="64" t="s">
        <v>26</v>
      </c>
      <c r="X27" s="64" t="s">
        <v>26</v>
      </c>
      <c r="Y27" s="64"/>
      <c r="Z27" s="64"/>
      <c r="AA27" s="64"/>
      <c r="AB27" s="64"/>
      <c r="AC27" s="64"/>
      <c r="AD27" s="64"/>
      <c r="AE27" s="64"/>
    </row>
    <row r="28" spans="1:31" ht="56.25" thickBot="1" x14ac:dyDescent="0.55000000000000004">
      <c r="A28" s="63" t="s">
        <v>137</v>
      </c>
      <c r="B28" s="64" t="s">
        <v>8</v>
      </c>
      <c r="C28" s="64" t="s">
        <v>47</v>
      </c>
      <c r="D28" s="64" t="s">
        <v>22</v>
      </c>
      <c r="E28" s="64" t="s">
        <v>48</v>
      </c>
      <c r="F28" s="64" t="s">
        <v>51</v>
      </c>
      <c r="G28" s="64" t="s">
        <v>38</v>
      </c>
      <c r="H28" s="64"/>
      <c r="I28" s="64" t="s">
        <v>93</v>
      </c>
      <c r="J28" s="63">
        <v>1</v>
      </c>
      <c r="K28" s="63">
        <v>3</v>
      </c>
      <c r="L28" s="63">
        <v>5</v>
      </c>
      <c r="M28" s="63">
        <v>6</v>
      </c>
      <c r="N28" s="63">
        <v>2</v>
      </c>
      <c r="O28" s="63">
        <v>4</v>
      </c>
      <c r="P28" s="64" t="s">
        <v>23</v>
      </c>
      <c r="Q28" s="64" t="s">
        <v>23</v>
      </c>
      <c r="R28" s="64" t="s">
        <v>23</v>
      </c>
      <c r="S28" s="64" t="s">
        <v>23</v>
      </c>
      <c r="T28" s="64" t="s">
        <v>23</v>
      </c>
      <c r="U28" s="64" t="s">
        <v>23</v>
      </c>
      <c r="V28" s="64" t="s">
        <v>23</v>
      </c>
      <c r="W28" s="64" t="s">
        <v>23</v>
      </c>
      <c r="X28" s="64" t="s">
        <v>23</v>
      </c>
      <c r="Y28" s="64"/>
      <c r="Z28" s="64"/>
      <c r="AA28" s="64"/>
      <c r="AB28" s="64"/>
      <c r="AC28" s="64"/>
      <c r="AD28" s="64"/>
      <c r="AE28" s="64"/>
    </row>
    <row r="29" spans="1:31" ht="43.5" thickBot="1" x14ac:dyDescent="0.55000000000000004">
      <c r="A29" s="63" t="s">
        <v>138</v>
      </c>
      <c r="B29" s="64" t="s">
        <v>12</v>
      </c>
      <c r="C29" s="64" t="s">
        <v>13</v>
      </c>
      <c r="D29" s="64" t="s">
        <v>30</v>
      </c>
      <c r="E29" s="64" t="s">
        <v>53</v>
      </c>
      <c r="F29" s="64" t="s">
        <v>51</v>
      </c>
      <c r="G29" s="64" t="s">
        <v>39</v>
      </c>
      <c r="H29" s="64" t="s">
        <v>50</v>
      </c>
      <c r="I29" s="64" t="s">
        <v>123</v>
      </c>
      <c r="J29" s="63">
        <v>2</v>
      </c>
      <c r="K29" s="63">
        <v>3</v>
      </c>
      <c r="L29" s="63">
        <v>1</v>
      </c>
      <c r="M29" s="63">
        <v>4</v>
      </c>
      <c r="N29" s="63">
        <v>5</v>
      </c>
      <c r="O29" s="63">
        <v>6</v>
      </c>
      <c r="P29" s="64" t="s">
        <v>26</v>
      </c>
      <c r="Q29" s="64" t="s">
        <v>26</v>
      </c>
      <c r="R29" s="64" t="s">
        <v>23</v>
      </c>
      <c r="S29" s="64" t="s">
        <v>26</v>
      </c>
      <c r="T29" s="64" t="s">
        <v>26</v>
      </c>
      <c r="U29" s="64" t="s">
        <v>27</v>
      </c>
      <c r="V29" s="64" t="s">
        <v>27</v>
      </c>
      <c r="W29" s="64" t="s">
        <v>26</v>
      </c>
      <c r="X29" s="64" t="s">
        <v>26</v>
      </c>
      <c r="Y29" s="64"/>
      <c r="Z29" s="64"/>
      <c r="AA29" s="64"/>
      <c r="AB29" s="64"/>
      <c r="AC29" s="64"/>
      <c r="AD29" s="64"/>
      <c r="AE29" s="64"/>
    </row>
    <row r="30" spans="1:31" ht="30.75" thickBot="1" x14ac:dyDescent="0.55000000000000004">
      <c r="A30" s="63" t="s">
        <v>139</v>
      </c>
      <c r="B30" s="64" t="s">
        <v>12</v>
      </c>
      <c r="C30" s="64" t="s">
        <v>47</v>
      </c>
      <c r="D30" s="64" t="s">
        <v>25</v>
      </c>
      <c r="E30" s="64" t="s">
        <v>11</v>
      </c>
      <c r="F30" s="64" t="s">
        <v>57</v>
      </c>
      <c r="G30" s="64" t="s">
        <v>40</v>
      </c>
      <c r="H30" s="64" t="s">
        <v>50</v>
      </c>
      <c r="I30" s="64" t="s">
        <v>109</v>
      </c>
      <c r="J30" s="63">
        <v>3</v>
      </c>
      <c r="K30" s="63">
        <v>1</v>
      </c>
      <c r="L30" s="63">
        <v>6</v>
      </c>
      <c r="M30" s="63">
        <v>4</v>
      </c>
      <c r="N30" s="63">
        <v>2</v>
      </c>
      <c r="O30" s="63">
        <v>5</v>
      </c>
      <c r="P30" s="64" t="s">
        <v>23</v>
      </c>
      <c r="Q30" s="64" t="s">
        <v>23</v>
      </c>
      <c r="R30" s="64" t="s">
        <v>23</v>
      </c>
      <c r="S30" s="64" t="s">
        <v>23</v>
      </c>
      <c r="T30" s="64" t="s">
        <v>23</v>
      </c>
      <c r="U30" s="64" t="s">
        <v>23</v>
      </c>
      <c r="V30" s="64" t="s">
        <v>23</v>
      </c>
      <c r="W30" s="64" t="s">
        <v>23</v>
      </c>
      <c r="X30" s="64" t="s">
        <v>23</v>
      </c>
      <c r="Y30" s="64"/>
      <c r="Z30" s="64"/>
      <c r="AA30" s="64"/>
      <c r="AB30" s="64"/>
      <c r="AC30" s="64"/>
      <c r="AD30" s="64"/>
      <c r="AE30" s="64"/>
    </row>
    <row r="31" spans="1:31" ht="15.75" customHeight="1" thickBot="1" x14ac:dyDescent="0.55000000000000004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5.75" customHeight="1" thickBot="1" x14ac:dyDescent="0.55000000000000004">
      <c r="A32" s="64"/>
      <c r="B32" s="64"/>
      <c r="C32" s="64"/>
      <c r="D32" s="64"/>
      <c r="E32" s="64"/>
      <c r="F32" s="64"/>
      <c r="G32" s="64"/>
      <c r="H32" s="64"/>
      <c r="I32" s="64"/>
      <c r="J32" s="64">
        <v>1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thickBot="1" x14ac:dyDescent="0.5500000000000000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5.75" customHeight="1" thickBot="1" x14ac:dyDescent="0.5500000000000000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5.75" customHeight="1" thickBot="1" x14ac:dyDescent="0.5500000000000000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15.75" customHeight="1" thickBot="1" x14ac:dyDescent="0.5500000000000000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5.75" customHeight="1" thickBot="1" x14ac:dyDescent="0.5500000000000000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5.75" customHeight="1" thickBot="1" x14ac:dyDescent="0.5500000000000000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ht="15.75" customHeight="1" thickBot="1" x14ac:dyDescent="0.5500000000000000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ht="15.75" customHeight="1" thickBot="1" x14ac:dyDescent="0.5500000000000000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15.75" customHeight="1" thickBot="1" x14ac:dyDescent="0.5500000000000000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5.75" customHeight="1" thickBot="1" x14ac:dyDescent="0.55000000000000004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15.75" customHeight="1" thickBot="1" x14ac:dyDescent="0.55000000000000004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15.75" customHeight="1" thickBot="1" x14ac:dyDescent="0.55000000000000004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ht="15.75" customHeight="1" thickBot="1" x14ac:dyDescent="0.55000000000000004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15.75" customHeight="1" thickBot="1" x14ac:dyDescent="0.55000000000000004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5.75" customHeight="1" thickBot="1" x14ac:dyDescent="0.5500000000000000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15.75" customHeight="1" thickBot="1" x14ac:dyDescent="0.55000000000000004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15.75" customHeight="1" thickBot="1" x14ac:dyDescent="0.55000000000000004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5.75" customHeight="1" thickBot="1" x14ac:dyDescent="0.55000000000000004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15.75" customHeight="1" thickBot="1" x14ac:dyDescent="0.55000000000000004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15.75" customHeight="1" thickBot="1" x14ac:dyDescent="0.55000000000000004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ht="15.75" customHeight="1" thickBot="1" x14ac:dyDescent="0.55000000000000004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ht="15.75" customHeight="1" thickBot="1" x14ac:dyDescent="0.55000000000000004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ht="15.75" customHeight="1" thickBot="1" x14ac:dyDescent="0.55000000000000004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ht="15.75" customHeight="1" thickBot="1" x14ac:dyDescent="0.55000000000000004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15.75" customHeight="1" thickBot="1" x14ac:dyDescent="0.55000000000000004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ht="15.75" customHeight="1" thickBot="1" x14ac:dyDescent="0.55000000000000004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ht="15.75" customHeight="1" thickBot="1" x14ac:dyDescent="0.55000000000000004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ht="15.75" customHeight="1" thickBot="1" x14ac:dyDescent="0.55000000000000004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ht="15.75" customHeight="1" thickBot="1" x14ac:dyDescent="0.55000000000000004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15.75" customHeight="1" thickBot="1" x14ac:dyDescent="0.55000000000000004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ht="15.75" customHeight="1" thickBot="1" x14ac:dyDescent="0.55000000000000004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ht="15.75" customHeight="1" thickBot="1" x14ac:dyDescent="0.55000000000000004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ht="15.75" customHeight="1" thickBot="1" x14ac:dyDescent="0.55000000000000004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5.75" customHeight="1" thickBot="1" x14ac:dyDescent="0.55000000000000004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5.75" customHeight="1" thickBot="1" x14ac:dyDescent="0.55000000000000004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1:31" ht="15.75" customHeight="1" thickBot="1" x14ac:dyDescent="0.55000000000000004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</row>
    <row r="69" spans="1:31" ht="15.75" customHeight="1" thickBot="1" x14ac:dyDescent="0.55000000000000004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</row>
    <row r="70" spans="1:31" ht="15.75" customHeight="1" thickBot="1" x14ac:dyDescent="0.55000000000000004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ht="15.75" customHeight="1" thickBot="1" x14ac:dyDescent="0.55000000000000004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1:31" ht="15.75" customHeight="1" thickBot="1" x14ac:dyDescent="0.55000000000000004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</row>
    <row r="73" spans="1:31" ht="15.75" customHeight="1" thickBot="1" x14ac:dyDescent="0.55000000000000004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1:31" ht="15.75" customHeight="1" thickBot="1" x14ac:dyDescent="0.55000000000000004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1:31" ht="15.75" customHeight="1" thickBot="1" x14ac:dyDescent="0.55000000000000004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</row>
    <row r="76" spans="1:31" ht="15.75" customHeight="1" thickBot="1" x14ac:dyDescent="0.55000000000000004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</row>
    <row r="77" spans="1:31" ht="15.75" customHeight="1" thickBot="1" x14ac:dyDescent="0.5500000000000000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1:31" ht="15.75" customHeight="1" thickBot="1" x14ac:dyDescent="0.5500000000000000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1:31" ht="15.75" customHeight="1" thickBot="1" x14ac:dyDescent="0.55000000000000004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1:31" ht="15.75" customHeight="1" thickBot="1" x14ac:dyDescent="0.55000000000000004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1:31" ht="15.75" customHeight="1" thickBot="1" x14ac:dyDescent="0.55000000000000004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1:31" ht="15.75" customHeight="1" thickBot="1" x14ac:dyDescent="0.55000000000000004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1:31" ht="15.75" customHeight="1" thickBot="1" x14ac:dyDescent="0.55000000000000004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1:31" ht="15.75" customHeight="1" thickBot="1" x14ac:dyDescent="0.55000000000000004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1:31" ht="15.75" customHeight="1" thickBot="1" x14ac:dyDescent="0.5500000000000000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1:31" ht="15.75" customHeight="1" thickBot="1" x14ac:dyDescent="0.55000000000000004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1:31" ht="15.75" customHeight="1" thickBot="1" x14ac:dyDescent="0.55000000000000004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1:31" ht="15.75" customHeight="1" thickBot="1" x14ac:dyDescent="0.55000000000000004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1:31" ht="15.75" customHeight="1" thickBot="1" x14ac:dyDescent="0.55000000000000004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1:31" ht="15.75" customHeight="1" thickBot="1" x14ac:dyDescent="0.55000000000000004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1:31" ht="15.75" customHeight="1" thickBot="1" x14ac:dyDescent="0.55000000000000004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1:31" ht="15.75" customHeight="1" thickBot="1" x14ac:dyDescent="0.55000000000000004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1:31" ht="15.75" customHeight="1" thickBot="1" x14ac:dyDescent="0.55000000000000004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1:31" ht="15.75" customHeight="1" thickBot="1" x14ac:dyDescent="0.55000000000000004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1:31" ht="15.75" customHeight="1" thickBot="1" x14ac:dyDescent="0.55000000000000004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1:31" ht="15.75" customHeight="1" thickBot="1" x14ac:dyDescent="0.55000000000000004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1:31" ht="15.75" customHeight="1" thickBot="1" x14ac:dyDescent="0.55000000000000004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1:31" ht="15.75" customHeight="1" thickBot="1" x14ac:dyDescent="0.55000000000000004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1:31" ht="15.75" customHeight="1" thickBot="1" x14ac:dyDescent="0.55000000000000004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1:31" ht="15.75" customHeight="1" thickBot="1" x14ac:dyDescent="0.55000000000000004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1:31" ht="15.75" customHeight="1" thickBot="1" x14ac:dyDescent="0.55000000000000004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1:31" ht="15.75" customHeight="1" thickBot="1" x14ac:dyDescent="0.55000000000000004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1:31" ht="15.75" customHeight="1" thickBot="1" x14ac:dyDescent="0.55000000000000004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1:31" ht="15.75" customHeight="1" thickBot="1" x14ac:dyDescent="0.55000000000000004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1:31" ht="15.75" customHeight="1" thickBot="1" x14ac:dyDescent="0.55000000000000004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1:31" ht="15.75" customHeight="1" thickBot="1" x14ac:dyDescent="0.55000000000000004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1:31" ht="15.75" customHeight="1" thickBot="1" x14ac:dyDescent="0.55000000000000004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1:31" ht="15.75" customHeight="1" thickBot="1" x14ac:dyDescent="0.55000000000000004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1:31" ht="15.75" customHeight="1" thickBot="1" x14ac:dyDescent="0.55000000000000004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1:31" ht="15.75" customHeight="1" thickBot="1" x14ac:dyDescent="0.55000000000000004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1:31" ht="15.75" customHeight="1" thickBot="1" x14ac:dyDescent="0.55000000000000004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1:31" ht="15.75" customHeight="1" thickBot="1" x14ac:dyDescent="0.55000000000000004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1:31" ht="15.75" customHeight="1" thickBot="1" x14ac:dyDescent="0.55000000000000004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ht="15.75" customHeight="1" thickBot="1" x14ac:dyDescent="0.55000000000000004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ht="15.75" customHeight="1" thickBot="1" x14ac:dyDescent="0.55000000000000004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ht="15.75" customHeight="1" thickBot="1" x14ac:dyDescent="0.55000000000000004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ht="15.75" customHeight="1" thickBot="1" x14ac:dyDescent="0.55000000000000004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ht="15.75" customHeight="1" thickBot="1" x14ac:dyDescent="0.55000000000000004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ht="15.75" customHeight="1" thickBot="1" x14ac:dyDescent="0.55000000000000004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ht="15.75" customHeight="1" thickBot="1" x14ac:dyDescent="0.55000000000000004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ht="15.75" customHeight="1" thickBot="1" x14ac:dyDescent="0.55000000000000004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ht="15.75" customHeight="1" thickBot="1" x14ac:dyDescent="0.55000000000000004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ht="15.75" customHeight="1" thickBot="1" x14ac:dyDescent="0.55000000000000004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ht="15.75" customHeight="1" thickBot="1" x14ac:dyDescent="0.55000000000000004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ht="15.75" customHeight="1" thickBot="1" x14ac:dyDescent="0.55000000000000004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ht="15.75" customHeight="1" thickBot="1" x14ac:dyDescent="0.55000000000000004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ht="15.75" customHeight="1" thickBot="1" x14ac:dyDescent="0.55000000000000004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ht="15.75" customHeight="1" thickBot="1" x14ac:dyDescent="0.55000000000000004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ht="15.75" customHeight="1" thickBot="1" x14ac:dyDescent="0.55000000000000004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ht="15.75" customHeight="1" thickBot="1" x14ac:dyDescent="0.55000000000000004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2" spans="1:31" ht="15.75" customHeight="1" x14ac:dyDescent="0.5">
      <c r="J132" s="90">
        <v>1</v>
      </c>
      <c r="K132" s="90">
        <v>6</v>
      </c>
      <c r="L132" s="90">
        <v>2</v>
      </c>
      <c r="M132" s="90">
        <v>5</v>
      </c>
      <c r="N132" s="90">
        <v>4</v>
      </c>
      <c r="O132" s="90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A653-2D2A-4196-8489-8BE205B9F2C4}">
  <dimension ref="A1:S147"/>
  <sheetViews>
    <sheetView topLeftCell="C1" workbookViewId="0">
      <selection activeCell="P14" sqref="P14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19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19" x14ac:dyDescent="0.55000000000000004">
      <c r="A2" s="37" t="s">
        <v>105</v>
      </c>
      <c r="B2" s="36" t="s">
        <v>8</v>
      </c>
      <c r="C2" s="36" t="s">
        <v>47</v>
      </c>
      <c r="D2" s="36" t="s">
        <v>30</v>
      </c>
      <c r="E2" s="36" t="s">
        <v>48</v>
      </c>
      <c r="F2" s="36" t="s">
        <v>51</v>
      </c>
      <c r="G2" s="127" t="s">
        <v>204</v>
      </c>
      <c r="H2" s="36" t="s">
        <v>41</v>
      </c>
      <c r="I2" s="36" t="s">
        <v>50</v>
      </c>
      <c r="J2" s="93">
        <v>4</v>
      </c>
      <c r="K2" s="93">
        <v>3</v>
      </c>
      <c r="L2" s="93">
        <v>3</v>
      </c>
      <c r="M2" s="96">
        <v>3</v>
      </c>
      <c r="N2" s="96">
        <v>5</v>
      </c>
      <c r="O2" s="96">
        <v>3</v>
      </c>
      <c r="P2" s="96">
        <v>3</v>
      </c>
      <c r="Q2" s="96">
        <v>3</v>
      </c>
      <c r="R2" s="96">
        <v>3</v>
      </c>
    </row>
    <row r="3" spans="1:19" ht="30.75" x14ac:dyDescent="0.7">
      <c r="J3" s="81">
        <f t="shared" ref="J3:R3" si="0">AVERAGE(J2:J2)</f>
        <v>4</v>
      </c>
      <c r="K3" s="81">
        <f t="shared" si="0"/>
        <v>3</v>
      </c>
      <c r="L3" s="81">
        <f t="shared" si="0"/>
        <v>3</v>
      </c>
      <c r="M3" s="81">
        <f t="shared" si="0"/>
        <v>3</v>
      </c>
      <c r="N3" s="81">
        <f t="shared" si="0"/>
        <v>5</v>
      </c>
      <c r="O3" s="81">
        <f t="shared" si="0"/>
        <v>3</v>
      </c>
      <c r="P3" s="81">
        <f t="shared" si="0"/>
        <v>3</v>
      </c>
      <c r="Q3" s="81">
        <f t="shared" si="0"/>
        <v>3</v>
      </c>
      <c r="R3" s="81">
        <f t="shared" si="0"/>
        <v>3</v>
      </c>
      <c r="S3" s="82">
        <f>AVERAGE(J2:R2)</f>
        <v>3.3333333333333335</v>
      </c>
    </row>
    <row r="4" spans="1:19" ht="30.75" x14ac:dyDescent="0.7">
      <c r="J4" s="81" t="e">
        <f t="shared" ref="J4:R4" si="1">STDEV(J2:J2)</f>
        <v>#DIV/0!</v>
      </c>
      <c r="K4" s="81" t="e">
        <f t="shared" si="1"/>
        <v>#DIV/0!</v>
      </c>
      <c r="L4" s="81" t="e">
        <f t="shared" si="1"/>
        <v>#DIV/0!</v>
      </c>
      <c r="M4" s="81" t="e">
        <f t="shared" si="1"/>
        <v>#DIV/0!</v>
      </c>
      <c r="N4" s="81" t="e">
        <f t="shared" si="1"/>
        <v>#DIV/0!</v>
      </c>
      <c r="O4" s="81" t="e">
        <f t="shared" si="1"/>
        <v>#DIV/0!</v>
      </c>
      <c r="P4" s="81" t="e">
        <f t="shared" si="1"/>
        <v>#DIV/0!</v>
      </c>
      <c r="Q4" s="81" t="e">
        <f t="shared" si="1"/>
        <v>#DIV/0!</v>
      </c>
      <c r="R4" s="81" t="e">
        <f t="shared" si="1"/>
        <v>#DIV/0!</v>
      </c>
      <c r="S4" s="82">
        <f>STDEV(J2:R2)</f>
        <v>0.70710678118654757</v>
      </c>
    </row>
    <row r="5" spans="1:19" x14ac:dyDescent="0.55000000000000004">
      <c r="L5" s="97">
        <f>AVERAGE(J2:L2)</f>
        <v>3.3333333333333335</v>
      </c>
      <c r="R5" s="97">
        <f>AVERAGE(M2:R2)</f>
        <v>3.3333333333333335</v>
      </c>
    </row>
    <row r="6" spans="1:19" x14ac:dyDescent="0.55000000000000004">
      <c r="A6" s="38" t="s">
        <v>17</v>
      </c>
      <c r="B6" s="39"/>
      <c r="L6" s="97">
        <f>STDEV(J2:L2)</f>
        <v>0.57735026918962473</v>
      </c>
      <c r="R6" s="97">
        <f>STDEV(M2:R2)</f>
        <v>0.81649658092772548</v>
      </c>
    </row>
    <row r="7" spans="1:19" x14ac:dyDescent="0.55000000000000004">
      <c r="A7" s="40" t="s">
        <v>24</v>
      </c>
      <c r="B7" s="41">
        <f>COUNTIF(B2:B2,"ชาย")</f>
        <v>0</v>
      </c>
    </row>
    <row r="8" spans="1:19" x14ac:dyDescent="0.55000000000000004">
      <c r="A8" s="40" t="s">
        <v>21</v>
      </c>
      <c r="B8" s="41">
        <f>COUNTIF(B2:B2,"หญิง")</f>
        <v>1</v>
      </c>
    </row>
    <row r="9" spans="1:19" x14ac:dyDescent="0.55000000000000004">
      <c r="A9" s="42" t="s">
        <v>6</v>
      </c>
      <c r="B9" s="42">
        <f>SUM(B6:B8)</f>
        <v>1</v>
      </c>
    </row>
    <row r="11" spans="1:19" x14ac:dyDescent="0.55000000000000004">
      <c r="A11" s="38" t="s">
        <v>36</v>
      </c>
      <c r="B11" s="39"/>
    </row>
    <row r="12" spans="1:19" x14ac:dyDescent="0.55000000000000004">
      <c r="A12" s="40" t="s">
        <v>57</v>
      </c>
      <c r="B12" s="41">
        <f>COUNTIF(F2:F2,"20 - 30 ปี")</f>
        <v>0</v>
      </c>
    </row>
    <row r="13" spans="1:19" x14ac:dyDescent="0.55000000000000004">
      <c r="A13" s="40" t="s">
        <v>54</v>
      </c>
      <c r="B13" s="41">
        <f>COUNTIF(F2:F3,"31 - 40 ปี")</f>
        <v>0</v>
      </c>
    </row>
    <row r="14" spans="1:19" x14ac:dyDescent="0.55000000000000004">
      <c r="A14" s="40" t="s">
        <v>51</v>
      </c>
      <c r="B14" s="41">
        <f>COUNTIF(F2:F4,"41 - 50 ปี")</f>
        <v>1</v>
      </c>
    </row>
    <row r="15" spans="1:19" x14ac:dyDescent="0.55000000000000004">
      <c r="A15" s="40" t="s">
        <v>49</v>
      </c>
      <c r="B15" s="41">
        <f>COUNTIF(F2:F5,"51 ปีขึ้นไป")</f>
        <v>0</v>
      </c>
    </row>
    <row r="16" spans="1:19" x14ac:dyDescent="0.55000000000000004">
      <c r="A16" s="42" t="s">
        <v>6</v>
      </c>
      <c r="B16" s="42">
        <f>SUM(B11:B15)</f>
        <v>1</v>
      </c>
    </row>
    <row r="18" spans="1:2" x14ac:dyDescent="0.55000000000000004">
      <c r="A18" s="38" t="s">
        <v>17</v>
      </c>
      <c r="B18" s="39"/>
    </row>
    <row r="19" spans="1:2" x14ac:dyDescent="0.55000000000000004">
      <c r="A19" s="40" t="s">
        <v>31</v>
      </c>
      <c r="B19" s="41">
        <v>4</v>
      </c>
    </row>
    <row r="20" spans="1:2" x14ac:dyDescent="0.55000000000000004">
      <c r="A20" s="40" t="s">
        <v>25</v>
      </c>
      <c r="B20" s="41">
        <v>3</v>
      </c>
    </row>
    <row r="21" spans="1:2" x14ac:dyDescent="0.55000000000000004">
      <c r="A21" s="40" t="s">
        <v>28</v>
      </c>
      <c r="B21" s="41">
        <v>13</v>
      </c>
    </row>
    <row r="22" spans="1:2" x14ac:dyDescent="0.55000000000000004">
      <c r="A22" s="40" t="s">
        <v>30</v>
      </c>
      <c r="B22" s="41">
        <v>11</v>
      </c>
    </row>
    <row r="23" spans="1:2" x14ac:dyDescent="0.55000000000000004">
      <c r="A23" s="40" t="s">
        <v>22</v>
      </c>
      <c r="B23" s="41">
        <v>1</v>
      </c>
    </row>
    <row r="24" spans="1:2" x14ac:dyDescent="0.55000000000000004">
      <c r="A24" s="40" t="s">
        <v>46</v>
      </c>
      <c r="B24" s="41">
        <v>2</v>
      </c>
    </row>
    <row r="25" spans="1:2" x14ac:dyDescent="0.55000000000000004">
      <c r="A25" s="42" t="s">
        <v>6</v>
      </c>
      <c r="B25" s="42">
        <f>SUM(B18:B24)</f>
        <v>34</v>
      </c>
    </row>
    <row r="27" spans="1:2" x14ac:dyDescent="0.55000000000000004">
      <c r="A27" s="38" t="s">
        <v>17</v>
      </c>
      <c r="B27" s="39"/>
    </row>
    <row r="28" spans="1:2" x14ac:dyDescent="0.55000000000000004">
      <c r="A28" s="38"/>
      <c r="B28" s="39"/>
    </row>
    <row r="29" spans="1:2" x14ac:dyDescent="0.55000000000000004">
      <c r="A29" s="40" t="s">
        <v>29</v>
      </c>
      <c r="B29" s="41">
        <v>1</v>
      </c>
    </row>
    <row r="30" spans="1:2" x14ac:dyDescent="0.55000000000000004">
      <c r="A30" s="40" t="s">
        <v>13</v>
      </c>
      <c r="B30" s="41">
        <v>14</v>
      </c>
    </row>
    <row r="31" spans="1:2" x14ac:dyDescent="0.55000000000000004">
      <c r="A31" s="40" t="s">
        <v>9</v>
      </c>
      <c r="B31" s="41">
        <v>19</v>
      </c>
    </row>
    <row r="32" spans="1:2" x14ac:dyDescent="0.55000000000000004">
      <c r="A32" s="42" t="s">
        <v>6</v>
      </c>
      <c r="B32" s="42">
        <f>SUM(B29:B31)</f>
        <v>34</v>
      </c>
    </row>
    <row r="33" spans="1:2" x14ac:dyDescent="0.55000000000000004">
      <c r="A33" s="38" t="s">
        <v>17</v>
      </c>
      <c r="B33" s="39"/>
    </row>
    <row r="34" spans="1:2" x14ac:dyDescent="0.55000000000000004">
      <c r="A34" s="40" t="s">
        <v>72</v>
      </c>
      <c r="B34" s="41">
        <f>COUNTIF(E2:E2,"2กว่า 5 ปี")</f>
        <v>0</v>
      </c>
    </row>
    <row r="35" spans="1:2" x14ac:dyDescent="0.55000000000000004">
      <c r="A35" s="40" t="s">
        <v>14</v>
      </c>
      <c r="B35" s="41">
        <f>COUNTIF(E2:E3,"5 - 10 ปี")</f>
        <v>0</v>
      </c>
    </row>
    <row r="36" spans="1:2" x14ac:dyDescent="0.55000000000000004">
      <c r="A36" s="40" t="s">
        <v>15</v>
      </c>
      <c r="B36" s="41">
        <f>COUNTIF(E2:E3,"11 - 15 ปี")</f>
        <v>0</v>
      </c>
    </row>
    <row r="37" spans="1:2" x14ac:dyDescent="0.55000000000000004">
      <c r="A37" s="40" t="s">
        <v>10</v>
      </c>
      <c r="B37" s="41">
        <f>COUNTIF(E2:E5,"16 ปีขึ้นไป")</f>
        <v>0</v>
      </c>
    </row>
    <row r="38" spans="1:2" x14ac:dyDescent="0.55000000000000004">
      <c r="A38" s="42" t="s">
        <v>6</v>
      </c>
      <c r="B38" s="42">
        <f>SUM(B33:B37)</f>
        <v>0</v>
      </c>
    </row>
    <row r="39" spans="1:2" ht="15.75" customHeight="1" x14ac:dyDescent="0.55000000000000004"/>
    <row r="40" spans="1:2" x14ac:dyDescent="0.55000000000000004">
      <c r="A40" s="38" t="s">
        <v>17</v>
      </c>
      <c r="B40" s="39"/>
    </row>
    <row r="41" spans="1:2" ht="22.5" customHeight="1" x14ac:dyDescent="0.55000000000000004">
      <c r="A41" s="40" t="s">
        <v>37</v>
      </c>
      <c r="B41" s="41">
        <v>3</v>
      </c>
    </row>
    <row r="42" spans="1:2" ht="22.5" customHeight="1" x14ac:dyDescent="0.55000000000000004">
      <c r="A42" s="40" t="s">
        <v>38</v>
      </c>
      <c r="B42" s="41">
        <v>4</v>
      </c>
    </row>
    <row r="43" spans="1:2" ht="22.5" customHeight="1" x14ac:dyDescent="0.55000000000000004">
      <c r="A43" s="40" t="s">
        <v>39</v>
      </c>
      <c r="B43" s="41">
        <v>8</v>
      </c>
    </row>
    <row r="44" spans="1:2" ht="22.5" customHeight="1" x14ac:dyDescent="0.55000000000000004">
      <c r="A44" s="40" t="s">
        <v>40</v>
      </c>
      <c r="B44" s="41">
        <v>5</v>
      </c>
    </row>
    <row r="45" spans="1:2" ht="22.5" customHeight="1" x14ac:dyDescent="0.55000000000000004">
      <c r="A45" s="40" t="s">
        <v>41</v>
      </c>
      <c r="B45" s="41">
        <v>7</v>
      </c>
    </row>
    <row r="46" spans="1:2" ht="22.5" customHeight="1" x14ac:dyDescent="0.55000000000000004">
      <c r="A46" s="40" t="s">
        <v>42</v>
      </c>
      <c r="B46" s="41">
        <v>7</v>
      </c>
    </row>
    <row r="47" spans="1:2" ht="22.5" customHeight="1" x14ac:dyDescent="0.55000000000000004">
      <c r="A47" s="42" t="s">
        <v>6</v>
      </c>
      <c r="B47" s="42">
        <f>SUM(B41:B46)</f>
        <v>34</v>
      </c>
    </row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</sheetData>
  <autoFilter ref="G1:G147" xr:uid="{B82A5979-8446-4EA2-8C78-338B0F9B2D2D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473E-3A84-434F-8A8A-5DEF13892365}">
  <dimension ref="A1:T162"/>
  <sheetViews>
    <sheetView topLeftCell="C1" workbookViewId="0">
      <selection activeCell="A30" sqref="A30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20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20" x14ac:dyDescent="0.55000000000000004">
      <c r="A2" s="37" t="s">
        <v>92</v>
      </c>
      <c r="B2" s="36" t="s">
        <v>8</v>
      </c>
      <c r="C2" s="36" t="s">
        <v>47</v>
      </c>
      <c r="D2" s="36" t="s">
        <v>22</v>
      </c>
      <c r="E2" s="36" t="s">
        <v>48</v>
      </c>
      <c r="F2" s="36" t="s">
        <v>49</v>
      </c>
      <c r="G2" s="127" t="s">
        <v>193</v>
      </c>
      <c r="H2" s="36" t="s">
        <v>41</v>
      </c>
      <c r="I2" s="36" t="s">
        <v>50</v>
      </c>
      <c r="J2" s="93">
        <v>5</v>
      </c>
      <c r="K2" s="93">
        <v>5</v>
      </c>
      <c r="L2" s="93">
        <v>5</v>
      </c>
      <c r="M2" s="96">
        <v>5</v>
      </c>
      <c r="N2" s="96">
        <v>5</v>
      </c>
      <c r="O2" s="96">
        <v>5</v>
      </c>
      <c r="P2" s="96">
        <v>5</v>
      </c>
      <c r="Q2" s="96">
        <v>5</v>
      </c>
      <c r="R2" s="96">
        <v>5</v>
      </c>
    </row>
    <row r="3" spans="1:20" x14ac:dyDescent="0.55000000000000004">
      <c r="A3" s="37" t="s">
        <v>94</v>
      </c>
      <c r="B3" s="36" t="s">
        <v>8</v>
      </c>
      <c r="C3" s="36" t="s">
        <v>47</v>
      </c>
      <c r="D3" s="36" t="s">
        <v>30</v>
      </c>
      <c r="E3" s="36" t="s">
        <v>48</v>
      </c>
      <c r="F3" s="36" t="s">
        <v>51</v>
      </c>
      <c r="G3" s="127" t="s">
        <v>193</v>
      </c>
      <c r="H3" s="36" t="s">
        <v>39</v>
      </c>
      <c r="I3" s="36" t="s">
        <v>50</v>
      </c>
      <c r="J3" s="93">
        <v>5</v>
      </c>
      <c r="K3" s="93">
        <v>5</v>
      </c>
      <c r="L3" s="93">
        <v>5</v>
      </c>
      <c r="M3" s="96">
        <v>5</v>
      </c>
      <c r="N3" s="96">
        <v>5</v>
      </c>
      <c r="O3" s="96">
        <v>5</v>
      </c>
      <c r="P3" s="96">
        <v>5</v>
      </c>
      <c r="Q3" s="96">
        <v>5</v>
      </c>
      <c r="R3" s="96">
        <v>5</v>
      </c>
    </row>
    <row r="4" spans="1:20" x14ac:dyDescent="0.55000000000000004">
      <c r="A4" s="37" t="s">
        <v>96</v>
      </c>
      <c r="B4" s="36" t="s">
        <v>12</v>
      </c>
      <c r="C4" s="36" t="s">
        <v>47</v>
      </c>
      <c r="D4" s="36" t="s">
        <v>30</v>
      </c>
      <c r="E4" s="36" t="s">
        <v>53</v>
      </c>
      <c r="F4" s="36" t="s">
        <v>54</v>
      </c>
      <c r="G4" s="127" t="s">
        <v>193</v>
      </c>
      <c r="H4" s="36" t="s">
        <v>41</v>
      </c>
      <c r="I4" s="36" t="s">
        <v>50</v>
      </c>
      <c r="J4" s="93">
        <v>4</v>
      </c>
      <c r="K4" s="93">
        <v>4</v>
      </c>
      <c r="L4" s="93">
        <v>4</v>
      </c>
      <c r="M4" s="96">
        <v>4</v>
      </c>
      <c r="N4" s="96">
        <v>4</v>
      </c>
      <c r="O4" s="96">
        <v>4</v>
      </c>
      <c r="P4" s="96">
        <v>4</v>
      </c>
      <c r="Q4" s="96">
        <v>4</v>
      </c>
      <c r="R4" s="96">
        <v>4</v>
      </c>
    </row>
    <row r="5" spans="1:20" x14ac:dyDescent="0.55000000000000004">
      <c r="A5" s="37" t="s">
        <v>98</v>
      </c>
      <c r="B5" s="36" t="s">
        <v>8</v>
      </c>
      <c r="C5" s="36" t="s">
        <v>47</v>
      </c>
      <c r="D5" s="36" t="s">
        <v>30</v>
      </c>
      <c r="E5" s="36" t="s">
        <v>48</v>
      </c>
      <c r="F5" s="36" t="s">
        <v>51</v>
      </c>
      <c r="G5" s="127" t="s">
        <v>193</v>
      </c>
      <c r="H5" s="36" t="s">
        <v>41</v>
      </c>
      <c r="I5" s="36" t="s">
        <v>50</v>
      </c>
      <c r="J5" s="93">
        <v>4</v>
      </c>
      <c r="K5" s="93">
        <v>4</v>
      </c>
      <c r="L5" s="93">
        <v>4</v>
      </c>
      <c r="M5" s="96">
        <v>4</v>
      </c>
      <c r="N5" s="96">
        <v>4</v>
      </c>
      <c r="O5" s="96">
        <v>4</v>
      </c>
      <c r="P5" s="96">
        <v>4</v>
      </c>
      <c r="Q5" s="96">
        <v>4</v>
      </c>
      <c r="R5" s="96">
        <v>4</v>
      </c>
    </row>
    <row r="6" spans="1:20" x14ac:dyDescent="0.55000000000000004">
      <c r="A6" s="37" t="s">
        <v>100</v>
      </c>
      <c r="B6" s="36" t="s">
        <v>8</v>
      </c>
      <c r="C6" s="36" t="s">
        <v>13</v>
      </c>
      <c r="D6" s="36" t="s">
        <v>31</v>
      </c>
      <c r="E6" s="36" t="s">
        <v>14</v>
      </c>
      <c r="F6" s="36" t="s">
        <v>54</v>
      </c>
      <c r="G6" s="127" t="s">
        <v>193</v>
      </c>
      <c r="H6" s="36" t="s">
        <v>39</v>
      </c>
      <c r="I6" s="36" t="s">
        <v>50</v>
      </c>
      <c r="J6" s="93">
        <v>5</v>
      </c>
      <c r="K6" s="93">
        <v>5</v>
      </c>
      <c r="L6" s="93">
        <v>5</v>
      </c>
      <c r="M6" s="96">
        <v>5</v>
      </c>
      <c r="N6" s="96">
        <v>5</v>
      </c>
      <c r="O6" s="96">
        <v>5</v>
      </c>
      <c r="P6" s="96">
        <v>5</v>
      </c>
      <c r="Q6" s="96">
        <v>4</v>
      </c>
      <c r="R6" s="96">
        <v>4</v>
      </c>
    </row>
    <row r="7" spans="1:20" x14ac:dyDescent="0.55000000000000004">
      <c r="A7" s="37" t="s">
        <v>101</v>
      </c>
      <c r="B7" s="36" t="s">
        <v>8</v>
      </c>
      <c r="C7" s="36" t="s">
        <v>47</v>
      </c>
      <c r="D7" s="36" t="s">
        <v>30</v>
      </c>
      <c r="E7" s="36" t="s">
        <v>48</v>
      </c>
      <c r="F7" s="36" t="s">
        <v>51</v>
      </c>
      <c r="G7" s="127" t="s">
        <v>193</v>
      </c>
      <c r="H7" s="36" t="s">
        <v>39</v>
      </c>
      <c r="I7" s="36" t="s">
        <v>50</v>
      </c>
      <c r="J7" s="93">
        <v>5</v>
      </c>
      <c r="K7" s="93">
        <v>5</v>
      </c>
      <c r="L7" s="93">
        <v>5</v>
      </c>
      <c r="M7" s="96">
        <v>5</v>
      </c>
      <c r="N7" s="96">
        <v>5</v>
      </c>
      <c r="O7" s="96">
        <v>5</v>
      </c>
      <c r="P7" s="96">
        <v>5</v>
      </c>
      <c r="Q7" s="96">
        <v>5</v>
      </c>
      <c r="R7" s="96">
        <v>5</v>
      </c>
    </row>
    <row r="8" spans="1:20" x14ac:dyDescent="0.55000000000000004">
      <c r="A8" s="37" t="s">
        <v>107</v>
      </c>
      <c r="B8" s="36" t="s">
        <v>8</v>
      </c>
      <c r="C8" s="36" t="s">
        <v>47</v>
      </c>
      <c r="D8" s="36" t="s">
        <v>30</v>
      </c>
      <c r="E8" s="36" t="s">
        <v>48</v>
      </c>
      <c r="F8" s="36" t="s">
        <v>51</v>
      </c>
      <c r="G8" s="127" t="s">
        <v>193</v>
      </c>
      <c r="H8" s="36" t="s">
        <v>41</v>
      </c>
      <c r="I8" s="36" t="s">
        <v>50</v>
      </c>
      <c r="J8" s="93">
        <v>5</v>
      </c>
      <c r="K8" s="93">
        <v>4</v>
      </c>
      <c r="L8" s="93">
        <v>5</v>
      </c>
      <c r="M8" s="96">
        <v>5</v>
      </c>
      <c r="N8" s="96">
        <v>5</v>
      </c>
      <c r="O8" s="96">
        <v>5</v>
      </c>
      <c r="P8" s="96">
        <v>5</v>
      </c>
      <c r="Q8" s="96">
        <v>5</v>
      </c>
      <c r="R8" s="96">
        <v>5</v>
      </c>
      <c r="T8" s="36" t="s">
        <v>56</v>
      </c>
    </row>
    <row r="9" spans="1:20" x14ac:dyDescent="0.55000000000000004">
      <c r="A9" s="37" t="s">
        <v>112</v>
      </c>
      <c r="B9" s="36" t="s">
        <v>12</v>
      </c>
      <c r="C9" s="36" t="s">
        <v>13</v>
      </c>
      <c r="D9" s="36" t="s">
        <v>25</v>
      </c>
      <c r="E9" s="36" t="s">
        <v>72</v>
      </c>
      <c r="F9" s="36" t="s">
        <v>57</v>
      </c>
      <c r="G9" s="127" t="s">
        <v>193</v>
      </c>
      <c r="H9" s="36" t="s">
        <v>42</v>
      </c>
      <c r="I9" s="36" t="s">
        <v>50</v>
      </c>
      <c r="J9" s="93">
        <v>5</v>
      </c>
      <c r="K9" s="93">
        <v>5</v>
      </c>
      <c r="L9" s="93">
        <v>5</v>
      </c>
      <c r="M9" s="96">
        <v>5</v>
      </c>
      <c r="N9" s="96">
        <v>5</v>
      </c>
      <c r="O9" s="96">
        <v>5</v>
      </c>
      <c r="P9" s="96">
        <v>5</v>
      </c>
      <c r="Q9" s="96">
        <v>5</v>
      </c>
      <c r="R9" s="96">
        <v>5</v>
      </c>
    </row>
    <row r="10" spans="1:20" x14ac:dyDescent="0.55000000000000004">
      <c r="A10" s="37" t="s">
        <v>117</v>
      </c>
      <c r="B10" s="36" t="s">
        <v>12</v>
      </c>
      <c r="C10" s="36" t="s">
        <v>47</v>
      </c>
      <c r="D10" s="36" t="s">
        <v>25</v>
      </c>
      <c r="E10" s="36" t="s">
        <v>14</v>
      </c>
      <c r="F10" s="36" t="s">
        <v>57</v>
      </c>
      <c r="G10" s="127" t="s">
        <v>193</v>
      </c>
      <c r="H10" s="36" t="s">
        <v>42</v>
      </c>
      <c r="I10" s="36" t="s">
        <v>50</v>
      </c>
      <c r="J10" s="93">
        <v>5</v>
      </c>
      <c r="K10" s="93">
        <v>5</v>
      </c>
      <c r="L10" s="93">
        <v>3</v>
      </c>
      <c r="M10" s="96">
        <v>5</v>
      </c>
      <c r="N10" s="96">
        <v>5</v>
      </c>
      <c r="O10" s="96">
        <v>4</v>
      </c>
      <c r="P10" s="96">
        <v>3</v>
      </c>
      <c r="Q10" s="96">
        <v>5</v>
      </c>
      <c r="R10" s="96">
        <v>5</v>
      </c>
    </row>
    <row r="11" spans="1:20" x14ac:dyDescent="0.55000000000000004">
      <c r="A11" s="37" t="s">
        <v>119</v>
      </c>
      <c r="B11" s="36" t="s">
        <v>8</v>
      </c>
      <c r="C11" s="36" t="s">
        <v>47</v>
      </c>
      <c r="D11" s="36" t="s">
        <v>30</v>
      </c>
      <c r="E11" s="36" t="s">
        <v>48</v>
      </c>
      <c r="F11" s="36" t="s">
        <v>51</v>
      </c>
      <c r="G11" s="127" t="s">
        <v>193</v>
      </c>
      <c r="H11" s="36" t="s">
        <v>38</v>
      </c>
      <c r="I11" s="36" t="s">
        <v>50</v>
      </c>
      <c r="J11" s="93">
        <v>3</v>
      </c>
      <c r="K11" s="93">
        <v>4</v>
      </c>
      <c r="L11" s="93">
        <v>4</v>
      </c>
      <c r="M11" s="96">
        <v>4</v>
      </c>
      <c r="N11" s="96">
        <v>4</v>
      </c>
      <c r="O11" s="96">
        <v>3</v>
      </c>
      <c r="P11" s="96">
        <v>4</v>
      </c>
      <c r="Q11" s="96">
        <v>4</v>
      </c>
      <c r="R11" s="96">
        <v>4</v>
      </c>
    </row>
    <row r="12" spans="1:20" x14ac:dyDescent="0.55000000000000004">
      <c r="A12" s="37" t="s">
        <v>121</v>
      </c>
      <c r="B12" s="36" t="s">
        <v>12</v>
      </c>
      <c r="C12" s="36" t="s">
        <v>13</v>
      </c>
      <c r="D12" s="36" t="s">
        <v>25</v>
      </c>
      <c r="E12" s="36" t="s">
        <v>72</v>
      </c>
      <c r="F12" s="36" t="s">
        <v>54</v>
      </c>
      <c r="G12" s="127" t="s">
        <v>193</v>
      </c>
      <c r="H12" s="36" t="s">
        <v>42</v>
      </c>
      <c r="I12" s="36" t="s">
        <v>50</v>
      </c>
      <c r="J12" s="93">
        <v>4</v>
      </c>
      <c r="K12" s="93">
        <v>4</v>
      </c>
      <c r="L12" s="93">
        <v>4</v>
      </c>
      <c r="M12" s="96">
        <v>4</v>
      </c>
      <c r="N12" s="96">
        <v>4</v>
      </c>
      <c r="O12" s="96">
        <v>4</v>
      </c>
      <c r="P12" s="96">
        <v>4</v>
      </c>
      <c r="Q12" s="96">
        <v>4</v>
      </c>
      <c r="R12" s="96">
        <v>4</v>
      </c>
    </row>
    <row r="13" spans="1:20" x14ac:dyDescent="0.55000000000000004">
      <c r="A13" s="37" t="s">
        <v>122</v>
      </c>
      <c r="B13" s="36" t="s">
        <v>8</v>
      </c>
      <c r="C13" s="36" t="s">
        <v>47</v>
      </c>
      <c r="D13" s="36" t="s">
        <v>30</v>
      </c>
      <c r="E13" s="36" t="s">
        <v>53</v>
      </c>
      <c r="F13" s="36" t="s">
        <v>51</v>
      </c>
      <c r="G13" s="127" t="s">
        <v>193</v>
      </c>
      <c r="H13" s="36" t="s">
        <v>40</v>
      </c>
      <c r="I13" s="36" t="s">
        <v>50</v>
      </c>
      <c r="J13" s="93">
        <v>5</v>
      </c>
      <c r="K13" s="93">
        <v>5</v>
      </c>
      <c r="L13" s="93">
        <v>5</v>
      </c>
      <c r="M13" s="96">
        <v>5</v>
      </c>
      <c r="N13" s="96">
        <v>5</v>
      </c>
      <c r="O13" s="96">
        <v>5</v>
      </c>
      <c r="P13" s="96">
        <v>5</v>
      </c>
      <c r="Q13" s="96">
        <v>5</v>
      </c>
      <c r="R13" s="96">
        <v>5</v>
      </c>
    </row>
    <row r="14" spans="1:20" x14ac:dyDescent="0.55000000000000004">
      <c r="A14" s="37" t="s">
        <v>124</v>
      </c>
      <c r="B14" s="36" t="s">
        <v>8</v>
      </c>
      <c r="C14" s="36" t="s">
        <v>13</v>
      </c>
      <c r="D14" s="36" t="s">
        <v>25</v>
      </c>
      <c r="E14" s="36" t="s">
        <v>14</v>
      </c>
      <c r="F14" s="36" t="s">
        <v>54</v>
      </c>
      <c r="G14" s="127" t="s">
        <v>193</v>
      </c>
      <c r="H14" s="36" t="s">
        <v>40</v>
      </c>
      <c r="I14" s="36" t="s">
        <v>50</v>
      </c>
      <c r="J14" s="93">
        <v>3</v>
      </c>
      <c r="K14" s="93">
        <v>3</v>
      </c>
      <c r="L14" s="93">
        <v>5</v>
      </c>
      <c r="M14" s="96">
        <v>5</v>
      </c>
      <c r="N14" s="96">
        <v>5</v>
      </c>
      <c r="O14" s="96">
        <v>5</v>
      </c>
      <c r="P14" s="96">
        <v>5</v>
      </c>
      <c r="Q14" s="96">
        <v>5</v>
      </c>
      <c r="R14" s="96">
        <v>5</v>
      </c>
    </row>
    <row r="15" spans="1:20" x14ac:dyDescent="0.55000000000000004">
      <c r="A15" s="37" t="s">
        <v>126</v>
      </c>
      <c r="B15" s="36" t="s">
        <v>8</v>
      </c>
      <c r="C15" s="36" t="s">
        <v>47</v>
      </c>
      <c r="D15" s="36" t="s">
        <v>25</v>
      </c>
      <c r="E15" s="36" t="s">
        <v>53</v>
      </c>
      <c r="F15" s="36" t="s">
        <v>51</v>
      </c>
      <c r="G15" s="127" t="s">
        <v>193</v>
      </c>
      <c r="H15" s="36" t="s">
        <v>39</v>
      </c>
      <c r="I15" s="36" t="s">
        <v>50</v>
      </c>
      <c r="J15" s="93">
        <v>5</v>
      </c>
      <c r="K15" s="93">
        <v>4</v>
      </c>
      <c r="L15" s="93">
        <v>4</v>
      </c>
      <c r="M15" s="96">
        <v>5</v>
      </c>
      <c r="N15" s="96">
        <v>4</v>
      </c>
      <c r="O15" s="96">
        <v>4</v>
      </c>
      <c r="P15" s="96">
        <v>4</v>
      </c>
      <c r="Q15" s="96">
        <v>4</v>
      </c>
      <c r="R15" s="96">
        <v>4</v>
      </c>
    </row>
    <row r="16" spans="1:20" x14ac:dyDescent="0.55000000000000004">
      <c r="A16" s="37" t="s">
        <v>130</v>
      </c>
      <c r="B16" s="36" t="s">
        <v>8</v>
      </c>
      <c r="C16" s="36" t="s">
        <v>13</v>
      </c>
      <c r="D16" s="36" t="s">
        <v>25</v>
      </c>
      <c r="E16" s="36" t="s">
        <v>53</v>
      </c>
      <c r="F16" s="36" t="s">
        <v>51</v>
      </c>
      <c r="G16" s="127" t="s">
        <v>193</v>
      </c>
      <c r="H16" s="36" t="s">
        <v>39</v>
      </c>
      <c r="I16" s="36" t="s">
        <v>50</v>
      </c>
      <c r="J16" s="93">
        <v>4</v>
      </c>
      <c r="K16" s="93">
        <v>4</v>
      </c>
      <c r="L16" s="93">
        <v>4</v>
      </c>
      <c r="M16" s="96">
        <v>4</v>
      </c>
      <c r="N16" s="96">
        <v>4</v>
      </c>
      <c r="O16" s="96">
        <v>4</v>
      </c>
      <c r="P16" s="96">
        <v>4</v>
      </c>
      <c r="Q16" s="96">
        <v>4</v>
      </c>
      <c r="R16" s="96">
        <v>4</v>
      </c>
      <c r="T16" s="36" t="s">
        <v>56</v>
      </c>
    </row>
    <row r="17" spans="1:20" x14ac:dyDescent="0.55000000000000004">
      <c r="A17" s="37" t="s">
        <v>132</v>
      </c>
      <c r="B17" s="36" t="s">
        <v>8</v>
      </c>
      <c r="C17" s="36" t="s">
        <v>47</v>
      </c>
      <c r="D17" s="36" t="s">
        <v>31</v>
      </c>
      <c r="E17" s="36" t="s">
        <v>48</v>
      </c>
      <c r="F17" s="36" t="s">
        <v>51</v>
      </c>
      <c r="G17" s="127" t="s">
        <v>193</v>
      </c>
      <c r="H17" s="36" t="s">
        <v>38</v>
      </c>
      <c r="I17" s="36" t="s">
        <v>50</v>
      </c>
      <c r="J17" s="93">
        <v>5</v>
      </c>
      <c r="K17" s="93">
        <v>5</v>
      </c>
      <c r="L17" s="93">
        <v>5</v>
      </c>
      <c r="M17" s="96">
        <v>5</v>
      </c>
      <c r="N17" s="96">
        <v>5</v>
      </c>
      <c r="O17" s="96">
        <v>5</v>
      </c>
      <c r="P17" s="96">
        <v>5</v>
      </c>
      <c r="Q17" s="96">
        <v>5</v>
      </c>
      <c r="R17" s="96">
        <v>5</v>
      </c>
      <c r="T17" s="36" t="s">
        <v>56</v>
      </c>
    </row>
    <row r="18" spans="1:20" ht="30.75" x14ac:dyDescent="0.7">
      <c r="J18" s="81">
        <f t="shared" ref="J18:R18" si="0">AVERAGE(J2:J17)</f>
        <v>4.5</v>
      </c>
      <c r="K18" s="81">
        <f t="shared" si="0"/>
        <v>4.4375</v>
      </c>
      <c r="L18" s="81">
        <f t="shared" si="0"/>
        <v>4.5</v>
      </c>
      <c r="M18" s="81">
        <f t="shared" si="0"/>
        <v>4.6875</v>
      </c>
      <c r="N18" s="81">
        <f t="shared" si="0"/>
        <v>4.625</v>
      </c>
      <c r="O18" s="81">
        <f t="shared" si="0"/>
        <v>4.5</v>
      </c>
      <c r="P18" s="81">
        <f t="shared" si="0"/>
        <v>4.5</v>
      </c>
      <c r="Q18" s="81">
        <f t="shared" si="0"/>
        <v>4.5625</v>
      </c>
      <c r="R18" s="81">
        <f t="shared" si="0"/>
        <v>4.5625</v>
      </c>
      <c r="S18" s="82">
        <f>AVERAGE(J2:R17)</f>
        <v>4.541666666666667</v>
      </c>
    </row>
    <row r="19" spans="1:20" ht="30.75" x14ac:dyDescent="0.7">
      <c r="J19" s="81">
        <f t="shared" ref="J19:R19" si="1">STDEV(J2:J17)</f>
        <v>0.73029674334022143</v>
      </c>
      <c r="K19" s="81">
        <f t="shared" si="1"/>
        <v>0.62915286960589578</v>
      </c>
      <c r="L19" s="81">
        <f t="shared" si="1"/>
        <v>0.63245553203367588</v>
      </c>
      <c r="M19" s="81">
        <f t="shared" si="1"/>
        <v>0.47871355387816905</v>
      </c>
      <c r="N19" s="81">
        <f t="shared" si="1"/>
        <v>0.5</v>
      </c>
      <c r="O19" s="81">
        <f t="shared" si="1"/>
        <v>0.63245553203367588</v>
      </c>
      <c r="P19" s="81">
        <f t="shared" si="1"/>
        <v>0.63245553203367588</v>
      </c>
      <c r="Q19" s="81">
        <f t="shared" si="1"/>
        <v>0.51234753829797997</v>
      </c>
      <c r="R19" s="81">
        <f t="shared" si="1"/>
        <v>0.51234753829797997</v>
      </c>
      <c r="S19" s="82">
        <f>STDEV(J2:R17)</f>
        <v>0.57785472561543005</v>
      </c>
    </row>
    <row r="20" spans="1:20" x14ac:dyDescent="0.55000000000000004">
      <c r="L20" s="97">
        <f>AVERAGE(J2:L17)</f>
        <v>4.479166666666667</v>
      </c>
      <c r="R20" s="97">
        <f>AVERAGE(M2:R17)</f>
        <v>4.572916666666667</v>
      </c>
    </row>
    <row r="21" spans="1:20" x14ac:dyDescent="0.55000000000000004">
      <c r="A21" s="38" t="s">
        <v>17</v>
      </c>
      <c r="B21" s="39"/>
      <c r="L21" s="97">
        <f>STDEV(J2:L17)</f>
        <v>0.65198823032495656</v>
      </c>
      <c r="R21" s="97">
        <f>STDEV(M2:R17)</f>
        <v>0.53792567803342362</v>
      </c>
    </row>
    <row r="22" spans="1:20" x14ac:dyDescent="0.55000000000000004">
      <c r="A22" s="40" t="s">
        <v>24</v>
      </c>
      <c r="B22" s="41">
        <f>COUNTIF(B2:B17,"ชาย")</f>
        <v>4</v>
      </c>
    </row>
    <row r="23" spans="1:20" x14ac:dyDescent="0.55000000000000004">
      <c r="A23" s="40" t="s">
        <v>21</v>
      </c>
      <c r="B23" s="41">
        <f>COUNTIF(B2:B17,"หญิง")</f>
        <v>12</v>
      </c>
    </row>
    <row r="24" spans="1:20" x14ac:dyDescent="0.55000000000000004">
      <c r="A24" s="42" t="s">
        <v>6</v>
      </c>
      <c r="B24" s="42">
        <f>SUM(B21:B23)</f>
        <v>16</v>
      </c>
    </row>
    <row r="26" spans="1:20" x14ac:dyDescent="0.55000000000000004">
      <c r="A26" s="38" t="s">
        <v>36</v>
      </c>
      <c r="B26" s="39"/>
    </row>
    <row r="27" spans="1:20" x14ac:dyDescent="0.55000000000000004">
      <c r="A27" s="40" t="s">
        <v>57</v>
      </c>
      <c r="B27" s="41">
        <f>COUNTIF(F2:F17,"20 - 30 ปี")</f>
        <v>2</v>
      </c>
    </row>
    <row r="28" spans="1:20" x14ac:dyDescent="0.55000000000000004">
      <c r="A28" s="40" t="s">
        <v>54</v>
      </c>
      <c r="B28" s="41">
        <f>COUNTIF(F2:F18,"31 - 40 ปี")</f>
        <v>4</v>
      </c>
    </row>
    <row r="29" spans="1:20" x14ac:dyDescent="0.55000000000000004">
      <c r="A29" s="40" t="s">
        <v>51</v>
      </c>
      <c r="B29" s="41">
        <f>COUNTIF(F2:F19,"41 - 50 ปี")</f>
        <v>9</v>
      </c>
    </row>
    <row r="30" spans="1:20" x14ac:dyDescent="0.55000000000000004">
      <c r="A30" s="40" t="s">
        <v>49</v>
      </c>
      <c r="B30" s="41">
        <f>COUNTIF(F2:F20,"51 ปีขึ้นไป")</f>
        <v>1</v>
      </c>
    </row>
    <row r="31" spans="1:20" x14ac:dyDescent="0.55000000000000004">
      <c r="A31" s="42" t="s">
        <v>6</v>
      </c>
      <c r="B31" s="42">
        <f>SUM(B26:B30)</f>
        <v>16</v>
      </c>
    </row>
    <row r="33" spans="1:2" x14ac:dyDescent="0.55000000000000004">
      <c r="A33" s="38" t="s">
        <v>17</v>
      </c>
      <c r="B33" s="39"/>
    </row>
    <row r="34" spans="1:2" x14ac:dyDescent="0.55000000000000004">
      <c r="A34" s="40" t="s">
        <v>31</v>
      </c>
      <c r="B34" s="41">
        <v>4</v>
      </c>
    </row>
    <row r="35" spans="1:2" x14ac:dyDescent="0.55000000000000004">
      <c r="A35" s="40" t="s">
        <v>25</v>
      </c>
      <c r="B35" s="41">
        <v>3</v>
      </c>
    </row>
    <row r="36" spans="1:2" x14ac:dyDescent="0.55000000000000004">
      <c r="A36" s="40" t="s">
        <v>28</v>
      </c>
      <c r="B36" s="41">
        <v>13</v>
      </c>
    </row>
    <row r="37" spans="1:2" x14ac:dyDescent="0.55000000000000004">
      <c r="A37" s="40" t="s">
        <v>30</v>
      </c>
      <c r="B37" s="41">
        <v>11</v>
      </c>
    </row>
    <row r="38" spans="1:2" x14ac:dyDescent="0.55000000000000004">
      <c r="A38" s="40" t="s">
        <v>22</v>
      </c>
      <c r="B38" s="41">
        <v>1</v>
      </c>
    </row>
    <row r="39" spans="1:2" x14ac:dyDescent="0.55000000000000004">
      <c r="A39" s="40" t="s">
        <v>46</v>
      </c>
      <c r="B39" s="41">
        <v>2</v>
      </c>
    </row>
    <row r="40" spans="1:2" x14ac:dyDescent="0.55000000000000004">
      <c r="A40" s="42" t="s">
        <v>6</v>
      </c>
      <c r="B40" s="42">
        <f>SUM(B33:B39)</f>
        <v>34</v>
      </c>
    </row>
    <row r="42" spans="1:2" x14ac:dyDescent="0.55000000000000004">
      <c r="A42" s="38" t="s">
        <v>17</v>
      </c>
      <c r="B42" s="39"/>
    </row>
    <row r="43" spans="1:2" x14ac:dyDescent="0.55000000000000004">
      <c r="A43" s="38"/>
      <c r="B43" s="39"/>
    </row>
    <row r="44" spans="1:2" x14ac:dyDescent="0.55000000000000004">
      <c r="A44" s="40" t="s">
        <v>29</v>
      </c>
      <c r="B44" s="41">
        <v>1</v>
      </c>
    </row>
    <row r="45" spans="1:2" x14ac:dyDescent="0.55000000000000004">
      <c r="A45" s="40" t="s">
        <v>13</v>
      </c>
      <c r="B45" s="41">
        <v>14</v>
      </c>
    </row>
    <row r="46" spans="1:2" x14ac:dyDescent="0.55000000000000004">
      <c r="A46" s="40" t="s">
        <v>9</v>
      </c>
      <c r="B46" s="41">
        <v>19</v>
      </c>
    </row>
    <row r="47" spans="1:2" x14ac:dyDescent="0.55000000000000004">
      <c r="A47" s="42" t="s">
        <v>6</v>
      </c>
      <c r="B47" s="42">
        <f>SUM(B44:B46)</f>
        <v>34</v>
      </c>
    </row>
    <row r="48" spans="1:2" x14ac:dyDescent="0.55000000000000004">
      <c r="A48" s="38" t="s">
        <v>17</v>
      </c>
      <c r="B48" s="39"/>
    </row>
    <row r="49" spans="1:2" x14ac:dyDescent="0.55000000000000004">
      <c r="A49" s="40" t="s">
        <v>72</v>
      </c>
      <c r="B49" s="41">
        <f>COUNTIF(E2:E17,"2กว่า 5 ปี")</f>
        <v>2</v>
      </c>
    </row>
    <row r="50" spans="1:2" x14ac:dyDescent="0.55000000000000004">
      <c r="A50" s="40" t="s">
        <v>14</v>
      </c>
      <c r="B50" s="41">
        <f>COUNTIF(E3:E18,"5 - 10 ปี")</f>
        <v>3</v>
      </c>
    </row>
    <row r="51" spans="1:2" x14ac:dyDescent="0.55000000000000004">
      <c r="A51" s="40" t="s">
        <v>15</v>
      </c>
      <c r="B51" s="41">
        <f>COUNTIF(E2:E18,"11 - 15 ปี")</f>
        <v>0</v>
      </c>
    </row>
    <row r="52" spans="1:2" x14ac:dyDescent="0.55000000000000004">
      <c r="A52" s="40" t="s">
        <v>10</v>
      </c>
      <c r="B52" s="41">
        <f>COUNTIF(E2:E20,"16 ปีขึ้นไป")</f>
        <v>0</v>
      </c>
    </row>
    <row r="53" spans="1:2" x14ac:dyDescent="0.55000000000000004">
      <c r="A53" s="42" t="s">
        <v>6</v>
      </c>
      <c r="B53" s="42">
        <f>SUM(B48:B52)</f>
        <v>5</v>
      </c>
    </row>
    <row r="54" spans="1:2" ht="15.75" customHeight="1" x14ac:dyDescent="0.55000000000000004"/>
    <row r="55" spans="1:2" x14ac:dyDescent="0.55000000000000004">
      <c r="A55" s="38" t="s">
        <v>17</v>
      </c>
      <c r="B55" s="39"/>
    </row>
    <row r="56" spans="1:2" ht="22.5" customHeight="1" x14ac:dyDescent="0.55000000000000004">
      <c r="A56" s="40" t="s">
        <v>37</v>
      </c>
      <c r="B56" s="41">
        <v>3</v>
      </c>
    </row>
    <row r="57" spans="1:2" ht="22.5" customHeight="1" x14ac:dyDescent="0.55000000000000004">
      <c r="A57" s="40" t="s">
        <v>38</v>
      </c>
      <c r="B57" s="41">
        <v>4</v>
      </c>
    </row>
    <row r="58" spans="1:2" ht="22.5" customHeight="1" x14ac:dyDescent="0.55000000000000004">
      <c r="A58" s="40" t="s">
        <v>39</v>
      </c>
      <c r="B58" s="41">
        <v>8</v>
      </c>
    </row>
    <row r="59" spans="1:2" ht="22.5" customHeight="1" x14ac:dyDescent="0.55000000000000004">
      <c r="A59" s="40" t="s">
        <v>40</v>
      </c>
      <c r="B59" s="41">
        <v>5</v>
      </c>
    </row>
    <row r="60" spans="1:2" ht="22.5" customHeight="1" x14ac:dyDescent="0.55000000000000004">
      <c r="A60" s="40" t="s">
        <v>41</v>
      </c>
      <c r="B60" s="41">
        <v>7</v>
      </c>
    </row>
    <row r="61" spans="1:2" ht="22.5" customHeight="1" x14ac:dyDescent="0.55000000000000004">
      <c r="A61" s="40" t="s">
        <v>42</v>
      </c>
      <c r="B61" s="41">
        <v>7</v>
      </c>
    </row>
    <row r="62" spans="1:2" ht="22.5" customHeight="1" x14ac:dyDescent="0.55000000000000004">
      <c r="A62" s="42" t="s">
        <v>6</v>
      </c>
      <c r="B62" s="42">
        <f>SUM(B56:B61)</f>
        <v>34</v>
      </c>
    </row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</sheetData>
  <autoFilter ref="G1:G162" xr:uid="{7BED587C-A9AF-4279-97A6-A794008E8CF1}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E7AA-0E25-4C57-BA60-1A3752FCB649}">
  <dimension ref="A1:S150"/>
  <sheetViews>
    <sheetView topLeftCell="C1" workbookViewId="0">
      <selection activeCell="H13" sqref="H13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19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19" x14ac:dyDescent="0.55000000000000004">
      <c r="A2" s="37" t="s">
        <v>134</v>
      </c>
      <c r="B2" s="36" t="s">
        <v>8</v>
      </c>
      <c r="C2" s="36" t="s">
        <v>47</v>
      </c>
      <c r="D2" s="36" t="s">
        <v>22</v>
      </c>
      <c r="E2" s="36" t="s">
        <v>53</v>
      </c>
      <c r="F2" s="36" t="s">
        <v>51</v>
      </c>
      <c r="G2" s="127" t="s">
        <v>205</v>
      </c>
      <c r="H2" s="36" t="s">
        <v>40</v>
      </c>
      <c r="I2" s="36" t="s">
        <v>50</v>
      </c>
      <c r="J2" s="93">
        <v>5</v>
      </c>
      <c r="K2" s="93">
        <v>5</v>
      </c>
      <c r="L2" s="93">
        <v>5</v>
      </c>
      <c r="M2" s="96">
        <v>5</v>
      </c>
      <c r="N2" s="96">
        <v>4</v>
      </c>
      <c r="O2" s="96">
        <v>5</v>
      </c>
      <c r="P2" s="96">
        <v>5</v>
      </c>
      <c r="Q2" s="96">
        <v>5</v>
      </c>
      <c r="R2" s="96">
        <v>4</v>
      </c>
    </row>
    <row r="3" spans="1:19" x14ac:dyDescent="0.55000000000000004">
      <c r="A3" s="37" t="s">
        <v>135</v>
      </c>
      <c r="B3" s="36" t="s">
        <v>12</v>
      </c>
      <c r="C3" s="36" t="s">
        <v>47</v>
      </c>
      <c r="D3" s="36" t="s">
        <v>30</v>
      </c>
      <c r="E3" s="36" t="s">
        <v>53</v>
      </c>
      <c r="F3" s="36" t="s">
        <v>49</v>
      </c>
      <c r="G3" s="127" t="s">
        <v>205</v>
      </c>
      <c r="H3" s="36" t="s">
        <v>40</v>
      </c>
      <c r="I3" s="36" t="s">
        <v>50</v>
      </c>
      <c r="J3" s="93">
        <v>4</v>
      </c>
      <c r="K3" s="93">
        <v>4</v>
      </c>
      <c r="L3" s="93">
        <v>4</v>
      </c>
      <c r="M3" s="96">
        <v>5</v>
      </c>
      <c r="N3" s="96">
        <v>5</v>
      </c>
      <c r="O3" s="96">
        <v>4</v>
      </c>
      <c r="P3" s="96">
        <v>4</v>
      </c>
      <c r="Q3" s="96">
        <v>4</v>
      </c>
      <c r="R3" s="96">
        <v>4</v>
      </c>
    </row>
    <row r="4" spans="1:19" x14ac:dyDescent="0.55000000000000004">
      <c r="A4" s="37" t="s">
        <v>137</v>
      </c>
      <c r="B4" s="36" t="s">
        <v>8</v>
      </c>
      <c r="C4" s="36" t="s">
        <v>47</v>
      </c>
      <c r="D4" s="36" t="s">
        <v>22</v>
      </c>
      <c r="E4" s="36" t="s">
        <v>48</v>
      </c>
      <c r="F4" s="36" t="s">
        <v>51</v>
      </c>
      <c r="G4" s="127" t="s">
        <v>205</v>
      </c>
      <c r="H4" s="36" t="s">
        <v>38</v>
      </c>
      <c r="I4" s="36" t="s">
        <v>50</v>
      </c>
      <c r="J4" s="93">
        <v>5</v>
      </c>
      <c r="K4" s="93">
        <v>5</v>
      </c>
      <c r="L4" s="93">
        <v>5</v>
      </c>
      <c r="M4" s="96">
        <v>5</v>
      </c>
      <c r="N4" s="96">
        <v>5</v>
      </c>
      <c r="O4" s="96">
        <v>5</v>
      </c>
      <c r="P4" s="96">
        <v>5</v>
      </c>
      <c r="Q4" s="96">
        <v>5</v>
      </c>
      <c r="R4" s="96">
        <v>5</v>
      </c>
    </row>
    <row r="5" spans="1:19" x14ac:dyDescent="0.55000000000000004">
      <c r="A5" s="37" t="s">
        <v>52</v>
      </c>
      <c r="B5" s="36" t="s">
        <v>12</v>
      </c>
      <c r="C5" s="36" t="s">
        <v>47</v>
      </c>
      <c r="D5" s="36" t="s">
        <v>30</v>
      </c>
      <c r="E5" s="36" t="s">
        <v>53</v>
      </c>
      <c r="F5" s="36" t="s">
        <v>49</v>
      </c>
      <c r="G5" s="127" t="s">
        <v>205</v>
      </c>
      <c r="H5" s="36" t="s">
        <v>38</v>
      </c>
      <c r="I5" s="36" t="s">
        <v>50</v>
      </c>
      <c r="J5" s="91">
        <v>4</v>
      </c>
      <c r="K5" s="91">
        <v>4</v>
      </c>
      <c r="L5" s="91">
        <v>4</v>
      </c>
      <c r="M5" s="96">
        <v>5</v>
      </c>
      <c r="N5" s="94">
        <v>4</v>
      </c>
      <c r="O5" s="94">
        <v>4</v>
      </c>
      <c r="P5" s="94">
        <v>4</v>
      </c>
      <c r="Q5" s="94">
        <v>4</v>
      </c>
      <c r="R5" s="94">
        <v>4</v>
      </c>
    </row>
    <row r="6" spans="1:19" ht="30.75" x14ac:dyDescent="0.7">
      <c r="J6" s="81">
        <f t="shared" ref="J6:R6" si="0">AVERAGE(J2:J5)</f>
        <v>4.5</v>
      </c>
      <c r="K6" s="81">
        <f t="shared" si="0"/>
        <v>4.5</v>
      </c>
      <c r="L6" s="81">
        <f t="shared" si="0"/>
        <v>4.5</v>
      </c>
      <c r="M6" s="81">
        <f t="shared" si="0"/>
        <v>5</v>
      </c>
      <c r="N6" s="81">
        <f t="shared" si="0"/>
        <v>4.5</v>
      </c>
      <c r="O6" s="81">
        <f t="shared" si="0"/>
        <v>4.5</v>
      </c>
      <c r="P6" s="81">
        <f t="shared" si="0"/>
        <v>4.5</v>
      </c>
      <c r="Q6" s="81">
        <f t="shared" si="0"/>
        <v>4.5</v>
      </c>
      <c r="R6" s="81">
        <f t="shared" si="0"/>
        <v>4.25</v>
      </c>
      <c r="S6" s="82">
        <f>AVERAGE(J2:R5)</f>
        <v>4.5277777777777777</v>
      </c>
    </row>
    <row r="7" spans="1:19" ht="30.75" x14ac:dyDescent="0.7">
      <c r="J7" s="81">
        <f t="shared" ref="J7:R7" si="1">STDEV(J2:J5)</f>
        <v>0.57735026918962573</v>
      </c>
      <c r="K7" s="81">
        <f t="shared" si="1"/>
        <v>0.57735026918962573</v>
      </c>
      <c r="L7" s="81">
        <f t="shared" si="1"/>
        <v>0.57735026918962573</v>
      </c>
      <c r="M7" s="81">
        <f t="shared" si="1"/>
        <v>0</v>
      </c>
      <c r="N7" s="81">
        <f t="shared" si="1"/>
        <v>0.57735026918962573</v>
      </c>
      <c r="O7" s="81">
        <f t="shared" si="1"/>
        <v>0.57735026918962573</v>
      </c>
      <c r="P7" s="81">
        <f t="shared" si="1"/>
        <v>0.57735026918962573</v>
      </c>
      <c r="Q7" s="81">
        <f t="shared" si="1"/>
        <v>0.57735026918962573</v>
      </c>
      <c r="R7" s="81">
        <f t="shared" si="1"/>
        <v>0.5</v>
      </c>
      <c r="S7" s="82">
        <f>STDEV(J2:R5)</f>
        <v>0.50630939784800055</v>
      </c>
    </row>
    <row r="8" spans="1:19" x14ac:dyDescent="0.55000000000000004">
      <c r="L8" s="97">
        <f>AVERAGE(J2:L5)</f>
        <v>4.5</v>
      </c>
      <c r="R8" s="97">
        <f>AVERAGE(M2:R5)</f>
        <v>4.541666666666667</v>
      </c>
    </row>
    <row r="9" spans="1:19" x14ac:dyDescent="0.55000000000000004">
      <c r="A9" s="38" t="s">
        <v>17</v>
      </c>
      <c r="B9" s="39"/>
      <c r="L9" s="97">
        <f>STDEV(J2:L5)</f>
        <v>0.5222329678670935</v>
      </c>
      <c r="R9" s="97">
        <f>STDEV(M2:R5)</f>
        <v>0.50897737770405072</v>
      </c>
    </row>
    <row r="10" spans="1:19" x14ac:dyDescent="0.55000000000000004">
      <c r="A10" s="40" t="s">
        <v>24</v>
      </c>
      <c r="B10" s="41">
        <f>COUNTIF(B2:B5,"ชาย")</f>
        <v>2</v>
      </c>
    </row>
    <row r="11" spans="1:19" x14ac:dyDescent="0.55000000000000004">
      <c r="A11" s="40" t="s">
        <v>21</v>
      </c>
      <c r="B11" s="41">
        <f>COUNTIF(B2:B5,"หญิง")</f>
        <v>2</v>
      </c>
    </row>
    <row r="12" spans="1:19" x14ac:dyDescent="0.55000000000000004">
      <c r="A12" s="42" t="s">
        <v>6</v>
      </c>
      <c r="B12" s="42">
        <f>SUM(B9:B11)</f>
        <v>4</v>
      </c>
    </row>
    <row r="14" spans="1:19" x14ac:dyDescent="0.55000000000000004">
      <c r="A14" s="38" t="s">
        <v>36</v>
      </c>
      <c r="B14" s="39"/>
    </row>
    <row r="15" spans="1:19" x14ac:dyDescent="0.55000000000000004">
      <c r="A15" s="40" t="s">
        <v>57</v>
      </c>
      <c r="B15" s="41">
        <f>COUNTIF(F2:F5,"20 - 30 ปี")</f>
        <v>0</v>
      </c>
    </row>
    <row r="16" spans="1:19" x14ac:dyDescent="0.55000000000000004">
      <c r="A16" s="40" t="s">
        <v>54</v>
      </c>
      <c r="B16" s="41">
        <f>COUNTIF(F2:F6,"31 - 40 ปี")</f>
        <v>0</v>
      </c>
    </row>
    <row r="17" spans="1:2" x14ac:dyDescent="0.55000000000000004">
      <c r="A17" s="40" t="s">
        <v>51</v>
      </c>
      <c r="B17" s="41">
        <f>COUNTIF(F2:F7,"41 - 50 ปี")</f>
        <v>2</v>
      </c>
    </row>
    <row r="18" spans="1:2" x14ac:dyDescent="0.55000000000000004">
      <c r="A18" s="40" t="s">
        <v>49</v>
      </c>
      <c r="B18" s="41">
        <f>COUNTIF(F2:F8,"51 ปีขึ้นไป")</f>
        <v>2</v>
      </c>
    </row>
    <row r="19" spans="1:2" x14ac:dyDescent="0.55000000000000004">
      <c r="A19" s="42" t="s">
        <v>6</v>
      </c>
      <c r="B19" s="42">
        <f>SUM(B14:B18)</f>
        <v>4</v>
      </c>
    </row>
    <row r="21" spans="1:2" x14ac:dyDescent="0.55000000000000004">
      <c r="A21" s="38" t="s">
        <v>17</v>
      </c>
      <c r="B21" s="39"/>
    </row>
    <row r="22" spans="1:2" x14ac:dyDescent="0.55000000000000004">
      <c r="A22" s="40" t="s">
        <v>31</v>
      </c>
      <c r="B22" s="41">
        <v>4</v>
      </c>
    </row>
    <row r="23" spans="1:2" x14ac:dyDescent="0.55000000000000004">
      <c r="A23" s="40" t="s">
        <v>25</v>
      </c>
      <c r="B23" s="41">
        <v>3</v>
      </c>
    </row>
    <row r="24" spans="1:2" x14ac:dyDescent="0.55000000000000004">
      <c r="A24" s="40" t="s">
        <v>28</v>
      </c>
      <c r="B24" s="41">
        <v>13</v>
      </c>
    </row>
    <row r="25" spans="1:2" x14ac:dyDescent="0.55000000000000004">
      <c r="A25" s="40" t="s">
        <v>30</v>
      </c>
      <c r="B25" s="41">
        <v>11</v>
      </c>
    </row>
    <row r="26" spans="1:2" x14ac:dyDescent="0.55000000000000004">
      <c r="A26" s="40" t="s">
        <v>22</v>
      </c>
      <c r="B26" s="41">
        <v>1</v>
      </c>
    </row>
    <row r="27" spans="1:2" x14ac:dyDescent="0.55000000000000004">
      <c r="A27" s="40" t="s">
        <v>46</v>
      </c>
      <c r="B27" s="41">
        <v>2</v>
      </c>
    </row>
    <row r="28" spans="1:2" x14ac:dyDescent="0.55000000000000004">
      <c r="A28" s="42" t="s">
        <v>6</v>
      </c>
      <c r="B28" s="42">
        <f>SUM(B21:B27)</f>
        <v>34</v>
      </c>
    </row>
    <row r="30" spans="1:2" x14ac:dyDescent="0.55000000000000004">
      <c r="A30" s="38" t="s">
        <v>17</v>
      </c>
      <c r="B30" s="39"/>
    </row>
    <row r="31" spans="1:2" x14ac:dyDescent="0.55000000000000004">
      <c r="A31" s="38"/>
      <c r="B31" s="39"/>
    </row>
    <row r="32" spans="1:2" x14ac:dyDescent="0.55000000000000004">
      <c r="A32" s="40" t="s">
        <v>29</v>
      </c>
      <c r="B32" s="41">
        <v>1</v>
      </c>
    </row>
    <row r="33" spans="1:2" x14ac:dyDescent="0.55000000000000004">
      <c r="A33" s="40" t="s">
        <v>13</v>
      </c>
      <c r="B33" s="41">
        <v>14</v>
      </c>
    </row>
    <row r="34" spans="1:2" x14ac:dyDescent="0.55000000000000004">
      <c r="A34" s="40" t="s">
        <v>9</v>
      </c>
      <c r="B34" s="41">
        <v>19</v>
      </c>
    </row>
    <row r="35" spans="1:2" x14ac:dyDescent="0.55000000000000004">
      <c r="A35" s="42" t="s">
        <v>6</v>
      </c>
      <c r="B35" s="42">
        <f>SUM(B32:B34)</f>
        <v>34</v>
      </c>
    </row>
    <row r="36" spans="1:2" x14ac:dyDescent="0.55000000000000004">
      <c r="A36" s="38" t="s">
        <v>17</v>
      </c>
      <c r="B36" s="39"/>
    </row>
    <row r="37" spans="1:2" x14ac:dyDescent="0.55000000000000004">
      <c r="A37" s="40" t="s">
        <v>72</v>
      </c>
      <c r="B37" s="41">
        <f>COUNTIF(E2:E4,"2กว่า 5 ปี")</f>
        <v>0</v>
      </c>
    </row>
    <row r="38" spans="1:2" x14ac:dyDescent="0.55000000000000004">
      <c r="A38" s="40" t="s">
        <v>14</v>
      </c>
      <c r="B38" s="41">
        <f>COUNTIF(E2:E6,"5 - 10 ปี")</f>
        <v>0</v>
      </c>
    </row>
    <row r="39" spans="1:2" x14ac:dyDescent="0.55000000000000004">
      <c r="A39" s="40" t="s">
        <v>15</v>
      </c>
      <c r="B39" s="41">
        <f>COUNTIF(E2:E6,"11 - 15 ปี")</f>
        <v>0</v>
      </c>
    </row>
    <row r="40" spans="1:2" x14ac:dyDescent="0.55000000000000004">
      <c r="A40" s="40" t="s">
        <v>10</v>
      </c>
      <c r="B40" s="41">
        <f>COUNTIF(E2:E8,"16 ปีขึ้นไป")</f>
        <v>0</v>
      </c>
    </row>
    <row r="41" spans="1:2" x14ac:dyDescent="0.55000000000000004">
      <c r="A41" s="42" t="s">
        <v>6</v>
      </c>
      <c r="B41" s="42">
        <f>SUM(B36:B40)</f>
        <v>0</v>
      </c>
    </row>
    <row r="42" spans="1:2" ht="15.75" customHeight="1" x14ac:dyDescent="0.55000000000000004"/>
    <row r="43" spans="1:2" x14ac:dyDescent="0.55000000000000004">
      <c r="A43" s="38" t="s">
        <v>17</v>
      </c>
      <c r="B43" s="39"/>
    </row>
    <row r="44" spans="1:2" ht="22.5" customHeight="1" x14ac:dyDescent="0.55000000000000004">
      <c r="A44" s="40" t="s">
        <v>37</v>
      </c>
      <c r="B44" s="41">
        <v>3</v>
      </c>
    </row>
    <row r="45" spans="1:2" ht="22.5" customHeight="1" x14ac:dyDescent="0.55000000000000004">
      <c r="A45" s="40" t="s">
        <v>38</v>
      </c>
      <c r="B45" s="41">
        <v>4</v>
      </c>
    </row>
    <row r="46" spans="1:2" ht="22.5" customHeight="1" x14ac:dyDescent="0.55000000000000004">
      <c r="A46" s="40" t="s">
        <v>39</v>
      </c>
      <c r="B46" s="41">
        <v>8</v>
      </c>
    </row>
    <row r="47" spans="1:2" ht="22.5" customHeight="1" x14ac:dyDescent="0.55000000000000004">
      <c r="A47" s="40" t="s">
        <v>40</v>
      </c>
      <c r="B47" s="41">
        <v>5</v>
      </c>
    </row>
    <row r="48" spans="1:2" ht="22.5" customHeight="1" x14ac:dyDescent="0.55000000000000004">
      <c r="A48" s="40" t="s">
        <v>41</v>
      </c>
      <c r="B48" s="41">
        <v>7</v>
      </c>
    </row>
    <row r="49" spans="1:2" ht="22.5" customHeight="1" x14ac:dyDescent="0.55000000000000004">
      <c r="A49" s="40" t="s">
        <v>42</v>
      </c>
      <c r="B49" s="41">
        <v>7</v>
      </c>
    </row>
    <row r="50" spans="1:2" ht="22.5" customHeight="1" x14ac:dyDescent="0.55000000000000004">
      <c r="A50" s="42" t="s">
        <v>6</v>
      </c>
      <c r="B50" s="42">
        <f>SUM(B44:B49)</f>
        <v>34</v>
      </c>
    </row>
    <row r="51" spans="1:2" ht="15.75" customHeight="1" x14ac:dyDescent="0.55000000000000004"/>
    <row r="52" spans="1:2" ht="15.75" customHeight="1" x14ac:dyDescent="0.55000000000000004"/>
    <row r="53" spans="1:2" ht="15.75" customHeight="1" x14ac:dyDescent="0.55000000000000004"/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</sheetData>
  <autoFilter ref="G1:G150" xr:uid="{936E2F51-4F6D-4E63-8F96-84058D99E5D2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FFD0-E108-46A6-BAC0-AFDB07FB7781}">
  <dimension ref="B1:I62"/>
  <sheetViews>
    <sheetView workbookViewId="0">
      <selection activeCell="C52" sqref="C52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4.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9" x14ac:dyDescent="0.55000000000000004">
      <c r="B1" s="17" t="s">
        <v>144</v>
      </c>
      <c r="C1" s="17"/>
      <c r="D1" s="17"/>
      <c r="E1" s="17"/>
      <c r="F1" s="17"/>
      <c r="G1" s="17"/>
      <c r="H1" s="17"/>
      <c r="I1" s="17"/>
    </row>
    <row r="2" spans="2:9" s="8" customFormat="1" ht="27.75" x14ac:dyDescent="0.65">
      <c r="B2" s="16"/>
      <c r="C2" s="16"/>
      <c r="D2" s="16"/>
      <c r="E2" s="16"/>
      <c r="F2" s="16"/>
      <c r="G2" s="15"/>
      <c r="H2" s="15"/>
      <c r="I2" s="15"/>
    </row>
    <row r="3" spans="2:9" x14ac:dyDescent="0.55000000000000004">
      <c r="B3" s="9" t="s">
        <v>140</v>
      </c>
      <c r="F3" s="12"/>
      <c r="G3" s="12"/>
      <c r="H3" s="12"/>
    </row>
    <row r="4" spans="2:9" x14ac:dyDescent="0.55000000000000004">
      <c r="B4" s="20" t="s">
        <v>197</v>
      </c>
      <c r="C4" s="32"/>
      <c r="D4" s="32"/>
      <c r="E4" s="32"/>
      <c r="F4" s="33"/>
      <c r="G4" s="33"/>
      <c r="H4" s="12"/>
    </row>
    <row r="5" spans="2:9" ht="24.75" thickBot="1" x14ac:dyDescent="0.6">
      <c r="B5" s="20"/>
      <c r="C5" s="162" t="s">
        <v>143</v>
      </c>
      <c r="D5" s="162"/>
      <c r="E5" s="162"/>
      <c r="F5" s="72" t="s">
        <v>2</v>
      </c>
      <c r="G5" s="72" t="s">
        <v>3</v>
      </c>
      <c r="H5" s="12"/>
    </row>
    <row r="6" spans="2:9" ht="24.75" thickTop="1" x14ac:dyDescent="0.55000000000000004">
      <c r="B6" s="20"/>
      <c r="C6" s="163" t="s">
        <v>50</v>
      </c>
      <c r="D6" s="164"/>
      <c r="E6" s="165"/>
      <c r="F6" s="21">
        <v>34</v>
      </c>
      <c r="G6" s="22">
        <f>F6*100/F$7</f>
        <v>100</v>
      </c>
      <c r="H6" s="12"/>
    </row>
    <row r="7" spans="2:9" ht="24.75" thickBot="1" x14ac:dyDescent="0.6">
      <c r="B7" s="20"/>
      <c r="C7" s="162" t="s">
        <v>6</v>
      </c>
      <c r="D7" s="162"/>
      <c r="E7" s="162"/>
      <c r="F7" s="25">
        <f>SUM(F6:F6)</f>
        <v>34</v>
      </c>
      <c r="G7" s="26">
        <f>SUM(G6:G6)</f>
        <v>100</v>
      </c>
    </row>
    <row r="8" spans="2:9" ht="24.75" thickTop="1" x14ac:dyDescent="0.55000000000000004">
      <c r="B8" s="20"/>
      <c r="C8" s="27"/>
      <c r="D8" s="27"/>
      <c r="E8" s="27"/>
      <c r="F8" s="28"/>
      <c r="G8" s="29"/>
    </row>
    <row r="9" spans="2:9" x14ac:dyDescent="0.55000000000000004">
      <c r="B9" s="10" t="s">
        <v>196</v>
      </c>
      <c r="C9" s="10"/>
      <c r="D9" s="10"/>
    </row>
    <row r="10" spans="2:9" x14ac:dyDescent="0.55000000000000004">
      <c r="B10" s="1" t="s">
        <v>141</v>
      </c>
      <c r="C10" s="12"/>
      <c r="D10" s="12"/>
    </row>
    <row r="11" spans="2:9" x14ac:dyDescent="0.55000000000000004">
      <c r="B11" s="1" t="s">
        <v>142</v>
      </c>
      <c r="C11" s="12"/>
      <c r="D11" s="12"/>
    </row>
    <row r="12" spans="2:9" x14ac:dyDescent="0.55000000000000004">
      <c r="C12" s="12"/>
      <c r="D12" s="12"/>
    </row>
    <row r="13" spans="2:9" x14ac:dyDescent="0.55000000000000004">
      <c r="B13" s="83" t="s">
        <v>198</v>
      </c>
      <c r="C13" s="69"/>
      <c r="D13" s="69"/>
      <c r="E13" s="69"/>
      <c r="F13" s="68"/>
      <c r="G13" s="68"/>
      <c r="H13" s="12"/>
    </row>
    <row r="14" spans="2:9" ht="24.75" thickBot="1" x14ac:dyDescent="0.6">
      <c r="B14" s="1" t="s">
        <v>175</v>
      </c>
      <c r="C14" s="30"/>
      <c r="D14" s="30"/>
      <c r="E14" s="30"/>
      <c r="F14" s="31"/>
      <c r="G14" s="31"/>
      <c r="H14" s="12"/>
    </row>
    <row r="15" spans="2:9" ht="24.75" thickTop="1" x14ac:dyDescent="0.55000000000000004">
      <c r="B15" s="20"/>
      <c r="C15" s="193" t="s">
        <v>148</v>
      </c>
      <c r="D15" s="193"/>
      <c r="E15" s="193"/>
      <c r="F15" s="84" t="s">
        <v>2</v>
      </c>
      <c r="G15" s="88" t="s">
        <v>3</v>
      </c>
      <c r="H15" s="12"/>
    </row>
    <row r="16" spans="2:9" x14ac:dyDescent="0.55000000000000004">
      <c r="B16" s="20"/>
      <c r="C16" s="86" t="s">
        <v>97</v>
      </c>
      <c r="D16" s="85"/>
      <c r="E16" s="85"/>
      <c r="F16" s="23">
        <v>18</v>
      </c>
      <c r="G16" s="22">
        <f>F16*100/F$22</f>
        <v>19.565217391304348</v>
      </c>
      <c r="H16" s="12"/>
    </row>
    <row r="17" spans="2:8" x14ac:dyDescent="0.55000000000000004">
      <c r="B17" s="20"/>
      <c r="C17" s="86" t="s">
        <v>145</v>
      </c>
      <c r="D17" s="85"/>
      <c r="E17" s="85"/>
      <c r="F17" s="23">
        <v>13</v>
      </c>
      <c r="G17" s="22">
        <f t="shared" ref="G17:G22" si="0">F17*100/F$22</f>
        <v>14.130434782608695</v>
      </c>
      <c r="H17" s="12"/>
    </row>
    <row r="18" spans="2:8" x14ac:dyDescent="0.55000000000000004">
      <c r="B18" s="20"/>
      <c r="C18" s="86" t="s">
        <v>104</v>
      </c>
      <c r="D18" s="85"/>
      <c r="E18" s="85"/>
      <c r="F18" s="23">
        <v>23</v>
      </c>
      <c r="G18" s="22">
        <f t="shared" si="0"/>
        <v>25</v>
      </c>
      <c r="H18" s="12"/>
    </row>
    <row r="19" spans="2:8" x14ac:dyDescent="0.55000000000000004">
      <c r="B19" s="20"/>
      <c r="C19" s="86" t="s">
        <v>129</v>
      </c>
      <c r="D19" s="85"/>
      <c r="E19" s="85"/>
      <c r="F19" s="23">
        <v>13</v>
      </c>
      <c r="G19" s="22">
        <f t="shared" si="0"/>
        <v>14.130434782608695</v>
      </c>
      <c r="H19" s="12"/>
    </row>
    <row r="20" spans="2:8" x14ac:dyDescent="0.55000000000000004">
      <c r="B20" s="20"/>
      <c r="C20" s="86" t="s">
        <v>146</v>
      </c>
      <c r="D20" s="85"/>
      <c r="E20" s="85"/>
      <c r="F20" s="23">
        <v>15</v>
      </c>
      <c r="G20" s="22">
        <f t="shared" si="0"/>
        <v>16.304347826086957</v>
      </c>
      <c r="H20" s="12"/>
    </row>
    <row r="21" spans="2:8" x14ac:dyDescent="0.55000000000000004">
      <c r="B21" s="20"/>
      <c r="C21" s="86" t="s">
        <v>147</v>
      </c>
      <c r="D21" s="85"/>
      <c r="E21" s="85"/>
      <c r="F21" s="23">
        <v>10</v>
      </c>
      <c r="G21" s="22">
        <f t="shared" si="0"/>
        <v>10.869565217391305</v>
      </c>
      <c r="H21" s="12"/>
    </row>
    <row r="22" spans="2:8" ht="24.75" thickBot="1" x14ac:dyDescent="0.6">
      <c r="B22" s="20"/>
      <c r="C22" s="162" t="s">
        <v>6</v>
      </c>
      <c r="D22" s="162"/>
      <c r="E22" s="162"/>
      <c r="F22" s="25">
        <f>SUM(F16:F21)</f>
        <v>92</v>
      </c>
      <c r="G22" s="87">
        <f t="shared" si="0"/>
        <v>100</v>
      </c>
    </row>
    <row r="23" spans="2:8" ht="24.75" thickTop="1" x14ac:dyDescent="0.55000000000000004">
      <c r="B23" s="20"/>
      <c r="C23" s="27"/>
      <c r="D23" s="27"/>
      <c r="E23" s="27"/>
      <c r="F23" s="28"/>
      <c r="G23" s="29"/>
    </row>
    <row r="24" spans="2:8" x14ac:dyDescent="0.55000000000000004">
      <c r="B24" s="20"/>
      <c r="C24" s="1" t="s">
        <v>199</v>
      </c>
      <c r="F24" s="12"/>
      <c r="G24" s="12"/>
    </row>
    <row r="25" spans="2:8" x14ac:dyDescent="0.55000000000000004">
      <c r="B25" s="1" t="s">
        <v>186</v>
      </c>
      <c r="F25" s="12"/>
      <c r="G25" s="12"/>
    </row>
    <row r="26" spans="2:8" x14ac:dyDescent="0.55000000000000004">
      <c r="B26" s="158" t="s">
        <v>176</v>
      </c>
      <c r="C26" s="158"/>
      <c r="D26" s="158"/>
      <c r="E26" s="158"/>
      <c r="F26" s="158"/>
      <c r="G26" s="158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C31" s="12"/>
      <c r="D31" s="12"/>
    </row>
    <row r="32" spans="2:8" x14ac:dyDescent="0.55000000000000004">
      <c r="C32" s="12"/>
      <c r="D32" s="12"/>
    </row>
    <row r="33" spans="2:8" x14ac:dyDescent="0.55000000000000004">
      <c r="C33" s="12"/>
      <c r="D33" s="12"/>
    </row>
    <row r="34" spans="2:8" x14ac:dyDescent="0.55000000000000004">
      <c r="B34" s="194" t="s">
        <v>174</v>
      </c>
      <c r="C34" s="194"/>
      <c r="D34" s="194"/>
      <c r="E34" s="194"/>
      <c r="F34" s="194"/>
      <c r="G34" s="194"/>
      <c r="H34" s="112"/>
    </row>
    <row r="35" spans="2:8" x14ac:dyDescent="0.55000000000000004">
      <c r="B35" s="73"/>
      <c r="C35" s="73"/>
      <c r="D35" s="73"/>
      <c r="E35" s="73"/>
      <c r="F35" s="73"/>
      <c r="G35" s="73"/>
      <c r="H35" s="73"/>
    </row>
    <row r="36" spans="2:8" x14ac:dyDescent="0.55000000000000004">
      <c r="B36" s="113"/>
      <c r="C36" s="113"/>
      <c r="D36" s="113"/>
      <c r="E36" s="113"/>
      <c r="F36" s="113"/>
      <c r="G36" s="113"/>
      <c r="H36" s="113"/>
    </row>
    <row r="37" spans="2:8" x14ac:dyDescent="0.55000000000000004">
      <c r="B37" s="69" t="s">
        <v>200</v>
      </c>
      <c r="C37" s="69"/>
      <c r="D37" s="69"/>
      <c r="E37" s="69"/>
      <c r="F37" s="68"/>
      <c r="G37" s="68"/>
      <c r="H37" s="12"/>
    </row>
    <row r="38" spans="2:8" x14ac:dyDescent="0.55000000000000004">
      <c r="B38" s="69" t="s">
        <v>149</v>
      </c>
      <c r="C38" s="69"/>
      <c r="D38" s="69"/>
      <c r="E38" s="69"/>
      <c r="F38" s="68"/>
      <c r="G38" s="68"/>
      <c r="H38" s="12"/>
    </row>
    <row r="39" spans="2:8" ht="24.75" thickBot="1" x14ac:dyDescent="0.6">
      <c r="B39" s="20"/>
      <c r="C39" s="192" t="s">
        <v>150</v>
      </c>
      <c r="D39" s="192"/>
      <c r="E39" s="192"/>
      <c r="F39" s="89" t="s">
        <v>2</v>
      </c>
      <c r="G39" s="89" t="s">
        <v>3</v>
      </c>
      <c r="H39" s="12"/>
    </row>
    <row r="40" spans="2:8" ht="24.75" thickTop="1" x14ac:dyDescent="0.55000000000000004">
      <c r="B40" s="20"/>
      <c r="C40" s="86" t="s">
        <v>97</v>
      </c>
      <c r="D40" s="86" t="s">
        <v>97</v>
      </c>
      <c r="E40" s="86" t="s">
        <v>97</v>
      </c>
      <c r="F40" s="21">
        <v>15</v>
      </c>
      <c r="G40" s="22">
        <f>F40*100/F$46</f>
        <v>25.423728813559322</v>
      </c>
      <c r="H40" s="12"/>
    </row>
    <row r="41" spans="2:8" x14ac:dyDescent="0.55000000000000004">
      <c r="B41" s="20"/>
      <c r="C41" s="86" t="s">
        <v>145</v>
      </c>
      <c r="D41" s="86" t="s">
        <v>145</v>
      </c>
      <c r="E41" s="86" t="s">
        <v>145</v>
      </c>
      <c r="F41" s="23">
        <v>5</v>
      </c>
      <c r="G41" s="22">
        <f t="shared" ref="G41:G46" si="1">F41*100/F$46</f>
        <v>8.4745762711864412</v>
      </c>
      <c r="H41" s="12"/>
    </row>
    <row r="42" spans="2:8" x14ac:dyDescent="0.55000000000000004">
      <c r="B42" s="20"/>
      <c r="C42" s="86" t="s">
        <v>104</v>
      </c>
      <c r="D42" s="86" t="s">
        <v>104</v>
      </c>
      <c r="E42" s="86" t="s">
        <v>104</v>
      </c>
      <c r="F42" s="23">
        <v>11</v>
      </c>
      <c r="G42" s="22">
        <f t="shared" si="1"/>
        <v>18.64406779661017</v>
      </c>
      <c r="H42" s="12"/>
    </row>
    <row r="43" spans="2:8" x14ac:dyDescent="0.55000000000000004">
      <c r="B43" s="20"/>
      <c r="C43" s="86" t="s">
        <v>129</v>
      </c>
      <c r="D43" s="86" t="s">
        <v>129</v>
      </c>
      <c r="E43" s="86" t="s">
        <v>129</v>
      </c>
      <c r="F43" s="23">
        <v>9</v>
      </c>
      <c r="G43" s="22">
        <f t="shared" si="1"/>
        <v>15.254237288135593</v>
      </c>
      <c r="H43" s="12"/>
    </row>
    <row r="44" spans="2:8" x14ac:dyDescent="0.55000000000000004">
      <c r="B44" s="20"/>
      <c r="C44" s="86" t="s">
        <v>146</v>
      </c>
      <c r="D44" s="86" t="s">
        <v>146</v>
      </c>
      <c r="E44" s="86" t="s">
        <v>146</v>
      </c>
      <c r="F44" s="23">
        <v>9</v>
      </c>
      <c r="G44" s="22">
        <f t="shared" si="1"/>
        <v>15.254237288135593</v>
      </c>
      <c r="H44" s="12"/>
    </row>
    <row r="45" spans="2:8" x14ac:dyDescent="0.55000000000000004">
      <c r="B45" s="20"/>
      <c r="C45" s="86" t="s">
        <v>151</v>
      </c>
      <c r="D45" s="86" t="s">
        <v>147</v>
      </c>
      <c r="E45" s="86" t="s">
        <v>147</v>
      </c>
      <c r="F45" s="23">
        <v>10</v>
      </c>
      <c r="G45" s="22">
        <f t="shared" si="1"/>
        <v>16.949152542372882</v>
      </c>
      <c r="H45" s="12"/>
    </row>
    <row r="46" spans="2:8" ht="24.75" thickBot="1" x14ac:dyDescent="0.6">
      <c r="B46" s="20"/>
      <c r="C46" s="162" t="s">
        <v>6</v>
      </c>
      <c r="D46" s="162"/>
      <c r="E46" s="162"/>
      <c r="F46" s="25">
        <f>SUM(F40:F45)</f>
        <v>59</v>
      </c>
      <c r="G46" s="87">
        <f t="shared" si="1"/>
        <v>100</v>
      </c>
    </row>
    <row r="47" spans="2:8" ht="24.75" thickTop="1" x14ac:dyDescent="0.55000000000000004">
      <c r="B47" s="20"/>
      <c r="C47" s="27"/>
      <c r="D47" s="27"/>
      <c r="E47" s="27"/>
      <c r="F47" s="28"/>
      <c r="G47" s="29"/>
    </row>
    <row r="48" spans="2:8" x14ac:dyDescent="0.55000000000000004">
      <c r="B48" s="10" t="s">
        <v>201</v>
      </c>
      <c r="C48" s="10"/>
      <c r="D48" s="10"/>
    </row>
    <row r="49" spans="2:7" x14ac:dyDescent="0.55000000000000004">
      <c r="B49" s="1" t="s">
        <v>187</v>
      </c>
      <c r="C49" s="12"/>
      <c r="D49" s="12"/>
    </row>
    <row r="50" spans="2:7" x14ac:dyDescent="0.55000000000000004">
      <c r="B50" s="1" t="s">
        <v>152</v>
      </c>
      <c r="C50" s="12"/>
      <c r="D50" s="12"/>
    </row>
    <row r="51" spans="2:7" x14ac:dyDescent="0.55000000000000004">
      <c r="C51" s="68"/>
      <c r="D51" s="68"/>
      <c r="E51" s="69"/>
      <c r="F51" s="69"/>
      <c r="G51" s="69"/>
    </row>
    <row r="52" spans="2:7" x14ac:dyDescent="0.55000000000000004">
      <c r="B52" s="3"/>
      <c r="C52" s="3"/>
    </row>
    <row r="53" spans="2:7" x14ac:dyDescent="0.55000000000000004">
      <c r="B53" s="3"/>
      <c r="C53" s="3"/>
    </row>
    <row r="54" spans="2:7" x14ac:dyDescent="0.55000000000000004">
      <c r="B54" s="3"/>
      <c r="C54" s="3"/>
    </row>
    <row r="55" spans="2:7" x14ac:dyDescent="0.55000000000000004">
      <c r="B55" s="3"/>
      <c r="C55" s="3"/>
    </row>
    <row r="56" spans="2:7" x14ac:dyDescent="0.55000000000000004">
      <c r="B56" s="3"/>
      <c r="C56" s="3"/>
    </row>
    <row r="57" spans="2:7" x14ac:dyDescent="0.55000000000000004">
      <c r="B57" s="3"/>
      <c r="C57" s="3"/>
    </row>
    <row r="58" spans="2:7" x14ac:dyDescent="0.55000000000000004">
      <c r="B58" s="3"/>
      <c r="C58" s="3"/>
    </row>
    <row r="59" spans="2:7" x14ac:dyDescent="0.55000000000000004">
      <c r="B59" s="3"/>
      <c r="C59" s="3"/>
    </row>
    <row r="60" spans="2:7" x14ac:dyDescent="0.55000000000000004">
      <c r="B60" s="3"/>
      <c r="C60" s="3"/>
    </row>
    <row r="61" spans="2:7" x14ac:dyDescent="0.55000000000000004">
      <c r="B61" s="3"/>
      <c r="C61" s="3"/>
    </row>
    <row r="62" spans="2:7" x14ac:dyDescent="0.55000000000000004">
      <c r="B62" s="3"/>
      <c r="C62" s="3"/>
    </row>
  </sheetData>
  <mergeCells count="9">
    <mergeCell ref="C5:E5"/>
    <mergeCell ref="C6:E6"/>
    <mergeCell ref="C7:E7"/>
    <mergeCell ref="B26:G26"/>
    <mergeCell ref="C46:E46"/>
    <mergeCell ref="C39:E39"/>
    <mergeCell ref="C15:E15"/>
    <mergeCell ref="C22:E22"/>
    <mergeCell ref="B34:G34"/>
  </mergeCells>
  <pageMargins left="0.7" right="0.7" top="0.75" bottom="0.75" header="0.3" footer="0.3"/>
  <pageSetup paperSize="9" scale="9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L32"/>
  <sheetViews>
    <sheetView zoomScale="110" zoomScaleNormal="110" workbookViewId="0">
      <selection activeCell="B22" sqref="B22:E22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4" customWidth="1"/>
    <col min="7" max="7" width="6" style="54" customWidth="1"/>
    <col min="8" max="8" width="13" style="54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191" t="s">
        <v>177</v>
      </c>
      <c r="C1" s="191"/>
      <c r="D1" s="191"/>
      <c r="E1" s="191"/>
      <c r="F1" s="191"/>
      <c r="G1" s="191"/>
      <c r="H1" s="191"/>
    </row>
    <row r="2" spans="2:12" s="44" customFormat="1" x14ac:dyDescent="0.55000000000000004">
      <c r="B2" s="43"/>
      <c r="C2" s="43"/>
      <c r="D2" s="43"/>
      <c r="E2" s="43"/>
      <c r="F2" s="43"/>
      <c r="G2" s="43"/>
      <c r="H2" s="43"/>
    </row>
    <row r="3" spans="2:12" s="44" customFormat="1" ht="23.25" customHeight="1" thickBot="1" x14ac:dyDescent="0.6">
      <c r="B3" s="202" t="s">
        <v>180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2:12" s="44" customFormat="1" ht="20.25" customHeight="1" thickTop="1" x14ac:dyDescent="0.55000000000000004">
      <c r="B4" s="182" t="s">
        <v>0</v>
      </c>
      <c r="C4" s="183"/>
      <c r="D4" s="183"/>
      <c r="E4" s="184"/>
      <c r="F4" s="196"/>
      <c r="G4" s="198" t="s">
        <v>32</v>
      </c>
      <c r="H4" s="200" t="s">
        <v>33</v>
      </c>
    </row>
    <row r="5" spans="2:12" s="44" customFormat="1" ht="12" customHeight="1" thickBot="1" x14ac:dyDescent="0.6">
      <c r="B5" s="188"/>
      <c r="C5" s="189"/>
      <c r="D5" s="189"/>
      <c r="E5" s="190"/>
      <c r="F5" s="197"/>
      <c r="G5" s="199"/>
      <c r="H5" s="201"/>
    </row>
    <row r="6" spans="2:12" s="44" customFormat="1" ht="21.75" customHeight="1" thickTop="1" x14ac:dyDescent="0.55000000000000004">
      <c r="B6" s="206" t="s">
        <v>153</v>
      </c>
      <c r="C6" s="207"/>
      <c r="D6" s="207"/>
      <c r="E6" s="208"/>
      <c r="F6" s="98"/>
      <c r="G6" s="99"/>
      <c r="H6" s="99"/>
    </row>
    <row r="7" spans="2:12" s="44" customFormat="1" ht="21.75" customHeight="1" x14ac:dyDescent="0.55000000000000004">
      <c r="B7" s="100" t="s">
        <v>158</v>
      </c>
      <c r="C7" s="101"/>
      <c r="D7" s="101"/>
      <c r="E7" s="106"/>
      <c r="F7" s="74">
        <f>DATA!J36</f>
        <v>4.5</v>
      </c>
      <c r="G7" s="74">
        <f>DATA!J37</f>
        <v>0.6154574548966637</v>
      </c>
      <c r="H7" s="102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2" s="44" customFormat="1" ht="21.75" customHeight="1" x14ac:dyDescent="0.55000000000000004">
      <c r="B8" s="103" t="s">
        <v>154</v>
      </c>
      <c r="C8" s="104"/>
      <c r="D8" s="104"/>
      <c r="E8" s="107"/>
      <c r="F8" s="76"/>
      <c r="G8" s="76"/>
      <c r="H8" s="105"/>
    </row>
    <row r="9" spans="2:12" s="44" customFormat="1" ht="21.75" customHeight="1" x14ac:dyDescent="0.55000000000000004">
      <c r="B9" s="100" t="s">
        <v>159</v>
      </c>
      <c r="C9" s="101"/>
      <c r="D9" s="101"/>
      <c r="E9" s="106"/>
      <c r="F9" s="74">
        <f>DATA!K36</f>
        <v>4.3529411764705879</v>
      </c>
      <c r="G9" s="74">
        <f>DATA!K37</f>
        <v>0.64584231780306889</v>
      </c>
      <c r="H9" s="102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2" s="44" customFormat="1" ht="21.75" customHeight="1" x14ac:dyDescent="0.55000000000000004">
      <c r="B10" s="103" t="s">
        <v>155</v>
      </c>
      <c r="C10" s="104"/>
      <c r="D10" s="104"/>
      <c r="E10" s="107"/>
      <c r="F10" s="76"/>
      <c r="G10" s="76"/>
      <c r="H10" s="105"/>
    </row>
    <row r="11" spans="2:12" s="44" customFormat="1" ht="21.75" customHeight="1" x14ac:dyDescent="0.55000000000000004">
      <c r="B11" s="100" t="s">
        <v>156</v>
      </c>
      <c r="C11" s="101"/>
      <c r="D11" s="101"/>
      <c r="E11" s="106"/>
      <c r="F11" s="74">
        <f>DATA!L36</f>
        <v>4.4411764705882355</v>
      </c>
      <c r="G11" s="74">
        <f>DATA!L37</f>
        <v>0.61255433750752819</v>
      </c>
      <c r="H11" s="102" t="str">
        <f>IF(F11&gt;4.5,"มากที่สุด",IF(F11&gt;3.5,"มาก",IF(F11&gt;2.5,"ปานกลาง",IF(F11&gt;1.5,"น้อย",IF(F11&lt;=1.5,"น้อยที่สุด")))))</f>
        <v>มาก</v>
      </c>
    </row>
    <row r="12" spans="2:12" s="44" customFormat="1" ht="21.75" customHeight="1" x14ac:dyDescent="0.55000000000000004">
      <c r="B12" s="103" t="s">
        <v>157</v>
      </c>
      <c r="C12" s="104"/>
      <c r="D12" s="104"/>
      <c r="E12" s="107"/>
      <c r="F12" s="76"/>
      <c r="G12" s="76"/>
      <c r="H12" s="105"/>
    </row>
    <row r="13" spans="2:12" s="44" customFormat="1" ht="21.75" customHeight="1" x14ac:dyDescent="0.55000000000000004">
      <c r="B13" s="203" t="s">
        <v>167</v>
      </c>
      <c r="C13" s="204"/>
      <c r="D13" s="204"/>
      <c r="E13" s="205"/>
      <c r="F13" s="48">
        <f>DATA!L38</f>
        <v>4.4313725490196081</v>
      </c>
      <c r="G13" s="48">
        <f>DATA!L39</f>
        <v>0.62155671577270477</v>
      </c>
      <c r="H13" s="49" t="str">
        <f>IF(F13&gt;4.5,"มากที่สุด",IF(F13&gt;3.5,"มาก",IF(F13&gt;2.5,"ปานกลาง",IF(F13&gt;1.5,"น้อย",IF(F13&lt;=1.5,"น้อยที่สุด")))))</f>
        <v>มาก</v>
      </c>
      <c r="J13" s="50"/>
    </row>
    <row r="14" spans="2:12" s="44" customFormat="1" x14ac:dyDescent="0.55000000000000004">
      <c r="B14" s="214" t="s">
        <v>169</v>
      </c>
      <c r="C14" s="215"/>
      <c r="D14" s="215"/>
      <c r="E14" s="216"/>
      <c r="F14" s="109"/>
      <c r="G14" s="109"/>
      <c r="H14" s="109"/>
    </row>
    <row r="15" spans="2:12" s="44" customFormat="1" ht="21.75" customHeight="1" x14ac:dyDescent="0.55000000000000004">
      <c r="B15" s="212" t="s">
        <v>160</v>
      </c>
      <c r="C15" s="213"/>
      <c r="D15" s="213"/>
      <c r="E15" s="213"/>
      <c r="F15" s="108">
        <f>DATA!M36</f>
        <v>4.6764705882352944</v>
      </c>
      <c r="G15" s="108">
        <f>DATA!M37</f>
        <v>0.53487966561133504</v>
      </c>
      <c r="H15" s="110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2" s="44" customFormat="1" ht="21.75" customHeight="1" x14ac:dyDescent="0.55000000000000004">
      <c r="B16" s="78" t="s">
        <v>161</v>
      </c>
      <c r="C16" s="79"/>
      <c r="D16" s="79"/>
      <c r="E16" s="79"/>
      <c r="F16" s="45"/>
      <c r="G16" s="45"/>
      <c r="H16" s="111"/>
    </row>
    <row r="17" spans="2:10" s="44" customFormat="1" ht="21.75" customHeight="1" x14ac:dyDescent="0.55000000000000004">
      <c r="B17" s="217" t="s">
        <v>163</v>
      </c>
      <c r="C17" s="217"/>
      <c r="D17" s="217"/>
      <c r="E17" s="217"/>
      <c r="F17" s="75">
        <f>DATA!N36</f>
        <v>4.617647058823529</v>
      </c>
      <c r="G17" s="75">
        <f>DATA!N37</f>
        <v>0.49327021805638088</v>
      </c>
      <c r="H17" s="77" t="str">
        <f t="shared" ref="H17" si="0">IF(F17&gt;4.5,"มากที่สุด",IF(F17&gt;3.5,"มาก",IF(F17&gt;2.5,"ปานกลาง",IF(F17&gt;1.5,"น้อย",IF(F17&lt;=1.5,"น้อยที่สุด")))))</f>
        <v>มากที่สุด</v>
      </c>
    </row>
    <row r="18" spans="2:10" s="44" customFormat="1" ht="21.75" customHeight="1" x14ac:dyDescent="0.55000000000000004">
      <c r="B18" s="218" t="s">
        <v>162</v>
      </c>
      <c r="C18" s="219"/>
      <c r="D18" s="219"/>
      <c r="E18" s="220"/>
      <c r="F18" s="62">
        <f>DATA!O36</f>
        <v>4.382352941176471</v>
      </c>
      <c r="G18" s="62">
        <f>DATA!O37</f>
        <v>0.69695032136130908</v>
      </c>
      <c r="H18" s="61" t="str">
        <f t="shared" ref="H18:H21" si="1">IF(F18&gt;4.5,"มากที่สุด",IF(F18&gt;3.5,"มาก",IF(F18&gt;2.5,"ปานกลาง",IF(F18&gt;1.5,"น้อย",IF(F18&lt;=1.5,"น้อยที่สุด")))))</f>
        <v>มาก</v>
      </c>
    </row>
    <row r="19" spans="2:10" s="44" customFormat="1" ht="21.75" customHeight="1" x14ac:dyDescent="0.55000000000000004">
      <c r="B19" s="209" t="s">
        <v>164</v>
      </c>
      <c r="C19" s="210"/>
      <c r="D19" s="210"/>
      <c r="E19" s="211"/>
      <c r="F19" s="55">
        <f>DATA!P36</f>
        <v>4.382352941176471</v>
      </c>
      <c r="G19" s="55">
        <f>DATA!P37</f>
        <v>0.69695032136130908</v>
      </c>
      <c r="H19" s="56" t="str">
        <f t="shared" si="1"/>
        <v>มาก</v>
      </c>
    </row>
    <row r="20" spans="2:10" s="44" customFormat="1" ht="21.75" customHeight="1" x14ac:dyDescent="0.55000000000000004">
      <c r="B20" s="171" t="s">
        <v>165</v>
      </c>
      <c r="C20" s="171"/>
      <c r="D20" s="171"/>
      <c r="E20" s="171"/>
      <c r="F20" s="62">
        <f>DATA!Q36</f>
        <v>4.4117647058823533</v>
      </c>
      <c r="G20" s="62">
        <f>DATA!Q37</f>
        <v>0.65678957742918564</v>
      </c>
      <c r="H20" s="61" t="str">
        <f t="shared" si="1"/>
        <v>มาก</v>
      </c>
    </row>
    <row r="21" spans="2:10" s="44" customFormat="1" ht="21.75" customHeight="1" x14ac:dyDescent="0.55000000000000004">
      <c r="B21" s="218" t="s">
        <v>166</v>
      </c>
      <c r="C21" s="219"/>
      <c r="D21" s="219"/>
      <c r="E21" s="220"/>
      <c r="F21" s="46">
        <f>DATA!R36</f>
        <v>4.4117647058823533</v>
      </c>
      <c r="G21" s="46">
        <f>DATA!R37</f>
        <v>0.65678957742918564</v>
      </c>
      <c r="H21" s="47" t="str">
        <f t="shared" si="1"/>
        <v>มาก</v>
      </c>
    </row>
    <row r="22" spans="2:10" s="44" customFormat="1" ht="21.75" customHeight="1" x14ac:dyDescent="0.55000000000000004">
      <c r="B22" s="203" t="s">
        <v>168</v>
      </c>
      <c r="C22" s="204"/>
      <c r="D22" s="204"/>
      <c r="E22" s="205"/>
      <c r="F22" s="48">
        <f>DATA!R38</f>
        <v>4.4803921568627452</v>
      </c>
      <c r="G22" s="48">
        <f>DATA!R39</f>
        <v>0.63137026924301343</v>
      </c>
      <c r="H22" s="49" t="str">
        <f>IF(F22&gt;4.5,"มากที่สุด",IF(F22&gt;3.5,"มาก",IF(F22&gt;2.5,"ปานกลาง",IF(F22&gt;1.5,"น้อย",IF(F22&lt;=1.5,"น้อยที่สุด")))))</f>
        <v>มาก</v>
      </c>
      <c r="J22" s="50"/>
    </row>
    <row r="23" spans="2:10" s="44" customFormat="1" ht="21.75" customHeight="1" x14ac:dyDescent="0.55000000000000004">
      <c r="B23" s="203" t="s">
        <v>170</v>
      </c>
      <c r="C23" s="204"/>
      <c r="D23" s="204"/>
      <c r="E23" s="205"/>
      <c r="F23" s="48">
        <f>DATA!S36</f>
        <v>4.4640522875816995</v>
      </c>
      <c r="G23" s="48">
        <f>DATA!S37</f>
        <v>0.62752330023594405</v>
      </c>
      <c r="H23" s="49" t="str">
        <f>IF(F23&gt;4.5,"มากที่สุด",IF(F23&gt;3.5,"มาก",IF(F23&gt;2.5,"ปานกลาง",IF(F23&gt;1.5,"น้อย",IF(F23&lt;=1.5,"น้อยที่สุด")))))</f>
        <v>มาก</v>
      </c>
      <c r="J23" s="50"/>
    </row>
    <row r="24" spans="2:10" s="51" customFormat="1" ht="24" x14ac:dyDescent="0.55000000000000004">
      <c r="B24" s="18"/>
      <c r="C24" s="18"/>
      <c r="D24" s="18"/>
      <c r="E24" s="18"/>
      <c r="F24" s="18"/>
      <c r="G24" s="18"/>
      <c r="H24" s="18"/>
      <c r="I24" s="17"/>
    </row>
    <row r="25" spans="2:10" s="1" customFormat="1" ht="24" customHeight="1" x14ac:dyDescent="0.55000000000000004">
      <c r="B25" s="27"/>
      <c r="C25" s="195" t="s">
        <v>202</v>
      </c>
      <c r="D25" s="195"/>
      <c r="E25" s="195"/>
      <c r="F25" s="195"/>
      <c r="G25" s="195"/>
      <c r="H25" s="195"/>
    </row>
    <row r="26" spans="2:10" s="1" customFormat="1" ht="24" x14ac:dyDescent="0.55000000000000004">
      <c r="B26" s="195" t="s">
        <v>171</v>
      </c>
      <c r="C26" s="195"/>
      <c r="D26" s="195"/>
      <c r="E26" s="195"/>
      <c r="F26" s="195"/>
      <c r="G26" s="195"/>
      <c r="H26" s="195"/>
    </row>
    <row r="27" spans="2:10" s="1" customFormat="1" ht="24" x14ac:dyDescent="0.55000000000000004">
      <c r="B27" s="154" t="s">
        <v>172</v>
      </c>
      <c r="C27" s="155"/>
      <c r="D27" s="155"/>
      <c r="E27" s="155"/>
      <c r="F27" s="155"/>
      <c r="G27" s="155"/>
      <c r="H27" s="155"/>
    </row>
    <row r="28" spans="2:10" s="1" customFormat="1" ht="24" x14ac:dyDescent="0.55000000000000004">
      <c r="B28" s="52"/>
      <c r="C28" s="154" t="s">
        <v>178</v>
      </c>
      <c r="D28" s="154"/>
      <c r="E28" s="154"/>
      <c r="F28" s="154"/>
      <c r="G28" s="154"/>
      <c r="H28" s="154"/>
      <c r="I28" s="154"/>
    </row>
    <row r="29" spans="2:10" s="1" customFormat="1" ht="24" x14ac:dyDescent="0.55000000000000004">
      <c r="B29" s="52" t="s">
        <v>173</v>
      </c>
      <c r="C29" s="71"/>
      <c r="D29" s="71"/>
      <c r="E29" s="71"/>
      <c r="F29" s="71"/>
      <c r="G29" s="71"/>
      <c r="H29" s="71"/>
    </row>
    <row r="30" spans="2:10" s="1" customFormat="1" ht="24" x14ac:dyDescent="0.55000000000000004">
      <c r="B30" s="52" t="s">
        <v>179</v>
      </c>
      <c r="C30" s="71"/>
      <c r="D30" s="71"/>
      <c r="E30" s="71"/>
      <c r="F30" s="71"/>
      <c r="G30" s="71"/>
      <c r="H30" s="71"/>
    </row>
    <row r="31" spans="2:10" s="1" customFormat="1" ht="24" x14ac:dyDescent="0.55000000000000004">
      <c r="B31" s="52" t="s">
        <v>188</v>
      </c>
      <c r="C31" s="53"/>
      <c r="D31" s="53"/>
      <c r="E31" s="53"/>
      <c r="F31" s="53"/>
      <c r="G31" s="53"/>
      <c r="H31" s="53"/>
    </row>
    <row r="32" spans="2:10" s="51" customFormat="1" ht="24" x14ac:dyDescent="0.55000000000000004">
      <c r="B32" s="1" t="s">
        <v>189</v>
      </c>
    </row>
  </sheetData>
  <mergeCells count="21">
    <mergeCell ref="B17:E17"/>
    <mergeCell ref="B18:E18"/>
    <mergeCell ref="B20:E20"/>
    <mergeCell ref="B21:E21"/>
    <mergeCell ref="B22:E22"/>
    <mergeCell ref="C28:I28"/>
    <mergeCell ref="B26:H26"/>
    <mergeCell ref="B27:H27"/>
    <mergeCell ref="C25:H25"/>
    <mergeCell ref="B1:H1"/>
    <mergeCell ref="B4:E5"/>
    <mergeCell ref="F4:F5"/>
    <mergeCell ref="G4:G5"/>
    <mergeCell ref="H4:H5"/>
    <mergeCell ref="B3:L3"/>
    <mergeCell ref="B13:E13"/>
    <mergeCell ref="B6:E6"/>
    <mergeCell ref="B23:E23"/>
    <mergeCell ref="B19:E19"/>
    <mergeCell ref="B15:E15"/>
    <mergeCell ref="B14:E14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T180"/>
  <sheetViews>
    <sheetView topLeftCell="A13" zoomScale="70" zoomScaleNormal="70" workbookViewId="0">
      <selection activeCell="R1" sqref="R1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20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/>
      <c r="K1" s="92"/>
      <c r="L1" s="92"/>
      <c r="M1" s="95"/>
      <c r="N1" s="95"/>
      <c r="O1" s="95"/>
      <c r="P1" s="95"/>
      <c r="Q1" s="95"/>
      <c r="R1" s="95"/>
    </row>
    <row r="2" spans="1:20" x14ac:dyDescent="0.55000000000000004">
      <c r="A2" s="37" t="s">
        <v>92</v>
      </c>
      <c r="B2" s="36" t="s">
        <v>8</v>
      </c>
      <c r="C2" s="36" t="s">
        <v>47</v>
      </c>
      <c r="D2" s="36" t="s">
        <v>22</v>
      </c>
      <c r="E2" s="36" t="s">
        <v>48</v>
      </c>
      <c r="F2" s="36" t="s">
        <v>49</v>
      </c>
      <c r="G2" s="127" t="s">
        <v>193</v>
      </c>
      <c r="H2" s="36" t="s">
        <v>41</v>
      </c>
      <c r="I2" s="36" t="s">
        <v>50</v>
      </c>
      <c r="J2" s="93">
        <v>5</v>
      </c>
      <c r="K2" s="93">
        <v>5</v>
      </c>
      <c r="L2" s="93">
        <v>5</v>
      </c>
      <c r="M2" s="96">
        <v>5</v>
      </c>
      <c r="N2" s="96">
        <v>5</v>
      </c>
      <c r="O2" s="96">
        <v>5</v>
      </c>
      <c r="P2" s="96">
        <v>5</v>
      </c>
      <c r="Q2" s="96">
        <v>5</v>
      </c>
      <c r="R2" s="96">
        <v>5</v>
      </c>
    </row>
    <row r="3" spans="1:20" x14ac:dyDescent="0.55000000000000004">
      <c r="A3" s="37" t="s">
        <v>94</v>
      </c>
      <c r="B3" s="36" t="s">
        <v>8</v>
      </c>
      <c r="C3" s="36" t="s">
        <v>47</v>
      </c>
      <c r="D3" s="36" t="s">
        <v>30</v>
      </c>
      <c r="E3" s="36" t="s">
        <v>48</v>
      </c>
      <c r="F3" s="36" t="s">
        <v>51</v>
      </c>
      <c r="G3" s="127" t="s">
        <v>193</v>
      </c>
      <c r="H3" s="36" t="s">
        <v>39</v>
      </c>
      <c r="I3" s="36" t="s">
        <v>50</v>
      </c>
      <c r="J3" s="93">
        <v>5</v>
      </c>
      <c r="K3" s="93">
        <v>5</v>
      </c>
      <c r="L3" s="93">
        <v>5</v>
      </c>
      <c r="M3" s="96">
        <v>5</v>
      </c>
      <c r="N3" s="96">
        <v>5</v>
      </c>
      <c r="O3" s="96">
        <v>5</v>
      </c>
      <c r="P3" s="96">
        <v>5</v>
      </c>
      <c r="Q3" s="96">
        <v>5</v>
      </c>
      <c r="R3" s="96">
        <v>5</v>
      </c>
    </row>
    <row r="4" spans="1:20" x14ac:dyDescent="0.55000000000000004">
      <c r="A4" s="37" t="s">
        <v>96</v>
      </c>
      <c r="B4" s="36" t="s">
        <v>12</v>
      </c>
      <c r="C4" s="36" t="s">
        <v>47</v>
      </c>
      <c r="D4" s="36" t="s">
        <v>30</v>
      </c>
      <c r="E4" s="36" t="s">
        <v>53</v>
      </c>
      <c r="F4" s="36" t="s">
        <v>54</v>
      </c>
      <c r="G4" s="127" t="s">
        <v>193</v>
      </c>
      <c r="H4" s="36" t="s">
        <v>41</v>
      </c>
      <c r="I4" s="36" t="s">
        <v>50</v>
      </c>
      <c r="J4" s="93">
        <v>4</v>
      </c>
      <c r="K4" s="93">
        <v>4</v>
      </c>
      <c r="L4" s="93">
        <v>4</v>
      </c>
      <c r="M4" s="96">
        <v>4</v>
      </c>
      <c r="N4" s="96">
        <v>4</v>
      </c>
      <c r="O4" s="96">
        <v>4</v>
      </c>
      <c r="P4" s="96">
        <v>4</v>
      </c>
      <c r="Q4" s="96">
        <v>4</v>
      </c>
      <c r="R4" s="96">
        <v>4</v>
      </c>
    </row>
    <row r="5" spans="1:20" x14ac:dyDescent="0.55000000000000004">
      <c r="A5" s="37" t="s">
        <v>98</v>
      </c>
      <c r="B5" s="36" t="s">
        <v>8</v>
      </c>
      <c r="C5" s="36" t="s">
        <v>47</v>
      </c>
      <c r="D5" s="36" t="s">
        <v>30</v>
      </c>
      <c r="E5" s="36" t="s">
        <v>48</v>
      </c>
      <c r="F5" s="36" t="s">
        <v>51</v>
      </c>
      <c r="G5" s="127" t="s">
        <v>193</v>
      </c>
      <c r="H5" s="36" t="s">
        <v>41</v>
      </c>
      <c r="I5" s="36" t="s">
        <v>50</v>
      </c>
      <c r="J5" s="93">
        <v>4</v>
      </c>
      <c r="K5" s="93">
        <v>4</v>
      </c>
      <c r="L5" s="93">
        <v>4</v>
      </c>
      <c r="M5" s="96">
        <v>4</v>
      </c>
      <c r="N5" s="96">
        <v>4</v>
      </c>
      <c r="O5" s="96">
        <v>4</v>
      </c>
      <c r="P5" s="96">
        <v>4</v>
      </c>
      <c r="Q5" s="96">
        <v>4</v>
      </c>
      <c r="R5" s="96">
        <v>4</v>
      </c>
    </row>
    <row r="6" spans="1:20" x14ac:dyDescent="0.55000000000000004">
      <c r="A6" s="37" t="s">
        <v>100</v>
      </c>
      <c r="B6" s="36" t="s">
        <v>8</v>
      </c>
      <c r="C6" s="36" t="s">
        <v>13</v>
      </c>
      <c r="D6" s="36" t="s">
        <v>31</v>
      </c>
      <c r="E6" s="36" t="s">
        <v>14</v>
      </c>
      <c r="F6" s="36" t="s">
        <v>54</v>
      </c>
      <c r="G6" s="127" t="s">
        <v>193</v>
      </c>
      <c r="H6" s="36" t="s">
        <v>39</v>
      </c>
      <c r="I6" s="36" t="s">
        <v>50</v>
      </c>
      <c r="J6" s="93">
        <v>5</v>
      </c>
      <c r="K6" s="93">
        <v>5</v>
      </c>
      <c r="L6" s="93">
        <v>5</v>
      </c>
      <c r="M6" s="96">
        <v>5</v>
      </c>
      <c r="N6" s="96">
        <v>5</v>
      </c>
      <c r="O6" s="96">
        <v>5</v>
      </c>
      <c r="P6" s="96">
        <v>5</v>
      </c>
      <c r="Q6" s="96">
        <v>4</v>
      </c>
      <c r="R6" s="96">
        <v>4</v>
      </c>
    </row>
    <row r="7" spans="1:20" x14ac:dyDescent="0.55000000000000004">
      <c r="A7" s="37" t="s">
        <v>101</v>
      </c>
      <c r="B7" s="36" t="s">
        <v>8</v>
      </c>
      <c r="C7" s="36" t="s">
        <v>47</v>
      </c>
      <c r="D7" s="36" t="s">
        <v>30</v>
      </c>
      <c r="E7" s="36" t="s">
        <v>48</v>
      </c>
      <c r="F7" s="36" t="s">
        <v>51</v>
      </c>
      <c r="G7" s="127" t="s">
        <v>193</v>
      </c>
      <c r="H7" s="36" t="s">
        <v>39</v>
      </c>
      <c r="I7" s="36" t="s">
        <v>50</v>
      </c>
      <c r="J7" s="93">
        <v>5</v>
      </c>
      <c r="K7" s="93">
        <v>5</v>
      </c>
      <c r="L7" s="93">
        <v>5</v>
      </c>
      <c r="M7" s="96">
        <v>5</v>
      </c>
      <c r="N7" s="96">
        <v>5</v>
      </c>
      <c r="O7" s="96">
        <v>5</v>
      </c>
      <c r="P7" s="96">
        <v>5</v>
      </c>
      <c r="Q7" s="96">
        <v>5</v>
      </c>
      <c r="R7" s="96">
        <v>5</v>
      </c>
    </row>
    <row r="8" spans="1:20" x14ac:dyDescent="0.55000000000000004">
      <c r="A8" s="37" t="s">
        <v>103</v>
      </c>
      <c r="B8" s="36" t="s">
        <v>8</v>
      </c>
      <c r="C8" s="36" t="s">
        <v>47</v>
      </c>
      <c r="D8" s="36" t="s">
        <v>22</v>
      </c>
      <c r="E8" s="36" t="s">
        <v>48</v>
      </c>
      <c r="F8" s="36" t="s">
        <v>49</v>
      </c>
      <c r="G8" s="127" t="s">
        <v>203</v>
      </c>
      <c r="H8" s="36" t="s">
        <v>55</v>
      </c>
      <c r="I8" s="36" t="s">
        <v>50</v>
      </c>
      <c r="J8" s="93">
        <v>4</v>
      </c>
      <c r="K8" s="93">
        <v>4</v>
      </c>
      <c r="L8" s="93">
        <v>4</v>
      </c>
      <c r="M8" s="96">
        <v>4</v>
      </c>
      <c r="N8" s="96">
        <v>4</v>
      </c>
      <c r="O8" s="96">
        <v>3</v>
      </c>
      <c r="P8" s="96">
        <v>3</v>
      </c>
      <c r="Q8" s="96">
        <v>3</v>
      </c>
      <c r="R8" s="96">
        <v>3</v>
      </c>
    </row>
    <row r="9" spans="1:20" x14ac:dyDescent="0.55000000000000004">
      <c r="A9" s="37" t="s">
        <v>105</v>
      </c>
      <c r="B9" s="36" t="s">
        <v>8</v>
      </c>
      <c r="C9" s="36" t="s">
        <v>47</v>
      </c>
      <c r="D9" s="36" t="s">
        <v>30</v>
      </c>
      <c r="E9" s="36" t="s">
        <v>48</v>
      </c>
      <c r="F9" s="36" t="s">
        <v>51</v>
      </c>
      <c r="G9" s="127" t="s">
        <v>204</v>
      </c>
      <c r="H9" s="36" t="s">
        <v>41</v>
      </c>
      <c r="I9" s="36" t="s">
        <v>50</v>
      </c>
      <c r="J9" s="93">
        <v>4</v>
      </c>
      <c r="K9" s="93">
        <v>3</v>
      </c>
      <c r="L9" s="93">
        <v>3</v>
      </c>
      <c r="M9" s="96">
        <v>3</v>
      </c>
      <c r="N9" s="96">
        <v>5</v>
      </c>
      <c r="O9" s="96">
        <v>3</v>
      </c>
      <c r="P9" s="96">
        <v>3</v>
      </c>
      <c r="Q9" s="96">
        <v>3</v>
      </c>
      <c r="R9" s="96">
        <v>3</v>
      </c>
    </row>
    <row r="10" spans="1:20" x14ac:dyDescent="0.55000000000000004">
      <c r="A10" s="37" t="s">
        <v>107</v>
      </c>
      <c r="B10" s="36" t="s">
        <v>8</v>
      </c>
      <c r="C10" s="36" t="s">
        <v>47</v>
      </c>
      <c r="D10" s="36" t="s">
        <v>30</v>
      </c>
      <c r="E10" s="36" t="s">
        <v>48</v>
      </c>
      <c r="F10" s="36" t="s">
        <v>51</v>
      </c>
      <c r="G10" s="127" t="s">
        <v>193</v>
      </c>
      <c r="H10" s="36" t="s">
        <v>41</v>
      </c>
      <c r="I10" s="36" t="s">
        <v>50</v>
      </c>
      <c r="J10" s="93">
        <v>5</v>
      </c>
      <c r="K10" s="93">
        <v>4</v>
      </c>
      <c r="L10" s="93">
        <v>5</v>
      </c>
      <c r="M10" s="96">
        <v>5</v>
      </c>
      <c r="N10" s="96">
        <v>5</v>
      </c>
      <c r="O10" s="96">
        <v>5</v>
      </c>
      <c r="P10" s="96">
        <v>5</v>
      </c>
      <c r="Q10" s="96">
        <v>5</v>
      </c>
      <c r="R10" s="96">
        <v>5</v>
      </c>
      <c r="T10" s="36" t="s">
        <v>56</v>
      </c>
    </row>
    <row r="11" spans="1:20" x14ac:dyDescent="0.55000000000000004">
      <c r="A11" s="37" t="s">
        <v>108</v>
      </c>
      <c r="B11" s="36" t="s">
        <v>8</v>
      </c>
      <c r="C11" s="36" t="s">
        <v>47</v>
      </c>
      <c r="D11" s="36" t="s">
        <v>30</v>
      </c>
      <c r="E11" s="36" t="s">
        <v>53</v>
      </c>
      <c r="F11" s="36" t="s">
        <v>51</v>
      </c>
      <c r="G11" s="127" t="s">
        <v>203</v>
      </c>
      <c r="H11" s="36" t="s">
        <v>39</v>
      </c>
      <c r="I11" s="36" t="s">
        <v>50</v>
      </c>
      <c r="J11" s="93">
        <v>4</v>
      </c>
      <c r="K11" s="93">
        <v>4</v>
      </c>
      <c r="L11" s="93">
        <v>4</v>
      </c>
      <c r="M11" s="96">
        <v>4</v>
      </c>
      <c r="N11" s="96">
        <v>4</v>
      </c>
      <c r="O11" s="96">
        <v>4</v>
      </c>
      <c r="P11" s="96">
        <v>4</v>
      </c>
      <c r="Q11" s="96">
        <v>4</v>
      </c>
      <c r="R11" s="96">
        <v>4</v>
      </c>
    </row>
    <row r="12" spans="1:20" x14ac:dyDescent="0.55000000000000004">
      <c r="A12" s="37" t="s">
        <v>110</v>
      </c>
      <c r="B12" s="36" t="s">
        <v>8</v>
      </c>
      <c r="C12" s="36" t="s">
        <v>13</v>
      </c>
      <c r="D12" s="36" t="s">
        <v>30</v>
      </c>
      <c r="E12" s="36" t="s">
        <v>53</v>
      </c>
      <c r="F12" s="36" t="s">
        <v>51</v>
      </c>
      <c r="G12" s="127" t="s">
        <v>203</v>
      </c>
      <c r="H12" s="36" t="s">
        <v>42</v>
      </c>
      <c r="I12" s="36" t="s">
        <v>50</v>
      </c>
      <c r="J12" s="93">
        <v>5</v>
      </c>
      <c r="K12" s="93">
        <v>4</v>
      </c>
      <c r="L12" s="93">
        <v>4</v>
      </c>
      <c r="M12" s="96">
        <v>5</v>
      </c>
      <c r="N12" s="96">
        <v>5</v>
      </c>
      <c r="O12" s="96">
        <v>5</v>
      </c>
      <c r="P12" s="96">
        <v>5</v>
      </c>
      <c r="Q12" s="96">
        <v>5</v>
      </c>
      <c r="R12" s="96">
        <v>5</v>
      </c>
    </row>
    <row r="13" spans="1:20" x14ac:dyDescent="0.55000000000000004">
      <c r="A13" s="37" t="s">
        <v>112</v>
      </c>
      <c r="B13" s="36" t="s">
        <v>12</v>
      </c>
      <c r="C13" s="36" t="s">
        <v>13</v>
      </c>
      <c r="D13" s="36" t="s">
        <v>25</v>
      </c>
      <c r="E13" s="36" t="s">
        <v>72</v>
      </c>
      <c r="F13" s="36" t="s">
        <v>57</v>
      </c>
      <c r="G13" s="127" t="s">
        <v>193</v>
      </c>
      <c r="H13" s="36" t="s">
        <v>42</v>
      </c>
      <c r="I13" s="36" t="s">
        <v>50</v>
      </c>
      <c r="J13" s="93">
        <v>5</v>
      </c>
      <c r="K13" s="93">
        <v>5</v>
      </c>
      <c r="L13" s="93">
        <v>5</v>
      </c>
      <c r="M13" s="96">
        <v>5</v>
      </c>
      <c r="N13" s="96">
        <v>5</v>
      </c>
      <c r="O13" s="96">
        <v>5</v>
      </c>
      <c r="P13" s="96">
        <v>5</v>
      </c>
      <c r="Q13" s="96">
        <v>5</v>
      </c>
      <c r="R13" s="96">
        <v>5</v>
      </c>
    </row>
    <row r="14" spans="1:20" x14ac:dyDescent="0.55000000000000004">
      <c r="A14" s="37" t="s">
        <v>114</v>
      </c>
      <c r="B14" s="36" t="s">
        <v>8</v>
      </c>
      <c r="C14" s="36" t="s">
        <v>47</v>
      </c>
      <c r="D14" s="36" t="s">
        <v>25</v>
      </c>
      <c r="E14" s="36" t="s">
        <v>53</v>
      </c>
      <c r="F14" s="36" t="s">
        <v>54</v>
      </c>
      <c r="G14" s="127" t="s">
        <v>203</v>
      </c>
      <c r="H14" s="36" t="s">
        <v>41</v>
      </c>
      <c r="I14" s="36" t="s">
        <v>50</v>
      </c>
      <c r="J14" s="93">
        <v>4</v>
      </c>
      <c r="K14" s="93">
        <v>4</v>
      </c>
      <c r="L14" s="93">
        <v>4</v>
      </c>
      <c r="M14" s="96">
        <v>5</v>
      </c>
      <c r="N14" s="96">
        <v>5</v>
      </c>
      <c r="O14" s="96">
        <v>5</v>
      </c>
      <c r="P14" s="96">
        <v>5</v>
      </c>
      <c r="Q14" s="96">
        <v>5</v>
      </c>
      <c r="R14" s="96">
        <v>5</v>
      </c>
    </row>
    <row r="15" spans="1:20" x14ac:dyDescent="0.55000000000000004">
      <c r="A15" s="37" t="s">
        <v>115</v>
      </c>
      <c r="B15" s="36" t="s">
        <v>8</v>
      </c>
      <c r="C15" s="36" t="s">
        <v>47</v>
      </c>
      <c r="D15" s="36" t="s">
        <v>30</v>
      </c>
      <c r="E15" s="36" t="s">
        <v>53</v>
      </c>
      <c r="F15" s="36" t="s">
        <v>51</v>
      </c>
      <c r="G15" s="127" t="s">
        <v>203</v>
      </c>
      <c r="H15" s="36" t="s">
        <v>42</v>
      </c>
      <c r="I15" s="36" t="s">
        <v>50</v>
      </c>
      <c r="J15" s="93">
        <v>5</v>
      </c>
      <c r="K15" s="93">
        <v>3</v>
      </c>
      <c r="L15" s="93">
        <v>4</v>
      </c>
      <c r="M15" s="96">
        <v>4</v>
      </c>
      <c r="N15" s="96">
        <v>5</v>
      </c>
      <c r="O15" s="96">
        <v>4</v>
      </c>
      <c r="P15" s="96">
        <v>4</v>
      </c>
      <c r="Q15" s="96">
        <v>4</v>
      </c>
      <c r="R15" s="96">
        <v>5</v>
      </c>
    </row>
    <row r="16" spans="1:20" x14ac:dyDescent="0.55000000000000004">
      <c r="A16" s="37" t="s">
        <v>117</v>
      </c>
      <c r="B16" s="36" t="s">
        <v>12</v>
      </c>
      <c r="C16" s="36" t="s">
        <v>47</v>
      </c>
      <c r="D16" s="36" t="s">
        <v>25</v>
      </c>
      <c r="E16" s="36" t="s">
        <v>14</v>
      </c>
      <c r="F16" s="36" t="s">
        <v>57</v>
      </c>
      <c r="G16" s="127" t="s">
        <v>193</v>
      </c>
      <c r="H16" s="36" t="s">
        <v>42</v>
      </c>
      <c r="I16" s="36" t="s">
        <v>50</v>
      </c>
      <c r="J16" s="93">
        <v>5</v>
      </c>
      <c r="K16" s="93">
        <v>5</v>
      </c>
      <c r="L16" s="93">
        <v>3</v>
      </c>
      <c r="M16" s="96">
        <v>5</v>
      </c>
      <c r="N16" s="96">
        <v>5</v>
      </c>
      <c r="O16" s="96">
        <v>4</v>
      </c>
      <c r="P16" s="96">
        <v>3</v>
      </c>
      <c r="Q16" s="96">
        <v>5</v>
      </c>
      <c r="R16" s="96">
        <v>5</v>
      </c>
    </row>
    <row r="17" spans="1:20" x14ac:dyDescent="0.55000000000000004">
      <c r="A17" s="37" t="s">
        <v>119</v>
      </c>
      <c r="B17" s="36" t="s">
        <v>8</v>
      </c>
      <c r="C17" s="36" t="s">
        <v>47</v>
      </c>
      <c r="D17" s="36" t="s">
        <v>30</v>
      </c>
      <c r="E17" s="36" t="s">
        <v>48</v>
      </c>
      <c r="F17" s="36" t="s">
        <v>51</v>
      </c>
      <c r="G17" s="127" t="s">
        <v>193</v>
      </c>
      <c r="H17" s="36" t="s">
        <v>38</v>
      </c>
      <c r="I17" s="36" t="s">
        <v>50</v>
      </c>
      <c r="J17" s="93">
        <v>3</v>
      </c>
      <c r="K17" s="93">
        <v>4</v>
      </c>
      <c r="L17" s="93">
        <v>4</v>
      </c>
      <c r="M17" s="96">
        <v>4</v>
      </c>
      <c r="N17" s="96">
        <v>4</v>
      </c>
      <c r="O17" s="96">
        <v>3</v>
      </c>
      <c r="P17" s="96">
        <v>4</v>
      </c>
      <c r="Q17" s="96">
        <v>4</v>
      </c>
      <c r="R17" s="96">
        <v>4</v>
      </c>
    </row>
    <row r="18" spans="1:20" x14ac:dyDescent="0.55000000000000004">
      <c r="A18" s="37" t="s">
        <v>121</v>
      </c>
      <c r="B18" s="36" t="s">
        <v>12</v>
      </c>
      <c r="C18" s="36" t="s">
        <v>13</v>
      </c>
      <c r="D18" s="36" t="s">
        <v>25</v>
      </c>
      <c r="E18" s="36" t="s">
        <v>72</v>
      </c>
      <c r="F18" s="36" t="s">
        <v>54</v>
      </c>
      <c r="G18" s="127" t="s">
        <v>193</v>
      </c>
      <c r="H18" s="36" t="s">
        <v>42</v>
      </c>
      <c r="I18" s="36" t="s">
        <v>50</v>
      </c>
      <c r="J18" s="93">
        <v>4</v>
      </c>
      <c r="K18" s="93">
        <v>4</v>
      </c>
      <c r="L18" s="93">
        <v>4</v>
      </c>
      <c r="M18" s="96">
        <v>4</v>
      </c>
      <c r="N18" s="96">
        <v>4</v>
      </c>
      <c r="O18" s="96">
        <v>4</v>
      </c>
      <c r="P18" s="96">
        <v>4</v>
      </c>
      <c r="Q18" s="96">
        <v>4</v>
      </c>
      <c r="R18" s="96">
        <v>4</v>
      </c>
    </row>
    <row r="19" spans="1:20" x14ac:dyDescent="0.55000000000000004">
      <c r="A19" s="37" t="s">
        <v>122</v>
      </c>
      <c r="B19" s="36" t="s">
        <v>8</v>
      </c>
      <c r="C19" s="36" t="s">
        <v>47</v>
      </c>
      <c r="D19" s="36" t="s">
        <v>30</v>
      </c>
      <c r="E19" s="36" t="s">
        <v>53</v>
      </c>
      <c r="F19" s="36" t="s">
        <v>51</v>
      </c>
      <c r="G19" s="127" t="s">
        <v>193</v>
      </c>
      <c r="H19" s="36" t="s">
        <v>40</v>
      </c>
      <c r="I19" s="36" t="s">
        <v>50</v>
      </c>
      <c r="J19" s="93">
        <v>5</v>
      </c>
      <c r="K19" s="93">
        <v>5</v>
      </c>
      <c r="L19" s="93">
        <v>5</v>
      </c>
      <c r="M19" s="96">
        <v>5</v>
      </c>
      <c r="N19" s="96">
        <v>5</v>
      </c>
      <c r="O19" s="96">
        <v>5</v>
      </c>
      <c r="P19" s="96">
        <v>5</v>
      </c>
      <c r="Q19" s="96">
        <v>5</v>
      </c>
      <c r="R19" s="96">
        <v>5</v>
      </c>
    </row>
    <row r="20" spans="1:20" x14ac:dyDescent="0.55000000000000004">
      <c r="A20" s="37" t="s">
        <v>124</v>
      </c>
      <c r="B20" s="36" t="s">
        <v>8</v>
      </c>
      <c r="C20" s="36" t="s">
        <v>13</v>
      </c>
      <c r="D20" s="36" t="s">
        <v>25</v>
      </c>
      <c r="E20" s="36" t="s">
        <v>14</v>
      </c>
      <c r="F20" s="36" t="s">
        <v>54</v>
      </c>
      <c r="G20" s="127" t="s">
        <v>193</v>
      </c>
      <c r="H20" s="36" t="s">
        <v>40</v>
      </c>
      <c r="I20" s="36" t="s">
        <v>50</v>
      </c>
      <c r="J20" s="93">
        <v>3</v>
      </c>
      <c r="K20" s="93">
        <v>3</v>
      </c>
      <c r="L20" s="93">
        <v>5</v>
      </c>
      <c r="M20" s="96">
        <v>5</v>
      </c>
      <c r="N20" s="96">
        <v>5</v>
      </c>
      <c r="O20" s="96">
        <v>5</v>
      </c>
      <c r="P20" s="96">
        <v>5</v>
      </c>
      <c r="Q20" s="96">
        <v>5</v>
      </c>
      <c r="R20" s="96">
        <v>5</v>
      </c>
    </row>
    <row r="21" spans="1:20" x14ac:dyDescent="0.55000000000000004">
      <c r="A21" s="37" t="s">
        <v>126</v>
      </c>
      <c r="B21" s="36" t="s">
        <v>8</v>
      </c>
      <c r="C21" s="36" t="s">
        <v>47</v>
      </c>
      <c r="D21" s="36" t="s">
        <v>25</v>
      </c>
      <c r="E21" s="36" t="s">
        <v>53</v>
      </c>
      <c r="F21" s="36" t="s">
        <v>51</v>
      </c>
      <c r="G21" s="127" t="s">
        <v>193</v>
      </c>
      <c r="H21" s="36" t="s">
        <v>39</v>
      </c>
      <c r="I21" s="36" t="s">
        <v>50</v>
      </c>
      <c r="J21" s="93">
        <v>5</v>
      </c>
      <c r="K21" s="93">
        <v>4</v>
      </c>
      <c r="L21" s="93">
        <v>4</v>
      </c>
      <c r="M21" s="96">
        <v>5</v>
      </c>
      <c r="N21" s="96">
        <v>4</v>
      </c>
      <c r="O21" s="96">
        <v>4</v>
      </c>
      <c r="P21" s="96">
        <v>4</v>
      </c>
      <c r="Q21" s="96">
        <v>4</v>
      </c>
      <c r="R21" s="96">
        <v>4</v>
      </c>
    </row>
    <row r="22" spans="1:20" x14ac:dyDescent="0.55000000000000004">
      <c r="A22" s="37" t="s">
        <v>128</v>
      </c>
      <c r="B22" s="36" t="s">
        <v>8</v>
      </c>
      <c r="C22" s="36" t="s">
        <v>13</v>
      </c>
      <c r="D22" s="36" t="s">
        <v>25</v>
      </c>
      <c r="E22" s="36" t="s">
        <v>74</v>
      </c>
      <c r="F22" s="36" t="s">
        <v>49</v>
      </c>
      <c r="G22" s="127" t="s">
        <v>203</v>
      </c>
      <c r="H22" s="36" t="s">
        <v>38</v>
      </c>
      <c r="I22" s="36" t="s">
        <v>50</v>
      </c>
      <c r="J22" s="93">
        <v>5</v>
      </c>
      <c r="K22" s="93">
        <v>5</v>
      </c>
      <c r="L22" s="93">
        <v>5</v>
      </c>
      <c r="M22" s="96">
        <v>5</v>
      </c>
      <c r="N22" s="96">
        <v>5</v>
      </c>
      <c r="O22" s="96">
        <v>5</v>
      </c>
      <c r="P22" s="96">
        <v>5</v>
      </c>
      <c r="Q22" s="96">
        <v>5</v>
      </c>
      <c r="R22" s="96">
        <v>5</v>
      </c>
    </row>
    <row r="23" spans="1:20" x14ac:dyDescent="0.55000000000000004">
      <c r="A23" s="37" t="s">
        <v>130</v>
      </c>
      <c r="B23" s="36" t="s">
        <v>8</v>
      </c>
      <c r="C23" s="36" t="s">
        <v>13</v>
      </c>
      <c r="D23" s="36" t="s">
        <v>25</v>
      </c>
      <c r="E23" s="36" t="s">
        <v>53</v>
      </c>
      <c r="F23" s="36" t="s">
        <v>51</v>
      </c>
      <c r="G23" s="127" t="s">
        <v>193</v>
      </c>
      <c r="H23" s="36" t="s">
        <v>39</v>
      </c>
      <c r="I23" s="36" t="s">
        <v>50</v>
      </c>
      <c r="J23" s="93">
        <v>4</v>
      </c>
      <c r="K23" s="93">
        <v>4</v>
      </c>
      <c r="L23" s="93">
        <v>4</v>
      </c>
      <c r="M23" s="96">
        <v>4</v>
      </c>
      <c r="N23" s="96">
        <v>4</v>
      </c>
      <c r="O23" s="96">
        <v>4</v>
      </c>
      <c r="P23" s="96">
        <v>4</v>
      </c>
      <c r="Q23" s="96">
        <v>4</v>
      </c>
      <c r="R23" s="96">
        <v>4</v>
      </c>
      <c r="T23" s="36" t="s">
        <v>56</v>
      </c>
    </row>
    <row r="24" spans="1:20" x14ac:dyDescent="0.55000000000000004">
      <c r="A24" s="37" t="s">
        <v>132</v>
      </c>
      <c r="B24" s="36" t="s">
        <v>8</v>
      </c>
      <c r="C24" s="36" t="s">
        <v>47</v>
      </c>
      <c r="D24" s="36" t="s">
        <v>31</v>
      </c>
      <c r="E24" s="36" t="s">
        <v>48</v>
      </c>
      <c r="F24" s="36" t="s">
        <v>51</v>
      </c>
      <c r="G24" s="127" t="s">
        <v>193</v>
      </c>
      <c r="H24" s="36" t="s">
        <v>38</v>
      </c>
      <c r="I24" s="36" t="s">
        <v>50</v>
      </c>
      <c r="J24" s="93">
        <v>5</v>
      </c>
      <c r="K24" s="93">
        <v>5</v>
      </c>
      <c r="L24" s="93">
        <v>5</v>
      </c>
      <c r="M24" s="96">
        <v>5</v>
      </c>
      <c r="N24" s="96">
        <v>5</v>
      </c>
      <c r="O24" s="96">
        <v>5</v>
      </c>
      <c r="P24" s="96">
        <v>5</v>
      </c>
      <c r="Q24" s="96">
        <v>5</v>
      </c>
      <c r="R24" s="96">
        <v>5</v>
      </c>
      <c r="T24" s="36" t="s">
        <v>56</v>
      </c>
    </row>
    <row r="25" spans="1:20" x14ac:dyDescent="0.55000000000000004">
      <c r="A25" s="37" t="s">
        <v>133</v>
      </c>
      <c r="B25" s="36" t="s">
        <v>8</v>
      </c>
      <c r="C25" s="36" t="s">
        <v>47</v>
      </c>
      <c r="D25" s="36" t="s">
        <v>30</v>
      </c>
      <c r="E25" s="36" t="s">
        <v>48</v>
      </c>
      <c r="F25" s="36" t="s">
        <v>51</v>
      </c>
      <c r="G25" s="127" t="s">
        <v>203</v>
      </c>
      <c r="H25" s="36" t="s">
        <v>42</v>
      </c>
      <c r="I25" s="36" t="s">
        <v>50</v>
      </c>
      <c r="J25" s="93">
        <v>5</v>
      </c>
      <c r="K25" s="93">
        <v>5</v>
      </c>
      <c r="L25" s="93">
        <v>5</v>
      </c>
      <c r="M25" s="96">
        <v>5</v>
      </c>
      <c r="N25" s="96">
        <v>5</v>
      </c>
      <c r="O25" s="96">
        <v>4</v>
      </c>
      <c r="P25" s="96">
        <v>4</v>
      </c>
      <c r="Q25" s="96">
        <v>3</v>
      </c>
      <c r="R25" s="96">
        <v>3</v>
      </c>
    </row>
    <row r="26" spans="1:20" x14ac:dyDescent="0.55000000000000004">
      <c r="A26" s="37" t="s">
        <v>134</v>
      </c>
      <c r="B26" s="36" t="s">
        <v>8</v>
      </c>
      <c r="C26" s="36" t="s">
        <v>47</v>
      </c>
      <c r="D26" s="36" t="s">
        <v>22</v>
      </c>
      <c r="E26" s="36" t="s">
        <v>53</v>
      </c>
      <c r="F26" s="36" t="s">
        <v>51</v>
      </c>
      <c r="G26" s="127" t="s">
        <v>205</v>
      </c>
      <c r="H26" s="36" t="s">
        <v>40</v>
      </c>
      <c r="I26" s="36" t="s">
        <v>50</v>
      </c>
      <c r="J26" s="93">
        <v>5</v>
      </c>
      <c r="K26" s="93">
        <v>5</v>
      </c>
      <c r="L26" s="93">
        <v>5</v>
      </c>
      <c r="M26" s="96">
        <v>5</v>
      </c>
      <c r="N26" s="96">
        <v>4</v>
      </c>
      <c r="O26" s="96">
        <v>5</v>
      </c>
      <c r="P26" s="96">
        <v>5</v>
      </c>
      <c r="Q26" s="96">
        <v>5</v>
      </c>
      <c r="R26" s="96">
        <v>4</v>
      </c>
    </row>
    <row r="27" spans="1:20" x14ac:dyDescent="0.55000000000000004">
      <c r="A27" s="37" t="s">
        <v>135</v>
      </c>
      <c r="B27" s="36" t="s">
        <v>12</v>
      </c>
      <c r="C27" s="36" t="s">
        <v>47</v>
      </c>
      <c r="D27" s="36" t="s">
        <v>30</v>
      </c>
      <c r="E27" s="36" t="s">
        <v>53</v>
      </c>
      <c r="F27" s="36" t="s">
        <v>49</v>
      </c>
      <c r="G27" s="127" t="s">
        <v>205</v>
      </c>
      <c r="H27" s="36" t="s">
        <v>40</v>
      </c>
      <c r="I27" s="36" t="s">
        <v>50</v>
      </c>
      <c r="J27" s="93">
        <v>4</v>
      </c>
      <c r="K27" s="93">
        <v>4</v>
      </c>
      <c r="L27" s="93">
        <v>4</v>
      </c>
      <c r="M27" s="96">
        <v>5</v>
      </c>
      <c r="N27" s="96">
        <v>5</v>
      </c>
      <c r="O27" s="96">
        <v>4</v>
      </c>
      <c r="P27" s="96">
        <v>4</v>
      </c>
      <c r="Q27" s="96">
        <v>4</v>
      </c>
      <c r="R27" s="96">
        <v>4</v>
      </c>
    </row>
    <row r="28" spans="1:20" x14ac:dyDescent="0.55000000000000004">
      <c r="A28" s="37" t="s">
        <v>137</v>
      </c>
      <c r="B28" s="36" t="s">
        <v>8</v>
      </c>
      <c r="C28" s="36" t="s">
        <v>47</v>
      </c>
      <c r="D28" s="36" t="s">
        <v>22</v>
      </c>
      <c r="E28" s="36" t="s">
        <v>48</v>
      </c>
      <c r="F28" s="36" t="s">
        <v>51</v>
      </c>
      <c r="G28" s="127" t="s">
        <v>205</v>
      </c>
      <c r="H28" s="36" t="s">
        <v>38</v>
      </c>
      <c r="I28" s="36" t="s">
        <v>50</v>
      </c>
      <c r="J28" s="93">
        <v>5</v>
      </c>
      <c r="K28" s="93">
        <v>5</v>
      </c>
      <c r="L28" s="93">
        <v>5</v>
      </c>
      <c r="M28" s="96">
        <v>5</v>
      </c>
      <c r="N28" s="96">
        <v>5</v>
      </c>
      <c r="O28" s="96">
        <v>5</v>
      </c>
      <c r="P28" s="96">
        <v>5</v>
      </c>
      <c r="Q28" s="96">
        <v>5</v>
      </c>
      <c r="R28" s="96">
        <v>5</v>
      </c>
    </row>
    <row r="29" spans="1:20" x14ac:dyDescent="0.55000000000000004">
      <c r="A29" s="37" t="s">
        <v>138</v>
      </c>
      <c r="B29" s="36" t="s">
        <v>8</v>
      </c>
      <c r="C29" s="36" t="s">
        <v>13</v>
      </c>
      <c r="D29" s="36" t="s">
        <v>25</v>
      </c>
      <c r="E29" s="36" t="s">
        <v>72</v>
      </c>
      <c r="F29" s="36" t="s">
        <v>54</v>
      </c>
      <c r="G29" s="127" t="s">
        <v>192</v>
      </c>
      <c r="H29" s="36" t="s">
        <v>39</v>
      </c>
      <c r="I29" s="36" t="s">
        <v>50</v>
      </c>
      <c r="J29" s="93">
        <v>4</v>
      </c>
      <c r="K29" s="93">
        <v>4</v>
      </c>
      <c r="L29" s="93">
        <v>5</v>
      </c>
      <c r="M29" s="96">
        <v>4</v>
      </c>
      <c r="N29" s="96">
        <v>4</v>
      </c>
      <c r="O29" s="96">
        <v>3</v>
      </c>
      <c r="P29" s="96">
        <v>3</v>
      </c>
      <c r="Q29" s="96">
        <v>4</v>
      </c>
      <c r="R29" s="96">
        <v>4</v>
      </c>
    </row>
    <row r="30" spans="1:20" x14ac:dyDescent="0.55000000000000004">
      <c r="A30" s="37" t="s">
        <v>139</v>
      </c>
      <c r="B30" s="36" t="s">
        <v>12</v>
      </c>
      <c r="C30" s="36" t="s">
        <v>13</v>
      </c>
      <c r="D30" s="36" t="s">
        <v>30</v>
      </c>
      <c r="E30" s="36" t="s">
        <v>53</v>
      </c>
      <c r="F30" s="36" t="s">
        <v>51</v>
      </c>
      <c r="G30" s="127" t="s">
        <v>191</v>
      </c>
      <c r="H30" s="36" t="s">
        <v>39</v>
      </c>
      <c r="I30" s="36" t="s">
        <v>50</v>
      </c>
      <c r="J30" s="93">
        <v>5</v>
      </c>
      <c r="K30" s="93">
        <v>5</v>
      </c>
      <c r="L30" s="93">
        <v>5</v>
      </c>
      <c r="M30" s="96">
        <v>5</v>
      </c>
      <c r="N30" s="96">
        <v>5</v>
      </c>
      <c r="O30" s="96">
        <v>5</v>
      </c>
      <c r="P30" s="96">
        <v>5</v>
      </c>
      <c r="Q30" s="96">
        <v>5</v>
      </c>
      <c r="R30" s="96">
        <v>5</v>
      </c>
    </row>
    <row r="31" spans="1:20" x14ac:dyDescent="0.55000000000000004">
      <c r="A31" s="37" t="s">
        <v>71</v>
      </c>
      <c r="B31" s="36" t="s">
        <v>12</v>
      </c>
      <c r="C31" s="36" t="s">
        <v>47</v>
      </c>
      <c r="D31" s="36" t="s">
        <v>25</v>
      </c>
      <c r="E31" s="36" t="s">
        <v>72</v>
      </c>
      <c r="F31" s="36" t="s">
        <v>57</v>
      </c>
      <c r="G31" s="127" t="s">
        <v>192</v>
      </c>
      <c r="H31" s="36" t="s">
        <v>40</v>
      </c>
      <c r="I31" s="36" t="s">
        <v>50</v>
      </c>
      <c r="J31" s="91">
        <v>5</v>
      </c>
      <c r="K31" s="91">
        <v>5</v>
      </c>
      <c r="L31" s="91">
        <v>5</v>
      </c>
      <c r="M31" s="96">
        <v>5</v>
      </c>
      <c r="N31" s="94">
        <v>5</v>
      </c>
      <c r="O31" s="94">
        <v>5</v>
      </c>
      <c r="P31" s="94">
        <v>5</v>
      </c>
      <c r="Q31" s="94">
        <v>5</v>
      </c>
      <c r="R31" s="94">
        <v>5</v>
      </c>
    </row>
    <row r="32" spans="1:20" x14ac:dyDescent="0.55000000000000004">
      <c r="A32" s="37" t="s">
        <v>58</v>
      </c>
      <c r="B32" s="36" t="s">
        <v>12</v>
      </c>
      <c r="C32" s="36" t="s">
        <v>13</v>
      </c>
      <c r="D32" s="36" t="s">
        <v>25</v>
      </c>
      <c r="E32" s="36" t="s">
        <v>72</v>
      </c>
      <c r="F32" s="36" t="s">
        <v>54</v>
      </c>
      <c r="G32" s="127" t="s">
        <v>192</v>
      </c>
      <c r="H32" s="36" t="s">
        <v>42</v>
      </c>
      <c r="I32" s="36" t="s">
        <v>50</v>
      </c>
      <c r="J32" s="91">
        <v>5</v>
      </c>
      <c r="K32" s="91">
        <v>5</v>
      </c>
      <c r="L32" s="91">
        <v>5</v>
      </c>
      <c r="M32" s="96">
        <v>5</v>
      </c>
      <c r="N32" s="94">
        <v>5</v>
      </c>
      <c r="O32" s="94">
        <v>5</v>
      </c>
      <c r="P32" s="94">
        <v>5</v>
      </c>
      <c r="Q32" s="94">
        <v>5</v>
      </c>
      <c r="R32" s="94">
        <v>5</v>
      </c>
    </row>
    <row r="33" spans="1:19" x14ac:dyDescent="0.55000000000000004">
      <c r="A33" s="37" t="s">
        <v>52</v>
      </c>
      <c r="B33" s="36" t="s">
        <v>12</v>
      </c>
      <c r="C33" s="36" t="s">
        <v>47</v>
      </c>
      <c r="D33" s="36" t="s">
        <v>30</v>
      </c>
      <c r="E33" s="36" t="s">
        <v>53</v>
      </c>
      <c r="F33" s="36" t="s">
        <v>54</v>
      </c>
      <c r="G33" s="127" t="s">
        <v>191</v>
      </c>
      <c r="H33" s="36" t="s">
        <v>41</v>
      </c>
      <c r="I33" s="36" t="s">
        <v>50</v>
      </c>
      <c r="J33" s="91">
        <v>4</v>
      </c>
      <c r="K33" s="91">
        <v>4</v>
      </c>
      <c r="L33" s="91">
        <v>4</v>
      </c>
      <c r="M33" s="96">
        <v>5</v>
      </c>
      <c r="N33" s="94">
        <v>4</v>
      </c>
      <c r="O33" s="94">
        <v>4</v>
      </c>
      <c r="P33" s="94">
        <v>4</v>
      </c>
      <c r="Q33" s="94">
        <v>4</v>
      </c>
      <c r="R33" s="94">
        <v>4</v>
      </c>
    </row>
    <row r="34" spans="1:19" x14ac:dyDescent="0.55000000000000004">
      <c r="A34" s="37" t="s">
        <v>52</v>
      </c>
      <c r="B34" s="36" t="s">
        <v>12</v>
      </c>
      <c r="C34" s="36" t="s">
        <v>47</v>
      </c>
      <c r="D34" s="36" t="s">
        <v>30</v>
      </c>
      <c r="E34" s="36" t="s">
        <v>53</v>
      </c>
      <c r="F34" s="36" t="s">
        <v>49</v>
      </c>
      <c r="G34" s="127" t="s">
        <v>192</v>
      </c>
      <c r="H34" s="36" t="s">
        <v>38</v>
      </c>
      <c r="I34" s="36" t="s">
        <v>50</v>
      </c>
      <c r="J34" s="91">
        <v>4</v>
      </c>
      <c r="K34" s="91">
        <v>4</v>
      </c>
      <c r="L34" s="91">
        <v>4</v>
      </c>
      <c r="M34" s="96">
        <v>5</v>
      </c>
      <c r="N34" s="94">
        <v>4</v>
      </c>
      <c r="O34" s="94">
        <v>4</v>
      </c>
      <c r="P34" s="94">
        <v>4</v>
      </c>
      <c r="Q34" s="94">
        <v>4</v>
      </c>
      <c r="R34" s="94">
        <v>4</v>
      </c>
    </row>
    <row r="35" spans="1:19" x14ac:dyDescent="0.55000000000000004">
      <c r="A35" s="37" t="s">
        <v>52</v>
      </c>
      <c r="B35" s="36" t="s">
        <v>12</v>
      </c>
      <c r="C35" s="36" t="s">
        <v>47</v>
      </c>
      <c r="D35" s="36" t="s">
        <v>30</v>
      </c>
      <c r="E35" s="36" t="s">
        <v>53</v>
      </c>
      <c r="F35" s="36" t="s">
        <v>49</v>
      </c>
      <c r="G35" s="127" t="s">
        <v>205</v>
      </c>
      <c r="H35" s="36" t="s">
        <v>38</v>
      </c>
      <c r="I35" s="36" t="s">
        <v>50</v>
      </c>
      <c r="J35" s="91">
        <v>4</v>
      </c>
      <c r="K35" s="91">
        <v>4</v>
      </c>
      <c r="L35" s="91">
        <v>4</v>
      </c>
      <c r="M35" s="96">
        <v>5</v>
      </c>
      <c r="N35" s="94">
        <v>4</v>
      </c>
      <c r="O35" s="94">
        <v>4</v>
      </c>
      <c r="P35" s="94">
        <v>4</v>
      </c>
      <c r="Q35" s="94">
        <v>4</v>
      </c>
      <c r="R35" s="94">
        <v>4</v>
      </c>
    </row>
    <row r="36" spans="1:19" ht="30.75" x14ac:dyDescent="0.7">
      <c r="J36" s="81">
        <f>AVERAGE(J2:J35)</f>
        <v>4.5</v>
      </c>
      <c r="K36" s="81">
        <f t="shared" ref="K36:R36" si="0">AVERAGE(K2:K35)</f>
        <v>4.3529411764705879</v>
      </c>
      <c r="L36" s="81">
        <f t="shared" si="0"/>
        <v>4.4411764705882355</v>
      </c>
      <c r="M36" s="81">
        <f t="shared" si="0"/>
        <v>4.6764705882352944</v>
      </c>
      <c r="N36" s="81">
        <f t="shared" si="0"/>
        <v>4.617647058823529</v>
      </c>
      <c r="O36" s="81">
        <f t="shared" si="0"/>
        <v>4.382352941176471</v>
      </c>
      <c r="P36" s="81">
        <f t="shared" si="0"/>
        <v>4.382352941176471</v>
      </c>
      <c r="Q36" s="81">
        <f t="shared" si="0"/>
        <v>4.4117647058823533</v>
      </c>
      <c r="R36" s="81">
        <f t="shared" si="0"/>
        <v>4.4117647058823533</v>
      </c>
      <c r="S36" s="82">
        <f>AVERAGE(J2:R35)</f>
        <v>4.4640522875816995</v>
      </c>
    </row>
    <row r="37" spans="1:19" ht="30.75" x14ac:dyDescent="0.7">
      <c r="J37" s="81">
        <f>STDEV(J2:J35)</f>
        <v>0.6154574548966637</v>
      </c>
      <c r="K37" s="81">
        <f t="shared" ref="K37:R37" si="1">STDEV(K2:K35)</f>
        <v>0.64584231780306889</v>
      </c>
      <c r="L37" s="81">
        <f t="shared" si="1"/>
        <v>0.61255433750752819</v>
      </c>
      <c r="M37" s="81">
        <f t="shared" si="1"/>
        <v>0.53487966561133504</v>
      </c>
      <c r="N37" s="81">
        <f t="shared" si="1"/>
        <v>0.49327021805638088</v>
      </c>
      <c r="O37" s="81">
        <f t="shared" si="1"/>
        <v>0.69695032136130908</v>
      </c>
      <c r="P37" s="81">
        <f t="shared" si="1"/>
        <v>0.69695032136130908</v>
      </c>
      <c r="Q37" s="81">
        <f t="shared" si="1"/>
        <v>0.65678957742918564</v>
      </c>
      <c r="R37" s="81">
        <f t="shared" si="1"/>
        <v>0.65678957742918564</v>
      </c>
      <c r="S37" s="82">
        <f>STDEV(J2:R35)</f>
        <v>0.62752330023594405</v>
      </c>
    </row>
    <row r="38" spans="1:19" x14ac:dyDescent="0.55000000000000004">
      <c r="L38" s="97">
        <f>AVERAGE(J2:L35)</f>
        <v>4.4313725490196081</v>
      </c>
      <c r="R38" s="97">
        <f>AVERAGE(M2:R35)</f>
        <v>4.4803921568627452</v>
      </c>
    </row>
    <row r="39" spans="1:19" x14ac:dyDescent="0.55000000000000004">
      <c r="A39" s="38" t="s">
        <v>17</v>
      </c>
      <c r="B39" s="39"/>
      <c r="L39" s="97">
        <f>STDEV(J2:L35)</f>
        <v>0.62155671577270477</v>
      </c>
      <c r="R39" s="97">
        <f>STDEV(M2:R35)</f>
        <v>0.63137026924301343</v>
      </c>
    </row>
    <row r="40" spans="1:19" x14ac:dyDescent="0.55000000000000004">
      <c r="A40" s="40" t="s">
        <v>24</v>
      </c>
      <c r="B40" s="41">
        <f>COUNTIF(B2:B35,"ชาย")</f>
        <v>11</v>
      </c>
    </row>
    <row r="41" spans="1:19" x14ac:dyDescent="0.55000000000000004">
      <c r="A41" s="40" t="s">
        <v>21</v>
      </c>
      <c r="B41" s="41">
        <f>COUNTIF(B2:B35,"หญิง")</f>
        <v>23</v>
      </c>
    </row>
    <row r="42" spans="1:19" x14ac:dyDescent="0.55000000000000004">
      <c r="A42" s="42" t="s">
        <v>6</v>
      </c>
      <c r="B42" s="42">
        <f>SUM(B39:B41)</f>
        <v>34</v>
      </c>
    </row>
    <row r="44" spans="1:19" x14ac:dyDescent="0.55000000000000004">
      <c r="A44" s="38" t="s">
        <v>36</v>
      </c>
      <c r="B44" s="39"/>
    </row>
    <row r="45" spans="1:19" x14ac:dyDescent="0.55000000000000004">
      <c r="A45" s="40" t="s">
        <v>57</v>
      </c>
      <c r="B45" s="41">
        <f>COUNTIF(F2:F35,"20 - 30 ปี")</f>
        <v>3</v>
      </c>
    </row>
    <row r="46" spans="1:19" x14ac:dyDescent="0.55000000000000004">
      <c r="A46" s="40" t="s">
        <v>54</v>
      </c>
      <c r="B46" s="41">
        <f>COUNTIF(F2:F36,"31 - 40 ปี")</f>
        <v>8</v>
      </c>
    </row>
    <row r="47" spans="1:19" x14ac:dyDescent="0.55000000000000004">
      <c r="A47" s="40" t="s">
        <v>51</v>
      </c>
      <c r="B47" s="41">
        <f>COUNTIF(F2:F37,"41 - 50 ปี")</f>
        <v>17</v>
      </c>
    </row>
    <row r="48" spans="1:19" x14ac:dyDescent="0.55000000000000004">
      <c r="A48" s="40" t="s">
        <v>49</v>
      </c>
      <c r="B48" s="41">
        <f>COUNTIF(F2:F38,"51 ปีขึ้นไป")</f>
        <v>6</v>
      </c>
    </row>
    <row r="49" spans="1:2" x14ac:dyDescent="0.55000000000000004">
      <c r="A49" s="42" t="s">
        <v>6</v>
      </c>
      <c r="B49" s="42">
        <f>SUM(B44:B48)</f>
        <v>34</v>
      </c>
    </row>
    <row r="51" spans="1:2" x14ac:dyDescent="0.55000000000000004">
      <c r="A51" s="38" t="s">
        <v>17</v>
      </c>
      <c r="B51" s="39"/>
    </row>
    <row r="52" spans="1:2" x14ac:dyDescent="0.55000000000000004">
      <c r="A52" s="40" t="s">
        <v>31</v>
      </c>
      <c r="B52" s="41">
        <v>4</v>
      </c>
    </row>
    <row r="53" spans="1:2" x14ac:dyDescent="0.55000000000000004">
      <c r="A53" s="40" t="s">
        <v>25</v>
      </c>
      <c r="B53" s="41">
        <v>3</v>
      </c>
    </row>
    <row r="54" spans="1:2" x14ac:dyDescent="0.55000000000000004">
      <c r="A54" s="40" t="s">
        <v>28</v>
      </c>
      <c r="B54" s="41">
        <v>13</v>
      </c>
    </row>
    <row r="55" spans="1:2" x14ac:dyDescent="0.55000000000000004">
      <c r="A55" s="40" t="s">
        <v>30</v>
      </c>
      <c r="B55" s="41">
        <v>11</v>
      </c>
    </row>
    <row r="56" spans="1:2" x14ac:dyDescent="0.55000000000000004">
      <c r="A56" s="40" t="s">
        <v>22</v>
      </c>
      <c r="B56" s="41">
        <v>1</v>
      </c>
    </row>
    <row r="57" spans="1:2" x14ac:dyDescent="0.55000000000000004">
      <c r="A57" s="40" t="s">
        <v>46</v>
      </c>
      <c r="B57" s="41">
        <v>2</v>
      </c>
    </row>
    <row r="58" spans="1:2" x14ac:dyDescent="0.55000000000000004">
      <c r="A58" s="42" t="s">
        <v>6</v>
      </c>
      <c r="B58" s="42">
        <f>SUM(B51:B57)</f>
        <v>34</v>
      </c>
    </row>
    <row r="60" spans="1:2" x14ac:dyDescent="0.55000000000000004">
      <c r="A60" s="38" t="s">
        <v>17</v>
      </c>
      <c r="B60" s="39"/>
    </row>
    <row r="61" spans="1:2" x14ac:dyDescent="0.55000000000000004">
      <c r="A61" s="38"/>
      <c r="B61" s="39"/>
    </row>
    <row r="62" spans="1:2" x14ac:dyDescent="0.55000000000000004">
      <c r="A62" s="40" t="s">
        <v>29</v>
      </c>
      <c r="B62" s="41">
        <v>1</v>
      </c>
    </row>
    <row r="63" spans="1:2" x14ac:dyDescent="0.55000000000000004">
      <c r="A63" s="40" t="s">
        <v>13</v>
      </c>
      <c r="B63" s="41">
        <v>14</v>
      </c>
    </row>
    <row r="64" spans="1:2" x14ac:dyDescent="0.55000000000000004">
      <c r="A64" s="40" t="s">
        <v>9</v>
      </c>
      <c r="B64" s="41">
        <v>19</v>
      </c>
    </row>
    <row r="65" spans="1:2" x14ac:dyDescent="0.55000000000000004">
      <c r="A65" s="42" t="s">
        <v>6</v>
      </c>
      <c r="B65" s="42">
        <f>SUM(B62:B64)</f>
        <v>34</v>
      </c>
    </row>
    <row r="66" spans="1:2" x14ac:dyDescent="0.55000000000000004">
      <c r="A66" s="38" t="s">
        <v>17</v>
      </c>
      <c r="B66" s="39"/>
    </row>
    <row r="67" spans="1:2" x14ac:dyDescent="0.55000000000000004">
      <c r="A67" s="40" t="s">
        <v>72</v>
      </c>
      <c r="B67" s="41">
        <f>COUNTIF(E2:E30,"2กว่า 5 ปี")</f>
        <v>3</v>
      </c>
    </row>
    <row r="68" spans="1:2" x14ac:dyDescent="0.55000000000000004">
      <c r="A68" s="40" t="s">
        <v>14</v>
      </c>
      <c r="B68" s="41">
        <f>COUNTIF(E3:E36,"5 - 10 ปี")</f>
        <v>3</v>
      </c>
    </row>
    <row r="69" spans="1:2" x14ac:dyDescent="0.55000000000000004">
      <c r="A69" s="40" t="s">
        <v>15</v>
      </c>
      <c r="B69" s="41">
        <f>COUNTIF(E2:E36,"11 - 15 ปี")</f>
        <v>0</v>
      </c>
    </row>
    <row r="70" spans="1:2" x14ac:dyDescent="0.55000000000000004">
      <c r="A70" s="40" t="s">
        <v>10</v>
      </c>
      <c r="B70" s="41">
        <f>COUNTIF(E2:E38,"16 ปีขึ้นไป")</f>
        <v>0</v>
      </c>
    </row>
    <row r="71" spans="1:2" x14ac:dyDescent="0.55000000000000004">
      <c r="A71" s="42" t="s">
        <v>6</v>
      </c>
      <c r="B71" s="42">
        <f>SUM(B66:B70)</f>
        <v>6</v>
      </c>
    </row>
    <row r="72" spans="1:2" ht="15.75" customHeight="1" x14ac:dyDescent="0.55000000000000004"/>
    <row r="73" spans="1:2" x14ac:dyDescent="0.55000000000000004">
      <c r="A73" s="38" t="s">
        <v>17</v>
      </c>
      <c r="B73" s="39"/>
    </row>
    <row r="74" spans="1:2" ht="22.5" customHeight="1" x14ac:dyDescent="0.55000000000000004">
      <c r="A74" s="40" t="s">
        <v>37</v>
      </c>
      <c r="B74" s="41">
        <v>3</v>
      </c>
    </row>
    <row r="75" spans="1:2" ht="22.5" customHeight="1" x14ac:dyDescent="0.55000000000000004">
      <c r="A75" s="40" t="s">
        <v>38</v>
      </c>
      <c r="B75" s="41">
        <v>4</v>
      </c>
    </row>
    <row r="76" spans="1:2" ht="22.5" customHeight="1" x14ac:dyDescent="0.55000000000000004">
      <c r="A76" s="40" t="s">
        <v>39</v>
      </c>
      <c r="B76" s="41">
        <v>8</v>
      </c>
    </row>
    <row r="77" spans="1:2" ht="22.5" customHeight="1" x14ac:dyDescent="0.55000000000000004">
      <c r="A77" s="40" t="s">
        <v>40</v>
      </c>
      <c r="B77" s="41">
        <v>5</v>
      </c>
    </row>
    <row r="78" spans="1:2" ht="22.5" customHeight="1" x14ac:dyDescent="0.55000000000000004">
      <c r="A78" s="40" t="s">
        <v>41</v>
      </c>
      <c r="B78" s="41">
        <v>7</v>
      </c>
    </row>
    <row r="79" spans="1:2" ht="22.5" customHeight="1" x14ac:dyDescent="0.55000000000000004">
      <c r="A79" s="40" t="s">
        <v>42</v>
      </c>
      <c r="B79" s="41">
        <v>7</v>
      </c>
    </row>
    <row r="80" spans="1:2" ht="22.5" customHeight="1" x14ac:dyDescent="0.55000000000000004">
      <c r="A80" s="42" t="s">
        <v>6</v>
      </c>
      <c r="B80" s="42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autoFilter ref="A1:T42" xr:uid="{A526F615-C925-4F90-8638-AC52E9DBDAE2}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Q89"/>
  <sheetViews>
    <sheetView tabSelected="1" topLeftCell="A88" zoomScale="130" zoomScaleNormal="130" workbookViewId="0">
      <selection activeCell="E25" sqref="E25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0" width="11.25" style="5" customWidth="1"/>
    <col min="11" max="16384" width="9" style="5"/>
  </cols>
  <sheetData>
    <row r="2" spans="1:11" ht="27.75" x14ac:dyDescent="0.65">
      <c r="B2" s="156" t="s">
        <v>1</v>
      </c>
      <c r="C2" s="156"/>
      <c r="D2" s="156"/>
      <c r="E2" s="156"/>
      <c r="F2" s="156"/>
      <c r="G2" s="156"/>
      <c r="H2" s="156"/>
      <c r="I2" s="156"/>
    </row>
    <row r="3" spans="1:11" s="7" customFormat="1" ht="27.75" x14ac:dyDescent="0.65">
      <c r="B3" s="160" t="s">
        <v>182</v>
      </c>
      <c r="C3" s="160"/>
      <c r="D3" s="160"/>
      <c r="E3" s="160"/>
      <c r="F3" s="160"/>
      <c r="G3" s="160"/>
      <c r="H3" s="160"/>
      <c r="I3" s="160"/>
      <c r="J3" s="160"/>
    </row>
    <row r="4" spans="1:11" s="7" customFormat="1" ht="27.75" x14ac:dyDescent="0.65">
      <c r="B4" s="161" t="s">
        <v>181</v>
      </c>
      <c r="C4" s="160"/>
      <c r="D4" s="160"/>
      <c r="E4" s="160"/>
      <c r="F4" s="160"/>
      <c r="G4" s="160"/>
      <c r="H4" s="160"/>
      <c r="I4" s="160"/>
      <c r="J4" s="160"/>
    </row>
    <row r="5" spans="1:11" x14ac:dyDescent="0.55000000000000004">
      <c r="B5" s="6"/>
      <c r="C5" s="6"/>
      <c r="D5" s="6"/>
      <c r="E5" s="6"/>
      <c r="F5" s="6"/>
      <c r="G5" s="6"/>
      <c r="H5" s="6"/>
      <c r="I5" s="6"/>
    </row>
    <row r="6" spans="1:11" x14ac:dyDescent="0.55000000000000004">
      <c r="B6" s="157" t="s">
        <v>266</v>
      </c>
      <c r="C6" s="157"/>
      <c r="D6" s="157"/>
      <c r="E6" s="157"/>
      <c r="F6" s="157"/>
      <c r="G6" s="157"/>
      <c r="H6" s="157"/>
      <c r="I6" s="157"/>
      <c r="J6" s="157"/>
    </row>
    <row r="7" spans="1:11" x14ac:dyDescent="0.55000000000000004">
      <c r="B7" s="2" t="s">
        <v>268</v>
      </c>
      <c r="C7" s="2"/>
      <c r="D7" s="6"/>
      <c r="E7" s="2"/>
      <c r="F7" s="2"/>
      <c r="G7" s="2"/>
      <c r="H7" s="2"/>
      <c r="I7" s="2"/>
    </row>
    <row r="8" spans="1:11" x14ac:dyDescent="0.55000000000000004">
      <c r="B8" s="2" t="s">
        <v>267</v>
      </c>
      <c r="C8" s="2"/>
      <c r="D8" s="6"/>
      <c r="E8" s="2"/>
      <c r="F8" s="2"/>
      <c r="G8" s="2"/>
      <c r="H8" s="2"/>
      <c r="I8" s="2"/>
    </row>
    <row r="9" spans="1:11" x14ac:dyDescent="0.55000000000000004">
      <c r="B9" s="2" t="s">
        <v>269</v>
      </c>
      <c r="C9" s="2"/>
      <c r="D9" s="6"/>
      <c r="E9" s="2"/>
      <c r="F9" s="2"/>
      <c r="G9" s="2"/>
      <c r="H9" s="2"/>
      <c r="I9" s="2"/>
    </row>
    <row r="10" spans="1:11" s="1" customFormat="1" x14ac:dyDescent="0.55000000000000004">
      <c r="B10" s="146" t="s">
        <v>270</v>
      </c>
      <c r="C10" s="146"/>
      <c r="D10" s="146"/>
      <c r="E10" s="146"/>
      <c r="F10" s="146"/>
      <c r="G10" s="146"/>
      <c r="H10" s="146"/>
      <c r="I10" s="146"/>
      <c r="J10" s="146"/>
      <c r="K10" s="5"/>
    </row>
    <row r="11" spans="1:11" s="1" customFormat="1" x14ac:dyDescent="0.55000000000000004">
      <c r="B11" s="1" t="s">
        <v>271</v>
      </c>
      <c r="C11" s="148"/>
      <c r="D11" s="148"/>
      <c r="K11" s="5"/>
    </row>
    <row r="12" spans="1:11" s="1" customFormat="1" x14ac:dyDescent="0.55000000000000004">
      <c r="B12" s="3" t="s">
        <v>272</v>
      </c>
      <c r="C12" s="148"/>
      <c r="D12" s="148"/>
      <c r="K12" s="5"/>
    </row>
    <row r="13" spans="1:11" s="1" customFormat="1" x14ac:dyDescent="0.55000000000000004">
      <c r="B13" s="3" t="s">
        <v>273</v>
      </c>
      <c r="C13" s="148"/>
      <c r="D13" s="148"/>
      <c r="K13" s="5"/>
    </row>
    <row r="14" spans="1:11" s="1" customFormat="1" x14ac:dyDescent="0.55000000000000004">
      <c r="A14" s="148"/>
      <c r="B14" s="149" t="s">
        <v>274</v>
      </c>
      <c r="C14" s="149"/>
      <c r="D14" s="149"/>
      <c r="E14" s="149"/>
      <c r="F14" s="149"/>
      <c r="K14" s="5"/>
    </row>
    <row r="15" spans="1:11" s="1" customFormat="1" x14ac:dyDescent="0.55000000000000004">
      <c r="B15" s="1" t="s">
        <v>275</v>
      </c>
      <c r="C15" s="148"/>
      <c r="D15" s="148"/>
      <c r="K15" s="5"/>
    </row>
    <row r="16" spans="1:11" s="1" customFormat="1" x14ac:dyDescent="0.55000000000000004">
      <c r="B16" s="149">
        <v>4.46</v>
      </c>
      <c r="C16" s="149"/>
      <c r="D16" s="149"/>
      <c r="E16" s="149"/>
      <c r="F16" s="149"/>
      <c r="G16" s="149"/>
      <c r="H16" s="149"/>
      <c r="I16" s="149"/>
      <c r="J16" s="149"/>
    </row>
    <row r="17" spans="2:11" x14ac:dyDescent="0.55000000000000004">
      <c r="B17" s="149"/>
      <c r="C17" s="149" t="s">
        <v>290</v>
      </c>
      <c r="D17" s="149"/>
      <c r="E17" s="149"/>
      <c r="F17" s="149"/>
      <c r="G17" s="149"/>
      <c r="H17" s="149"/>
      <c r="I17" s="149"/>
      <c r="J17" s="149"/>
    </row>
    <row r="18" spans="2:11" x14ac:dyDescent="0.55000000000000004">
      <c r="B18" s="2" t="s">
        <v>292</v>
      </c>
      <c r="C18" s="2"/>
      <c r="D18" s="6"/>
      <c r="E18" s="2"/>
      <c r="F18" s="2"/>
      <c r="G18" s="2"/>
      <c r="H18" s="2"/>
      <c r="I18" s="2"/>
    </row>
    <row r="19" spans="2:11" x14ac:dyDescent="0.55000000000000004">
      <c r="B19" s="145" t="s">
        <v>294</v>
      </c>
      <c r="C19" s="145"/>
      <c r="D19" s="145"/>
      <c r="E19" s="145"/>
      <c r="F19" s="145"/>
      <c r="G19" s="145"/>
      <c r="H19" s="145"/>
      <c r="I19" s="145"/>
      <c r="J19" s="145"/>
    </row>
    <row r="20" spans="2:11" x14ac:dyDescent="0.55000000000000004">
      <c r="B20" s="2" t="s">
        <v>339</v>
      </c>
      <c r="C20" s="2"/>
      <c r="D20" s="6"/>
      <c r="E20" s="2"/>
      <c r="F20" s="2"/>
      <c r="G20" s="2"/>
      <c r="H20" s="2"/>
      <c r="I20" s="2"/>
    </row>
    <row r="21" spans="2:11" x14ac:dyDescent="0.55000000000000004">
      <c r="B21" s="2" t="s">
        <v>340</v>
      </c>
      <c r="C21" s="2"/>
      <c r="D21" s="6"/>
      <c r="E21" s="2"/>
      <c r="F21" s="2"/>
      <c r="G21" s="2"/>
      <c r="H21" s="2"/>
      <c r="I21" s="225"/>
    </row>
    <row r="22" spans="2:11" x14ac:dyDescent="0.55000000000000004">
      <c r="B22" s="145" t="s">
        <v>295</v>
      </c>
      <c r="C22" s="145"/>
      <c r="D22" s="145"/>
      <c r="E22" s="145"/>
      <c r="F22" s="145"/>
      <c r="G22" s="145"/>
      <c r="H22" s="145"/>
      <c r="I22" s="145"/>
    </row>
    <row r="23" spans="2:11" s="1" customFormat="1" x14ac:dyDescent="0.55000000000000004">
      <c r="B23" s="149"/>
      <c r="C23" s="149"/>
      <c r="D23" s="149"/>
      <c r="E23" s="149"/>
      <c r="F23" s="149"/>
      <c r="G23" s="149"/>
      <c r="H23" s="149"/>
      <c r="I23" s="149"/>
      <c r="J23" s="149"/>
    </row>
    <row r="24" spans="2:11" s="1" customFormat="1" x14ac:dyDescent="0.55000000000000004">
      <c r="B24" s="149"/>
      <c r="C24" s="149"/>
      <c r="D24" s="149"/>
      <c r="E24" s="149"/>
      <c r="F24" s="149"/>
      <c r="G24" s="149"/>
      <c r="H24" s="149"/>
      <c r="I24" s="149"/>
      <c r="J24" s="149"/>
    </row>
    <row r="25" spans="2:11" s="1" customFormat="1" x14ac:dyDescent="0.55000000000000004">
      <c r="B25" s="149"/>
      <c r="C25" s="149"/>
      <c r="D25" s="149"/>
      <c r="E25" s="149"/>
      <c r="F25" s="149"/>
      <c r="G25" s="149"/>
      <c r="H25" s="149"/>
      <c r="I25" s="149"/>
      <c r="J25" s="149"/>
    </row>
    <row r="26" spans="2:11" s="1" customFormat="1" x14ac:dyDescent="0.55000000000000004">
      <c r="B26" s="3"/>
      <c r="C26" s="148"/>
      <c r="D26" s="148"/>
      <c r="K26" s="5"/>
    </row>
    <row r="27" spans="2:11" s="1" customFormat="1" x14ac:dyDescent="0.55000000000000004">
      <c r="B27" s="3"/>
      <c r="C27" s="148"/>
      <c r="D27" s="148"/>
      <c r="K27" s="5"/>
    </row>
    <row r="28" spans="2:11" s="1" customFormat="1" x14ac:dyDescent="0.55000000000000004">
      <c r="B28" s="3"/>
      <c r="C28" s="148"/>
      <c r="D28" s="148"/>
      <c r="K28" s="5"/>
    </row>
    <row r="29" spans="2:11" s="1" customFormat="1" x14ac:dyDescent="0.55000000000000004">
      <c r="B29" s="3"/>
      <c r="C29" s="148"/>
      <c r="D29" s="148"/>
      <c r="K29" s="5"/>
    </row>
    <row r="30" spans="2:11" s="1" customFormat="1" x14ac:dyDescent="0.55000000000000004">
      <c r="B30" s="3"/>
      <c r="C30" s="148"/>
      <c r="D30" s="148"/>
      <c r="K30" s="5"/>
    </row>
    <row r="31" spans="2:11" s="1" customFormat="1" x14ac:dyDescent="0.55000000000000004">
      <c r="B31" s="158" t="s">
        <v>296</v>
      </c>
      <c r="C31" s="158"/>
      <c r="D31" s="158"/>
      <c r="E31" s="158"/>
      <c r="F31" s="158"/>
      <c r="G31" s="158"/>
      <c r="H31" s="158"/>
      <c r="I31" s="158"/>
      <c r="J31" s="158"/>
      <c r="K31" s="158"/>
    </row>
    <row r="32" spans="2:11" s="1" customFormat="1" x14ac:dyDescent="0.55000000000000004">
      <c r="B32" s="125" t="s">
        <v>297</v>
      </c>
      <c r="C32" s="125"/>
      <c r="D32" s="125"/>
      <c r="E32" s="125"/>
      <c r="F32" s="125"/>
      <c r="G32" s="125"/>
      <c r="H32" s="125"/>
      <c r="I32" s="125"/>
      <c r="J32" s="125"/>
    </row>
    <row r="33" spans="2:17" s="1" customFormat="1" x14ac:dyDescent="0.55000000000000004">
      <c r="B33" s="159" t="s">
        <v>298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2:17" s="1" customFormat="1" x14ac:dyDescent="0.55000000000000004">
      <c r="B34" s="154" t="s">
        <v>304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2:17" s="141" customFormat="1" x14ac:dyDescent="0.2">
      <c r="B35" s="141" t="s">
        <v>299</v>
      </c>
    </row>
    <row r="36" spans="2:17" s="141" customFormat="1" x14ac:dyDescent="0.2">
      <c r="B36" s="141" t="s">
        <v>305</v>
      </c>
    </row>
    <row r="37" spans="2:17" s="141" customFormat="1" ht="21.75" customHeight="1" x14ac:dyDescent="0.2">
      <c r="B37" s="141" t="s">
        <v>306</v>
      </c>
    </row>
    <row r="38" spans="2:17" s="141" customFormat="1" ht="21.75" customHeight="1" x14ac:dyDescent="0.2">
      <c r="B38" s="141" t="s">
        <v>300</v>
      </c>
    </row>
    <row r="39" spans="2:17" s="141" customFormat="1" ht="21.75" customHeight="1" x14ac:dyDescent="0.2">
      <c r="B39" s="141" t="s">
        <v>307</v>
      </c>
    </row>
    <row r="40" spans="2:17" s="141" customFormat="1" ht="21.75" customHeight="1" x14ac:dyDescent="0.2">
      <c r="B40" s="141" t="s">
        <v>308</v>
      </c>
    </row>
    <row r="41" spans="2:17" s="51" customFormat="1" ht="21.75" customHeight="1" x14ac:dyDescent="0.55000000000000004">
      <c r="B41" s="1" t="s">
        <v>303</v>
      </c>
      <c r="K41" s="141"/>
      <c r="L41" s="141"/>
    </row>
    <row r="42" spans="2:17" s="51" customFormat="1" ht="21.75" customHeight="1" x14ac:dyDescent="0.55000000000000004">
      <c r="B42" s="1" t="s">
        <v>309</v>
      </c>
      <c r="K42" s="141"/>
      <c r="L42" s="141"/>
    </row>
    <row r="43" spans="2:17" s="1" customFormat="1" ht="23.25" customHeight="1" x14ac:dyDescent="0.55000000000000004">
      <c r="B43" s="1" t="s">
        <v>310</v>
      </c>
      <c r="K43" s="141"/>
      <c r="L43" s="141"/>
    </row>
    <row r="44" spans="2:17" s="1" customFormat="1" ht="23.25" customHeight="1" x14ac:dyDescent="0.55000000000000004">
      <c r="B44" s="1" t="s">
        <v>301</v>
      </c>
      <c r="K44" s="141"/>
      <c r="L44" s="141"/>
    </row>
    <row r="45" spans="2:17" s="1" customFormat="1" ht="22.5" customHeight="1" x14ac:dyDescent="0.55000000000000004">
      <c r="B45" s="1" t="s">
        <v>311</v>
      </c>
    </row>
    <row r="46" spans="2:17" s="1" customFormat="1" ht="22.5" customHeight="1" x14ac:dyDescent="0.55000000000000004">
      <c r="B46" s="1" t="s">
        <v>312</v>
      </c>
    </row>
    <row r="47" spans="2:17" s="1" customFormat="1" ht="20.25" customHeight="1" x14ac:dyDescent="0.55000000000000004">
      <c r="B47" s="142" t="s">
        <v>302</v>
      </c>
    </row>
    <row r="48" spans="2:17" s="1" customFormat="1" ht="20.25" customHeight="1" x14ac:dyDescent="0.55000000000000004">
      <c r="B48" s="142" t="s">
        <v>234</v>
      </c>
    </row>
    <row r="49" spans="2:17" s="51" customFormat="1" ht="24" customHeight="1" x14ac:dyDescent="0.55000000000000004">
      <c r="B49" s="1" t="s">
        <v>313</v>
      </c>
    </row>
    <row r="50" spans="2:17" s="51" customFormat="1" ht="24" customHeight="1" x14ac:dyDescent="0.55000000000000004">
      <c r="B50" s="1"/>
    </row>
    <row r="51" spans="2:17" s="51" customFormat="1" ht="24" customHeight="1" x14ac:dyDescent="0.55000000000000004">
      <c r="B51" s="1"/>
    </row>
    <row r="52" spans="2:17" s="51" customFormat="1" ht="24" customHeight="1" x14ac:dyDescent="0.55000000000000004">
      <c r="B52" s="1"/>
    </row>
    <row r="53" spans="2:17" s="51" customFormat="1" ht="24" customHeight="1" x14ac:dyDescent="0.55000000000000004">
      <c r="B53" s="1"/>
    </row>
    <row r="54" spans="2:17" s="51" customFormat="1" ht="24" customHeight="1" x14ac:dyDescent="0.55000000000000004">
      <c r="B54" s="1"/>
    </row>
    <row r="55" spans="2:17" s="51" customFormat="1" ht="24" customHeight="1" x14ac:dyDescent="0.55000000000000004">
      <c r="B55" s="1"/>
    </row>
    <row r="56" spans="2:17" s="51" customFormat="1" ht="24" customHeight="1" x14ac:dyDescent="0.55000000000000004">
      <c r="B56" s="1"/>
    </row>
    <row r="57" spans="2:17" s="51" customFormat="1" ht="24" customHeight="1" x14ac:dyDescent="0.55000000000000004">
      <c r="B57" s="1"/>
    </row>
    <row r="58" spans="2:17" s="51" customFormat="1" ht="24" customHeight="1" x14ac:dyDescent="0.55000000000000004">
      <c r="B58" s="1"/>
    </row>
    <row r="59" spans="2:17" s="51" customFormat="1" ht="24" customHeight="1" x14ac:dyDescent="0.55000000000000004">
      <c r="B59" s="1"/>
    </row>
    <row r="60" spans="2:17" s="51" customFormat="1" ht="24" customHeight="1" x14ac:dyDescent="0.55000000000000004">
      <c r="B60" s="1"/>
    </row>
    <row r="61" spans="2:17" s="51" customFormat="1" ht="24" customHeight="1" x14ac:dyDescent="0.55000000000000004">
      <c r="B61" s="1"/>
    </row>
    <row r="62" spans="2:17" s="51" customFormat="1" ht="24" customHeight="1" x14ac:dyDescent="0.55000000000000004">
      <c r="B62" s="1"/>
    </row>
    <row r="63" spans="2:17" s="1" customFormat="1" x14ac:dyDescent="0.55000000000000004">
      <c r="B63" s="153" t="s">
        <v>235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2:17" s="1" customFormat="1" x14ac:dyDescent="0.55000000000000004">
      <c r="B64" s="153" t="s">
        <v>314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spans="2:17" s="1" customFormat="1" x14ac:dyDescent="0.55000000000000004">
      <c r="B65" s="154" t="s">
        <v>315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</row>
    <row r="66" spans="2:17" s="1" customFormat="1" x14ac:dyDescent="0.55000000000000004">
      <c r="B66" s="143" t="s">
        <v>328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s="1" customFormat="1" x14ac:dyDescent="0.55000000000000004">
      <c r="B67" s="138" t="s">
        <v>316</v>
      </c>
      <c r="C67" s="139"/>
      <c r="D67" s="139"/>
      <c r="E67" s="139"/>
      <c r="F67" s="139"/>
      <c r="G67" s="139"/>
      <c r="H67" s="139"/>
      <c r="I67" s="139"/>
      <c r="J67" s="139"/>
      <c r="K67" s="144"/>
      <c r="L67" s="144"/>
      <c r="M67" s="139"/>
      <c r="N67" s="139"/>
      <c r="O67" s="139"/>
      <c r="P67" s="139"/>
      <c r="Q67" s="139"/>
    </row>
    <row r="68" spans="2:17" s="1" customFormat="1" x14ac:dyDescent="0.55000000000000004">
      <c r="B68" s="69" t="s">
        <v>317</v>
      </c>
      <c r="C68" s="69"/>
      <c r="D68" s="69"/>
      <c r="E68" s="69"/>
      <c r="F68" s="69"/>
      <c r="G68" s="69"/>
      <c r="H68" s="69"/>
      <c r="I68" s="69"/>
      <c r="J68" s="69"/>
      <c r="K68" s="144"/>
      <c r="L68" s="144"/>
      <c r="M68" s="69"/>
      <c r="N68" s="69"/>
      <c r="O68" s="69"/>
      <c r="P68" s="69"/>
      <c r="Q68" s="68"/>
    </row>
    <row r="69" spans="2:17" s="1" customFormat="1" x14ac:dyDescent="0.55000000000000004">
      <c r="B69" s="69" t="s">
        <v>329</v>
      </c>
      <c r="C69" s="69"/>
      <c r="D69" s="69"/>
      <c r="E69" s="69"/>
      <c r="F69" s="69"/>
      <c r="G69" s="69"/>
      <c r="H69" s="69"/>
      <c r="I69" s="69"/>
      <c r="J69" s="69"/>
      <c r="K69" s="144"/>
      <c r="L69" s="144"/>
      <c r="M69" s="69"/>
      <c r="N69" s="69"/>
      <c r="O69" s="69"/>
      <c r="P69" s="69"/>
      <c r="Q69" s="68"/>
    </row>
    <row r="70" spans="2:17" s="1" customFormat="1" x14ac:dyDescent="0.55000000000000004">
      <c r="B70" s="69" t="s">
        <v>318</v>
      </c>
      <c r="C70" s="69"/>
      <c r="D70" s="69"/>
      <c r="E70" s="69"/>
      <c r="F70" s="69"/>
      <c r="G70" s="69"/>
      <c r="H70" s="69"/>
      <c r="I70" s="69"/>
      <c r="J70" s="69"/>
      <c r="K70" s="144"/>
      <c r="L70" s="144"/>
      <c r="M70" s="69"/>
      <c r="N70" s="69"/>
      <c r="O70" s="69"/>
      <c r="P70" s="69"/>
      <c r="Q70" s="68"/>
    </row>
    <row r="71" spans="2:17" s="1" customFormat="1" x14ac:dyDescent="0.55000000000000004">
      <c r="B71" s="69" t="s">
        <v>330</v>
      </c>
      <c r="C71" s="69"/>
      <c r="D71" s="69"/>
      <c r="E71" s="69"/>
      <c r="F71" s="69"/>
      <c r="G71" s="69"/>
      <c r="H71" s="69"/>
      <c r="I71" s="69"/>
      <c r="J71" s="69"/>
      <c r="K71" s="144"/>
      <c r="L71" s="144"/>
      <c r="M71" s="69"/>
      <c r="N71" s="69"/>
      <c r="O71" s="69"/>
      <c r="P71" s="69"/>
      <c r="Q71" s="68"/>
    </row>
    <row r="72" spans="2:17" s="1" customFormat="1" x14ac:dyDescent="0.55000000000000004">
      <c r="B72" s="69" t="s">
        <v>331</v>
      </c>
      <c r="C72" s="69"/>
      <c r="D72" s="69"/>
      <c r="E72" s="69"/>
      <c r="F72" s="69"/>
      <c r="G72" s="69"/>
      <c r="H72" s="69"/>
      <c r="I72" s="69"/>
      <c r="J72" s="69"/>
      <c r="K72" s="144"/>
      <c r="L72" s="144"/>
      <c r="M72" s="69"/>
      <c r="N72" s="69"/>
      <c r="O72" s="69"/>
      <c r="P72" s="69"/>
      <c r="Q72" s="68"/>
    </row>
    <row r="73" spans="2:17" s="1" customFormat="1" x14ac:dyDescent="0.55000000000000004">
      <c r="B73" s="69" t="s">
        <v>319</v>
      </c>
      <c r="C73" s="69"/>
      <c r="D73" s="69"/>
      <c r="E73" s="69"/>
      <c r="F73" s="69"/>
      <c r="G73" s="69"/>
      <c r="H73" s="69"/>
      <c r="I73" s="69"/>
      <c r="J73" s="69"/>
      <c r="K73" s="144"/>
      <c r="L73" s="144"/>
      <c r="M73" s="69"/>
      <c r="N73" s="69"/>
      <c r="O73" s="69"/>
      <c r="P73" s="69"/>
      <c r="Q73" s="68"/>
    </row>
    <row r="74" spans="2:17" s="1" customFormat="1" x14ac:dyDescent="0.55000000000000004">
      <c r="B74" s="1" t="s">
        <v>332</v>
      </c>
      <c r="K74" s="144"/>
      <c r="L74" s="144"/>
      <c r="Q74" s="140"/>
    </row>
    <row r="75" spans="2:17" s="1" customFormat="1" x14ac:dyDescent="0.55000000000000004">
      <c r="B75" s="1" t="s">
        <v>236</v>
      </c>
      <c r="K75" s="144"/>
      <c r="L75" s="144"/>
      <c r="Q75" s="140"/>
    </row>
    <row r="76" spans="2:17" s="1" customFormat="1" x14ac:dyDescent="0.55000000000000004">
      <c r="B76" s="1" t="s">
        <v>333</v>
      </c>
      <c r="K76" s="144"/>
      <c r="L76" s="144"/>
      <c r="Q76" s="140"/>
    </row>
    <row r="77" spans="2:17" s="1" customFormat="1" x14ac:dyDescent="0.55000000000000004">
      <c r="B77" s="1" t="s">
        <v>320</v>
      </c>
      <c r="K77" s="144"/>
      <c r="L77" s="144"/>
      <c r="Q77" s="148"/>
    </row>
    <row r="78" spans="2:17" s="1" customFormat="1" x14ac:dyDescent="0.55000000000000004">
      <c r="B78" s="1" t="s">
        <v>321</v>
      </c>
      <c r="Q78" s="140"/>
    </row>
    <row r="79" spans="2:17" s="1" customFormat="1" x14ac:dyDescent="0.55000000000000004">
      <c r="B79" s="1" t="s">
        <v>322</v>
      </c>
      <c r="Q79" s="140"/>
    </row>
    <row r="80" spans="2:17" s="1" customFormat="1" x14ac:dyDescent="0.55000000000000004">
      <c r="B80" s="1" t="s">
        <v>323</v>
      </c>
      <c r="Q80" s="140"/>
    </row>
    <row r="81" spans="2:17" s="1" customFormat="1" x14ac:dyDescent="0.55000000000000004">
      <c r="B81" s="1" t="s">
        <v>334</v>
      </c>
      <c r="Q81" s="140"/>
    </row>
    <row r="82" spans="2:17" s="1" customFormat="1" x14ac:dyDescent="0.55000000000000004">
      <c r="B82" s="1" t="s">
        <v>324</v>
      </c>
      <c r="Q82" s="140"/>
    </row>
    <row r="83" spans="2:17" s="1" customFormat="1" x14ac:dyDescent="0.55000000000000004">
      <c r="B83" s="1" t="s">
        <v>337</v>
      </c>
      <c r="Q83" s="140"/>
    </row>
    <row r="84" spans="2:17" s="1" customFormat="1" x14ac:dyDescent="0.55000000000000004">
      <c r="B84" s="1" t="s">
        <v>338</v>
      </c>
      <c r="Q84" s="140"/>
    </row>
    <row r="85" spans="2:17" s="1" customFormat="1" x14ac:dyDescent="0.55000000000000004">
      <c r="B85" s="1" t="s">
        <v>325</v>
      </c>
      <c r="Q85" s="140"/>
    </row>
    <row r="86" spans="2:17" s="1" customFormat="1" x14ac:dyDescent="0.55000000000000004">
      <c r="B86" s="1" t="s">
        <v>336</v>
      </c>
      <c r="Q86" s="140"/>
    </row>
    <row r="87" spans="2:17" s="1" customFormat="1" x14ac:dyDescent="0.55000000000000004">
      <c r="B87" s="1" t="s">
        <v>326</v>
      </c>
      <c r="Q87" s="140"/>
    </row>
    <row r="88" spans="2:17" s="1" customFormat="1" x14ac:dyDescent="0.55000000000000004">
      <c r="B88" s="1" t="s">
        <v>327</v>
      </c>
      <c r="Q88" s="140"/>
    </row>
    <row r="89" spans="2:17" x14ac:dyDescent="0.55000000000000004">
      <c r="B89" s="5" t="s">
        <v>335</v>
      </c>
    </row>
  </sheetData>
  <mergeCells count="8">
    <mergeCell ref="B65:Q65"/>
    <mergeCell ref="B2:I2"/>
    <mergeCell ref="B6:J6"/>
    <mergeCell ref="B31:K31"/>
    <mergeCell ref="B34:Q34"/>
    <mergeCell ref="B33:Q33"/>
    <mergeCell ref="B3:J3"/>
    <mergeCell ref="B4:J4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15FF-8C37-42F2-A4D8-9220E29CA59A}">
  <sheetPr>
    <tabColor rgb="FFFFCCFF"/>
  </sheetPr>
  <dimension ref="B1:K60"/>
  <sheetViews>
    <sheetView topLeftCell="A49" zoomScale="110" zoomScaleNormal="110" workbookViewId="0">
      <selection activeCell="C62" sqref="C62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7" width="9.75" style="1" customWidth="1"/>
    <col min="8" max="8" width="12.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70" t="s">
        <v>4</v>
      </c>
      <c r="C1" s="170"/>
      <c r="D1" s="170"/>
      <c r="E1" s="170"/>
      <c r="F1" s="170"/>
      <c r="G1" s="170"/>
      <c r="H1" s="170"/>
      <c r="I1" s="17"/>
    </row>
    <row r="2" spans="2:10" x14ac:dyDescent="0.55000000000000004">
      <c r="B2" s="17"/>
      <c r="C2" s="17"/>
      <c r="D2" s="17"/>
      <c r="E2" s="17"/>
      <c r="F2" s="17"/>
      <c r="G2" s="17"/>
      <c r="H2" s="17"/>
      <c r="I2" s="17"/>
    </row>
    <row r="3" spans="2:10" s="8" customFormat="1" ht="27.75" x14ac:dyDescent="0.65">
      <c r="B3" s="160" t="s">
        <v>182</v>
      </c>
      <c r="C3" s="160"/>
      <c r="D3" s="160"/>
      <c r="E3" s="160"/>
      <c r="F3" s="160"/>
      <c r="G3" s="160"/>
      <c r="H3" s="160"/>
      <c r="I3" s="14"/>
      <c r="J3" s="14"/>
    </row>
    <row r="4" spans="2:10" s="8" customFormat="1" ht="27.75" x14ac:dyDescent="0.65">
      <c r="B4" s="160" t="s">
        <v>181</v>
      </c>
      <c r="C4" s="160"/>
      <c r="D4" s="160"/>
      <c r="E4" s="160"/>
      <c r="F4" s="160"/>
      <c r="G4" s="160"/>
      <c r="H4" s="160"/>
      <c r="I4" s="14"/>
      <c r="J4" s="14"/>
    </row>
    <row r="5" spans="2:10" s="8" customFormat="1" ht="27.75" x14ac:dyDescent="0.65">
      <c r="B5" s="16"/>
      <c r="C5" s="16"/>
      <c r="D5" s="16"/>
      <c r="E5" s="16"/>
      <c r="F5" s="16"/>
      <c r="G5" s="15"/>
      <c r="H5" s="15"/>
      <c r="I5" s="15"/>
    </row>
    <row r="6" spans="2:10" x14ac:dyDescent="0.55000000000000004">
      <c r="B6" s="19" t="s">
        <v>183</v>
      </c>
      <c r="F6" s="148"/>
      <c r="G6" s="148"/>
      <c r="H6" s="148"/>
    </row>
    <row r="7" spans="2:10" x14ac:dyDescent="0.55000000000000004">
      <c r="B7" s="20" t="s">
        <v>184</v>
      </c>
      <c r="C7" s="32"/>
      <c r="D7" s="32"/>
      <c r="E7" s="32"/>
      <c r="F7" s="33"/>
      <c r="G7" s="33"/>
      <c r="H7" s="148"/>
    </row>
    <row r="8" spans="2:10" ht="24.75" thickBot="1" x14ac:dyDescent="0.6">
      <c r="B8" s="20"/>
      <c r="C8" s="162" t="s">
        <v>16</v>
      </c>
      <c r="D8" s="162"/>
      <c r="E8" s="162"/>
      <c r="F8" s="147" t="s">
        <v>2</v>
      </c>
      <c r="G8" s="147" t="s">
        <v>3</v>
      </c>
      <c r="H8" s="148"/>
    </row>
    <row r="9" spans="2:10" ht="24.75" thickTop="1" x14ac:dyDescent="0.55000000000000004">
      <c r="B9" s="20"/>
      <c r="C9" s="163" t="s">
        <v>12</v>
      </c>
      <c r="D9" s="164"/>
      <c r="E9" s="165"/>
      <c r="F9" s="21">
        <v>15</v>
      </c>
      <c r="G9" s="22">
        <f>F9*100/F$11</f>
        <v>44.117647058823529</v>
      </c>
      <c r="H9" s="148"/>
    </row>
    <row r="10" spans="2:10" x14ac:dyDescent="0.55000000000000004">
      <c r="B10" s="20"/>
      <c r="C10" s="167" t="s">
        <v>8</v>
      </c>
      <c r="D10" s="168"/>
      <c r="E10" s="169"/>
      <c r="F10" s="23">
        <v>19</v>
      </c>
      <c r="G10" s="24">
        <f>F10*100/F$11</f>
        <v>55.882352941176471</v>
      </c>
      <c r="H10" s="148"/>
    </row>
    <row r="11" spans="2:10" ht="24.75" thickBot="1" x14ac:dyDescent="0.6">
      <c r="B11" s="20"/>
      <c r="C11" s="162" t="s">
        <v>6</v>
      </c>
      <c r="D11" s="162"/>
      <c r="E11" s="162"/>
      <c r="F11" s="25">
        <f>SUM(F9:F10)</f>
        <v>34</v>
      </c>
      <c r="G11" s="26">
        <f>SUM(G9:G10)</f>
        <v>100</v>
      </c>
    </row>
    <row r="12" spans="2:10" ht="24.75" thickTop="1" x14ac:dyDescent="0.55000000000000004">
      <c r="B12" s="20"/>
      <c r="C12" s="27"/>
      <c r="D12" s="27"/>
      <c r="E12" s="27"/>
      <c r="F12" s="28"/>
      <c r="G12" s="29"/>
    </row>
    <row r="13" spans="2:10" x14ac:dyDescent="0.55000000000000004">
      <c r="B13" s="149" t="s">
        <v>185</v>
      </c>
      <c r="C13" s="149"/>
      <c r="D13" s="149"/>
    </row>
    <row r="14" spans="2:10" x14ac:dyDescent="0.55000000000000004">
      <c r="B14" s="1" t="s">
        <v>43</v>
      </c>
      <c r="C14" s="148"/>
      <c r="D14" s="148"/>
    </row>
    <row r="15" spans="2:10" x14ac:dyDescent="0.55000000000000004">
      <c r="C15" s="148"/>
      <c r="D15" s="148"/>
    </row>
    <row r="16" spans="2:10" x14ac:dyDescent="0.55000000000000004">
      <c r="B16" s="20" t="s">
        <v>190</v>
      </c>
      <c r="C16" s="32"/>
      <c r="D16" s="32"/>
      <c r="E16" s="32"/>
      <c r="F16" s="33"/>
      <c r="G16" s="33"/>
      <c r="H16" s="148"/>
    </row>
    <row r="17" spans="2:8" ht="24.75" thickBot="1" x14ac:dyDescent="0.6">
      <c r="B17" s="20"/>
      <c r="C17" s="162" t="s">
        <v>36</v>
      </c>
      <c r="D17" s="162"/>
      <c r="E17" s="162"/>
      <c r="F17" s="147" t="s">
        <v>2</v>
      </c>
      <c r="G17" s="147" t="s">
        <v>3</v>
      </c>
      <c r="H17" s="148"/>
    </row>
    <row r="18" spans="2:8" ht="24.75" thickTop="1" x14ac:dyDescent="0.55000000000000004">
      <c r="B18" s="20"/>
      <c r="C18" s="114" t="s">
        <v>227</v>
      </c>
      <c r="D18" s="115"/>
      <c r="E18" s="116"/>
      <c r="F18" s="23">
        <v>2</v>
      </c>
      <c r="G18" s="22">
        <f>F18*100/F$24</f>
        <v>5.882352941176471</v>
      </c>
      <c r="H18" s="148"/>
    </row>
    <row r="19" spans="2:8" x14ac:dyDescent="0.55000000000000004">
      <c r="B19" s="20"/>
      <c r="C19" s="117" t="s">
        <v>228</v>
      </c>
      <c r="D19" s="118"/>
      <c r="E19" s="119"/>
      <c r="F19" s="23">
        <v>7</v>
      </c>
      <c r="G19" s="22">
        <f t="shared" ref="G19:G23" si="0">F19*100/F$24</f>
        <v>20.588235294117649</v>
      </c>
      <c r="H19" s="148"/>
    </row>
    <row r="20" spans="2:8" x14ac:dyDescent="0.55000000000000004">
      <c r="B20" s="20"/>
      <c r="C20" s="117" t="s">
        <v>229</v>
      </c>
      <c r="D20" s="118"/>
      <c r="E20" s="119"/>
      <c r="F20" s="23">
        <v>4</v>
      </c>
      <c r="G20" s="22">
        <f t="shared" si="0"/>
        <v>11.764705882352942</v>
      </c>
      <c r="H20" s="148"/>
    </row>
    <row r="21" spans="2:8" x14ac:dyDescent="0.55000000000000004">
      <c r="B21" s="20"/>
      <c r="C21" s="117" t="s">
        <v>230</v>
      </c>
      <c r="D21" s="118"/>
      <c r="E21" s="119"/>
      <c r="F21" s="23">
        <v>1</v>
      </c>
      <c r="G21" s="22">
        <f t="shared" si="0"/>
        <v>2.9411764705882355</v>
      </c>
      <c r="H21" s="148"/>
    </row>
    <row r="22" spans="2:8" x14ac:dyDescent="0.55000000000000004">
      <c r="B22" s="20"/>
      <c r="C22" s="163" t="s">
        <v>231</v>
      </c>
      <c r="D22" s="164" t="e">
        <f>COUNTIF(#REF!,"บุคลากรสายวิชาการ")</f>
        <v>#REF!</v>
      </c>
      <c r="E22" s="165" t="s">
        <v>194</v>
      </c>
      <c r="F22" s="23">
        <v>16</v>
      </c>
      <c r="G22" s="22">
        <f t="shared" si="0"/>
        <v>47.058823529411768</v>
      </c>
      <c r="H22" s="148"/>
    </row>
    <row r="23" spans="2:8" x14ac:dyDescent="0.55000000000000004">
      <c r="B23" s="20"/>
      <c r="C23" s="163" t="s">
        <v>232</v>
      </c>
      <c r="D23" s="164" t="e">
        <f>COUNTIF(#REF!,"บุคลากรสายวิชาการ")</f>
        <v>#REF!</v>
      </c>
      <c r="E23" s="165" t="s">
        <v>194</v>
      </c>
      <c r="F23" s="23">
        <v>4</v>
      </c>
      <c r="G23" s="22">
        <f t="shared" si="0"/>
        <v>11.764705882352942</v>
      </c>
      <c r="H23" s="148"/>
    </row>
    <row r="24" spans="2:8" ht="24.75" thickBot="1" x14ac:dyDescent="0.6">
      <c r="B24" s="20"/>
      <c r="C24" s="162" t="s">
        <v>6</v>
      </c>
      <c r="D24" s="162"/>
      <c r="E24" s="162"/>
      <c r="F24" s="25">
        <f>SUM(F18:F23)</f>
        <v>34</v>
      </c>
      <c r="G24" s="87">
        <f>F24*100/F$24</f>
        <v>100</v>
      </c>
    </row>
    <row r="25" spans="2:8" ht="24.75" thickTop="1" x14ac:dyDescent="0.55000000000000004">
      <c r="B25" s="20"/>
      <c r="C25" s="27"/>
      <c r="D25" s="27"/>
      <c r="E25" s="27"/>
      <c r="F25" s="28"/>
      <c r="G25" s="29"/>
    </row>
    <row r="26" spans="2:8" x14ac:dyDescent="0.55000000000000004">
      <c r="B26" s="149" t="s">
        <v>195</v>
      </c>
      <c r="C26" s="149"/>
      <c r="D26" s="149"/>
    </row>
    <row r="27" spans="2:8" x14ac:dyDescent="0.55000000000000004">
      <c r="B27" s="1" t="s">
        <v>237</v>
      </c>
      <c r="C27" s="148"/>
      <c r="D27" s="148"/>
    </row>
    <row r="28" spans="2:8" x14ac:dyDescent="0.55000000000000004">
      <c r="B28" s="166" t="s">
        <v>238</v>
      </c>
      <c r="C28" s="166"/>
      <c r="D28" s="166"/>
      <c r="E28" s="166"/>
      <c r="F28" s="166"/>
      <c r="G28" s="166"/>
      <c r="H28" s="166"/>
    </row>
    <row r="29" spans="2:8" x14ac:dyDescent="0.55000000000000004">
      <c r="C29" s="148"/>
      <c r="D29" s="148"/>
    </row>
    <row r="30" spans="2:8" x14ac:dyDescent="0.55000000000000004">
      <c r="C30" s="148"/>
      <c r="D30" s="148"/>
    </row>
    <row r="31" spans="2:8" x14ac:dyDescent="0.55000000000000004">
      <c r="C31" s="148"/>
      <c r="D31" s="148"/>
    </row>
    <row r="32" spans="2:8" x14ac:dyDescent="0.55000000000000004">
      <c r="C32" s="148"/>
      <c r="D32" s="148"/>
    </row>
    <row r="33" spans="2:8" x14ac:dyDescent="0.55000000000000004">
      <c r="C33" s="148"/>
      <c r="D33" s="148"/>
    </row>
    <row r="34" spans="2:8" x14ac:dyDescent="0.55000000000000004">
      <c r="B34" s="194" t="s">
        <v>5</v>
      </c>
      <c r="C34" s="194"/>
      <c r="D34" s="194"/>
      <c r="E34" s="194"/>
      <c r="F34" s="194"/>
      <c r="G34" s="194"/>
      <c r="H34" s="194"/>
    </row>
    <row r="35" spans="2:8" x14ac:dyDescent="0.55000000000000004">
      <c r="C35" s="148"/>
      <c r="D35" s="148"/>
    </row>
    <row r="36" spans="2:8" x14ac:dyDescent="0.55000000000000004">
      <c r="B36" s="9" t="s">
        <v>206</v>
      </c>
      <c r="C36" s="33"/>
      <c r="D36" s="33"/>
      <c r="E36" s="32"/>
      <c r="F36" s="32"/>
      <c r="G36" s="32"/>
    </row>
    <row r="37" spans="2:8" ht="24.75" thickBot="1" x14ac:dyDescent="0.6">
      <c r="C37" s="70" t="s">
        <v>18</v>
      </c>
      <c r="D37" s="65" t="s">
        <v>2</v>
      </c>
      <c r="E37" s="13" t="s">
        <v>3</v>
      </c>
      <c r="F37" s="147" t="s">
        <v>2</v>
      </c>
      <c r="G37" s="147" t="s">
        <v>3</v>
      </c>
    </row>
    <row r="38" spans="2:8" ht="24.75" thickTop="1" x14ac:dyDescent="0.55000000000000004">
      <c r="C38" s="66" t="s">
        <v>11</v>
      </c>
      <c r="D38" s="35">
        <v>5</v>
      </c>
      <c r="E38" s="4" t="e">
        <f>D38*100/$C$9</f>
        <v>#VALUE!</v>
      </c>
      <c r="F38" s="67">
        <v>5</v>
      </c>
      <c r="G38" s="22">
        <f>F38*100/F$42</f>
        <v>14.705882352941176</v>
      </c>
    </row>
    <row r="39" spans="2:8" x14ac:dyDescent="0.55000000000000004">
      <c r="C39" s="34" t="s">
        <v>14</v>
      </c>
      <c r="D39" s="35">
        <v>3</v>
      </c>
      <c r="E39" s="4" t="e">
        <f t="shared" ref="E39:E40" si="1">D39*100/$C$9</f>
        <v>#VALUE!</v>
      </c>
      <c r="F39" s="67">
        <v>3</v>
      </c>
      <c r="G39" s="22">
        <f t="shared" ref="G39:G42" si="2">F39*100/F$42</f>
        <v>8.8235294117647065</v>
      </c>
    </row>
    <row r="40" spans="2:8" x14ac:dyDescent="0.55000000000000004">
      <c r="C40" s="34" t="s">
        <v>15</v>
      </c>
      <c r="D40" s="35">
        <v>6</v>
      </c>
      <c r="E40" s="4" t="e">
        <f t="shared" si="1"/>
        <v>#VALUE!</v>
      </c>
      <c r="F40" s="67">
        <v>6</v>
      </c>
      <c r="G40" s="22">
        <f t="shared" si="2"/>
        <v>17.647058823529413</v>
      </c>
    </row>
    <row r="41" spans="2:8" x14ac:dyDescent="0.55000000000000004">
      <c r="C41" s="34" t="s">
        <v>10</v>
      </c>
      <c r="D41" s="35">
        <v>20</v>
      </c>
      <c r="E41" s="4" t="e">
        <f>D41*100/$C$9</f>
        <v>#VALUE!</v>
      </c>
      <c r="F41" s="67">
        <v>20</v>
      </c>
      <c r="G41" s="22">
        <f t="shared" si="2"/>
        <v>58.823529411764703</v>
      </c>
    </row>
    <row r="42" spans="2:8" ht="24.75" thickBot="1" x14ac:dyDescent="0.6">
      <c r="C42" s="120" t="s">
        <v>6</v>
      </c>
      <c r="D42" s="120">
        <f>SUM(D38:D41)</f>
        <v>34</v>
      </c>
      <c r="E42" s="121" t="e">
        <f>D42*100/$C$9</f>
        <v>#VALUE!</v>
      </c>
      <c r="F42" s="120">
        <f>SUM(F38:F41)</f>
        <v>34</v>
      </c>
      <c r="G42" s="87">
        <f t="shared" si="2"/>
        <v>100</v>
      </c>
    </row>
    <row r="43" spans="2:8" ht="24.75" thickTop="1" x14ac:dyDescent="0.55000000000000004">
      <c r="C43" s="148"/>
      <c r="D43" s="148"/>
    </row>
    <row r="44" spans="2:8" x14ac:dyDescent="0.55000000000000004">
      <c r="B44" s="3" t="s">
        <v>207</v>
      </c>
      <c r="C44" s="148"/>
      <c r="D44" s="148"/>
    </row>
    <row r="45" spans="2:8" x14ac:dyDescent="0.55000000000000004">
      <c r="B45" s="3" t="s">
        <v>44</v>
      </c>
      <c r="C45" s="148"/>
      <c r="D45" s="148"/>
    </row>
    <row r="46" spans="2:8" x14ac:dyDescent="0.55000000000000004">
      <c r="B46" s="3" t="s">
        <v>45</v>
      </c>
      <c r="C46" s="148"/>
      <c r="D46" s="148"/>
    </row>
    <row r="47" spans="2:8" x14ac:dyDescent="0.55000000000000004">
      <c r="C47" s="148"/>
      <c r="D47" s="148"/>
    </row>
    <row r="48" spans="2:8" s="44" customFormat="1" thickBot="1" x14ac:dyDescent="0.6">
      <c r="B48" s="128" t="s">
        <v>215</v>
      </c>
    </row>
    <row r="49" spans="2:11" s="44" customFormat="1" thickTop="1" x14ac:dyDescent="0.55000000000000004">
      <c r="B49" s="182" t="s">
        <v>0</v>
      </c>
      <c r="C49" s="183"/>
      <c r="D49" s="183"/>
      <c r="E49" s="184"/>
      <c r="F49" s="182" t="s">
        <v>280</v>
      </c>
      <c r="G49" s="184"/>
      <c r="H49" s="200" t="s">
        <v>33</v>
      </c>
    </row>
    <row r="50" spans="2:11" s="44" customFormat="1" ht="23.25" x14ac:dyDescent="0.55000000000000004">
      <c r="B50" s="185"/>
      <c r="C50" s="186"/>
      <c r="D50" s="186"/>
      <c r="E50" s="187"/>
      <c r="F50" s="174"/>
      <c r="G50" s="175"/>
      <c r="H50" s="221"/>
    </row>
    <row r="51" spans="2:11" s="44" customFormat="1" thickBot="1" x14ac:dyDescent="0.6">
      <c r="B51" s="188"/>
      <c r="C51" s="189"/>
      <c r="D51" s="189"/>
      <c r="E51" s="190"/>
      <c r="F51" s="130"/>
      <c r="G51" s="151" t="s">
        <v>32</v>
      </c>
      <c r="H51" s="201"/>
    </row>
    <row r="52" spans="2:11" s="44" customFormat="1" ht="24.75" thickTop="1" x14ac:dyDescent="0.55000000000000004">
      <c r="B52" s="176" t="s">
        <v>276</v>
      </c>
      <c r="C52" s="177"/>
      <c r="D52" s="177"/>
      <c r="E52" s="178"/>
      <c r="F52" s="132">
        <v>4.5</v>
      </c>
      <c r="G52" s="133">
        <v>0.62</v>
      </c>
      <c r="H52" s="222" t="str">
        <f>IF(F52&gt;4.5,"มากที่สุด",IF(F52&gt;3.5,"มาก",IF(F52&gt;2.5,"ปานกลาง",IF(F52&gt;1.5,"น้อย",IF(F52&lt;=1.5,"น้อยที่สุด")))))</f>
        <v>มาก</v>
      </c>
      <c r="J52" s="1"/>
      <c r="K52" s="1"/>
    </row>
    <row r="53" spans="2:11" s="44" customFormat="1" x14ac:dyDescent="0.55000000000000004">
      <c r="B53" s="176" t="s">
        <v>217</v>
      </c>
      <c r="C53" s="177"/>
      <c r="D53" s="177"/>
      <c r="E53" s="178"/>
      <c r="F53" s="45">
        <v>4.3499999999999996</v>
      </c>
      <c r="G53" s="133">
        <v>0.65</v>
      </c>
      <c r="H53" s="222" t="str">
        <f>IF(F53&gt;4.5,"มากที่สุด",IF(F53&gt;3.5,"มาก",IF(F53&gt;2.5,"ปานกลาง",IF(F53&gt;1.5,"น้อย",IF(F53&lt;=1.5,"น้อยที่สุด")))))</f>
        <v>มาก</v>
      </c>
      <c r="J53" s="1"/>
      <c r="K53" s="1"/>
    </row>
    <row r="54" spans="2:11" s="44" customFormat="1" x14ac:dyDescent="0.55000000000000004">
      <c r="B54" s="171" t="s">
        <v>218</v>
      </c>
      <c r="C54" s="171"/>
      <c r="D54" s="171"/>
      <c r="E54" s="171"/>
      <c r="F54" s="46">
        <v>4.4400000000000004</v>
      </c>
      <c r="G54" s="134">
        <v>0.61</v>
      </c>
      <c r="H54" s="222" t="str">
        <f>IF(F54&gt;4.5,"มากที่สุด",IF(F54&gt;3.5,"มาก",IF(F54&gt;2.5,"ปานกลาง",IF(F54&gt;1.5,"น้อย",IF(F54&lt;=1.5,"น้อยที่สุด")))))</f>
        <v>มาก</v>
      </c>
      <c r="J54" s="1"/>
      <c r="K54" s="1"/>
    </row>
    <row r="55" spans="2:11" s="44" customFormat="1" x14ac:dyDescent="0.55000000000000004">
      <c r="B55" s="179" t="s">
        <v>226</v>
      </c>
      <c r="C55" s="180"/>
      <c r="D55" s="180"/>
      <c r="E55" s="181"/>
      <c r="F55" s="48">
        <v>4.43</v>
      </c>
      <c r="G55" s="135">
        <v>0.62</v>
      </c>
      <c r="H55" s="223" t="str">
        <f>IF(F55&gt;4.5,"มากที่สุด",IF(F55&gt;3.5,"มาก",IF(F55&gt;2.5,"ปานกลาง",IF(F55&gt;1.5,"น้อย",IF(F55&lt;=1.5,"น้อยที่สุด")))))</f>
        <v>มาก</v>
      </c>
      <c r="I55" s="50"/>
    </row>
    <row r="56" spans="2:11" s="51" customFormat="1" ht="18.75" customHeight="1" x14ac:dyDescent="0.55000000000000004">
      <c r="B56" s="150"/>
      <c r="C56" s="150"/>
      <c r="D56" s="150"/>
      <c r="E56" s="150"/>
      <c r="F56" s="150"/>
      <c r="G56" s="150"/>
    </row>
    <row r="57" spans="2:11" x14ac:dyDescent="0.55000000000000004">
      <c r="B57" s="27"/>
      <c r="C57" s="153" t="s">
        <v>277</v>
      </c>
      <c r="D57" s="153"/>
      <c r="E57" s="153"/>
      <c r="F57" s="153"/>
      <c r="G57" s="153"/>
    </row>
    <row r="58" spans="2:11" x14ac:dyDescent="0.55000000000000004">
      <c r="B58" s="159" t="s">
        <v>291</v>
      </c>
      <c r="C58" s="159"/>
      <c r="D58" s="159"/>
      <c r="E58" s="159"/>
      <c r="F58" s="159"/>
      <c r="G58" s="159"/>
    </row>
    <row r="59" spans="2:11" x14ac:dyDescent="0.55000000000000004">
      <c r="B59" s="52" t="s">
        <v>281</v>
      </c>
      <c r="C59" s="52"/>
      <c r="D59" s="52"/>
      <c r="E59" s="52"/>
      <c r="F59" s="52"/>
      <c r="G59" s="52"/>
      <c r="H59" s="52"/>
    </row>
    <row r="60" spans="2:11" x14ac:dyDescent="0.55000000000000004">
      <c r="B60" s="143" t="s">
        <v>282</v>
      </c>
      <c r="C60" s="144"/>
      <c r="D60" s="144"/>
      <c r="E60" s="144"/>
      <c r="F60" s="144"/>
      <c r="G60" s="144"/>
    </row>
  </sheetData>
  <mergeCells count="21">
    <mergeCell ref="B55:E55"/>
    <mergeCell ref="B58:G58"/>
    <mergeCell ref="B28:H28"/>
    <mergeCell ref="B49:E51"/>
    <mergeCell ref="F49:G50"/>
    <mergeCell ref="H49:H51"/>
    <mergeCell ref="B52:E52"/>
    <mergeCell ref="B53:E53"/>
    <mergeCell ref="B54:E54"/>
    <mergeCell ref="C11:E11"/>
    <mergeCell ref="C17:E17"/>
    <mergeCell ref="C22:E22"/>
    <mergeCell ref="C23:E23"/>
    <mergeCell ref="C24:E24"/>
    <mergeCell ref="B34:H34"/>
    <mergeCell ref="B1:H1"/>
    <mergeCell ref="B3:H3"/>
    <mergeCell ref="B4:H4"/>
    <mergeCell ref="C8:E8"/>
    <mergeCell ref="C9:E9"/>
    <mergeCell ref="C10:E10"/>
  </mergeCells>
  <pageMargins left="0.7" right="0.7" top="0.75" bottom="0.75" header="0.3" footer="0.3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3793" r:id="rId4">
          <objectPr defaultSize="0" autoPict="0" r:id="rId5">
            <anchor moveWithCells="1" sizeWithCells="1">
              <from>
                <xdr:col>5</xdr:col>
                <xdr:colOff>238125</xdr:colOff>
                <xdr:row>50</xdr:row>
                <xdr:rowOff>104775</xdr:rowOff>
              </from>
              <to>
                <xdr:col>5</xdr:col>
                <xdr:colOff>371475</xdr:colOff>
                <xdr:row>50</xdr:row>
                <xdr:rowOff>219075</xdr:rowOff>
              </to>
            </anchor>
          </objectPr>
        </oleObject>
      </mc:Choice>
      <mc:Fallback>
        <oleObject progId="Equation.3" shapeId="33793" r:id="rId4"/>
      </mc:Fallback>
    </mc:AlternateContent>
    <mc:AlternateContent xmlns:mc="http://schemas.openxmlformats.org/markup-compatibility/2006">
      <mc:Choice Requires="x14">
        <oleObject progId="Equation.3" shapeId="33794" r:id="rId6">
          <objectPr defaultSize="0" autoPict="0" r:id="rId5">
            <anchor moveWithCells="1" sizeWithCells="1">
              <from>
                <xdr:col>5</xdr:col>
                <xdr:colOff>238125</xdr:colOff>
                <xdr:row>50</xdr:row>
                <xdr:rowOff>104775</xdr:rowOff>
              </from>
              <to>
                <xdr:col>5</xdr:col>
                <xdr:colOff>371475</xdr:colOff>
                <xdr:row>50</xdr:row>
                <xdr:rowOff>219075</xdr:rowOff>
              </to>
            </anchor>
          </objectPr>
        </oleObject>
      </mc:Choice>
      <mc:Fallback>
        <oleObject progId="Equation.3" shapeId="33794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2064-22A0-408E-A608-1D75D5A4C7EB}">
  <sheetPr>
    <tabColor rgb="FF0070C0"/>
  </sheetPr>
  <dimension ref="B1:L26"/>
  <sheetViews>
    <sheetView topLeftCell="A4" workbookViewId="0">
      <selection activeCell="E21" sqref="E21"/>
    </sheetView>
  </sheetViews>
  <sheetFormatPr defaultRowHeight="23.25" x14ac:dyDescent="0.55000000000000004"/>
  <cols>
    <col min="1" max="1" width="6.5" style="11" customWidth="1"/>
    <col min="2" max="2" width="7.75" style="11" customWidth="1"/>
    <col min="3" max="3" width="9" style="11"/>
    <col min="4" max="4" width="15.375" style="11" customWidth="1"/>
    <col min="5" max="5" width="24" style="11" customWidth="1"/>
    <col min="6" max="7" width="9" style="11"/>
    <col min="8" max="8" width="13.625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12" s="5" customFormat="1" ht="24" x14ac:dyDescent="0.55000000000000004">
      <c r="B1" s="191" t="s">
        <v>208</v>
      </c>
      <c r="C1" s="191"/>
      <c r="D1" s="191"/>
      <c r="E1" s="191"/>
      <c r="F1" s="191"/>
      <c r="G1" s="191"/>
    </row>
    <row r="2" spans="2:12" s="44" customFormat="1" x14ac:dyDescent="0.55000000000000004">
      <c r="B2" s="152"/>
      <c r="C2" s="152"/>
      <c r="D2" s="152"/>
      <c r="E2" s="152"/>
      <c r="F2" s="152"/>
      <c r="G2" s="152"/>
    </row>
    <row r="3" spans="2:12" s="44" customFormat="1" ht="24" thickBot="1" x14ac:dyDescent="0.6">
      <c r="B3" s="128" t="s">
        <v>219</v>
      </c>
    </row>
    <row r="4" spans="2:12" s="44" customFormat="1" ht="24" thickTop="1" x14ac:dyDescent="0.55000000000000004">
      <c r="B4" s="182" t="s">
        <v>0</v>
      </c>
      <c r="C4" s="183"/>
      <c r="D4" s="183"/>
      <c r="E4" s="184"/>
      <c r="F4" s="182" t="s">
        <v>280</v>
      </c>
      <c r="G4" s="184"/>
      <c r="H4" s="200" t="s">
        <v>33</v>
      </c>
    </row>
    <row r="5" spans="2:12" s="44" customFormat="1" x14ac:dyDescent="0.55000000000000004">
      <c r="B5" s="185"/>
      <c r="C5" s="186"/>
      <c r="D5" s="186"/>
      <c r="E5" s="187"/>
      <c r="F5" s="174"/>
      <c r="G5" s="175"/>
      <c r="H5" s="221"/>
    </row>
    <row r="6" spans="2:12" s="44" customFormat="1" ht="24" thickBot="1" x14ac:dyDescent="0.6">
      <c r="B6" s="188"/>
      <c r="C6" s="189"/>
      <c r="D6" s="189"/>
      <c r="E6" s="190"/>
      <c r="F6" s="130"/>
      <c r="G6" s="151" t="s">
        <v>32</v>
      </c>
      <c r="H6" s="201"/>
    </row>
    <row r="7" spans="2:12" s="44" customFormat="1" ht="24.75" thickTop="1" x14ac:dyDescent="0.55000000000000004">
      <c r="B7" s="176" t="s">
        <v>220</v>
      </c>
      <c r="C7" s="177"/>
      <c r="D7" s="177"/>
      <c r="E7" s="178"/>
      <c r="F7" s="132">
        <v>4.68</v>
      </c>
      <c r="G7" s="133">
        <v>0.53</v>
      </c>
      <c r="H7" s="222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4" customFormat="1" ht="24" x14ac:dyDescent="0.55000000000000004">
      <c r="B8" s="176" t="s">
        <v>221</v>
      </c>
      <c r="C8" s="177"/>
      <c r="D8" s="177"/>
      <c r="E8" s="178"/>
      <c r="F8" s="45">
        <v>4.62</v>
      </c>
      <c r="G8" s="133">
        <v>0.49</v>
      </c>
      <c r="H8" s="222" t="str">
        <f t="shared" ref="H8:H13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2" s="44" customFormat="1" ht="24" x14ac:dyDescent="0.55000000000000004">
      <c r="B9" s="171" t="s">
        <v>222</v>
      </c>
      <c r="C9" s="171"/>
      <c r="D9" s="171"/>
      <c r="E9" s="171"/>
      <c r="F9" s="134">
        <v>4.38</v>
      </c>
      <c r="G9" s="134">
        <v>0.7</v>
      </c>
      <c r="H9" s="222" t="s">
        <v>23</v>
      </c>
    </row>
    <row r="10" spans="2:12" s="44" customFormat="1" ht="24" x14ac:dyDescent="0.55000000000000004">
      <c r="B10" s="171" t="s">
        <v>223</v>
      </c>
      <c r="C10" s="171"/>
      <c r="D10" s="171"/>
      <c r="E10" s="171"/>
      <c r="F10" s="134">
        <v>4.38</v>
      </c>
      <c r="G10" s="134">
        <v>0.7</v>
      </c>
      <c r="H10" s="222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12" s="44" customFormat="1" ht="24" x14ac:dyDescent="0.55000000000000004">
      <c r="B11" s="176" t="s">
        <v>224</v>
      </c>
      <c r="C11" s="177"/>
      <c r="D11" s="177"/>
      <c r="E11" s="178"/>
      <c r="F11" s="134">
        <v>4.41</v>
      </c>
      <c r="G11" s="134">
        <v>0.66</v>
      </c>
      <c r="H11" s="222" t="str">
        <f t="shared" si="0"/>
        <v>มาก</v>
      </c>
    </row>
    <row r="12" spans="2:12" s="44" customFormat="1" ht="24" x14ac:dyDescent="0.55000000000000004">
      <c r="B12" s="171" t="s">
        <v>225</v>
      </c>
      <c r="C12" s="171"/>
      <c r="D12" s="171"/>
      <c r="E12" s="171"/>
      <c r="F12" s="134">
        <v>4.41</v>
      </c>
      <c r="G12" s="134">
        <v>0.66</v>
      </c>
      <c r="H12" s="222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12" s="44" customFormat="1" ht="24" x14ac:dyDescent="0.55000000000000004">
      <c r="B13" s="179" t="s">
        <v>168</v>
      </c>
      <c r="C13" s="180"/>
      <c r="D13" s="180"/>
      <c r="E13" s="181"/>
      <c r="F13" s="135">
        <v>4.4800000000000004</v>
      </c>
      <c r="G13" s="135">
        <v>0.63</v>
      </c>
      <c r="H13" s="223" t="str">
        <f t="shared" si="0"/>
        <v>มาก</v>
      </c>
    </row>
    <row r="14" spans="2:12" s="51" customFormat="1" ht="24" x14ac:dyDescent="0.55000000000000004">
      <c r="B14" s="150"/>
      <c r="C14" s="150"/>
      <c r="D14" s="150"/>
      <c r="E14" s="150"/>
      <c r="F14" s="150"/>
      <c r="G14" s="150"/>
      <c r="H14" s="17"/>
      <c r="I14" s="44"/>
      <c r="J14" s="44"/>
      <c r="K14" s="44"/>
      <c r="L14" s="44"/>
    </row>
    <row r="15" spans="2:12" s="1" customFormat="1" ht="24" x14ac:dyDescent="0.55000000000000004">
      <c r="B15" s="27"/>
      <c r="C15" s="159" t="s">
        <v>278</v>
      </c>
      <c r="D15" s="159"/>
      <c r="E15" s="159"/>
      <c r="F15" s="159"/>
      <c r="G15" s="159"/>
      <c r="H15" s="159"/>
      <c r="I15" s="44"/>
      <c r="J15" s="44"/>
      <c r="K15" s="44"/>
      <c r="L15" s="44"/>
    </row>
    <row r="16" spans="2:12" s="1" customFormat="1" ht="24" x14ac:dyDescent="0.55000000000000004">
      <c r="B16" s="159" t="s">
        <v>283</v>
      </c>
      <c r="C16" s="159"/>
      <c r="D16" s="159"/>
      <c r="E16" s="159"/>
      <c r="F16" s="159"/>
      <c r="G16" s="159"/>
      <c r="I16" s="44"/>
      <c r="J16" s="44"/>
      <c r="K16" s="44"/>
      <c r="L16" s="44"/>
    </row>
    <row r="17" spans="2:12" s="1" customFormat="1" ht="24" x14ac:dyDescent="0.55000000000000004">
      <c r="B17" s="52" t="s">
        <v>279</v>
      </c>
      <c r="C17" s="224"/>
      <c r="D17" s="224"/>
      <c r="E17" s="224"/>
      <c r="F17" s="224"/>
      <c r="G17" s="224"/>
      <c r="I17" s="44"/>
      <c r="J17" s="44"/>
      <c r="K17" s="44"/>
      <c r="L17" s="44"/>
    </row>
    <row r="18" spans="2:12" s="1" customFormat="1" ht="24" x14ac:dyDescent="0.55000000000000004">
      <c r="B18" s="52" t="s">
        <v>284</v>
      </c>
      <c r="C18" s="52"/>
      <c r="D18" s="52"/>
      <c r="E18" s="52"/>
      <c r="F18" s="52"/>
      <c r="G18" s="52"/>
      <c r="H18" s="52"/>
      <c r="I18" s="44"/>
      <c r="J18" s="44"/>
      <c r="K18" s="44"/>
      <c r="L18" s="44"/>
    </row>
    <row r="19" spans="2:12" s="1" customFormat="1" ht="24" x14ac:dyDescent="0.55000000000000004">
      <c r="B19" s="143" t="s">
        <v>293</v>
      </c>
      <c r="C19" s="144"/>
      <c r="D19" s="144"/>
      <c r="E19" s="144"/>
      <c r="F19" s="144"/>
      <c r="G19" s="144"/>
      <c r="I19" s="44"/>
      <c r="J19" s="44"/>
      <c r="K19" s="44"/>
      <c r="L19" s="44"/>
    </row>
    <row r="20" spans="2:12" s="1" customFormat="1" ht="24" x14ac:dyDescent="0.55000000000000004">
      <c r="B20" s="143"/>
      <c r="C20" s="144"/>
      <c r="D20" s="144"/>
      <c r="E20" s="144"/>
      <c r="F20" s="144"/>
      <c r="G20" s="144"/>
      <c r="J20" s="44"/>
      <c r="K20" s="44"/>
      <c r="L20" s="44"/>
    </row>
    <row r="21" spans="2:12" s="1" customFormat="1" ht="24" x14ac:dyDescent="0.55000000000000004">
      <c r="B21" s="143"/>
      <c r="C21" s="144"/>
      <c r="D21" s="144"/>
      <c r="E21" s="144"/>
      <c r="F21" s="144"/>
      <c r="G21" s="144"/>
      <c r="J21" s="44"/>
      <c r="K21" s="44"/>
      <c r="L21" s="44"/>
    </row>
    <row r="22" spans="2:12" s="1" customFormat="1" ht="24" x14ac:dyDescent="0.55000000000000004">
      <c r="B22" s="143"/>
      <c r="C22" s="144"/>
      <c r="D22" s="144"/>
      <c r="E22" s="144"/>
      <c r="F22" s="144"/>
      <c r="G22" s="144"/>
    </row>
    <row r="23" spans="2:12" s="1" customFormat="1" ht="24" x14ac:dyDescent="0.55000000000000004">
      <c r="B23" s="143"/>
      <c r="C23" s="144"/>
      <c r="D23" s="144"/>
      <c r="E23" s="144"/>
      <c r="F23" s="144"/>
      <c r="G23" s="144"/>
    </row>
    <row r="24" spans="2:12" s="1" customFormat="1" ht="24" x14ac:dyDescent="0.55000000000000004">
      <c r="B24" s="143"/>
      <c r="C24" s="144"/>
      <c r="D24" s="144"/>
      <c r="E24" s="144"/>
      <c r="F24" s="144"/>
      <c r="G24" s="144"/>
    </row>
    <row r="25" spans="2:12" s="51" customFormat="1" ht="24" x14ac:dyDescent="0.55000000000000004"/>
    <row r="26" spans="2:12" s="51" customFormat="1" ht="24" x14ac:dyDescent="0.55000000000000004"/>
  </sheetData>
  <mergeCells count="13">
    <mergeCell ref="B16:G16"/>
    <mergeCell ref="B9:E9"/>
    <mergeCell ref="B10:E10"/>
    <mergeCell ref="B11:E11"/>
    <mergeCell ref="B12:E12"/>
    <mergeCell ref="B13:E13"/>
    <mergeCell ref="C15:H15"/>
    <mergeCell ref="B1:G1"/>
    <mergeCell ref="B4:E6"/>
    <mergeCell ref="F4:G5"/>
    <mergeCell ref="H4:H6"/>
    <mergeCell ref="B7:E7"/>
    <mergeCell ref="B8:E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4817" r:id="rId3">
          <objectPr defaultSize="0" autoPict="0" r:id="rId4">
            <anchor moveWithCells="1" sizeWithCells="1">
              <from>
                <xdr:col>5</xdr:col>
                <xdr:colOff>352425</xdr:colOff>
                <xdr:row>5</xdr:row>
                <xdr:rowOff>104775</xdr:rowOff>
              </from>
              <to>
                <xdr:col>5</xdr:col>
                <xdr:colOff>533400</xdr:colOff>
                <xdr:row>5</xdr:row>
                <xdr:rowOff>257175</xdr:rowOff>
              </to>
            </anchor>
          </objectPr>
        </oleObject>
      </mc:Choice>
      <mc:Fallback>
        <oleObject progId="Equation.3" shapeId="34817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29D0-745E-4C3B-8C64-195C0E80D25D}">
  <sheetPr>
    <tabColor theme="6" tint="0.39997558519241921"/>
  </sheetPr>
  <dimension ref="A1:S62"/>
  <sheetViews>
    <sheetView topLeftCell="A13" zoomScale="120" zoomScaleNormal="120" workbookViewId="0">
      <selection activeCell="D52" sqref="D52"/>
    </sheetView>
  </sheetViews>
  <sheetFormatPr defaultRowHeight="23.25" x14ac:dyDescent="0.55000000000000004"/>
  <cols>
    <col min="1" max="1" width="6.5" style="11" customWidth="1"/>
    <col min="2" max="2" width="7.75" style="11" customWidth="1"/>
    <col min="3" max="3" width="9" style="11"/>
    <col min="4" max="4" width="15.375" style="11" customWidth="1"/>
    <col min="5" max="5" width="20" style="11" customWidth="1"/>
    <col min="6" max="16" width="8.5" style="11" customWidth="1"/>
    <col min="17" max="17" width="11.875" style="54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1:19" s="5" customFormat="1" ht="24" x14ac:dyDescent="0.55000000000000004">
      <c r="B1" s="191" t="s">
        <v>233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9" s="44" customFormat="1" x14ac:dyDescent="0.55000000000000004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9" s="44" customFormat="1" ht="24" thickBot="1" x14ac:dyDescent="0.6">
      <c r="B3" s="128" t="s">
        <v>285</v>
      </c>
      <c r="Q3" s="129"/>
    </row>
    <row r="4" spans="1:19" s="44" customFormat="1" ht="24" thickTop="1" x14ac:dyDescent="0.55000000000000004">
      <c r="B4" s="182" t="s">
        <v>0</v>
      </c>
      <c r="C4" s="183"/>
      <c r="D4" s="183"/>
      <c r="E4" s="184"/>
      <c r="F4" s="172" t="s">
        <v>209</v>
      </c>
      <c r="G4" s="173"/>
      <c r="H4" s="172" t="s">
        <v>209</v>
      </c>
      <c r="I4" s="173"/>
      <c r="J4" s="172" t="s">
        <v>209</v>
      </c>
      <c r="K4" s="173"/>
      <c r="L4" s="172" t="s">
        <v>209</v>
      </c>
      <c r="M4" s="173"/>
      <c r="N4" s="172" t="s">
        <v>210</v>
      </c>
      <c r="O4" s="173"/>
      <c r="P4" s="172" t="s">
        <v>210</v>
      </c>
      <c r="Q4" s="173"/>
    </row>
    <row r="5" spans="1:19" s="44" customFormat="1" x14ac:dyDescent="0.55000000000000004">
      <c r="B5" s="185"/>
      <c r="C5" s="186"/>
      <c r="D5" s="186"/>
      <c r="E5" s="187"/>
      <c r="F5" s="174" t="s">
        <v>211</v>
      </c>
      <c r="G5" s="175"/>
      <c r="H5" s="174" t="s">
        <v>212</v>
      </c>
      <c r="I5" s="175"/>
      <c r="J5" s="174" t="s">
        <v>213</v>
      </c>
      <c r="K5" s="175"/>
      <c r="L5" s="174" t="s">
        <v>214</v>
      </c>
      <c r="M5" s="175"/>
      <c r="N5" s="174" t="s">
        <v>213</v>
      </c>
      <c r="O5" s="175"/>
      <c r="P5" s="174" t="s">
        <v>214</v>
      </c>
      <c r="Q5" s="175"/>
    </row>
    <row r="6" spans="1:19" s="44" customFormat="1" ht="24" thickBot="1" x14ac:dyDescent="0.6">
      <c r="B6" s="188"/>
      <c r="C6" s="189"/>
      <c r="D6" s="189"/>
      <c r="E6" s="190"/>
      <c r="F6" s="130"/>
      <c r="G6" s="124" t="s">
        <v>32</v>
      </c>
      <c r="H6" s="130"/>
      <c r="I6" s="124" t="s">
        <v>32</v>
      </c>
      <c r="J6" s="130"/>
      <c r="K6" s="124" t="s">
        <v>32</v>
      </c>
      <c r="L6" s="130"/>
      <c r="M6" s="124" t="s">
        <v>32</v>
      </c>
      <c r="N6" s="130"/>
      <c r="O6" s="124" t="s">
        <v>32</v>
      </c>
      <c r="P6" s="131"/>
      <c r="Q6" s="124" t="s">
        <v>32</v>
      </c>
    </row>
    <row r="7" spans="1:19" s="44" customFormat="1" ht="24" thickTop="1" x14ac:dyDescent="0.55000000000000004">
      <c r="B7" s="176" t="s">
        <v>216</v>
      </c>
      <c r="C7" s="177"/>
      <c r="D7" s="177"/>
      <c r="E7" s="178"/>
      <c r="F7" s="132">
        <f>Sheet3!J4</f>
        <v>4.5</v>
      </c>
      <c r="G7" s="133">
        <v>0.71</v>
      </c>
      <c r="H7" s="132">
        <f>Sheet4!J9</f>
        <v>4.5714285714285712</v>
      </c>
      <c r="I7" s="133">
        <f>Sheet4!J10</f>
        <v>0.53452248382485001</v>
      </c>
      <c r="J7" s="133">
        <f>Sheet5!J6</f>
        <v>4.5</v>
      </c>
      <c r="K7" s="133">
        <f>Sheet5!J7</f>
        <v>0.57735026918962573</v>
      </c>
      <c r="L7" s="133">
        <f>Sheet6!J3</f>
        <v>4</v>
      </c>
      <c r="M7" s="133">
        <v>0</v>
      </c>
      <c r="N7" s="133">
        <f>Sheet7!J18</f>
        <v>4.5</v>
      </c>
      <c r="O7" s="133">
        <f>Sheet7!J19</f>
        <v>0.73029674334022143</v>
      </c>
      <c r="P7" s="133">
        <f>Sheet8!J6</f>
        <v>4.5</v>
      </c>
      <c r="Q7" s="45">
        <f>Sheet8!J7</f>
        <v>0.57735026918962573</v>
      </c>
    </row>
    <row r="8" spans="1:19" s="44" customFormat="1" x14ac:dyDescent="0.55000000000000004">
      <c r="B8" s="176" t="s">
        <v>217</v>
      </c>
      <c r="C8" s="177"/>
      <c r="D8" s="177"/>
      <c r="E8" s="178"/>
      <c r="F8" s="45">
        <f>Sheet3!K4</f>
        <v>4.5</v>
      </c>
      <c r="G8" s="133">
        <v>0.71</v>
      </c>
      <c r="H8" s="45">
        <f>Sheet4!K9</f>
        <v>4.1428571428571432</v>
      </c>
      <c r="I8" s="133">
        <f>Sheet4!K10</f>
        <v>0.6900655593423547</v>
      </c>
      <c r="J8" s="133">
        <f>Sheet5!K6</f>
        <v>4.5</v>
      </c>
      <c r="K8" s="133">
        <f>Sheet5!K7</f>
        <v>0.57735026918962573</v>
      </c>
      <c r="L8" s="133">
        <f>Sheet6!K3</f>
        <v>3</v>
      </c>
      <c r="M8" s="133">
        <v>0</v>
      </c>
      <c r="N8" s="133">
        <f>Sheet7!K18</f>
        <v>4.4375</v>
      </c>
      <c r="O8" s="133">
        <f>Sheet7!K19</f>
        <v>0.62915286960589578</v>
      </c>
      <c r="P8" s="133">
        <f>Sheet8!K6</f>
        <v>4.5</v>
      </c>
      <c r="Q8" s="45">
        <f>Sheet8!K7</f>
        <v>0.57735026918962573</v>
      </c>
    </row>
    <row r="9" spans="1:19" s="44" customFormat="1" x14ac:dyDescent="0.55000000000000004">
      <c r="B9" s="171" t="s">
        <v>218</v>
      </c>
      <c r="C9" s="171"/>
      <c r="D9" s="171"/>
      <c r="E9" s="171"/>
      <c r="F9" s="134">
        <f>Sheet3!L4</f>
        <v>4.5</v>
      </c>
      <c r="G9" s="134">
        <v>0.71</v>
      </c>
      <c r="H9" s="134">
        <f>Sheet4!L9</f>
        <v>4.2857142857142856</v>
      </c>
      <c r="I9" s="134">
        <f>Sheet4!L10</f>
        <v>0.48795003647426449</v>
      </c>
      <c r="J9" s="134">
        <f>Sheet5!L6</f>
        <v>4.75</v>
      </c>
      <c r="K9" s="134">
        <f>Sheet5!L7</f>
        <v>0.5</v>
      </c>
      <c r="L9" s="134">
        <f>Sheet6!L3</f>
        <v>3</v>
      </c>
      <c r="M9" s="133">
        <v>0</v>
      </c>
      <c r="N9" s="134">
        <f>Sheet7!L18</f>
        <v>4.5</v>
      </c>
      <c r="O9" s="134">
        <f>Sheet7!L19</f>
        <v>0.63245553203367588</v>
      </c>
      <c r="P9" s="134">
        <f>Sheet8!L6</f>
        <v>4.5</v>
      </c>
      <c r="Q9" s="46">
        <f>Sheet8!L7</f>
        <v>0.57735026918962573</v>
      </c>
    </row>
    <row r="10" spans="1:19" s="44" customFormat="1" x14ac:dyDescent="0.55000000000000004">
      <c r="B10" s="179" t="s">
        <v>226</v>
      </c>
      <c r="C10" s="180"/>
      <c r="D10" s="180"/>
      <c r="E10" s="181"/>
      <c r="F10" s="135">
        <f>Sheet3!L6</f>
        <v>4.5</v>
      </c>
      <c r="G10" s="135">
        <v>0.71</v>
      </c>
      <c r="H10" s="135">
        <f>Sheet4!L11</f>
        <v>4.333333333333333</v>
      </c>
      <c r="I10" s="135">
        <f>Sheet4!L12</f>
        <v>0.57735026918962662</v>
      </c>
      <c r="J10" s="135">
        <f>Sheet5!L8</f>
        <v>4.583333333333333</v>
      </c>
      <c r="K10" s="135">
        <f>Sheet5!L9</f>
        <v>0.51492865054443637</v>
      </c>
      <c r="L10" s="135">
        <f>Sheet6!L5</f>
        <v>3.3333333333333335</v>
      </c>
      <c r="M10" s="135">
        <f>Sheet6!L6</f>
        <v>0.57735026918962473</v>
      </c>
      <c r="N10" s="135">
        <f>Sheet7!L20</f>
        <v>4.479166666666667</v>
      </c>
      <c r="O10" s="135">
        <f>Sheet7!L21</f>
        <v>0.65198823032495656</v>
      </c>
      <c r="P10" s="135">
        <f>Sheet8!L8</f>
        <v>4.5</v>
      </c>
      <c r="Q10" s="48">
        <f>Sheet8!L9</f>
        <v>0.5222329678670935</v>
      </c>
      <c r="S10" s="50"/>
    </row>
    <row r="11" spans="1:19" s="51" customFormat="1" ht="15.75" customHeight="1" x14ac:dyDescent="0.55000000000000004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7"/>
    </row>
    <row r="12" spans="1:19" s="1" customFormat="1" ht="24" x14ac:dyDescent="0.55000000000000004">
      <c r="B12" s="27"/>
      <c r="C12" s="159" t="s">
        <v>286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9" s="1" customFormat="1" ht="24" x14ac:dyDescent="0.55000000000000004">
      <c r="A13" s="153" t="s">
        <v>239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9" s="1" customFormat="1" ht="24" x14ac:dyDescent="0.55000000000000004">
      <c r="B14" s="154" t="s">
        <v>242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s="141" customFormat="1" ht="18" customHeight="1" x14ac:dyDescent="0.2">
      <c r="B15" s="141" t="s">
        <v>243</v>
      </c>
    </row>
    <row r="16" spans="1:19" s="141" customFormat="1" ht="21.75" customHeight="1" x14ac:dyDescent="0.2">
      <c r="B16" s="141" t="s">
        <v>244</v>
      </c>
    </row>
    <row r="17" spans="2:18" s="141" customFormat="1" ht="21.75" customHeight="1" x14ac:dyDescent="0.2">
      <c r="B17" s="141" t="s">
        <v>245</v>
      </c>
    </row>
    <row r="18" spans="2:18" s="141" customFormat="1" ht="21.75" customHeight="1" x14ac:dyDescent="0.2">
      <c r="B18" s="141" t="s">
        <v>246</v>
      </c>
    </row>
    <row r="19" spans="2:18" s="1" customFormat="1" ht="21.75" customHeight="1" x14ac:dyDescent="0.55000000000000004">
      <c r="B19" s="1" t="s">
        <v>247</v>
      </c>
      <c r="Q19" s="141"/>
      <c r="R19" s="141"/>
    </row>
    <row r="20" spans="2:18" s="1" customFormat="1" ht="23.25" customHeight="1" x14ac:dyDescent="0.55000000000000004">
      <c r="B20" s="1" t="s">
        <v>248</v>
      </c>
      <c r="Q20" s="141"/>
      <c r="R20" s="141"/>
    </row>
    <row r="21" spans="2:18" s="1" customFormat="1" ht="22.5" customHeight="1" x14ac:dyDescent="0.55000000000000004">
      <c r="B21" s="1" t="s">
        <v>240</v>
      </c>
      <c r="R21" s="141"/>
    </row>
    <row r="22" spans="2:18" s="1" customFormat="1" ht="20.25" customHeight="1" x14ac:dyDescent="0.55000000000000004">
      <c r="B22" s="142" t="s">
        <v>249</v>
      </c>
      <c r="R22" s="141"/>
    </row>
    <row r="23" spans="2:18" s="1" customFormat="1" ht="24" customHeight="1" x14ac:dyDescent="0.55000000000000004">
      <c r="B23" s="1" t="s">
        <v>241</v>
      </c>
      <c r="Q23" s="141"/>
      <c r="R23" s="141"/>
    </row>
    <row r="24" spans="2:18" s="1" customFormat="1" ht="24" x14ac:dyDescent="0.55000000000000004">
      <c r="B24" s="1" t="s">
        <v>250</v>
      </c>
      <c r="Q24" s="141"/>
      <c r="R24" s="141"/>
    </row>
    <row r="25" spans="2:18" s="51" customFormat="1" ht="18" customHeight="1" x14ac:dyDescent="0.55000000000000004">
      <c r="Q25" s="141"/>
      <c r="R25" s="141"/>
    </row>
    <row r="26" spans="2:18" s="51" customFormat="1" ht="18" customHeight="1" x14ac:dyDescent="0.55000000000000004">
      <c r="Q26" s="141"/>
    </row>
    <row r="27" spans="2:18" s="51" customFormat="1" ht="18" customHeight="1" x14ac:dyDescent="0.55000000000000004">
      <c r="Q27" s="141"/>
    </row>
    <row r="28" spans="2:18" s="51" customFormat="1" ht="18" customHeight="1" x14ac:dyDescent="0.55000000000000004"/>
    <row r="29" spans="2:18" s="51" customFormat="1" ht="18" customHeight="1" x14ac:dyDescent="0.55000000000000004"/>
    <row r="30" spans="2:18" s="51" customFormat="1" ht="18" customHeight="1" x14ac:dyDescent="0.55000000000000004"/>
    <row r="31" spans="2:18" s="51" customFormat="1" ht="18" customHeight="1" x14ac:dyDescent="0.55000000000000004"/>
    <row r="32" spans="2:18" s="51" customFormat="1" ht="18" customHeight="1" x14ac:dyDescent="0.55000000000000004"/>
    <row r="33" spans="2:19" s="51" customFormat="1" ht="18" customHeight="1" x14ac:dyDescent="0.55000000000000004">
      <c r="B33" s="191" t="s">
        <v>289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</row>
    <row r="34" spans="2:19" s="51" customFormat="1" ht="18" customHeight="1" x14ac:dyDescent="0.55000000000000004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2:19" s="44" customFormat="1" ht="24" thickBot="1" x14ac:dyDescent="0.6">
      <c r="B35" s="128" t="s">
        <v>288</v>
      </c>
      <c r="Q35" s="129"/>
    </row>
    <row r="36" spans="2:19" s="44" customFormat="1" ht="24" thickTop="1" x14ac:dyDescent="0.55000000000000004">
      <c r="B36" s="182" t="s">
        <v>0</v>
      </c>
      <c r="C36" s="183"/>
      <c r="D36" s="183"/>
      <c r="E36" s="184"/>
      <c r="F36" s="172" t="s">
        <v>209</v>
      </c>
      <c r="G36" s="173"/>
      <c r="H36" s="172" t="s">
        <v>209</v>
      </c>
      <c r="I36" s="173"/>
      <c r="J36" s="172" t="s">
        <v>209</v>
      </c>
      <c r="K36" s="173"/>
      <c r="L36" s="172" t="s">
        <v>209</v>
      </c>
      <c r="M36" s="173"/>
      <c r="N36" s="172" t="s">
        <v>210</v>
      </c>
      <c r="O36" s="173"/>
      <c r="P36" s="172" t="s">
        <v>210</v>
      </c>
      <c r="Q36" s="173"/>
    </row>
    <row r="37" spans="2:19" s="44" customFormat="1" x14ac:dyDescent="0.55000000000000004">
      <c r="B37" s="185"/>
      <c r="C37" s="186"/>
      <c r="D37" s="186"/>
      <c r="E37" s="187"/>
      <c r="F37" s="174" t="s">
        <v>211</v>
      </c>
      <c r="G37" s="175"/>
      <c r="H37" s="174" t="s">
        <v>212</v>
      </c>
      <c r="I37" s="175"/>
      <c r="J37" s="174" t="s">
        <v>213</v>
      </c>
      <c r="K37" s="175"/>
      <c r="L37" s="174" t="s">
        <v>214</v>
      </c>
      <c r="M37" s="175"/>
      <c r="N37" s="174" t="s">
        <v>213</v>
      </c>
      <c r="O37" s="175"/>
      <c r="P37" s="174" t="s">
        <v>214</v>
      </c>
      <c r="Q37" s="175"/>
    </row>
    <row r="38" spans="2:19" s="44" customFormat="1" ht="24" thickBot="1" x14ac:dyDescent="0.6">
      <c r="B38" s="188"/>
      <c r="C38" s="189"/>
      <c r="D38" s="189"/>
      <c r="E38" s="190"/>
      <c r="F38" s="130"/>
      <c r="G38" s="124" t="s">
        <v>32</v>
      </c>
      <c r="H38" s="130"/>
      <c r="I38" s="124" t="s">
        <v>32</v>
      </c>
      <c r="J38" s="130"/>
      <c r="K38" s="124" t="s">
        <v>32</v>
      </c>
      <c r="L38" s="130"/>
      <c r="M38" s="124" t="s">
        <v>32</v>
      </c>
      <c r="N38" s="130"/>
      <c r="O38" s="124" t="s">
        <v>32</v>
      </c>
      <c r="P38" s="131"/>
      <c r="Q38" s="124" t="s">
        <v>32</v>
      </c>
    </row>
    <row r="39" spans="2:19" s="44" customFormat="1" ht="24" thickTop="1" x14ac:dyDescent="0.55000000000000004">
      <c r="B39" s="176" t="s">
        <v>220</v>
      </c>
      <c r="C39" s="177"/>
      <c r="D39" s="177"/>
      <c r="E39" s="178"/>
      <c r="F39" s="132">
        <f>Sheet3!M4</f>
        <v>5</v>
      </c>
      <c r="G39" s="133">
        <f>Sheet3!M5</f>
        <v>0</v>
      </c>
      <c r="H39" s="132">
        <f>Sheet4!M9</f>
        <v>4.5714285714285712</v>
      </c>
      <c r="I39" s="133">
        <f>Sheet4!M10</f>
        <v>0.53452248382485001</v>
      </c>
      <c r="J39" s="133">
        <f>Sheet5!M6</f>
        <v>4.75</v>
      </c>
      <c r="K39" s="133">
        <f>Sheet5!M7</f>
        <v>0.5</v>
      </c>
      <c r="L39" s="133">
        <f>Sheet6!M3</f>
        <v>3</v>
      </c>
      <c r="M39" s="133">
        <v>0</v>
      </c>
      <c r="N39" s="133">
        <f>Sheet7!M18</f>
        <v>4.6875</v>
      </c>
      <c r="O39" s="133">
        <f>Sheet7!M19</f>
        <v>0.47871355387816905</v>
      </c>
      <c r="P39" s="133">
        <f>Sheet8!M6</f>
        <v>5</v>
      </c>
      <c r="Q39" s="45">
        <f>Sheet8!M7</f>
        <v>0</v>
      </c>
    </row>
    <row r="40" spans="2:19" s="44" customFormat="1" x14ac:dyDescent="0.55000000000000004">
      <c r="B40" s="176" t="s">
        <v>221</v>
      </c>
      <c r="C40" s="177"/>
      <c r="D40" s="177"/>
      <c r="E40" s="178"/>
      <c r="F40" s="45">
        <f>Sheet3!N4</f>
        <v>4.5</v>
      </c>
      <c r="G40" s="133">
        <f>Sheet3!N5</f>
        <v>0.70710678118654757</v>
      </c>
      <c r="H40" s="45">
        <f>Sheet4!N9</f>
        <v>4.7142857142857144</v>
      </c>
      <c r="I40" s="133">
        <f>Sheet4!N10</f>
        <v>0.48795003647426655</v>
      </c>
      <c r="J40" s="133">
        <f>Sheet5!N6</f>
        <v>4.5</v>
      </c>
      <c r="K40" s="133">
        <f>Sheet5!N7</f>
        <v>0.57735026918962573</v>
      </c>
      <c r="L40" s="133">
        <v>3</v>
      </c>
      <c r="M40" s="133">
        <v>0</v>
      </c>
      <c r="N40" s="133">
        <f>Sheet7!N18</f>
        <v>4.625</v>
      </c>
      <c r="O40" s="133">
        <f>Sheet7!N19</f>
        <v>0.5</v>
      </c>
      <c r="P40" s="133">
        <f>Sheet8!N6</f>
        <v>4.5</v>
      </c>
      <c r="Q40" s="45">
        <f>Sheet8!N7</f>
        <v>0.57735026918962573</v>
      </c>
    </row>
    <row r="41" spans="2:19" s="44" customFormat="1" x14ac:dyDescent="0.55000000000000004">
      <c r="B41" s="171" t="s">
        <v>222</v>
      </c>
      <c r="C41" s="171"/>
      <c r="D41" s="171"/>
      <c r="E41" s="171"/>
      <c r="F41" s="134">
        <f>Sheet3!O4</f>
        <v>4.5</v>
      </c>
      <c r="G41" s="134">
        <f>Sheet3!O5</f>
        <v>0.70710678118654757</v>
      </c>
      <c r="H41" s="134">
        <f>Sheet4!O9</f>
        <v>4.2857142857142856</v>
      </c>
      <c r="I41" s="134">
        <f>Sheet4!O10</f>
        <v>0.75592894601845306</v>
      </c>
      <c r="J41" s="134">
        <f>Sheet5!O6</f>
        <v>4.25</v>
      </c>
      <c r="K41" s="134">
        <f>Sheet5!O7</f>
        <v>0.9574271077563381</v>
      </c>
      <c r="L41" s="134">
        <v>3</v>
      </c>
      <c r="M41" s="133">
        <v>0</v>
      </c>
      <c r="N41" s="134">
        <f>Sheet7!O18</f>
        <v>4.5</v>
      </c>
      <c r="O41" s="134">
        <f>Sheet7!O19</f>
        <v>0.63245553203367588</v>
      </c>
      <c r="P41" s="134">
        <f>Sheet8!O6</f>
        <v>4.5</v>
      </c>
      <c r="Q41" s="46">
        <f>Sheet8!O7</f>
        <v>0.57735026918962573</v>
      </c>
    </row>
    <row r="42" spans="2:19" s="44" customFormat="1" x14ac:dyDescent="0.55000000000000004">
      <c r="B42" s="171" t="s">
        <v>223</v>
      </c>
      <c r="C42" s="171"/>
      <c r="D42" s="171"/>
      <c r="E42" s="171"/>
      <c r="F42" s="134">
        <f>Sheet3!P4</f>
        <v>4.5</v>
      </c>
      <c r="G42" s="134">
        <f>Sheet3!P5</f>
        <v>0.70710678118654757</v>
      </c>
      <c r="H42" s="134">
        <f>Sheet4!P9</f>
        <v>4.2857142857142856</v>
      </c>
      <c r="I42" s="134">
        <f>Sheet4!P10</f>
        <v>0.75592894601845306</v>
      </c>
      <c r="J42" s="134">
        <f>Sheet5!P6</f>
        <v>4.25</v>
      </c>
      <c r="K42" s="134">
        <f>Sheet5!P7</f>
        <v>0.9574271077563381</v>
      </c>
      <c r="L42" s="134">
        <v>3</v>
      </c>
      <c r="M42" s="133">
        <v>0</v>
      </c>
      <c r="N42" s="134">
        <f>Sheet7!P18</f>
        <v>4.5</v>
      </c>
      <c r="O42" s="134">
        <f>Sheet7!P19</f>
        <v>0.63245553203367588</v>
      </c>
      <c r="P42" s="134">
        <f>Sheet8!P6</f>
        <v>4.5</v>
      </c>
      <c r="Q42" s="46">
        <f>Sheet8!P7</f>
        <v>0.57735026918962573</v>
      </c>
    </row>
    <row r="43" spans="2:19" s="44" customFormat="1" x14ac:dyDescent="0.55000000000000004">
      <c r="B43" s="171" t="s">
        <v>224</v>
      </c>
      <c r="C43" s="171"/>
      <c r="D43" s="171"/>
      <c r="E43" s="171"/>
      <c r="F43" s="134">
        <f>Sheet3!Q4</f>
        <v>4.5</v>
      </c>
      <c r="G43" s="134">
        <f>Sheet3!Q5</f>
        <v>0.70710678118654757</v>
      </c>
      <c r="H43" s="134">
        <f>Sheet4!Q9</f>
        <v>4.1428571428571432</v>
      </c>
      <c r="I43" s="134">
        <f>Sheet4!Q10</f>
        <v>0.89973541084243769</v>
      </c>
      <c r="J43" s="134">
        <f>Sheet5!Q6</f>
        <v>4.5</v>
      </c>
      <c r="K43" s="134">
        <f>Sheet5!Q7</f>
        <v>0.57735026918962573</v>
      </c>
      <c r="L43" s="134">
        <v>3</v>
      </c>
      <c r="M43" s="133">
        <v>0</v>
      </c>
      <c r="N43" s="134">
        <f>Sheet7!Q18</f>
        <v>4.5625</v>
      </c>
      <c r="O43" s="134">
        <f>Sheet7!Q19</f>
        <v>0.51234753829797997</v>
      </c>
      <c r="P43" s="134">
        <f>Sheet8!Q6</f>
        <v>4.5</v>
      </c>
      <c r="Q43" s="46">
        <f>Sheet8!Q7</f>
        <v>0.57735026918962573</v>
      </c>
    </row>
    <row r="44" spans="2:19" s="44" customFormat="1" x14ac:dyDescent="0.55000000000000004">
      <c r="B44" s="171" t="s">
        <v>225</v>
      </c>
      <c r="C44" s="171"/>
      <c r="D44" s="171"/>
      <c r="E44" s="171"/>
      <c r="F44" s="134">
        <f>Sheet3!R4</f>
        <v>4.5</v>
      </c>
      <c r="G44" s="134">
        <f>Sheet3!R5</f>
        <v>0.70710678118654757</v>
      </c>
      <c r="H44" s="134">
        <f>Sheet4!R9</f>
        <v>4.2857142857142856</v>
      </c>
      <c r="I44" s="134">
        <f>Sheet4!R10</f>
        <v>0.95118973121134076</v>
      </c>
      <c r="J44" s="134">
        <f>Sheet5!R6</f>
        <v>4.5</v>
      </c>
      <c r="K44" s="134">
        <f>Sheet5!R7</f>
        <v>0.57735026918962573</v>
      </c>
      <c r="L44" s="134">
        <v>3</v>
      </c>
      <c r="M44" s="133">
        <v>0</v>
      </c>
      <c r="N44" s="134">
        <f>Sheet7!R18</f>
        <v>4.5625</v>
      </c>
      <c r="O44" s="134">
        <f>Sheet7!R19</f>
        <v>0.51234753829797997</v>
      </c>
      <c r="P44" s="134">
        <f>Sheet8!R6</f>
        <v>4.25</v>
      </c>
      <c r="Q44" s="46">
        <f>Sheet8!R7</f>
        <v>0.5</v>
      </c>
    </row>
    <row r="45" spans="2:19" s="44" customFormat="1" x14ac:dyDescent="0.55000000000000004">
      <c r="B45" s="179" t="s">
        <v>168</v>
      </c>
      <c r="C45" s="180"/>
      <c r="D45" s="180"/>
      <c r="E45" s="181"/>
      <c r="F45" s="135">
        <f>Sheet3!R6</f>
        <v>4.583333333333333</v>
      </c>
      <c r="G45" s="135">
        <f>Sheet3!R7</f>
        <v>0.51492865054443637</v>
      </c>
      <c r="H45" s="135">
        <f>Sheet4!R11</f>
        <v>4.3809523809523814</v>
      </c>
      <c r="I45" s="135">
        <f>Sheet4!R12</f>
        <v>0.73093261350277572</v>
      </c>
      <c r="J45" s="135">
        <f>Sheet5!R8</f>
        <v>4.458333333333333</v>
      </c>
      <c r="K45" s="135">
        <f>Sheet5!R9</f>
        <v>0.65800533014007778</v>
      </c>
      <c r="L45" s="135">
        <v>3</v>
      </c>
      <c r="M45" s="135">
        <v>0</v>
      </c>
      <c r="N45" s="135">
        <f>Sheet7!R20</f>
        <v>4.572916666666667</v>
      </c>
      <c r="O45" s="135">
        <f>Sheet7!R21</f>
        <v>0.53792567803342362</v>
      </c>
      <c r="P45" s="135">
        <f>Sheet8!R8</f>
        <v>4.541666666666667</v>
      </c>
      <c r="Q45" s="48">
        <f>Sheet8!R9</f>
        <v>0.50897737770405072</v>
      </c>
      <c r="S45" s="50"/>
    </row>
    <row r="46" spans="2:19" s="51" customFormat="1" ht="18.75" customHeight="1" x14ac:dyDescent="0.55000000000000004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7"/>
    </row>
    <row r="47" spans="2:19" s="1" customFormat="1" ht="24" x14ac:dyDescent="0.55000000000000004">
      <c r="B47" s="27"/>
      <c r="C47" s="159" t="s">
        <v>287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2:19" s="1" customFormat="1" ht="24" x14ac:dyDescent="0.55000000000000004">
      <c r="B48" s="154" t="s">
        <v>265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2:17" x14ac:dyDescent="0.55000000000000004">
      <c r="B49" s="136" t="s">
        <v>251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2:17" x14ac:dyDescent="0.55000000000000004">
      <c r="B50" s="136" t="s">
        <v>252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x14ac:dyDescent="0.55000000000000004">
      <c r="B51" s="136" t="s">
        <v>253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7"/>
    </row>
    <row r="52" spans="2:17" x14ac:dyDescent="0.55000000000000004">
      <c r="B52" s="136" t="s">
        <v>254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7"/>
    </row>
    <row r="53" spans="2:17" x14ac:dyDescent="0.55000000000000004">
      <c r="B53" s="11" t="s">
        <v>255</v>
      </c>
    </row>
    <row r="54" spans="2:17" x14ac:dyDescent="0.55000000000000004">
      <c r="B54" s="11" t="s">
        <v>256</v>
      </c>
    </row>
    <row r="55" spans="2:17" x14ac:dyDescent="0.55000000000000004">
      <c r="B55" s="11" t="s">
        <v>257</v>
      </c>
    </row>
    <row r="56" spans="2:17" x14ac:dyDescent="0.55000000000000004">
      <c r="B56" s="11" t="s">
        <v>258</v>
      </c>
    </row>
    <row r="57" spans="2:17" x14ac:dyDescent="0.55000000000000004">
      <c r="B57" s="11" t="s">
        <v>259</v>
      </c>
    </row>
    <row r="58" spans="2:17" x14ac:dyDescent="0.55000000000000004">
      <c r="B58" s="11" t="s">
        <v>260</v>
      </c>
    </row>
    <row r="59" spans="2:17" x14ac:dyDescent="0.55000000000000004">
      <c r="B59" s="11" t="s">
        <v>261</v>
      </c>
    </row>
    <row r="60" spans="2:17" x14ac:dyDescent="0.55000000000000004">
      <c r="B60" s="11" t="s">
        <v>262</v>
      </c>
    </row>
    <row r="61" spans="2:17" x14ac:dyDescent="0.55000000000000004">
      <c r="B61" s="11" t="s">
        <v>263</v>
      </c>
    </row>
    <row r="62" spans="2:17" x14ac:dyDescent="0.55000000000000004">
      <c r="B62" s="11" t="s">
        <v>264</v>
      </c>
    </row>
  </sheetData>
  <mergeCells count="43"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B9:E9"/>
    <mergeCell ref="J5:K5"/>
    <mergeCell ref="L5:M5"/>
    <mergeCell ref="N5:O5"/>
    <mergeCell ref="P5:Q5"/>
    <mergeCell ref="B7:E7"/>
    <mergeCell ref="B8:E8"/>
    <mergeCell ref="B39:E39"/>
    <mergeCell ref="B40:E40"/>
    <mergeCell ref="B41:E41"/>
    <mergeCell ref="B45:E45"/>
    <mergeCell ref="B10:E10"/>
    <mergeCell ref="C12:Q12"/>
    <mergeCell ref="B14:Q14"/>
    <mergeCell ref="B36:E38"/>
    <mergeCell ref="F36:G36"/>
    <mergeCell ref="H36:I36"/>
    <mergeCell ref="J36:K36"/>
    <mergeCell ref="L36:M36"/>
    <mergeCell ref="B33:Q33"/>
    <mergeCell ref="N36:O36"/>
    <mergeCell ref="P36:Q36"/>
    <mergeCell ref="F37:G37"/>
    <mergeCell ref="H37:I37"/>
    <mergeCell ref="J37:K37"/>
    <mergeCell ref="L37:M37"/>
    <mergeCell ref="N37:O37"/>
    <mergeCell ref="P37:Q37"/>
    <mergeCell ref="C47:Q47"/>
    <mergeCell ref="B48:Q48"/>
    <mergeCell ref="B42:E42"/>
    <mergeCell ref="B43:E43"/>
    <mergeCell ref="B44:E44"/>
  </mergeCells>
  <pageMargins left="0.31496062992125984" right="0" top="0.74803149606299213" bottom="0.74803149606299213" header="0.31496062992125984" footer="0.31496062992125984"/>
  <pageSetup paperSize="9" scale="7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1505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05" r:id="rId4"/>
      </mc:Fallback>
    </mc:AlternateContent>
    <mc:AlternateContent xmlns:mc="http://schemas.openxmlformats.org/markup-compatibility/2006">
      <mc:Choice Requires="x14">
        <oleObject progId="Equation.3" shapeId="21506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1506" r:id="rId6"/>
      </mc:Fallback>
    </mc:AlternateContent>
    <mc:AlternateContent xmlns:mc="http://schemas.openxmlformats.org/markup-compatibility/2006">
      <mc:Choice Requires="x14">
        <oleObject progId="Equation.3" shapeId="21507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1507" r:id="rId7"/>
      </mc:Fallback>
    </mc:AlternateContent>
    <mc:AlternateContent xmlns:mc="http://schemas.openxmlformats.org/markup-compatibility/2006">
      <mc:Choice Requires="x14">
        <oleObject progId="Equation.3" shapeId="21508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21508" r:id="rId8"/>
      </mc:Fallback>
    </mc:AlternateContent>
    <mc:AlternateContent xmlns:mc="http://schemas.openxmlformats.org/markup-compatibility/2006">
      <mc:Choice Requires="x14">
        <oleObject progId="Equation.3" shapeId="21509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09" r:id="rId9"/>
      </mc:Fallback>
    </mc:AlternateContent>
    <mc:AlternateContent xmlns:mc="http://schemas.openxmlformats.org/markup-compatibility/2006">
      <mc:Choice Requires="x14">
        <oleObject progId="Equation.3" shapeId="21510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1510" r:id="rId10"/>
      </mc:Fallback>
    </mc:AlternateContent>
    <mc:AlternateContent xmlns:mc="http://schemas.openxmlformats.org/markup-compatibility/2006">
      <mc:Choice Requires="x14">
        <oleObject progId="Equation.3" shapeId="21511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11" r:id="rId11"/>
      </mc:Fallback>
    </mc:AlternateContent>
    <mc:AlternateContent xmlns:mc="http://schemas.openxmlformats.org/markup-compatibility/2006">
      <mc:Choice Requires="x14">
        <oleObject progId="Equation.3" shapeId="21512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21512" r:id="rId12"/>
      </mc:Fallback>
    </mc:AlternateContent>
    <mc:AlternateContent xmlns:mc="http://schemas.openxmlformats.org/markup-compatibility/2006">
      <mc:Choice Requires="x14">
        <oleObject progId="Equation.3" shapeId="21513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1513" r:id="rId13"/>
      </mc:Fallback>
    </mc:AlternateContent>
    <mc:AlternateContent xmlns:mc="http://schemas.openxmlformats.org/markup-compatibility/2006">
      <mc:Choice Requires="x14">
        <oleObject progId="Equation.3" shapeId="21514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1514" r:id="rId14"/>
      </mc:Fallback>
    </mc:AlternateContent>
    <mc:AlternateContent xmlns:mc="http://schemas.openxmlformats.org/markup-compatibility/2006">
      <mc:Choice Requires="x14">
        <oleObject progId="Equation.3" shapeId="21515" r:id="rId15">
          <objectPr defaultSize="0" autoPict="0" r:id="rId5">
            <anchor moveWithCells="1" sizeWithCells="1">
              <from>
                <xdr:col>7</xdr:col>
                <xdr:colOff>685800</xdr:colOff>
                <xdr:row>37</xdr:row>
                <xdr:rowOff>28575</xdr:rowOff>
              </from>
              <to>
                <xdr:col>7</xdr:col>
                <xdr:colOff>819150</xdr:colOff>
                <xdr:row>37</xdr:row>
                <xdr:rowOff>142875</xdr:rowOff>
              </to>
            </anchor>
          </objectPr>
        </oleObject>
      </mc:Choice>
      <mc:Fallback>
        <oleObject progId="Equation.3" shapeId="21515" r:id="rId15"/>
      </mc:Fallback>
    </mc:AlternateContent>
    <mc:AlternateContent xmlns:mc="http://schemas.openxmlformats.org/markup-compatibility/2006">
      <mc:Choice Requires="x14">
        <oleObject progId="Equation.3" shapeId="21516" r:id="rId16">
          <objectPr defaultSize="0" autoPict="0" r:id="rId5">
            <anchor moveWithCells="1" sizeWithCells="1">
              <from>
                <xdr:col>7</xdr:col>
                <xdr:colOff>257175</xdr:colOff>
                <xdr:row>37</xdr:row>
                <xdr:rowOff>85725</xdr:rowOff>
              </from>
              <to>
                <xdr:col>7</xdr:col>
                <xdr:colOff>390525</xdr:colOff>
                <xdr:row>37</xdr:row>
                <xdr:rowOff>200025</xdr:rowOff>
              </to>
            </anchor>
          </objectPr>
        </oleObject>
      </mc:Choice>
      <mc:Fallback>
        <oleObject progId="Equation.3" shapeId="21516" r:id="rId16"/>
      </mc:Fallback>
    </mc:AlternateContent>
    <mc:AlternateContent xmlns:mc="http://schemas.openxmlformats.org/markup-compatibility/2006">
      <mc:Choice Requires="x14">
        <oleObject progId="Equation.3" shapeId="21517" r:id="rId17">
          <objectPr defaultSize="0" autoPict="0" r:id="rId5">
            <anchor moveWithCells="1" sizeWithCells="1">
              <from>
                <xdr:col>5</xdr:col>
                <xdr:colOff>238125</xdr:colOff>
                <xdr:row>37</xdr:row>
                <xdr:rowOff>104775</xdr:rowOff>
              </from>
              <to>
                <xdr:col>5</xdr:col>
                <xdr:colOff>371475</xdr:colOff>
                <xdr:row>37</xdr:row>
                <xdr:rowOff>219075</xdr:rowOff>
              </to>
            </anchor>
          </objectPr>
        </oleObject>
      </mc:Choice>
      <mc:Fallback>
        <oleObject progId="Equation.3" shapeId="21517" r:id="rId17"/>
      </mc:Fallback>
    </mc:AlternateContent>
    <mc:AlternateContent xmlns:mc="http://schemas.openxmlformats.org/markup-compatibility/2006">
      <mc:Choice Requires="x14">
        <oleObject progId="Equation.3" shapeId="21518" r:id="rId18">
          <objectPr defaultSize="0" autoPict="0" r:id="rId5">
            <anchor moveWithCells="1" sizeWithCells="1">
              <from>
                <xdr:col>15</xdr:col>
                <xdr:colOff>314325</xdr:colOff>
                <xdr:row>37</xdr:row>
                <xdr:rowOff>104775</xdr:rowOff>
              </from>
              <to>
                <xdr:col>15</xdr:col>
                <xdr:colOff>447675</xdr:colOff>
                <xdr:row>37</xdr:row>
                <xdr:rowOff>219075</xdr:rowOff>
              </to>
            </anchor>
          </objectPr>
        </oleObject>
      </mc:Choice>
      <mc:Fallback>
        <oleObject progId="Equation.3" shapeId="21518" r:id="rId18"/>
      </mc:Fallback>
    </mc:AlternateContent>
    <mc:AlternateContent xmlns:mc="http://schemas.openxmlformats.org/markup-compatibility/2006">
      <mc:Choice Requires="x14">
        <oleObject progId="Equation.3" shapeId="21519" r:id="rId19">
          <objectPr defaultSize="0" autoPict="0" r:id="rId5">
            <anchor moveWithCells="1" sizeWithCells="1">
              <from>
                <xdr:col>11</xdr:col>
                <xdr:colOff>685800</xdr:colOff>
                <xdr:row>37</xdr:row>
                <xdr:rowOff>28575</xdr:rowOff>
              </from>
              <to>
                <xdr:col>11</xdr:col>
                <xdr:colOff>819150</xdr:colOff>
                <xdr:row>37</xdr:row>
                <xdr:rowOff>142875</xdr:rowOff>
              </to>
            </anchor>
          </objectPr>
        </oleObject>
      </mc:Choice>
      <mc:Fallback>
        <oleObject progId="Equation.3" shapeId="21519" r:id="rId19"/>
      </mc:Fallback>
    </mc:AlternateContent>
    <mc:AlternateContent xmlns:mc="http://schemas.openxmlformats.org/markup-compatibility/2006">
      <mc:Choice Requires="x14">
        <oleObject progId="Equation.3" shapeId="21520" r:id="rId20">
          <objectPr defaultSize="0" autoPict="0" r:id="rId5">
            <anchor moveWithCells="1" sizeWithCells="1">
              <from>
                <xdr:col>11</xdr:col>
                <xdr:colOff>276225</xdr:colOff>
                <xdr:row>37</xdr:row>
                <xdr:rowOff>104775</xdr:rowOff>
              </from>
              <to>
                <xdr:col>11</xdr:col>
                <xdr:colOff>409575</xdr:colOff>
                <xdr:row>37</xdr:row>
                <xdr:rowOff>219075</xdr:rowOff>
              </to>
            </anchor>
          </objectPr>
        </oleObject>
      </mc:Choice>
      <mc:Fallback>
        <oleObject progId="Equation.3" shapeId="21520" r:id="rId20"/>
      </mc:Fallback>
    </mc:AlternateContent>
    <mc:AlternateContent xmlns:mc="http://schemas.openxmlformats.org/markup-compatibility/2006">
      <mc:Choice Requires="x14">
        <oleObject progId="Equation.3" shapeId="21521" r:id="rId21">
          <objectPr defaultSize="0" autoPict="0" r:id="rId5">
            <anchor moveWithCells="1" sizeWithCells="1">
              <from>
                <xdr:col>13</xdr:col>
                <xdr:colOff>685800</xdr:colOff>
                <xdr:row>37</xdr:row>
                <xdr:rowOff>28575</xdr:rowOff>
              </from>
              <to>
                <xdr:col>13</xdr:col>
                <xdr:colOff>819150</xdr:colOff>
                <xdr:row>37</xdr:row>
                <xdr:rowOff>142875</xdr:rowOff>
              </to>
            </anchor>
          </objectPr>
        </oleObject>
      </mc:Choice>
      <mc:Fallback>
        <oleObject progId="Equation.3" shapeId="21521" r:id="rId21"/>
      </mc:Fallback>
    </mc:AlternateContent>
    <mc:AlternateContent xmlns:mc="http://schemas.openxmlformats.org/markup-compatibility/2006">
      <mc:Choice Requires="x14">
        <oleObject progId="Equation.3" shapeId="21522" r:id="rId22">
          <objectPr defaultSize="0" autoPict="0" r:id="rId5">
            <anchor moveWithCells="1" sizeWithCells="1">
              <from>
                <xdr:col>13</xdr:col>
                <xdr:colOff>247650</xdr:colOff>
                <xdr:row>37</xdr:row>
                <xdr:rowOff>85725</xdr:rowOff>
              </from>
              <to>
                <xdr:col>13</xdr:col>
                <xdr:colOff>381000</xdr:colOff>
                <xdr:row>37</xdr:row>
                <xdr:rowOff>200025</xdr:rowOff>
              </to>
            </anchor>
          </objectPr>
        </oleObject>
      </mc:Choice>
      <mc:Fallback>
        <oleObject progId="Equation.3" shapeId="21522" r:id="rId22"/>
      </mc:Fallback>
    </mc:AlternateContent>
    <mc:AlternateContent xmlns:mc="http://schemas.openxmlformats.org/markup-compatibility/2006">
      <mc:Choice Requires="x14">
        <oleObject progId="Equation.3" shapeId="21523" r:id="rId23">
          <objectPr defaultSize="0" autoPict="0" r:id="rId5">
            <anchor moveWithCells="1" sizeWithCells="1">
              <from>
                <xdr:col>9</xdr:col>
                <xdr:colOff>685800</xdr:colOff>
                <xdr:row>37</xdr:row>
                <xdr:rowOff>28575</xdr:rowOff>
              </from>
              <to>
                <xdr:col>9</xdr:col>
                <xdr:colOff>819150</xdr:colOff>
                <xdr:row>37</xdr:row>
                <xdr:rowOff>142875</xdr:rowOff>
              </to>
            </anchor>
          </objectPr>
        </oleObject>
      </mc:Choice>
      <mc:Fallback>
        <oleObject progId="Equation.3" shapeId="21523" r:id="rId23"/>
      </mc:Fallback>
    </mc:AlternateContent>
    <mc:AlternateContent xmlns:mc="http://schemas.openxmlformats.org/markup-compatibility/2006">
      <mc:Choice Requires="x14">
        <oleObject progId="Equation.3" shapeId="21524" r:id="rId24">
          <objectPr defaultSize="0" autoPict="0" r:id="rId5">
            <anchor moveWithCells="1" sizeWithCells="1">
              <from>
                <xdr:col>9</xdr:col>
                <xdr:colOff>276225</xdr:colOff>
                <xdr:row>37</xdr:row>
                <xdr:rowOff>104775</xdr:rowOff>
              </from>
              <to>
                <xdr:col>9</xdr:col>
                <xdr:colOff>409575</xdr:colOff>
                <xdr:row>37</xdr:row>
                <xdr:rowOff>219075</xdr:rowOff>
              </to>
            </anchor>
          </objectPr>
        </oleObject>
      </mc:Choice>
      <mc:Fallback>
        <oleObject progId="Equation.3" shapeId="21524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14FB-C53A-4C75-A02A-EC6CA0AB4377}">
  <dimension ref="A1:S148"/>
  <sheetViews>
    <sheetView topLeftCell="C1" workbookViewId="0">
      <selection activeCell="Q20" sqref="Q20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19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19" x14ac:dyDescent="0.55000000000000004">
      <c r="A2" s="37" t="s">
        <v>139</v>
      </c>
      <c r="B2" s="36" t="s">
        <v>12</v>
      </c>
      <c r="C2" s="36" t="s">
        <v>13</v>
      </c>
      <c r="D2" s="36" t="s">
        <v>30</v>
      </c>
      <c r="E2" s="36" t="s">
        <v>53</v>
      </c>
      <c r="F2" s="36" t="s">
        <v>51</v>
      </c>
      <c r="G2" s="127" t="s">
        <v>191</v>
      </c>
      <c r="H2" s="36" t="s">
        <v>39</v>
      </c>
      <c r="I2" s="36" t="s">
        <v>50</v>
      </c>
      <c r="J2" s="93">
        <v>5</v>
      </c>
      <c r="K2" s="93">
        <v>5</v>
      </c>
      <c r="L2" s="93">
        <v>5</v>
      </c>
      <c r="M2" s="96">
        <v>5</v>
      </c>
      <c r="N2" s="96">
        <v>5</v>
      </c>
      <c r="O2" s="96">
        <v>5</v>
      </c>
      <c r="P2" s="96">
        <v>5</v>
      </c>
      <c r="Q2" s="96">
        <v>5</v>
      </c>
      <c r="R2" s="96">
        <v>5</v>
      </c>
    </row>
    <row r="3" spans="1:19" x14ac:dyDescent="0.55000000000000004">
      <c r="A3" s="37" t="s">
        <v>52</v>
      </c>
      <c r="B3" s="36" t="s">
        <v>12</v>
      </c>
      <c r="C3" s="36" t="s">
        <v>47</v>
      </c>
      <c r="D3" s="36" t="s">
        <v>30</v>
      </c>
      <c r="E3" s="36" t="s">
        <v>53</v>
      </c>
      <c r="F3" s="36" t="s">
        <v>54</v>
      </c>
      <c r="G3" s="127" t="s">
        <v>191</v>
      </c>
      <c r="H3" s="36" t="s">
        <v>41</v>
      </c>
      <c r="I3" s="36" t="s">
        <v>50</v>
      </c>
      <c r="J3" s="91">
        <v>4</v>
      </c>
      <c r="K3" s="91">
        <v>4</v>
      </c>
      <c r="L3" s="91">
        <v>4</v>
      </c>
      <c r="M3" s="96">
        <v>5</v>
      </c>
      <c r="N3" s="94">
        <v>4</v>
      </c>
      <c r="O3" s="94">
        <v>4</v>
      </c>
      <c r="P3" s="94">
        <v>4</v>
      </c>
      <c r="Q3" s="94">
        <v>4</v>
      </c>
      <c r="R3" s="94">
        <v>4</v>
      </c>
    </row>
    <row r="4" spans="1:19" ht="30.75" x14ac:dyDescent="0.7">
      <c r="J4" s="81">
        <f t="shared" ref="J4:R4" si="0">AVERAGE(J2:J3)</f>
        <v>4.5</v>
      </c>
      <c r="K4" s="81">
        <f t="shared" si="0"/>
        <v>4.5</v>
      </c>
      <c r="L4" s="81">
        <f t="shared" si="0"/>
        <v>4.5</v>
      </c>
      <c r="M4" s="81">
        <f t="shared" si="0"/>
        <v>5</v>
      </c>
      <c r="N4" s="81">
        <f t="shared" si="0"/>
        <v>4.5</v>
      </c>
      <c r="O4" s="81">
        <f t="shared" si="0"/>
        <v>4.5</v>
      </c>
      <c r="P4" s="81">
        <f t="shared" si="0"/>
        <v>4.5</v>
      </c>
      <c r="Q4" s="81">
        <f t="shared" si="0"/>
        <v>4.5</v>
      </c>
      <c r="R4" s="81">
        <f t="shared" si="0"/>
        <v>4.5</v>
      </c>
      <c r="S4" s="82">
        <f>AVERAGE(J2:R3)</f>
        <v>4.5555555555555554</v>
      </c>
    </row>
    <row r="5" spans="1:19" ht="30.75" x14ac:dyDescent="0.7">
      <c r="J5" s="81">
        <f t="shared" ref="J5:R5" si="1">STDEV(J2:J3)</f>
        <v>0.70710678118654757</v>
      </c>
      <c r="K5" s="81">
        <f t="shared" si="1"/>
        <v>0.70710678118654757</v>
      </c>
      <c r="L5" s="81">
        <f t="shared" si="1"/>
        <v>0.70710678118654757</v>
      </c>
      <c r="M5" s="81">
        <f t="shared" si="1"/>
        <v>0</v>
      </c>
      <c r="N5" s="81">
        <f t="shared" si="1"/>
        <v>0.70710678118654757</v>
      </c>
      <c r="O5" s="81">
        <f t="shared" si="1"/>
        <v>0.70710678118654757</v>
      </c>
      <c r="P5" s="81">
        <f t="shared" si="1"/>
        <v>0.70710678118654757</v>
      </c>
      <c r="Q5" s="81">
        <f t="shared" si="1"/>
        <v>0.70710678118654757</v>
      </c>
      <c r="R5" s="81">
        <f t="shared" si="1"/>
        <v>0.70710678118654757</v>
      </c>
      <c r="S5" s="82">
        <f>STDEV(J2:R3)</f>
        <v>0.51130999256491438</v>
      </c>
    </row>
    <row r="6" spans="1:19" x14ac:dyDescent="0.55000000000000004">
      <c r="L6" s="97">
        <f>AVERAGE(J2:L3)</f>
        <v>4.5</v>
      </c>
      <c r="R6" s="97">
        <f>AVERAGE(M2:R3)</f>
        <v>4.583333333333333</v>
      </c>
    </row>
    <row r="7" spans="1:19" x14ac:dyDescent="0.55000000000000004">
      <c r="A7" s="38" t="s">
        <v>17</v>
      </c>
      <c r="B7" s="39"/>
      <c r="L7" s="97">
        <f>STDEV(J2:L3)</f>
        <v>0.54772255750516607</v>
      </c>
      <c r="R7" s="97">
        <f>STDEV(M2:R3)</f>
        <v>0.51492865054443637</v>
      </c>
    </row>
    <row r="8" spans="1:19" x14ac:dyDescent="0.55000000000000004">
      <c r="A8" s="40" t="s">
        <v>24</v>
      </c>
      <c r="B8" s="41">
        <f>COUNTIF(B2:B3,"ชาย")</f>
        <v>2</v>
      </c>
    </row>
    <row r="9" spans="1:19" x14ac:dyDescent="0.55000000000000004">
      <c r="A9" s="40" t="s">
        <v>21</v>
      </c>
      <c r="B9" s="41">
        <f>COUNTIF(B2:B3,"หญิง")</f>
        <v>0</v>
      </c>
    </row>
    <row r="10" spans="1:19" x14ac:dyDescent="0.55000000000000004">
      <c r="A10" s="42" t="s">
        <v>6</v>
      </c>
      <c r="B10" s="42">
        <f>SUM(B7:B9)</f>
        <v>2</v>
      </c>
    </row>
    <row r="12" spans="1:19" x14ac:dyDescent="0.55000000000000004">
      <c r="A12" s="38" t="s">
        <v>36</v>
      </c>
      <c r="B12" s="39"/>
    </row>
    <row r="13" spans="1:19" x14ac:dyDescent="0.55000000000000004">
      <c r="A13" s="40" t="s">
        <v>57</v>
      </c>
      <c r="B13" s="41">
        <f>COUNTIF(F2:F3,"20 - 30 ปี")</f>
        <v>0</v>
      </c>
    </row>
    <row r="14" spans="1:19" x14ac:dyDescent="0.55000000000000004">
      <c r="A14" s="40" t="s">
        <v>54</v>
      </c>
      <c r="B14" s="41">
        <f>COUNTIF(F2:F4,"31 - 40 ปี")</f>
        <v>1</v>
      </c>
    </row>
    <row r="15" spans="1:19" x14ac:dyDescent="0.55000000000000004">
      <c r="A15" s="40" t="s">
        <v>51</v>
      </c>
      <c r="B15" s="41">
        <f>COUNTIF(F2:F5,"41 - 50 ปี")</f>
        <v>1</v>
      </c>
    </row>
    <row r="16" spans="1:19" x14ac:dyDescent="0.55000000000000004">
      <c r="A16" s="40" t="s">
        <v>49</v>
      </c>
      <c r="B16" s="41">
        <f>COUNTIF(F2:F6,"51 ปีขึ้นไป")</f>
        <v>0</v>
      </c>
    </row>
    <row r="17" spans="1:2" x14ac:dyDescent="0.55000000000000004">
      <c r="A17" s="42" t="s">
        <v>6</v>
      </c>
      <c r="B17" s="42">
        <f>SUM(B12:B16)</f>
        <v>2</v>
      </c>
    </row>
    <row r="19" spans="1:2" x14ac:dyDescent="0.55000000000000004">
      <c r="A19" s="38" t="s">
        <v>17</v>
      </c>
      <c r="B19" s="39"/>
    </row>
    <row r="20" spans="1:2" x14ac:dyDescent="0.55000000000000004">
      <c r="A20" s="40" t="s">
        <v>31</v>
      </c>
      <c r="B20" s="41">
        <v>4</v>
      </c>
    </row>
    <row r="21" spans="1:2" x14ac:dyDescent="0.55000000000000004">
      <c r="A21" s="40" t="s">
        <v>25</v>
      </c>
      <c r="B21" s="41">
        <v>3</v>
      </c>
    </row>
    <row r="22" spans="1:2" x14ac:dyDescent="0.55000000000000004">
      <c r="A22" s="40" t="s">
        <v>28</v>
      </c>
      <c r="B22" s="41">
        <v>13</v>
      </c>
    </row>
    <row r="23" spans="1:2" x14ac:dyDescent="0.55000000000000004">
      <c r="A23" s="40" t="s">
        <v>30</v>
      </c>
      <c r="B23" s="41">
        <v>11</v>
      </c>
    </row>
    <row r="24" spans="1:2" x14ac:dyDescent="0.55000000000000004">
      <c r="A24" s="40" t="s">
        <v>22</v>
      </c>
      <c r="B24" s="41">
        <v>1</v>
      </c>
    </row>
    <row r="25" spans="1:2" x14ac:dyDescent="0.55000000000000004">
      <c r="A25" s="40" t="s">
        <v>46</v>
      </c>
      <c r="B25" s="41">
        <v>2</v>
      </c>
    </row>
    <row r="26" spans="1:2" x14ac:dyDescent="0.55000000000000004">
      <c r="A26" s="42" t="s">
        <v>6</v>
      </c>
      <c r="B26" s="42">
        <f>SUM(B19:B25)</f>
        <v>34</v>
      </c>
    </row>
    <row r="28" spans="1:2" x14ac:dyDescent="0.55000000000000004">
      <c r="A28" s="38" t="s">
        <v>17</v>
      </c>
      <c r="B28" s="39"/>
    </row>
    <row r="29" spans="1:2" x14ac:dyDescent="0.55000000000000004">
      <c r="A29" s="38"/>
      <c r="B29" s="39"/>
    </row>
    <row r="30" spans="1:2" x14ac:dyDescent="0.55000000000000004">
      <c r="A30" s="40" t="s">
        <v>29</v>
      </c>
      <c r="B30" s="41">
        <v>1</v>
      </c>
    </row>
    <row r="31" spans="1:2" x14ac:dyDescent="0.55000000000000004">
      <c r="A31" s="40" t="s">
        <v>13</v>
      </c>
      <c r="B31" s="41">
        <v>14</v>
      </c>
    </row>
    <row r="32" spans="1:2" x14ac:dyDescent="0.55000000000000004">
      <c r="A32" s="40" t="s">
        <v>9</v>
      </c>
      <c r="B32" s="41">
        <v>19</v>
      </c>
    </row>
    <row r="33" spans="1:2" x14ac:dyDescent="0.55000000000000004">
      <c r="A33" s="42" t="s">
        <v>6</v>
      </c>
      <c r="B33" s="42">
        <f>SUM(B30:B32)</f>
        <v>34</v>
      </c>
    </row>
    <row r="34" spans="1:2" x14ac:dyDescent="0.55000000000000004">
      <c r="A34" s="38" t="s">
        <v>17</v>
      </c>
      <c r="B34" s="39"/>
    </row>
    <row r="35" spans="1:2" x14ac:dyDescent="0.55000000000000004">
      <c r="A35" s="40" t="s">
        <v>72</v>
      </c>
      <c r="B35" s="41">
        <f>COUNTIF(E2:E2,"2กว่า 5 ปี")</f>
        <v>0</v>
      </c>
    </row>
    <row r="36" spans="1:2" x14ac:dyDescent="0.55000000000000004">
      <c r="A36" s="40" t="s">
        <v>14</v>
      </c>
      <c r="B36" s="41">
        <f>COUNTIF(E2:E4,"5 - 10 ปี")</f>
        <v>0</v>
      </c>
    </row>
    <row r="37" spans="1:2" x14ac:dyDescent="0.55000000000000004">
      <c r="A37" s="40" t="s">
        <v>15</v>
      </c>
      <c r="B37" s="41">
        <f>COUNTIF(E2:E4,"11 - 15 ปี")</f>
        <v>0</v>
      </c>
    </row>
    <row r="38" spans="1:2" x14ac:dyDescent="0.55000000000000004">
      <c r="A38" s="40" t="s">
        <v>10</v>
      </c>
      <c r="B38" s="41">
        <f>COUNTIF(E2:E6,"16 ปีขึ้นไป")</f>
        <v>0</v>
      </c>
    </row>
    <row r="39" spans="1:2" x14ac:dyDescent="0.55000000000000004">
      <c r="A39" s="42" t="s">
        <v>6</v>
      </c>
      <c r="B39" s="42">
        <f>SUM(B34:B38)</f>
        <v>0</v>
      </c>
    </row>
    <row r="40" spans="1:2" ht="15.75" customHeight="1" x14ac:dyDescent="0.55000000000000004"/>
    <row r="41" spans="1:2" x14ac:dyDescent="0.55000000000000004">
      <c r="A41" s="38" t="s">
        <v>17</v>
      </c>
      <c r="B41" s="39"/>
    </row>
    <row r="42" spans="1:2" ht="22.5" customHeight="1" x14ac:dyDescent="0.55000000000000004">
      <c r="A42" s="40" t="s">
        <v>37</v>
      </c>
      <c r="B42" s="41">
        <v>3</v>
      </c>
    </row>
    <row r="43" spans="1:2" ht="22.5" customHeight="1" x14ac:dyDescent="0.55000000000000004">
      <c r="A43" s="40" t="s">
        <v>38</v>
      </c>
      <c r="B43" s="41">
        <v>4</v>
      </c>
    </row>
    <row r="44" spans="1:2" ht="22.5" customHeight="1" x14ac:dyDescent="0.55000000000000004">
      <c r="A44" s="40" t="s">
        <v>39</v>
      </c>
      <c r="B44" s="41">
        <v>8</v>
      </c>
    </row>
    <row r="45" spans="1:2" ht="22.5" customHeight="1" x14ac:dyDescent="0.55000000000000004">
      <c r="A45" s="40" t="s">
        <v>40</v>
      </c>
      <c r="B45" s="41">
        <v>5</v>
      </c>
    </row>
    <row r="46" spans="1:2" ht="22.5" customHeight="1" x14ac:dyDescent="0.55000000000000004">
      <c r="A46" s="40" t="s">
        <v>41</v>
      </c>
      <c r="B46" s="41">
        <v>7</v>
      </c>
    </row>
    <row r="47" spans="1:2" ht="22.5" customHeight="1" x14ac:dyDescent="0.55000000000000004">
      <c r="A47" s="40" t="s">
        <v>42</v>
      </c>
      <c r="B47" s="41">
        <v>7</v>
      </c>
    </row>
    <row r="48" spans="1:2" ht="22.5" customHeight="1" x14ac:dyDescent="0.55000000000000004">
      <c r="A48" s="42" t="s">
        <v>6</v>
      </c>
      <c r="B48" s="42">
        <f>SUM(B42:B47)</f>
        <v>34</v>
      </c>
    </row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</sheetData>
  <autoFilter ref="G1:G148" xr:uid="{0C92C080-7A82-40E7-B883-45C4F0051BD1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FCC9-007B-48B1-99D8-212D27A7D005}">
  <dimension ref="A1:S153"/>
  <sheetViews>
    <sheetView topLeftCell="C1" workbookViewId="0">
      <selection activeCell="D27" sqref="D27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19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19" x14ac:dyDescent="0.55000000000000004">
      <c r="A2" s="37" t="s">
        <v>103</v>
      </c>
      <c r="B2" s="36" t="s">
        <v>8</v>
      </c>
      <c r="C2" s="36" t="s">
        <v>47</v>
      </c>
      <c r="D2" s="36" t="s">
        <v>22</v>
      </c>
      <c r="E2" s="36" t="s">
        <v>48</v>
      </c>
      <c r="F2" s="36" t="s">
        <v>49</v>
      </c>
      <c r="G2" s="127" t="s">
        <v>203</v>
      </c>
      <c r="H2" s="36" t="s">
        <v>55</v>
      </c>
      <c r="I2" s="36" t="s">
        <v>50</v>
      </c>
      <c r="J2" s="93">
        <v>4</v>
      </c>
      <c r="K2" s="93">
        <v>4</v>
      </c>
      <c r="L2" s="93">
        <v>4</v>
      </c>
      <c r="M2" s="96">
        <v>4</v>
      </c>
      <c r="N2" s="96">
        <v>4</v>
      </c>
      <c r="O2" s="96">
        <v>3</v>
      </c>
      <c r="P2" s="96">
        <v>3</v>
      </c>
      <c r="Q2" s="96">
        <v>3</v>
      </c>
      <c r="R2" s="96">
        <v>3</v>
      </c>
    </row>
    <row r="3" spans="1:19" x14ac:dyDescent="0.55000000000000004">
      <c r="A3" s="37" t="s">
        <v>108</v>
      </c>
      <c r="B3" s="36" t="s">
        <v>8</v>
      </c>
      <c r="C3" s="36" t="s">
        <v>47</v>
      </c>
      <c r="D3" s="36" t="s">
        <v>30</v>
      </c>
      <c r="E3" s="36" t="s">
        <v>53</v>
      </c>
      <c r="F3" s="36" t="s">
        <v>51</v>
      </c>
      <c r="G3" s="127" t="s">
        <v>203</v>
      </c>
      <c r="H3" s="36" t="s">
        <v>39</v>
      </c>
      <c r="I3" s="36" t="s">
        <v>50</v>
      </c>
      <c r="J3" s="93">
        <v>4</v>
      </c>
      <c r="K3" s="93">
        <v>4</v>
      </c>
      <c r="L3" s="93">
        <v>4</v>
      </c>
      <c r="M3" s="96">
        <v>4</v>
      </c>
      <c r="N3" s="96">
        <v>4</v>
      </c>
      <c r="O3" s="96">
        <v>4</v>
      </c>
      <c r="P3" s="96">
        <v>4</v>
      </c>
      <c r="Q3" s="96">
        <v>4</v>
      </c>
      <c r="R3" s="96">
        <v>4</v>
      </c>
    </row>
    <row r="4" spans="1:19" x14ac:dyDescent="0.55000000000000004">
      <c r="A4" s="37" t="s">
        <v>110</v>
      </c>
      <c r="B4" s="36" t="s">
        <v>8</v>
      </c>
      <c r="C4" s="36" t="s">
        <v>13</v>
      </c>
      <c r="D4" s="36" t="s">
        <v>30</v>
      </c>
      <c r="E4" s="36" t="s">
        <v>53</v>
      </c>
      <c r="F4" s="36" t="s">
        <v>51</v>
      </c>
      <c r="G4" s="127" t="s">
        <v>203</v>
      </c>
      <c r="H4" s="36" t="s">
        <v>42</v>
      </c>
      <c r="I4" s="36" t="s">
        <v>50</v>
      </c>
      <c r="J4" s="93">
        <v>5</v>
      </c>
      <c r="K4" s="93">
        <v>4</v>
      </c>
      <c r="L4" s="93">
        <v>4</v>
      </c>
      <c r="M4" s="96">
        <v>5</v>
      </c>
      <c r="N4" s="96">
        <v>5</v>
      </c>
      <c r="O4" s="96">
        <v>5</v>
      </c>
      <c r="P4" s="96">
        <v>5</v>
      </c>
      <c r="Q4" s="96">
        <v>5</v>
      </c>
      <c r="R4" s="96">
        <v>5</v>
      </c>
    </row>
    <row r="5" spans="1:19" x14ac:dyDescent="0.55000000000000004">
      <c r="A5" s="37" t="s">
        <v>114</v>
      </c>
      <c r="B5" s="36" t="s">
        <v>8</v>
      </c>
      <c r="C5" s="36" t="s">
        <v>47</v>
      </c>
      <c r="D5" s="36" t="s">
        <v>25</v>
      </c>
      <c r="E5" s="36" t="s">
        <v>53</v>
      </c>
      <c r="F5" s="36" t="s">
        <v>54</v>
      </c>
      <c r="G5" s="127" t="s">
        <v>203</v>
      </c>
      <c r="H5" s="36" t="s">
        <v>41</v>
      </c>
      <c r="I5" s="36" t="s">
        <v>50</v>
      </c>
      <c r="J5" s="93">
        <v>4</v>
      </c>
      <c r="K5" s="93">
        <v>4</v>
      </c>
      <c r="L5" s="93">
        <v>4</v>
      </c>
      <c r="M5" s="96">
        <v>5</v>
      </c>
      <c r="N5" s="96">
        <v>5</v>
      </c>
      <c r="O5" s="96">
        <v>5</v>
      </c>
      <c r="P5" s="96">
        <v>5</v>
      </c>
      <c r="Q5" s="96">
        <v>5</v>
      </c>
      <c r="R5" s="96">
        <v>5</v>
      </c>
    </row>
    <row r="6" spans="1:19" x14ac:dyDescent="0.55000000000000004">
      <c r="A6" s="37" t="s">
        <v>115</v>
      </c>
      <c r="B6" s="36" t="s">
        <v>8</v>
      </c>
      <c r="C6" s="36" t="s">
        <v>47</v>
      </c>
      <c r="D6" s="36" t="s">
        <v>30</v>
      </c>
      <c r="E6" s="36" t="s">
        <v>53</v>
      </c>
      <c r="F6" s="36" t="s">
        <v>51</v>
      </c>
      <c r="G6" s="127" t="s">
        <v>203</v>
      </c>
      <c r="H6" s="36" t="s">
        <v>42</v>
      </c>
      <c r="I6" s="36" t="s">
        <v>50</v>
      </c>
      <c r="J6" s="93">
        <v>5</v>
      </c>
      <c r="K6" s="93">
        <v>3</v>
      </c>
      <c r="L6" s="93">
        <v>4</v>
      </c>
      <c r="M6" s="96">
        <v>4</v>
      </c>
      <c r="N6" s="96">
        <v>5</v>
      </c>
      <c r="O6" s="96">
        <v>4</v>
      </c>
      <c r="P6" s="96">
        <v>4</v>
      </c>
      <c r="Q6" s="96">
        <v>4</v>
      </c>
      <c r="R6" s="96">
        <v>5</v>
      </c>
    </row>
    <row r="7" spans="1:19" x14ac:dyDescent="0.55000000000000004">
      <c r="A7" s="37" t="s">
        <v>128</v>
      </c>
      <c r="B7" s="36" t="s">
        <v>8</v>
      </c>
      <c r="C7" s="36" t="s">
        <v>13</v>
      </c>
      <c r="D7" s="36" t="s">
        <v>25</v>
      </c>
      <c r="E7" s="36" t="s">
        <v>74</v>
      </c>
      <c r="F7" s="36" t="s">
        <v>49</v>
      </c>
      <c r="G7" s="127" t="s">
        <v>203</v>
      </c>
      <c r="H7" s="36" t="s">
        <v>38</v>
      </c>
      <c r="I7" s="36" t="s">
        <v>50</v>
      </c>
      <c r="J7" s="93">
        <v>5</v>
      </c>
      <c r="K7" s="93">
        <v>5</v>
      </c>
      <c r="L7" s="93">
        <v>5</v>
      </c>
      <c r="M7" s="96">
        <v>5</v>
      </c>
      <c r="N7" s="96">
        <v>5</v>
      </c>
      <c r="O7" s="96">
        <v>5</v>
      </c>
      <c r="P7" s="96">
        <v>5</v>
      </c>
      <c r="Q7" s="96">
        <v>5</v>
      </c>
      <c r="R7" s="96">
        <v>5</v>
      </c>
    </row>
    <row r="8" spans="1:19" x14ac:dyDescent="0.55000000000000004">
      <c r="A8" s="37" t="s">
        <v>133</v>
      </c>
      <c r="B8" s="36" t="s">
        <v>8</v>
      </c>
      <c r="C8" s="36" t="s">
        <v>47</v>
      </c>
      <c r="D8" s="36" t="s">
        <v>30</v>
      </c>
      <c r="E8" s="36" t="s">
        <v>48</v>
      </c>
      <c r="F8" s="36" t="s">
        <v>51</v>
      </c>
      <c r="G8" s="127" t="s">
        <v>203</v>
      </c>
      <c r="H8" s="36" t="s">
        <v>42</v>
      </c>
      <c r="I8" s="36" t="s">
        <v>50</v>
      </c>
      <c r="J8" s="93">
        <v>5</v>
      </c>
      <c r="K8" s="93">
        <v>5</v>
      </c>
      <c r="L8" s="93">
        <v>5</v>
      </c>
      <c r="M8" s="96">
        <v>5</v>
      </c>
      <c r="N8" s="96">
        <v>5</v>
      </c>
      <c r="O8" s="96">
        <v>4</v>
      </c>
      <c r="P8" s="96">
        <v>4</v>
      </c>
      <c r="Q8" s="96">
        <v>3</v>
      </c>
      <c r="R8" s="96">
        <v>3</v>
      </c>
    </row>
    <row r="9" spans="1:19" ht="30.75" x14ac:dyDescent="0.7">
      <c r="J9" s="81">
        <f t="shared" ref="J9:R9" si="0">AVERAGE(J2:J8)</f>
        <v>4.5714285714285712</v>
      </c>
      <c r="K9" s="81">
        <f t="shared" si="0"/>
        <v>4.1428571428571432</v>
      </c>
      <c r="L9" s="81">
        <f t="shared" si="0"/>
        <v>4.2857142857142856</v>
      </c>
      <c r="M9" s="81">
        <f t="shared" si="0"/>
        <v>4.5714285714285712</v>
      </c>
      <c r="N9" s="81">
        <f t="shared" si="0"/>
        <v>4.7142857142857144</v>
      </c>
      <c r="O9" s="81">
        <f t="shared" si="0"/>
        <v>4.2857142857142856</v>
      </c>
      <c r="P9" s="81">
        <f t="shared" si="0"/>
        <v>4.2857142857142856</v>
      </c>
      <c r="Q9" s="81">
        <f t="shared" si="0"/>
        <v>4.1428571428571432</v>
      </c>
      <c r="R9" s="81">
        <f t="shared" si="0"/>
        <v>4.2857142857142856</v>
      </c>
      <c r="S9" s="82">
        <f>AVERAGE(J2:R8)</f>
        <v>4.3650793650793647</v>
      </c>
    </row>
    <row r="10" spans="1:19" ht="30.75" x14ac:dyDescent="0.7">
      <c r="J10" s="81">
        <f t="shared" ref="J10:R10" si="1">STDEV(J2:J8)</f>
        <v>0.53452248382485001</v>
      </c>
      <c r="K10" s="81">
        <f t="shared" si="1"/>
        <v>0.6900655593423547</v>
      </c>
      <c r="L10" s="81">
        <f t="shared" si="1"/>
        <v>0.48795003647426449</v>
      </c>
      <c r="M10" s="81">
        <f t="shared" si="1"/>
        <v>0.53452248382485001</v>
      </c>
      <c r="N10" s="81">
        <f t="shared" si="1"/>
        <v>0.48795003647426655</v>
      </c>
      <c r="O10" s="81">
        <f t="shared" si="1"/>
        <v>0.75592894601845306</v>
      </c>
      <c r="P10" s="81">
        <f t="shared" si="1"/>
        <v>0.75592894601845306</v>
      </c>
      <c r="Q10" s="81">
        <f t="shared" si="1"/>
        <v>0.89973541084243769</v>
      </c>
      <c r="R10" s="81">
        <f t="shared" si="1"/>
        <v>0.95118973121134076</v>
      </c>
      <c r="S10" s="82">
        <f>STDEV(J2:R8)</f>
        <v>0.67922126428554663</v>
      </c>
    </row>
    <row r="11" spans="1:19" x14ac:dyDescent="0.55000000000000004">
      <c r="L11" s="97">
        <f>AVERAGE(J2:L8)</f>
        <v>4.333333333333333</v>
      </c>
      <c r="R11" s="97">
        <f>AVERAGE(M2:R8)</f>
        <v>4.3809523809523814</v>
      </c>
    </row>
    <row r="12" spans="1:19" x14ac:dyDescent="0.55000000000000004">
      <c r="A12" s="38" t="s">
        <v>17</v>
      </c>
      <c r="B12" s="39"/>
      <c r="L12" s="97">
        <f>STDEV(J2:L8)</f>
        <v>0.57735026918962662</v>
      </c>
      <c r="R12" s="97">
        <f>STDEV(M2:R8)</f>
        <v>0.73093261350277572</v>
      </c>
    </row>
    <row r="13" spans="1:19" x14ac:dyDescent="0.55000000000000004">
      <c r="A13" s="40" t="s">
        <v>24</v>
      </c>
      <c r="B13" s="41">
        <f>COUNTIF(B2:B8,"ชาย")</f>
        <v>0</v>
      </c>
    </row>
    <row r="14" spans="1:19" x14ac:dyDescent="0.55000000000000004">
      <c r="A14" s="40" t="s">
        <v>21</v>
      </c>
      <c r="B14" s="41">
        <f>COUNTIF(B2:B8,"หญิง")</f>
        <v>7</v>
      </c>
    </row>
    <row r="15" spans="1:19" x14ac:dyDescent="0.55000000000000004">
      <c r="A15" s="42" t="s">
        <v>6</v>
      </c>
      <c r="B15" s="42">
        <f>SUM(B12:B14)</f>
        <v>7</v>
      </c>
    </row>
    <row r="17" spans="1:2" x14ac:dyDescent="0.55000000000000004">
      <c r="A17" s="38" t="s">
        <v>36</v>
      </c>
      <c r="B17" s="39"/>
    </row>
    <row r="18" spans="1:2" x14ac:dyDescent="0.55000000000000004">
      <c r="A18" s="40" t="s">
        <v>57</v>
      </c>
      <c r="B18" s="41">
        <f>COUNTIF(F2:F8,"20 - 30 ปี")</f>
        <v>0</v>
      </c>
    </row>
    <row r="19" spans="1:2" x14ac:dyDescent="0.55000000000000004">
      <c r="A19" s="40" t="s">
        <v>54</v>
      </c>
      <c r="B19" s="41">
        <f>COUNTIF(F2:F9,"31 - 40 ปี")</f>
        <v>1</v>
      </c>
    </row>
    <row r="20" spans="1:2" x14ac:dyDescent="0.55000000000000004">
      <c r="A20" s="40" t="s">
        <v>51</v>
      </c>
      <c r="B20" s="41">
        <f>COUNTIF(F2:F10,"41 - 50 ปี")</f>
        <v>4</v>
      </c>
    </row>
    <row r="21" spans="1:2" x14ac:dyDescent="0.55000000000000004">
      <c r="A21" s="40" t="s">
        <v>49</v>
      </c>
      <c r="B21" s="41">
        <f>COUNTIF(F2:F11,"51 ปีขึ้นไป")</f>
        <v>2</v>
      </c>
    </row>
    <row r="22" spans="1:2" x14ac:dyDescent="0.55000000000000004">
      <c r="A22" s="42" t="s">
        <v>6</v>
      </c>
      <c r="B22" s="42">
        <f>SUM(B17:B21)</f>
        <v>7</v>
      </c>
    </row>
    <row r="24" spans="1:2" x14ac:dyDescent="0.55000000000000004">
      <c r="A24" s="38" t="s">
        <v>17</v>
      </c>
      <c r="B24" s="39"/>
    </row>
    <row r="25" spans="1:2" x14ac:dyDescent="0.55000000000000004">
      <c r="A25" s="40" t="s">
        <v>31</v>
      </c>
      <c r="B25" s="41">
        <v>4</v>
      </c>
    </row>
    <row r="26" spans="1:2" x14ac:dyDescent="0.55000000000000004">
      <c r="A26" s="40" t="s">
        <v>25</v>
      </c>
      <c r="B26" s="41">
        <v>3</v>
      </c>
    </row>
    <row r="27" spans="1:2" x14ac:dyDescent="0.55000000000000004">
      <c r="A27" s="40" t="s">
        <v>28</v>
      </c>
      <c r="B27" s="41">
        <v>13</v>
      </c>
    </row>
    <row r="28" spans="1:2" x14ac:dyDescent="0.55000000000000004">
      <c r="A28" s="40" t="s">
        <v>30</v>
      </c>
      <c r="B28" s="41">
        <v>11</v>
      </c>
    </row>
    <row r="29" spans="1:2" x14ac:dyDescent="0.55000000000000004">
      <c r="A29" s="40" t="s">
        <v>22</v>
      </c>
      <c r="B29" s="41">
        <v>1</v>
      </c>
    </row>
    <row r="30" spans="1:2" x14ac:dyDescent="0.55000000000000004">
      <c r="A30" s="40" t="s">
        <v>46</v>
      </c>
      <c r="B30" s="41">
        <v>2</v>
      </c>
    </row>
    <row r="31" spans="1:2" x14ac:dyDescent="0.55000000000000004">
      <c r="A31" s="42" t="s">
        <v>6</v>
      </c>
      <c r="B31" s="42">
        <f>SUM(B24:B30)</f>
        <v>34</v>
      </c>
    </row>
    <row r="33" spans="1:2" x14ac:dyDescent="0.55000000000000004">
      <c r="A33" s="38" t="s">
        <v>17</v>
      </c>
      <c r="B33" s="39"/>
    </row>
    <row r="34" spans="1:2" x14ac:dyDescent="0.55000000000000004">
      <c r="A34" s="38"/>
      <c r="B34" s="39"/>
    </row>
    <row r="35" spans="1:2" x14ac:dyDescent="0.55000000000000004">
      <c r="A35" s="40" t="s">
        <v>29</v>
      </c>
      <c r="B35" s="41">
        <v>1</v>
      </c>
    </row>
    <row r="36" spans="1:2" x14ac:dyDescent="0.55000000000000004">
      <c r="A36" s="40" t="s">
        <v>13</v>
      </c>
      <c r="B36" s="41">
        <v>14</v>
      </c>
    </row>
    <row r="37" spans="1:2" x14ac:dyDescent="0.55000000000000004">
      <c r="A37" s="40" t="s">
        <v>9</v>
      </c>
      <c r="B37" s="41">
        <v>19</v>
      </c>
    </row>
    <row r="38" spans="1:2" x14ac:dyDescent="0.55000000000000004">
      <c r="A38" s="42" t="s">
        <v>6</v>
      </c>
      <c r="B38" s="42">
        <f>SUM(B35:B37)</f>
        <v>34</v>
      </c>
    </row>
    <row r="39" spans="1:2" x14ac:dyDescent="0.55000000000000004">
      <c r="A39" s="38" t="s">
        <v>17</v>
      </c>
      <c r="B39" s="39"/>
    </row>
    <row r="40" spans="1:2" x14ac:dyDescent="0.55000000000000004">
      <c r="A40" s="40" t="s">
        <v>72</v>
      </c>
      <c r="B40" s="41">
        <f>COUNTIF(E2:E8,"2กว่า 5 ปี")</f>
        <v>0</v>
      </c>
    </row>
    <row r="41" spans="1:2" x14ac:dyDescent="0.55000000000000004">
      <c r="A41" s="40" t="s">
        <v>14</v>
      </c>
      <c r="B41" s="41">
        <f>COUNTIF(E2:E9,"5 - 10 ปี")</f>
        <v>0</v>
      </c>
    </row>
    <row r="42" spans="1:2" x14ac:dyDescent="0.55000000000000004">
      <c r="A42" s="40" t="s">
        <v>15</v>
      </c>
      <c r="B42" s="41">
        <f>COUNTIF(E2:E9,"11 - 15 ปี")</f>
        <v>0</v>
      </c>
    </row>
    <row r="43" spans="1:2" x14ac:dyDescent="0.55000000000000004">
      <c r="A43" s="40" t="s">
        <v>10</v>
      </c>
      <c r="B43" s="41">
        <f>COUNTIF(E2:E11,"16 ปีขึ้นไป")</f>
        <v>0</v>
      </c>
    </row>
    <row r="44" spans="1:2" x14ac:dyDescent="0.55000000000000004">
      <c r="A44" s="42" t="s">
        <v>6</v>
      </c>
      <c r="B44" s="42">
        <f>SUM(B39:B43)</f>
        <v>0</v>
      </c>
    </row>
    <row r="45" spans="1:2" ht="15.75" customHeight="1" x14ac:dyDescent="0.55000000000000004"/>
    <row r="46" spans="1:2" x14ac:dyDescent="0.55000000000000004">
      <c r="A46" s="38" t="s">
        <v>17</v>
      </c>
      <c r="B46" s="39"/>
    </row>
    <row r="47" spans="1:2" ht="22.5" customHeight="1" x14ac:dyDescent="0.55000000000000004">
      <c r="A47" s="40" t="s">
        <v>37</v>
      </c>
      <c r="B47" s="41">
        <v>3</v>
      </c>
    </row>
    <row r="48" spans="1:2" ht="22.5" customHeight="1" x14ac:dyDescent="0.55000000000000004">
      <c r="A48" s="40" t="s">
        <v>38</v>
      </c>
      <c r="B48" s="41">
        <v>4</v>
      </c>
    </row>
    <row r="49" spans="1:2" ht="22.5" customHeight="1" x14ac:dyDescent="0.55000000000000004">
      <c r="A49" s="40" t="s">
        <v>39</v>
      </c>
      <c r="B49" s="41">
        <v>8</v>
      </c>
    </row>
    <row r="50" spans="1:2" ht="22.5" customHeight="1" x14ac:dyDescent="0.55000000000000004">
      <c r="A50" s="40" t="s">
        <v>40</v>
      </c>
      <c r="B50" s="41">
        <v>5</v>
      </c>
    </row>
    <row r="51" spans="1:2" ht="22.5" customHeight="1" x14ac:dyDescent="0.55000000000000004">
      <c r="A51" s="40" t="s">
        <v>41</v>
      </c>
      <c r="B51" s="41">
        <v>7</v>
      </c>
    </row>
    <row r="52" spans="1:2" ht="22.5" customHeight="1" x14ac:dyDescent="0.55000000000000004">
      <c r="A52" s="40" t="s">
        <v>42</v>
      </c>
      <c r="B52" s="41">
        <v>7</v>
      </c>
    </row>
    <row r="53" spans="1:2" ht="22.5" customHeight="1" x14ac:dyDescent="0.55000000000000004">
      <c r="A53" s="42" t="s">
        <v>6</v>
      </c>
      <c r="B53" s="42">
        <f>SUM(B47:B52)</f>
        <v>34</v>
      </c>
    </row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</sheetData>
  <autoFilter ref="G1:G153" xr:uid="{038A2805-3DCE-4766-8C63-E749A3BB3B66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652DF-C799-4DB4-ABCD-BBEE8F7F4906}">
  <dimension ref="A1:S150"/>
  <sheetViews>
    <sheetView topLeftCell="C1" workbookViewId="0">
      <selection activeCell="D24" sqref="D24"/>
    </sheetView>
  </sheetViews>
  <sheetFormatPr defaultColWidth="12.625" defaultRowHeight="24" x14ac:dyDescent="0.55000000000000004"/>
  <cols>
    <col min="1" max="2" width="18.875" style="36" customWidth="1"/>
    <col min="3" max="3" width="14.75" style="36" customWidth="1"/>
    <col min="4" max="4" width="21.75" style="36" bestFit="1" customWidth="1"/>
    <col min="5" max="5" width="14" style="36" customWidth="1"/>
    <col min="6" max="6" width="18.125" style="36" bestFit="1" customWidth="1"/>
    <col min="7" max="7" width="28.875" style="36" bestFit="1" customWidth="1"/>
    <col min="8" max="8" width="26" style="36" bestFit="1" customWidth="1"/>
    <col min="9" max="9" width="18.125" style="36" customWidth="1"/>
    <col min="10" max="10" width="8.125" style="36" customWidth="1"/>
    <col min="11" max="18" width="7.625" style="36" customWidth="1"/>
    <col min="19" max="19" width="7.5" style="36" customWidth="1"/>
    <col min="20" max="16384" width="12.625" style="36"/>
  </cols>
  <sheetData>
    <row r="1" spans="1:19" s="60" customFormat="1" ht="38.25" customHeight="1" x14ac:dyDescent="0.55000000000000004">
      <c r="A1" s="59" t="s">
        <v>7</v>
      </c>
      <c r="B1" s="59" t="s">
        <v>19</v>
      </c>
      <c r="C1" s="59" t="s">
        <v>20</v>
      </c>
      <c r="D1" s="59"/>
      <c r="E1" s="59" t="s">
        <v>18</v>
      </c>
      <c r="F1" s="59" t="s">
        <v>73</v>
      </c>
      <c r="G1" s="59"/>
      <c r="H1" s="59"/>
      <c r="I1" s="59"/>
      <c r="J1" s="92" t="s">
        <v>59</v>
      </c>
      <c r="K1" s="92" t="s">
        <v>60</v>
      </c>
      <c r="L1" s="92" t="s">
        <v>61</v>
      </c>
      <c r="M1" s="95"/>
      <c r="N1" s="95" t="s">
        <v>62</v>
      </c>
      <c r="O1" s="95" t="s">
        <v>63</v>
      </c>
      <c r="P1" s="95" t="s">
        <v>64</v>
      </c>
      <c r="Q1" s="95" t="s">
        <v>65</v>
      </c>
      <c r="R1" s="95" t="s">
        <v>66</v>
      </c>
    </row>
    <row r="2" spans="1:19" x14ac:dyDescent="0.55000000000000004">
      <c r="A2" s="37" t="s">
        <v>138</v>
      </c>
      <c r="B2" s="36" t="s">
        <v>8</v>
      </c>
      <c r="C2" s="36" t="s">
        <v>13</v>
      </c>
      <c r="D2" s="36" t="s">
        <v>25</v>
      </c>
      <c r="E2" s="36" t="s">
        <v>72</v>
      </c>
      <c r="F2" s="36" t="s">
        <v>54</v>
      </c>
      <c r="G2" s="127" t="s">
        <v>192</v>
      </c>
      <c r="H2" s="36" t="s">
        <v>39</v>
      </c>
      <c r="I2" s="36" t="s">
        <v>50</v>
      </c>
      <c r="J2" s="93">
        <v>4</v>
      </c>
      <c r="K2" s="93">
        <v>4</v>
      </c>
      <c r="L2" s="93">
        <v>5</v>
      </c>
      <c r="M2" s="96">
        <v>4</v>
      </c>
      <c r="N2" s="96">
        <v>4</v>
      </c>
      <c r="O2" s="96">
        <v>3</v>
      </c>
      <c r="P2" s="96">
        <v>3</v>
      </c>
      <c r="Q2" s="96">
        <v>4</v>
      </c>
      <c r="R2" s="96">
        <v>4</v>
      </c>
    </row>
    <row r="3" spans="1:19" x14ac:dyDescent="0.55000000000000004">
      <c r="A3" s="37" t="s">
        <v>71</v>
      </c>
      <c r="B3" s="36" t="s">
        <v>12</v>
      </c>
      <c r="C3" s="36" t="s">
        <v>47</v>
      </c>
      <c r="D3" s="36" t="s">
        <v>25</v>
      </c>
      <c r="E3" s="36" t="s">
        <v>72</v>
      </c>
      <c r="F3" s="36" t="s">
        <v>57</v>
      </c>
      <c r="G3" s="127" t="s">
        <v>192</v>
      </c>
      <c r="H3" s="36" t="s">
        <v>40</v>
      </c>
      <c r="I3" s="36" t="s">
        <v>50</v>
      </c>
      <c r="J3" s="91">
        <v>5</v>
      </c>
      <c r="K3" s="91">
        <v>5</v>
      </c>
      <c r="L3" s="91">
        <v>5</v>
      </c>
      <c r="M3" s="96">
        <v>5</v>
      </c>
      <c r="N3" s="94">
        <v>5</v>
      </c>
      <c r="O3" s="94">
        <v>5</v>
      </c>
      <c r="P3" s="94">
        <v>5</v>
      </c>
      <c r="Q3" s="94">
        <v>5</v>
      </c>
      <c r="R3" s="94">
        <v>5</v>
      </c>
    </row>
    <row r="4" spans="1:19" x14ac:dyDescent="0.55000000000000004">
      <c r="A4" s="37" t="s">
        <v>58</v>
      </c>
      <c r="B4" s="36" t="s">
        <v>12</v>
      </c>
      <c r="C4" s="36" t="s">
        <v>13</v>
      </c>
      <c r="D4" s="36" t="s">
        <v>25</v>
      </c>
      <c r="E4" s="36" t="s">
        <v>72</v>
      </c>
      <c r="F4" s="36" t="s">
        <v>54</v>
      </c>
      <c r="G4" s="127" t="s">
        <v>192</v>
      </c>
      <c r="H4" s="36" t="s">
        <v>42</v>
      </c>
      <c r="I4" s="36" t="s">
        <v>50</v>
      </c>
      <c r="J4" s="91">
        <v>5</v>
      </c>
      <c r="K4" s="91">
        <v>5</v>
      </c>
      <c r="L4" s="91">
        <v>5</v>
      </c>
      <c r="M4" s="96">
        <v>5</v>
      </c>
      <c r="N4" s="94">
        <v>5</v>
      </c>
      <c r="O4" s="94">
        <v>5</v>
      </c>
      <c r="P4" s="94">
        <v>5</v>
      </c>
      <c r="Q4" s="94">
        <v>5</v>
      </c>
      <c r="R4" s="94">
        <v>5</v>
      </c>
    </row>
    <row r="5" spans="1:19" x14ac:dyDescent="0.55000000000000004">
      <c r="A5" s="37" t="s">
        <v>52</v>
      </c>
      <c r="B5" s="36" t="s">
        <v>12</v>
      </c>
      <c r="C5" s="36" t="s">
        <v>47</v>
      </c>
      <c r="D5" s="36" t="s">
        <v>30</v>
      </c>
      <c r="E5" s="36" t="s">
        <v>53</v>
      </c>
      <c r="F5" s="36" t="s">
        <v>49</v>
      </c>
      <c r="G5" s="127" t="s">
        <v>192</v>
      </c>
      <c r="H5" s="36" t="s">
        <v>38</v>
      </c>
      <c r="I5" s="36" t="s">
        <v>50</v>
      </c>
      <c r="J5" s="91">
        <v>4</v>
      </c>
      <c r="K5" s="91">
        <v>4</v>
      </c>
      <c r="L5" s="91">
        <v>4</v>
      </c>
      <c r="M5" s="96">
        <v>5</v>
      </c>
      <c r="N5" s="94">
        <v>4</v>
      </c>
      <c r="O5" s="94">
        <v>4</v>
      </c>
      <c r="P5" s="94">
        <v>4</v>
      </c>
      <c r="Q5" s="94">
        <v>4</v>
      </c>
      <c r="R5" s="94">
        <v>4</v>
      </c>
    </row>
    <row r="6" spans="1:19" ht="30.75" x14ac:dyDescent="0.7">
      <c r="J6" s="81">
        <f t="shared" ref="J6:R6" si="0">AVERAGE(J2:J5)</f>
        <v>4.5</v>
      </c>
      <c r="K6" s="81">
        <f t="shared" si="0"/>
        <v>4.5</v>
      </c>
      <c r="L6" s="81">
        <f t="shared" si="0"/>
        <v>4.75</v>
      </c>
      <c r="M6" s="81">
        <f t="shared" si="0"/>
        <v>4.75</v>
      </c>
      <c r="N6" s="81">
        <f t="shared" si="0"/>
        <v>4.5</v>
      </c>
      <c r="O6" s="81">
        <f t="shared" si="0"/>
        <v>4.25</v>
      </c>
      <c r="P6" s="81">
        <f t="shared" si="0"/>
        <v>4.25</v>
      </c>
      <c r="Q6" s="81">
        <f t="shared" si="0"/>
        <v>4.5</v>
      </c>
      <c r="R6" s="81">
        <f t="shared" si="0"/>
        <v>4.5</v>
      </c>
      <c r="S6" s="82">
        <f>AVERAGE(J2:R5)</f>
        <v>4.5</v>
      </c>
    </row>
    <row r="7" spans="1:19" ht="30.75" x14ac:dyDescent="0.7">
      <c r="J7" s="81">
        <f t="shared" ref="J7:R7" si="1">STDEV(J2:J5)</f>
        <v>0.57735026918962573</v>
      </c>
      <c r="K7" s="81">
        <f t="shared" si="1"/>
        <v>0.57735026918962573</v>
      </c>
      <c r="L7" s="81">
        <f t="shared" si="1"/>
        <v>0.5</v>
      </c>
      <c r="M7" s="81">
        <f t="shared" si="1"/>
        <v>0.5</v>
      </c>
      <c r="N7" s="81">
        <f t="shared" si="1"/>
        <v>0.57735026918962573</v>
      </c>
      <c r="O7" s="81">
        <f t="shared" si="1"/>
        <v>0.9574271077563381</v>
      </c>
      <c r="P7" s="81">
        <f t="shared" si="1"/>
        <v>0.9574271077563381</v>
      </c>
      <c r="Q7" s="81">
        <f t="shared" si="1"/>
        <v>0.57735026918962573</v>
      </c>
      <c r="R7" s="81">
        <f t="shared" si="1"/>
        <v>0.57735026918962573</v>
      </c>
      <c r="S7" s="82">
        <f>STDEV(J2:R5)</f>
        <v>0.60944940022004401</v>
      </c>
    </row>
    <row r="8" spans="1:19" x14ac:dyDescent="0.55000000000000004">
      <c r="L8" s="97">
        <f>AVERAGE(J2:L5)</f>
        <v>4.583333333333333</v>
      </c>
      <c r="R8" s="97">
        <f>AVERAGE(M2:R5)</f>
        <v>4.458333333333333</v>
      </c>
    </row>
    <row r="9" spans="1:19" x14ac:dyDescent="0.55000000000000004">
      <c r="A9" s="38" t="s">
        <v>17</v>
      </c>
      <c r="B9" s="39"/>
      <c r="L9" s="97">
        <f>STDEV(J2:L5)</f>
        <v>0.51492865054443637</v>
      </c>
      <c r="R9" s="97">
        <f>STDEV(M2:R5)</f>
        <v>0.65800533014007778</v>
      </c>
    </row>
    <row r="10" spans="1:19" x14ac:dyDescent="0.55000000000000004">
      <c r="A10" s="40" t="s">
        <v>24</v>
      </c>
      <c r="B10" s="41">
        <f>COUNTIF(B2:B5,"ชาย")</f>
        <v>3</v>
      </c>
    </row>
    <row r="11" spans="1:19" x14ac:dyDescent="0.55000000000000004">
      <c r="A11" s="40" t="s">
        <v>21</v>
      </c>
      <c r="B11" s="41">
        <f>COUNTIF(B2:B5,"หญิง")</f>
        <v>1</v>
      </c>
    </row>
    <row r="12" spans="1:19" x14ac:dyDescent="0.55000000000000004">
      <c r="A12" s="42" t="s">
        <v>6</v>
      </c>
      <c r="B12" s="42">
        <f>SUM(B9:B11)</f>
        <v>4</v>
      </c>
    </row>
    <row r="14" spans="1:19" x14ac:dyDescent="0.55000000000000004">
      <c r="A14" s="38" t="s">
        <v>36</v>
      </c>
      <c r="B14" s="39"/>
    </row>
    <row r="15" spans="1:19" x14ac:dyDescent="0.55000000000000004">
      <c r="A15" s="40" t="s">
        <v>57</v>
      </c>
      <c r="B15" s="41">
        <f>COUNTIF(F2:F5,"20 - 30 ปี")</f>
        <v>1</v>
      </c>
    </row>
    <row r="16" spans="1:19" x14ac:dyDescent="0.55000000000000004">
      <c r="A16" s="40" t="s">
        <v>54</v>
      </c>
      <c r="B16" s="41">
        <f>COUNTIF(F2:F6,"31 - 40 ปี")</f>
        <v>2</v>
      </c>
    </row>
    <row r="17" spans="1:2" x14ac:dyDescent="0.55000000000000004">
      <c r="A17" s="40" t="s">
        <v>51</v>
      </c>
      <c r="B17" s="41">
        <f>COUNTIF(F2:F7,"41 - 50 ปี")</f>
        <v>0</v>
      </c>
    </row>
    <row r="18" spans="1:2" x14ac:dyDescent="0.55000000000000004">
      <c r="A18" s="40" t="s">
        <v>49</v>
      </c>
      <c r="B18" s="41">
        <f>COUNTIF(F2:F8,"51 ปีขึ้นไป")</f>
        <v>1</v>
      </c>
    </row>
    <row r="19" spans="1:2" x14ac:dyDescent="0.55000000000000004">
      <c r="A19" s="42" t="s">
        <v>6</v>
      </c>
      <c r="B19" s="42">
        <f>SUM(B14:B18)</f>
        <v>4</v>
      </c>
    </row>
    <row r="21" spans="1:2" x14ac:dyDescent="0.55000000000000004">
      <c r="A21" s="38" t="s">
        <v>17</v>
      </c>
      <c r="B21" s="39"/>
    </row>
    <row r="22" spans="1:2" x14ac:dyDescent="0.55000000000000004">
      <c r="A22" s="40" t="s">
        <v>31</v>
      </c>
      <c r="B22" s="41">
        <v>4</v>
      </c>
    </row>
    <row r="23" spans="1:2" x14ac:dyDescent="0.55000000000000004">
      <c r="A23" s="40" t="s">
        <v>25</v>
      </c>
      <c r="B23" s="41">
        <v>3</v>
      </c>
    </row>
    <row r="24" spans="1:2" x14ac:dyDescent="0.55000000000000004">
      <c r="A24" s="40" t="s">
        <v>28</v>
      </c>
      <c r="B24" s="41">
        <v>13</v>
      </c>
    </row>
    <row r="25" spans="1:2" x14ac:dyDescent="0.55000000000000004">
      <c r="A25" s="40" t="s">
        <v>30</v>
      </c>
      <c r="B25" s="41">
        <v>11</v>
      </c>
    </row>
    <row r="26" spans="1:2" x14ac:dyDescent="0.55000000000000004">
      <c r="A26" s="40" t="s">
        <v>22</v>
      </c>
      <c r="B26" s="41">
        <v>1</v>
      </c>
    </row>
    <row r="27" spans="1:2" x14ac:dyDescent="0.55000000000000004">
      <c r="A27" s="40" t="s">
        <v>46</v>
      </c>
      <c r="B27" s="41">
        <v>2</v>
      </c>
    </row>
    <row r="28" spans="1:2" x14ac:dyDescent="0.55000000000000004">
      <c r="A28" s="42" t="s">
        <v>6</v>
      </c>
      <c r="B28" s="42">
        <f>SUM(B21:B27)</f>
        <v>34</v>
      </c>
    </row>
    <row r="30" spans="1:2" x14ac:dyDescent="0.55000000000000004">
      <c r="A30" s="38" t="s">
        <v>17</v>
      </c>
      <c r="B30" s="39"/>
    </row>
    <row r="31" spans="1:2" x14ac:dyDescent="0.55000000000000004">
      <c r="A31" s="38"/>
      <c r="B31" s="39"/>
    </row>
    <row r="32" spans="1:2" x14ac:dyDescent="0.55000000000000004">
      <c r="A32" s="40" t="s">
        <v>29</v>
      </c>
      <c r="B32" s="41">
        <v>1</v>
      </c>
    </row>
    <row r="33" spans="1:2" x14ac:dyDescent="0.55000000000000004">
      <c r="A33" s="40" t="s">
        <v>13</v>
      </c>
      <c r="B33" s="41">
        <v>14</v>
      </c>
    </row>
    <row r="34" spans="1:2" x14ac:dyDescent="0.55000000000000004">
      <c r="A34" s="40" t="s">
        <v>9</v>
      </c>
      <c r="B34" s="41">
        <v>19</v>
      </c>
    </row>
    <row r="35" spans="1:2" x14ac:dyDescent="0.55000000000000004">
      <c r="A35" s="42" t="s">
        <v>6</v>
      </c>
      <c r="B35" s="42">
        <f>SUM(B32:B34)</f>
        <v>34</v>
      </c>
    </row>
    <row r="36" spans="1:2" x14ac:dyDescent="0.55000000000000004">
      <c r="A36" s="38" t="s">
        <v>17</v>
      </c>
      <c r="B36" s="39"/>
    </row>
    <row r="37" spans="1:2" x14ac:dyDescent="0.55000000000000004">
      <c r="A37" s="40" t="s">
        <v>72</v>
      </c>
      <c r="B37" s="41">
        <f>COUNTIF(E2:E2,"2กว่า 5 ปี")</f>
        <v>1</v>
      </c>
    </row>
    <row r="38" spans="1:2" x14ac:dyDescent="0.55000000000000004">
      <c r="A38" s="40" t="s">
        <v>14</v>
      </c>
      <c r="B38" s="41">
        <f>COUNTIF(E2:E6,"5 - 10 ปี")</f>
        <v>0</v>
      </c>
    </row>
    <row r="39" spans="1:2" x14ac:dyDescent="0.55000000000000004">
      <c r="A39" s="40" t="s">
        <v>15</v>
      </c>
      <c r="B39" s="41">
        <f>COUNTIF(E2:E6,"11 - 15 ปี")</f>
        <v>0</v>
      </c>
    </row>
    <row r="40" spans="1:2" x14ac:dyDescent="0.55000000000000004">
      <c r="A40" s="40" t="s">
        <v>10</v>
      </c>
      <c r="B40" s="41">
        <f>COUNTIF(E2:E8,"16 ปีขึ้นไป")</f>
        <v>0</v>
      </c>
    </row>
    <row r="41" spans="1:2" x14ac:dyDescent="0.55000000000000004">
      <c r="A41" s="42" t="s">
        <v>6</v>
      </c>
      <c r="B41" s="42">
        <f>SUM(B36:B40)</f>
        <v>1</v>
      </c>
    </row>
    <row r="42" spans="1:2" ht="15.75" customHeight="1" x14ac:dyDescent="0.55000000000000004"/>
    <row r="43" spans="1:2" x14ac:dyDescent="0.55000000000000004">
      <c r="A43" s="38" t="s">
        <v>17</v>
      </c>
      <c r="B43" s="39"/>
    </row>
    <row r="44" spans="1:2" ht="22.5" customHeight="1" x14ac:dyDescent="0.55000000000000004">
      <c r="A44" s="40" t="s">
        <v>37</v>
      </c>
      <c r="B44" s="41">
        <v>3</v>
      </c>
    </row>
    <row r="45" spans="1:2" ht="22.5" customHeight="1" x14ac:dyDescent="0.55000000000000004">
      <c r="A45" s="40" t="s">
        <v>38</v>
      </c>
      <c r="B45" s="41">
        <v>4</v>
      </c>
    </row>
    <row r="46" spans="1:2" ht="22.5" customHeight="1" x14ac:dyDescent="0.55000000000000004">
      <c r="A46" s="40" t="s">
        <v>39</v>
      </c>
      <c r="B46" s="41">
        <v>8</v>
      </c>
    </row>
    <row r="47" spans="1:2" ht="22.5" customHeight="1" x14ac:dyDescent="0.55000000000000004">
      <c r="A47" s="40" t="s">
        <v>40</v>
      </c>
      <c r="B47" s="41">
        <v>5</v>
      </c>
    </row>
    <row r="48" spans="1:2" ht="22.5" customHeight="1" x14ac:dyDescent="0.55000000000000004">
      <c r="A48" s="40" t="s">
        <v>41</v>
      </c>
      <c r="B48" s="41">
        <v>7</v>
      </c>
    </row>
    <row r="49" spans="1:2" ht="22.5" customHeight="1" x14ac:dyDescent="0.55000000000000004">
      <c r="A49" s="40" t="s">
        <v>42</v>
      </c>
      <c r="B49" s="41">
        <v>7</v>
      </c>
    </row>
    <row r="50" spans="1:2" ht="22.5" customHeight="1" x14ac:dyDescent="0.55000000000000004">
      <c r="A50" s="42" t="s">
        <v>6</v>
      </c>
      <c r="B50" s="42">
        <f>SUM(B44:B49)</f>
        <v>34</v>
      </c>
    </row>
    <row r="51" spans="1:2" ht="15.75" customHeight="1" x14ac:dyDescent="0.55000000000000004"/>
    <row r="52" spans="1:2" ht="15.75" customHeight="1" x14ac:dyDescent="0.55000000000000004"/>
    <row r="53" spans="1:2" ht="15.75" customHeight="1" x14ac:dyDescent="0.55000000000000004"/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</sheetData>
  <autoFilter ref="G1:G150" xr:uid="{B99F3167-C9E7-418F-AAFB-49A942381ED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ข้อมูล</vt:lpstr>
      <vt:lpstr>DATA</vt:lpstr>
      <vt:lpstr>บทสรุป</vt:lpstr>
      <vt:lpstr>ตาราง 1-4</vt:lpstr>
      <vt:lpstr>ตาราง 5</vt:lpstr>
      <vt:lpstr>ช่วงอายุ</vt:lpstr>
      <vt:lpstr>Sheet3</vt:lpstr>
      <vt:lpstr>Sheet4</vt:lpstr>
      <vt:lpstr>Sheet5</vt:lpstr>
      <vt:lpstr>Sheet6</vt:lpstr>
      <vt:lpstr>Sheet7</vt:lpstr>
      <vt:lpstr>Sheet8</vt:lpstr>
      <vt:lpstr>Sheet1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2023-02-27T06:28:41Z</cp:lastPrinted>
  <dcterms:created xsi:type="dcterms:W3CDTF">2014-09-09T02:48:38Z</dcterms:created>
  <dcterms:modified xsi:type="dcterms:W3CDTF">2023-02-27T06:31:04Z</dcterms:modified>
</cp:coreProperties>
</file>