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074F6234-859A-46F2-A75F-A0F808C0D92E}" xr6:coauthVersionLast="36" xr6:coauthVersionMax="36" xr10:uidLastSave="{00000000-0000-0000-0000-000000000000}"/>
  <bookViews>
    <workbookView xWindow="240" yWindow="525" windowWidth="21075" windowHeight="9555" tabRatio="830" activeTab="2" xr2:uid="{00000000-000D-0000-FFFF-FFFF00000000}"/>
  </bookViews>
  <sheets>
    <sheet name="ข้อมูล" sheetId="34" r:id="rId1"/>
    <sheet name="DATA" sheetId="40" r:id="rId2"/>
    <sheet name="บทสรุป" sheetId="39" r:id="rId3"/>
    <sheet name="ตาราง 1-6" sheetId="35" r:id="rId4"/>
    <sheet name="ตอนที่ 2" sheetId="41" r:id="rId5"/>
  </sheets>
  <externalReferences>
    <externalReference r:id="rId6"/>
  </externalReferences>
  <definedNames>
    <definedName name="_xlnm._FilterDatabase" localSheetId="1" hidden="1">DATA!$G$1:$G$180</definedName>
    <definedName name="_xlnm._FilterDatabase" localSheetId="0" hidden="1">ข้อมูล!$E$1:$E$32</definedName>
  </definedNames>
  <calcPr calcId="191029"/>
</workbook>
</file>

<file path=xl/calcChain.xml><?xml version="1.0" encoding="utf-8"?>
<calcChain xmlns="http://schemas.openxmlformats.org/spreadsheetml/2006/main">
  <c r="G77" i="35" l="1"/>
  <c r="G78" i="35"/>
  <c r="G79" i="35"/>
  <c r="G80" i="35"/>
  <c r="G81" i="35"/>
  <c r="G82" i="35"/>
  <c r="G76" i="35"/>
  <c r="F82" i="35"/>
  <c r="D82" i="35"/>
  <c r="E82" i="35" s="1"/>
  <c r="E81" i="35"/>
  <c r="E80" i="35"/>
  <c r="E79" i="35"/>
  <c r="E78" i="35"/>
  <c r="E77" i="35"/>
  <c r="E76" i="35"/>
  <c r="F53" i="35"/>
  <c r="G50" i="35" s="1"/>
  <c r="D53" i="35"/>
  <c r="E53" i="35" s="1"/>
  <c r="E52" i="35"/>
  <c r="E51" i="35"/>
  <c r="E50" i="35"/>
  <c r="E49" i="35"/>
  <c r="F69" i="35"/>
  <c r="F18" i="35"/>
  <c r="F41" i="35"/>
  <c r="F11" i="35"/>
  <c r="G40" i="35" s="1"/>
  <c r="G53" i="35" l="1"/>
  <c r="G9" i="35"/>
  <c r="G52" i="35"/>
  <c r="G51" i="35"/>
  <c r="G68" i="35"/>
  <c r="G49" i="35"/>
  <c r="G67" i="35"/>
  <c r="G66" i="35"/>
  <c r="G65" i="35"/>
  <c r="G37" i="35"/>
  <c r="G10" i="35"/>
  <c r="G11" i="35" s="1"/>
  <c r="G38" i="35"/>
  <c r="F21" i="35"/>
  <c r="G35" i="35"/>
  <c r="G39" i="35"/>
  <c r="G36" i="35"/>
  <c r="G69" i="35" l="1"/>
  <c r="G41" i="35"/>
  <c r="G20" i="35"/>
  <c r="G19" i="35"/>
  <c r="G18" i="35"/>
  <c r="G21" i="35" l="1"/>
  <c r="G52" i="41" l="1"/>
  <c r="G48" i="41"/>
  <c r="G46" i="41"/>
  <c r="G44" i="41"/>
  <c r="G42" i="41"/>
  <c r="G41" i="41"/>
  <c r="G40" i="41"/>
  <c r="G18" i="41"/>
  <c r="G17" i="41"/>
  <c r="G16" i="41"/>
  <c r="J37" i="40"/>
  <c r="K37" i="40"/>
  <c r="L37" i="40"/>
  <c r="M37" i="40"/>
  <c r="N37" i="40"/>
  <c r="O37" i="40"/>
  <c r="P37" i="40"/>
  <c r="Q37" i="40"/>
  <c r="R37" i="40"/>
  <c r="S37" i="40"/>
  <c r="I37" i="40"/>
  <c r="G7" i="41" s="1"/>
  <c r="F19" i="41"/>
  <c r="F18" i="41"/>
  <c r="H18" i="41" s="1"/>
  <c r="F17" i="41"/>
  <c r="H17" i="41" s="1"/>
  <c r="F16" i="41"/>
  <c r="H16" i="41" s="1"/>
  <c r="F15" i="41"/>
  <c r="F13" i="41"/>
  <c r="F10" i="41"/>
  <c r="F9" i="41"/>
  <c r="F7" i="41"/>
  <c r="B48" i="40" l="1"/>
  <c r="B47" i="40"/>
  <c r="B46" i="40"/>
  <c r="B45" i="40"/>
  <c r="B41" i="40"/>
  <c r="B40" i="40"/>
  <c r="Z37" i="40"/>
  <c r="Z36" i="40"/>
  <c r="Y39" i="40"/>
  <c r="Y38" i="40"/>
  <c r="I38" i="40"/>
  <c r="I39" i="40"/>
  <c r="S38" i="40"/>
  <c r="I36" i="40"/>
  <c r="S39" i="40"/>
  <c r="J36" i="40"/>
  <c r="K36" i="40"/>
  <c r="L36" i="40"/>
  <c r="M36" i="40"/>
  <c r="N36" i="40"/>
  <c r="O36" i="40"/>
  <c r="P36" i="40"/>
  <c r="Q36" i="40"/>
  <c r="R36" i="40"/>
  <c r="S36" i="40"/>
  <c r="T36" i="40"/>
  <c r="U36" i="40"/>
  <c r="V36" i="40"/>
  <c r="W36" i="40"/>
  <c r="X36" i="40"/>
  <c r="Y36" i="40"/>
  <c r="T37" i="40"/>
  <c r="U37" i="40"/>
  <c r="V37" i="40"/>
  <c r="W37" i="40"/>
  <c r="X37" i="40"/>
  <c r="Y37" i="40"/>
  <c r="B67" i="40"/>
  <c r="B49" i="40" l="1"/>
  <c r="B42" i="40"/>
  <c r="B58" i="40" l="1"/>
  <c r="B70" i="40"/>
  <c r="G15" i="41" l="1"/>
  <c r="G14" i="41"/>
  <c r="G13" i="41"/>
  <c r="G12" i="41"/>
  <c r="G11" i="41"/>
  <c r="G9" i="41"/>
  <c r="H15" i="41"/>
  <c r="F14" i="41"/>
  <c r="H14" i="41" s="1"/>
  <c r="H13" i="41"/>
  <c r="F12" i="41"/>
  <c r="H12" i="41" s="1"/>
  <c r="F11" i="41"/>
  <c r="H11" i="41" s="1"/>
  <c r="H10" i="41"/>
  <c r="H9" i="41"/>
  <c r="H7" i="41"/>
  <c r="F52" i="41"/>
  <c r="H52" i="41" s="1"/>
  <c r="F48" i="41"/>
  <c r="H48" i="41" s="1"/>
  <c r="F46" i="41"/>
  <c r="H46" i="41" s="1"/>
  <c r="F44" i="41"/>
  <c r="H44" i="41" s="1"/>
  <c r="F42" i="41"/>
  <c r="H42" i="41" s="1"/>
  <c r="F41" i="41"/>
  <c r="H41" i="41" s="1"/>
  <c r="F40" i="41"/>
  <c r="H40" i="41" s="1"/>
  <c r="G19" i="41"/>
  <c r="G10" i="41"/>
  <c r="H19" i="41"/>
  <c r="B65" i="40" l="1"/>
  <c r="B69" i="40"/>
  <c r="B68" i="40"/>
  <c r="B80" i="40" l="1"/>
  <c r="B71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monta chat-apiwan</author>
  </authors>
  <commentList>
    <comment ref="B2" authorId="0" shapeId="0" xr:uid="{C8F38019-D9B9-4146-A6D2-0B83969BA743}">
      <text>
        <r>
          <rPr>
            <b/>
            <sz val="9"/>
            <color indexed="81"/>
            <rFont val="Tahoma"/>
            <family val="2"/>
          </rPr>
          <t>monta chat-apiwan: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<sst xmlns="http://schemas.openxmlformats.org/spreadsheetml/2006/main" count="1172" uniqueCount="219">
  <si>
    <t>รายการ</t>
  </si>
  <si>
    <t>บทสรุปสำหรับผู้บริหาร</t>
  </si>
  <si>
    <t>จำนวน</t>
  </si>
  <si>
    <t>ร้อยละ</t>
  </si>
  <si>
    <t xml:space="preserve">                                                                     - 1 -</t>
  </si>
  <si>
    <t>- 3 -</t>
  </si>
  <si>
    <t>- 2 -</t>
  </si>
  <si>
    <t>รวม</t>
  </si>
  <si>
    <t>Timestamp</t>
  </si>
  <si>
    <t>สถานภาพการทำงาน</t>
  </si>
  <si>
    <t>หญิง</t>
  </si>
  <si>
    <t>ปริญญาโท</t>
  </si>
  <si>
    <t>16 ปีขึ้นไป</t>
  </si>
  <si>
    <t>น้อยกว่า 5 ปี</t>
  </si>
  <si>
    <t>ชาย</t>
  </si>
  <si>
    <t>ปริญญาตรี</t>
  </si>
  <si>
    <t>5 - 10 ปี</t>
  </si>
  <si>
    <t>11 - 15 ปี</t>
  </si>
  <si>
    <t>เพศ</t>
  </si>
  <si>
    <t>สถานภาพ</t>
  </si>
  <si>
    <t>ระดับปริญญาตรี</t>
  </si>
  <si>
    <t>ระดับปริญญาโท</t>
  </si>
  <si>
    <t>ประสบการณ์ในการทำงาน</t>
  </si>
  <si>
    <t>ตอนที่ 1 ข้อมูลทั่วไปของผู้ตอบแบบประเมิน</t>
  </si>
  <si>
    <t>ประเภท</t>
  </si>
  <si>
    <t>เพศหญิง</t>
  </si>
  <si>
    <t>ข้าราชการ</t>
  </si>
  <si>
    <t>มากที่สุด</t>
  </si>
  <si>
    <t>เพศชาย</t>
  </si>
  <si>
    <t>พนักงานเงินรายได้</t>
  </si>
  <si>
    <t>มาก</t>
  </si>
  <si>
    <t>ปานกลาง</t>
  </si>
  <si>
    <t>ลูกจ้างประจำ</t>
  </si>
  <si>
    <t>ต่ำกว่าปริญญาตรี</t>
  </si>
  <si>
    <t>พนักงานเงินแผ่นดิน</t>
  </si>
  <si>
    <t>พนักงานราชการ</t>
  </si>
  <si>
    <t>ต่ำกว่าระดับปริญญาตรี</t>
  </si>
  <si>
    <t>SD</t>
  </si>
  <si>
    <t>ระดับความคิดเห็น</t>
  </si>
  <si>
    <t>ประเภทบุคลากร</t>
  </si>
  <si>
    <t>ประสบการณ์ในการทำงาน (ช่วงที่ท่านปฏิบัติงานที่บัณฑิตวิทยาลัย)</t>
  </si>
  <si>
    <t xml:space="preserve">ปรากฏผลดังนี้ </t>
  </si>
  <si>
    <t xml:space="preserve">           จากการสำรวจความต้องการ ความคาดหวัง และปัจจัยที่ส่งผลต่อความผูกพันของบุคลากรบัณฑิตวิทยาลัย </t>
  </si>
  <si>
    <t>-4-</t>
  </si>
  <si>
    <t>อายุระหว่าง 30 - 40 ปี</t>
  </si>
  <si>
    <t>อายุระหว่าง 20 - 30 ปี</t>
  </si>
  <si>
    <t>อายุระหว่าง 40 - 50 ปี</t>
  </si>
  <si>
    <t>อายุระหว่าง 51 ปีขึ้นไป</t>
  </si>
  <si>
    <t>อายุ</t>
  </si>
  <si>
    <t>สำนักงานฯ</t>
  </si>
  <si>
    <t>งานอำนวยการ</t>
  </si>
  <si>
    <t>งานวิชาการ</t>
  </si>
  <si>
    <t>งานแผนและสารสนเทศ</t>
  </si>
  <si>
    <t>งานวิจัยและวิเทศสัมพันธ์</t>
  </si>
  <si>
    <t>สำนักพิมพ์มหาวิทยาลัยนเรศวร</t>
  </si>
  <si>
    <r>
      <rPr>
        <b/>
        <i/>
        <sz val="16"/>
        <rFont val="TH SarabunPSK"/>
        <family val="2"/>
      </rPr>
      <t>ตาราง 6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แสดงจำนวนร้อยละของผู้ตอบแบบสำรวจ จำแนกตามสถานภาพการทำงาน</t>
    </r>
  </si>
  <si>
    <t xml:space="preserve">          จากตาราง 6 แสดงจำนวนร้อยละของผู้ตอบแบบสำรวจ จำแนกสถานภาพการทำงาน พบว่า</t>
  </si>
  <si>
    <t xml:space="preserve">          ผู้ตอบแบบสำรวจ จำแนกตามประเภทบุคลากร พบว่า ผู้ตอบแบบสำรวจเป็นพนักงานเงินแผ่นดิน </t>
  </si>
  <si>
    <r>
      <rPr>
        <b/>
        <i/>
        <u/>
        <sz val="16"/>
        <rFont val="TH SarabunPSK"/>
        <family val="2"/>
      </rPr>
      <t>ตอนที่ 1</t>
    </r>
    <r>
      <rPr>
        <b/>
        <i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 ข้อมูลทั่วไปของผู้ตอบแบบสำรวจ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</si>
  <si>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แสดงจำนวนและร้อยละของผู้ตอบแบบสำรวจ จำแนกตามเพศ</t>
    </r>
  </si>
  <si>
    <t xml:space="preserve">           จากตาราง 1 แสดงจำนวนร้อยละของผู้ตอบแบบสำรวจ จำแนกตามเพศ พบว่า ผู้ตอบแบบสำรวจ</t>
  </si>
  <si>
    <r>
      <rPr>
        <b/>
        <i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แสดงจำนวนและร้อยละของผู้ตอบแบบสำรวจ จำแนกตามประเภทบุคลากร</t>
    </r>
  </si>
  <si>
    <t xml:space="preserve">           จากตาราง 3 แสดงจำนวนร้อยละของผู้ตอบแบบสำรวจ จำแนกตามประเภทบุคลากร พบว่า </t>
  </si>
  <si>
    <t xml:space="preserve">          ผู้ตอบแบบสำรวจ จำแนกตามประสบการณ์ในการทำงานพบว่า ผู้ตอบแบบสำรวจส่วนใหญ่มีประสบการณ์</t>
  </si>
  <si>
    <t xml:space="preserve">          ผู้ตอบแบบสำรวจ จำแนกสถานภาพการทำงาน พบว่า ผู้ตอบแบบสอบถามส่วนใหญ่เป็นเจ้าหน้าที่</t>
  </si>
  <si>
    <t>เพศหญิง คิดเป็นร้อยละ 55.88 เพศชาย คิดเป็นร้อยละ 44.12</t>
  </si>
  <si>
    <t>มีอายุระหว่าง 40 - 50 ปี คิดเป็นร้อยละ 52.94 รองลงมาคือ อายุระหว่าง 30 - 40 ปี คิดเป็นร้อยละ 26.47</t>
  </si>
  <si>
    <t>ผู้มีความรู้ความสามารถ</t>
  </si>
  <si>
    <t>ผู้ตอบแบบสำรวจเป็นพนักงานเงินแผ่นดิน คิดเป็นร้อยละ 38.24 รองลงมาคือ พนักงานเงินรายได้</t>
  </si>
  <si>
    <t>คิดเป็นร้อยละ 32.35</t>
  </si>
  <si>
    <t>ระดับปริญญาโท คิดเป็นร้อยละ 55.88 รองลงมาคือ ระดับปริญญาตรี คิดเป็นร้อยละ 41.18</t>
  </si>
  <si>
    <t>พบว่า ผู้ตอบแบบสำรวจส่วนใหญ่มีประสบการณ์ในการทำงาน 16 ปีขึ้นไป คิดเป็นร้อยละ 58.82</t>
  </si>
  <si>
    <t>รองลงมาคือ ประสบการณ์ในการทำงาน 11 - 15 ปี คิดเป็นร้อยละ 17.65</t>
  </si>
  <si>
    <t>ผู้ตอบแบบสำรวจส่วนใหญ่เป็นเจ้าหน้าที่งานวิชาการ คิดเป็นร้อยละ 23.53 รองลงมาได้แก่ เจ้าหน้าที่</t>
  </si>
  <si>
    <t>งานวิจัยและวิเทศสัมพันธ์ และเจ้าหน้าที่สำนักพิมพ์มหาวิทยาลัยนเรศวร คิดเป็นร้อยละ 20.59</t>
  </si>
  <si>
    <t>ผู้มึความรู้ความสามารถ</t>
  </si>
  <si>
    <t xml:space="preserve">           ผู้ตอบแบบสำรวจ จำแนกตามเพศ พบว่า ผู้ตอบแบบสำรวจเพศหญิง คิดเป็นร้อยละ 55.88 เพศชาย </t>
  </si>
  <si>
    <t>คิดเป็นร้อยละ 44.12</t>
  </si>
  <si>
    <t xml:space="preserve">ในการทำงาน 16 ปีขึ้นไป คิดเป็นร้อยละ 58.82 รองลงมาคือ ประสบการณ์ในการทำงาน 11 - 15 ปี คิดเป็นร้อยละ </t>
  </si>
  <si>
    <t>งานวิชาการ คิดเป็นร้อยละ 23.53 รองลงมาได้แก่ เจ้าหน้าที่งานวิจัยและวิเทศสัมพันธ์ และเจ้าหน้าที่สำนักพิมพ์</t>
  </si>
  <si>
    <t>มหาวิทยาลัยนเรศวร คิดเป็นร้อยละ 20.59</t>
  </si>
  <si>
    <t>คิดเป็นร้อยละ 38.24 รองลงมาคือ พนักงานเงินรายได้ คิดเป็นร้อยละ 32.35</t>
  </si>
  <si>
    <t>และอย่างมีจริยธรรม ของคณะกรรมการบริหารบัณฑิตวิทยาลัย ประจำปีงบประมาณ พ.ศ. 2565</t>
  </si>
  <si>
    <t xml:space="preserve">           บัณฑิตวิทยาลัยได้จัดทำแบบประเมินการกำกับดูแลองค์กร การประพฤติปฏิบัติตามกฎหมายและอย่างมี</t>
  </si>
  <si>
    <t>ผลการตอบแบบประเมินการกำกับดูแลองค์กร การประพฤติปฏิบัติตามกฎหมายและอย่างมี</t>
  </si>
  <si>
    <t>11/15/2022 15:00:45</t>
  </si>
  <si>
    <t>สูงกว่าปริญญาตรี</t>
  </si>
  <si>
    <t>21 ปีขึ้นไป</t>
  </si>
  <si>
    <t>51 ปีขึ้นไป</t>
  </si>
  <si>
    <t>รับรู้ รับทราบ</t>
  </si>
  <si>
    <t>11/15/2022 15:05:36</t>
  </si>
  <si>
    <t>41 - 50 ปี</t>
  </si>
  <si>
    <t>11/15/2022 15:10:11</t>
  </si>
  <si>
    <t>11 - 20 ปี</t>
  </si>
  <si>
    <t>31 - 40 ปี</t>
  </si>
  <si>
    <t>11/15/2022 15:19:54</t>
  </si>
  <si>
    <t>11/15/2022 15:33:06</t>
  </si>
  <si>
    <t>11/15/2022 15:36:47</t>
  </si>
  <si>
    <t>11/15/2022 15:37:43</t>
  </si>
  <si>
    <t>สำนักงานเลขานุการบัณฑิตวิทยาลัย</t>
  </si>
  <si>
    <t>11/15/2022 15:44:00</t>
  </si>
  <si>
    <t>11/15/2022 15:45:35</t>
  </si>
  <si>
    <t>-</t>
  </si>
  <si>
    <t>11/15/2022 16:07:49</t>
  </si>
  <si>
    <t>11/15/2022 16:20:55</t>
  </si>
  <si>
    <t>11/15/2022 16:34:20</t>
  </si>
  <si>
    <t>20 - 30 ปี</t>
  </si>
  <si>
    <t>11/15/2022 17:46:00</t>
  </si>
  <si>
    <t>11/15/2022 18:24:04</t>
  </si>
  <si>
    <t>11/15/2022 21:04:10</t>
  </si>
  <si>
    <t>11/15/2022 23:30:22</t>
  </si>
  <si>
    <t>11/16/2022 10:48:36</t>
  </si>
  <si>
    <t>11/17/2022 10:43:40</t>
  </si>
  <si>
    <t>11/17/2022 10:54:16</t>
  </si>
  <si>
    <t>11/17/2022 11:07:06</t>
  </si>
  <si>
    <t>11/17/2022 11:25:02</t>
  </si>
  <si>
    <t>11/17/2022 11:28:01</t>
  </si>
  <si>
    <t>11/17/2022 11:28:05</t>
  </si>
  <si>
    <t>11/17/2022 11:56:37</t>
  </si>
  <si>
    <t>11/17/2022 13:11:21</t>
  </si>
  <si>
    <t>11/17/2022 13:36:16</t>
  </si>
  <si>
    <t>11/17/2022 13:50:31</t>
  </si>
  <si>
    <t>11/18/2022 19:18:42</t>
  </si>
  <si>
    <t>11/21/2022 10:08:51</t>
  </si>
  <si>
    <t>ส่วนที่ 2 ข้อมูลความพึงพอใจที่มีต่อการกำกับดูแลองค์กร การประพฤติปฏิบัติตามกฎหมายและอย่างมีจริยธรรมของผู้บริหารบัณฑิตวิทยาลัย
1. การกำกับดูแลองค์กรของผู้บริหารบัณฑิตวิทยาลัย [1.1 ผู้บริหารมีความรับผิดชอบต่อการปฏิบัติงานขององค์กร]</t>
  </si>
  <si>
    <t>1.2 มีการกำกับดูแลองค์กรโดยการบริหารงานตามหลักธรรมาภิบาล ได้แก่ [1.2.1 หลักประสิทธิผล]</t>
  </si>
  <si>
    <t>1.2 มีการกำกับดูแลองค์กรโดยการบริหารงานตามหลักธรรมาภิบาล ได้แก่ [1.2.2 หลักประสิทธิภาพ]</t>
  </si>
  <si>
    <t>1.2 มีการกำกับดูแลองค์กรโดยการบริหารงานตามหลักธรรมาภิบาล ได้แก่ [1.2.3 หลักการตอบสนอง]</t>
  </si>
  <si>
    <t>1.2 มีการกำกับดูแลองค์กรโดยการบริหารงานตามหลักธรรมาภิบาล ได้แก่ [1.2.4 หลักภาระความรับผิดชอบ]</t>
  </si>
  <si>
    <t>1.2 มีการกำกับดูแลองค์กรโดยการบริหารงานตามหลักธรรมาภิบาล ได้แก่ [1.2.5 หลักความโปร่งใส]</t>
  </si>
  <si>
    <t>1.2 มีการกำกับดูแลองค์กรโดยการบริหารงานตามหลักธรรมาภิบาล ได้แก่ [1.2.6 หลักการมีส่วนร่วม]</t>
  </si>
  <si>
    <t>1.2 มีการกำกับดูแลองค์กรโดยการบริหารงานตามหลักธรรมาภิบาล ได้แก่ [1.2.7 หลักการกระจายอำนาจ]</t>
  </si>
  <si>
    <t>1.2 มีการกำกับดูแลองค์กรโดยการบริหารงานตามหลักธรรมาภิบาล ได้แก่ [1.2.8 หลักนิติธรรม]</t>
  </si>
  <si>
    <t>1.2 มีการกำกับดูแลองค์กรโดยการบริหารงานตามหลักธรรมาภิบาล ได้แก่ [1.2.9 หลักความเสมอภาค]</t>
  </si>
  <si>
    <t>1.2 มีการกำกับดูแลองค์กรโดยการบริหารงานตามหลักธรรมาภิบาล ได้แก่ [1.2.10 หลักมุ่งเน้นฉันทามติ]</t>
  </si>
  <si>
    <t>2. การประพฤติปฏิบัติตนตามกฎหมายและอย่างมีจริยธรรมของผู้บริหาร [2.1 ผู้บริหารบัณฑิตวิทยาลัยมีการบริหารจัดการอย่างมีคุณธรรม จริยธรรม]</t>
  </si>
  <si>
    <t>2. การประพฤติปฏิบัติตนตามกฎหมายและอย่างมีจริยธรรมของผู้บริหาร [2.2 ผู้บริหารมีความรับผิดชอบด้านการเงิน และการป้องกันการทุจริตและประพฤติมิชอบ]</t>
  </si>
  <si>
    <t>2. การประพฤติปฏิบัติตนตามกฎหมายและอย่างมีจริยธรรมของผู้บริหาร [2.3 ผู้บริหารส่งเสริมให้การปฏิบัติในบัณฑิตวิทยาลัยเป็นไปตามกฎหมาย ระเบียบ ข้อบังคับ และจริยธรรม]</t>
  </si>
  <si>
    <t>2. การประพฤติปฏิบัติตนตามกฎหมายและอย่างมีจริยธรรมของผู้บริหาร [2.4 ผู้บริหารมีการกำหนดกระบวนการที่สำคัญเพื่อให้การดำเนินการเป็นไปตามระเบียบข้อบังคับที่กำหนด]</t>
  </si>
  <si>
    <t>2. การประพฤติปฏิบัติตนตามกฎหมายและอย่างมีจริยธรรมของผู้บริหาร [2.5 ผู้บริหารกำกับ ดูแล และดำเนินการในกรณีที่บุคคลากรมีการทำที่ขัดต่อหลักจริยธรรมอย่างชัดเจน]</t>
  </si>
  <si>
    <t>2. การประพฤติปฏิบัติตนตามกฎหมายและอย่างมีจริยธรรมของผู้บริหาร [2.6 ผู้บริหารมีความรับผิดชอบในการกระทำและตัดสินใจด้านต่างๆ ได้แก่ ความรับผิดชอบต่อกลยุทธ์ ความรับผิดชอบด้านการเงิน การตรวจสอบภายใน-ภายนอก การป้องกันผลประโยชน์ต่อผู้มีส่วนได้ส่วนเสีย การเปิดเผยข้อมูลข่าวสาร ความรับผิดชอบโปร่งใสในการทำงาน]</t>
  </si>
  <si>
    <t>ส่วนที่ 1 ข้อมูลทั่วไปของผู้รับบริการ</t>
  </si>
  <si>
    <t>การศึกษา</t>
  </si>
  <si>
    <t>สังกัดงาน</t>
  </si>
  <si>
    <t>ส่วนที่ 4 ข้อเสนอแนะอื่น ๆ</t>
  </si>
  <si>
    <t>11/21/2022 10:50:57</t>
  </si>
  <si>
    <t>2กว่า 5 ปี</t>
  </si>
  <si>
    <t>อายุงาน</t>
  </si>
  <si>
    <t>12 - 20 ปี</t>
  </si>
  <si>
    <t>1. การกำกับดูแลองค์กรของผู้บริหารบัณฑิตวิทยาลัย</t>
  </si>
  <si>
    <t xml:space="preserve">1.2  มีการกำกับดูแลองค์กรโดยการบริหารงานตามหลักธรรมาภิบาล ได้แก่ 
 </t>
  </si>
  <si>
    <t xml:space="preserve">1.2.1 หลักประสิทธิผล </t>
  </si>
  <si>
    <t>1.1  ผู้บริหารมีความรับผิดชอบต่อการปฏิบัติงานขององค์กร</t>
  </si>
  <si>
    <t>1.2.2 หลักประสิทธิภาพ</t>
  </si>
  <si>
    <t>1.2.3 หลักการตอบสนอง</t>
  </si>
  <si>
    <t>1.2.4 หลักภาระความรับผิดชอบ</t>
  </si>
  <si>
    <t>1.2.5 หลักความโปร่งใส</t>
  </si>
  <si>
    <t>1.2.6 หลักการมีส่วนร่วม</t>
  </si>
  <si>
    <t>1.2.7 หลักการกระจายอำนาจ</t>
  </si>
  <si>
    <t>1.2.8 หลักนิติธรรม</t>
  </si>
  <si>
    <t>1.2.9 หลักความเสมอภาค</t>
  </si>
  <si>
    <t>1.2.10 หลักมุ่งเน้นฉันทามติ</t>
  </si>
  <si>
    <t>2. การประพฤติปฏิบัติตนตามกฎหมายและอย่างมีจริยธรรมของผู้บริหาร</t>
  </si>
  <si>
    <t>2.1 ผู้บริหารบัณฑิตวิทยาลัยมีการบริหารจัดการอย่างมีคุณธรรม จริยธรรม</t>
  </si>
  <si>
    <t>2.2 ผู้บริหารมีความรับผิดชอบด้านการเงิน และการป้องกันการทุจริตและประพฤติมิชอบ</t>
  </si>
  <si>
    <t xml:space="preserve">2.3 ผู้บริหารส่งเสริมให้การปฏิบัติในบัณฑิตวิทยาลัยเป็นไปตามกฎหมาย ระเบียบ ข้อบังคับ </t>
  </si>
  <si>
    <t>และจริยธรรม</t>
  </si>
  <si>
    <t>2.4 ผู้บริหารมีการกำหนดกระบวนการที่สำคัญเพื่อให้การดำเนินการเป็นไปตามระเบียบ</t>
  </si>
  <si>
    <t>ข้อบังคับที่กำหนด</t>
  </si>
  <si>
    <t>2.5 ผู้บริหารกำกับ ดูแล และดำเนินการในกรณีที่บุคลากรมีการกระทำที่ขัดต่อหลัก</t>
  </si>
  <si>
    <t>2.6 ผู้บริหารมีความรับผิดชอบในการกระทำและตัดสินใจด้านต่างๆ ได้แก่ ความรับผิดชอบ
ต่อกลยุทธ์ ความรับผิดชอบด้านการเงิน การตรวจสอบภายใน - ภายนอก การป้องกันผลประโยชน์ต่อผู้มีส่วนได้ส่วนเสีย การเปิดเผยข้อมูลข่าวสาร ความรับผิดชอบโปร่งใส
ในการทำงาน</t>
  </si>
  <si>
    <t>ต่อกลยุทธ์ ความรับผิดชอบด้านการเงิน การตรวจสอบภายใน - ภายนอก การป้องกัน</t>
  </si>
  <si>
    <t>ผลประโยชน์ต่อผู้มีส่วนได้ส่วนเสีย การเปิดเผยข้อมูลข่าวสาร ความรับผิดชอบโปร่งใสงาน</t>
  </si>
  <si>
    <t>ในการทำ</t>
  </si>
  <si>
    <t>เฉลี่ยรวมด้านประพฤติปฏิบัติตนตามกฎหมายและอย่างมีจริยธรรมของผู้บริหาร</t>
  </si>
  <si>
    <t>เฉลี่ยรวมด้านการกำกับดูแลองค์กรของผู้บริหารบัณฑิตวิทยาลัย</t>
  </si>
  <si>
    <t xml:space="preserve">เมื่อพิจารณารายข้อแล้ว พบว่า การกำกับดูแลองค์กรโดยการบริหารงานตามหลักธรรมาภิบาล ข้อ 2) </t>
  </si>
  <si>
    <t>(ค่าเฉลี่ย 4.50)</t>
  </si>
  <si>
    <t xml:space="preserve">การประพฤติปฏิบัติตามกฎหมายและอย่างมีของผู้บริหารบัณฑิตวิทยาลัยในภาพรวม พบว่า มีความคิดเห็นอยู่ในระดับ
</t>
  </si>
  <si>
    <t>มากที่สุด (ค่าเฉลี่ย 4.50)</t>
  </si>
  <si>
    <t xml:space="preserve">หลักประสิทธิภาพมีค่าเฉลี่ยสูงสุด (ค่าเฉลี่ย 4.56)  รองลงมาคือ การกำกับดูแลองค์กรของผู้บริหารบัณฑิตวิทยาลัย          </t>
  </si>
  <si>
    <t xml:space="preserve">เมื่อพิจารณารายข้อแล้ว พบว่า ข้อ 3)  ผู้บริหารส่งเสริมให้การปฏิบัติในบัณฑิตวิทยาลัยเป็นไปตามกฎหมาย </t>
  </si>
  <si>
    <t>จริยธรรมอย่างชัดเจน</t>
  </si>
  <si>
    <t>ระเบียบ ข้อบังคับ และจริยธรรม ข้อ 4) ผู้บริหารมีการกำหนดกระบวนการที่สำคัญเพื่อให้การดำเนินการเป็นไปตามระเบียบ</t>
  </si>
  <si>
    <t>ข้อบังคับที่กำหนด มีค่าเฉลี่ยสูงสุด (ค่าเฉลี่ย 4.56) รองลงมาคือ ข้อ 5) ผู้บริหารกำกับ ดูแล และดำเนินการในกรณีที่บุคลากร</t>
  </si>
  <si>
    <t xml:space="preserve">มีการกระทำที่ขัดต่อหลักจริยธรรมอย่างชัดเจนอยู่ในระดับมากที่สุด (ค่าเฉลี่ย 4.55) 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</si>
  <si>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แสดงจำนวนและร้อยละของผู้ตอบแบบสำรวจ จำแนกตามสถานภาพ</t>
    </r>
  </si>
  <si>
    <t>จากตาราง 2 แสดงจำนวนร้อยละของผู้ตอบแบบสอบถาม จำแนกตามสถานภาพ พบว่า ผู้ตอบแบบสำรวจ</t>
  </si>
  <si>
    <r>
      <rPr>
        <b/>
        <i/>
        <sz val="16"/>
        <rFont val="TH SarabunPSK"/>
        <family val="2"/>
      </rPr>
      <t>ตาราง 4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แสดงจำนวนร้อยละของผู้ตอบแบบสำรวจ จำแนกตามประสบการณ์ในการทำงาน</t>
    </r>
  </si>
  <si>
    <t xml:space="preserve">          จากตาราง 4 แสดงจำนวนร้อยละของผู้ตอบแบบสำรวจ จำแนกตามประสบการณ์ในการทำงาน</t>
  </si>
  <si>
    <r>
      <rPr>
        <b/>
        <i/>
        <sz val="16"/>
        <rFont val="TH SarabunPSK"/>
        <family val="2"/>
      </rPr>
      <t>ตาราง 5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แสดงจำนวนและร้อยละของผู้ตอบแบบสำรวจจำแนกตามอายุ</t>
    </r>
  </si>
  <si>
    <t xml:space="preserve">           จากตาราง 5 แสดงจำนวนร้อยละของผู้ตอบแบบสำรวจ จำแนกตามอายุ พบว่า ผู้ตอบแบบสำรวจ</t>
  </si>
  <si>
    <r>
      <rPr>
        <b/>
        <i/>
        <sz val="15"/>
        <color theme="1"/>
        <rFont val="TH SarabunPSK"/>
        <family val="2"/>
      </rPr>
      <t xml:space="preserve">ตอนที่ 2 </t>
    </r>
    <r>
      <rPr>
        <sz val="15"/>
        <color theme="1"/>
        <rFont val="TH SarabunPSK"/>
        <family val="2"/>
      </rPr>
      <t xml:space="preserve">ข้อมูลความพึงพอใจที่มีต่อการกำกับดูแลองค์กร การประพฤติปฏิบัติตามกฎหมายและอย่างมีของผู้บริหารบัณฑิตวิทยาลัย
</t>
    </r>
  </si>
  <si>
    <t xml:space="preserve">ข้อ 1) ผู้บริหารมีความรับผิดชอบต่อการปฏิบัติงานขององค์กร การกำกับดูแลองค์กรโดยการบริหารงานตามหลักธรรมาภิบาล </t>
  </si>
  <si>
    <t>ข้อ 1) หลักประสิทธิผล ข้อ 4) หลักภาระความรับผิดชอบ ข้อ 10) หลักมุ่งเน้นฉันทามติอยู่ในระดับมาก (ค่าเฉลี่ย 4.53)</t>
  </si>
  <si>
    <t>กฎหมายและอย่างมีจริยธรรมของผู้บริหาร ในภาพรวมพบว่า มีความคิดเห็นอยู่ในระดับมากที่สุด (ค่าเฉลี่ย 4.54)</t>
  </si>
  <si>
    <t xml:space="preserve">จริยธรรม ของคณะกรรมการบริหารบัณฑิตวิทยาลัย ประจำปีงบประมาณ พ.ศ. 2565 จากผลการตอบแบบประเมิน </t>
  </si>
  <si>
    <t xml:space="preserve">มีบุคลากรทั้งสิ้น 34 คน มีผู้ตอบแบบสำรวจ จำนวนทั้งสิ้น 34 คน คิดเป็นร้อยละ 100.00 ปรากฏผลดังนี้ </t>
  </si>
  <si>
    <t xml:space="preserve">            ผู้ตอบแบบสอบถามมีความคิดเห็นเกี่ยวกับข้อมูลความพึงพอใจที่มีต่อการกำกับดูแลองค์กรการประพฤติปฏิบัติ </t>
  </si>
  <si>
    <t xml:space="preserve">ตามกฎหมายและอย่างมีของผู้บริหารบัณฑิตวิทยาลัยในภาพรวม พบว่า มีความคิดเห็นอยู่ในระดับมากที่สุด 
</t>
  </si>
  <si>
    <t>ข้อ 1) ผู้บริหารมีความรับผิดชอบต่อการปฏิบัติงานขององค์กร การกำกับดูแลองค์กรโดยการบริหารงานตามหลักธรรมา</t>
  </si>
  <si>
    <t xml:space="preserve">ภิบาล ข้อ 1) หลักประสิทธิผล ข้อ 4) หลักภาระความรับผิดชอบ ข้อ 10) หลักมุ่งเน้นฉันทามติอยู่ในระดับมาก </t>
  </si>
  <si>
    <t>(ค่าเฉลี่ย 4.53)</t>
  </si>
  <si>
    <t xml:space="preserve">หลักประสิทธิภาพมีค่าเฉลี่ยสูงสุด (ค่าเฉลี่ย 4.56) รองลงมาคือ การกำกับดูแลองค์กรของผู้บริหารบัณฑิตวิทยาลัย          </t>
  </si>
  <si>
    <t>จากตาราง 8 พบว่า ผู้ตอบแบบสอบถามมีความคิดเห็นเกี่ยวกับการตอบแบบสอบถามประพฤติปฏิบัติตนตาม</t>
  </si>
  <si>
    <t>จริยธรรมของผู้บริหาร ในภาพรวมพบว่า มีความคิดเห็นอยู่ในระดับมากที่สุด (ค่าเฉลี่ย 4.54)</t>
  </si>
  <si>
    <t xml:space="preserve">            ผู้ตอบแบบสอบถามมีความคิดเห็นเกี่ยวกับการตอบแบบสอบถามประพฤติปฏิบัติตนตามกฎหมายและอย่างมี</t>
  </si>
  <si>
    <t>ระเบียบ ข้อบังคับ และจริยธรรม ข้อ 4) ผู้บริหารมีการกำหนดกระบวนการที่สำคัญเพื่อให้การดำเนินการเป็นไปตาม</t>
  </si>
  <si>
    <t>ระเบียบ ข้อบังคับที่กำหนด มีค่าเฉลี่ยสูงสุด (ค่าเฉลี่ย 4.56) รองลงมาคือ ข้อ 5) ผู้บริหารกำกับ ดูแล และดำเนินการ</t>
  </si>
  <si>
    <t xml:space="preserve">ในกรณีที่บุคลากรมีการกระทำที่ขัดต่อหลักจริยธรรมอย่างชัดเจนอยู่ในระดับมากที่สุด (ค่าเฉลี่ย 4.55) </t>
  </si>
  <si>
    <t>รองลงมาคือ อายุระหว่าง 30 - 40 ปี คิดเป็นร้อยละ 26.47</t>
  </si>
  <si>
    <t xml:space="preserve">           ผู้ตอบแบบสำรวจ จำแนกตามอายุ พบว่า ผู้ตอบแบบสอบถามมีอายุระหว่าง 40 - 50 ปี คิดเป็นร้อยละ 52.94 </t>
  </si>
  <si>
    <t>รองลงมาคือ ระดับปริญญาตรี คิดเป็นร้อยละ 41.18</t>
  </si>
  <si>
    <t xml:space="preserve">          ผู้ตอบแบบสำรวจ จำแนกตามสถานภาพ พบว่า ผู้ตอบแบบสำรวจระดับปริญญาโท คิดเป็นร้อยละ 55.88 </t>
  </si>
  <si>
    <t xml:space="preserve">จากตาราง 7 พบว่า ผู้ตอบแบบสอบถามมีความคิดเห็นเกี่ยวกับข้อมูลความพึงพอใจที่มีต่อการกำกับดูแลองค์กร </t>
  </si>
  <si>
    <t>แบบประเมินการกำกับดูแลองค์กร การประพฤติปฏิบัติตามกฎหมายและอย่างมีและอย่างมีจริยธรรม</t>
  </si>
  <si>
    <t xml:space="preserve"> ของคณะกรรมการบริหารบัณฑิตวิทยาลัย ประจำปีงบประมาณ พ.ศ. 2565</t>
  </si>
  <si>
    <t xml:space="preserve">            เมื่อพิจารณารายข้อแล้ว พบว่า ข้อ 3)  ผู้บริหารส่งเสริมให้การปฏิบัติในบัณฑิตวิทยาลัยเป็นไปตามกฎหมาย </t>
  </si>
  <si>
    <t>-5-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</si>
</sst>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m/d/yyyy\ h:mm:ss"/>
  </numFmts>
  <fonts count="3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i/>
      <u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16"/>
      <color rgb="FF000000"/>
      <name val="TH Sarabun New"/>
      <family val="2"/>
      <charset val="222"/>
    </font>
    <font>
      <b/>
      <sz val="16"/>
      <name val="TH Sarabun New"/>
      <family val="2"/>
      <charset val="222"/>
    </font>
    <font>
      <sz val="16"/>
      <name val="TH SarabunPSK"/>
      <family val="2"/>
      <charset val="22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theme="1"/>
      <name val="Arial"/>
      <family val="2"/>
    </font>
    <font>
      <b/>
      <sz val="20"/>
      <color theme="1"/>
      <name val="TH SarabunPSK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5A9DC"/>
        <bgColor indexed="64"/>
      </patternFill>
    </fill>
    <fill>
      <patternFill patternType="solid">
        <fgColor rgb="FFE0EE9C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2" fillId="0" borderId="0" xfId="0" applyFont="1"/>
    <xf numFmtId="0" fontId="2" fillId="0" borderId="0" xfId="1" applyFont="1"/>
    <xf numFmtId="0" fontId="6" fillId="0" borderId="0" xfId="0" applyFont="1"/>
    <xf numFmtId="2" fontId="2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1" applyFont="1" applyAlignment="1">
      <alignment horizontal="center"/>
    </xf>
    <xf numFmtId="0" fontId="8" fillId="0" borderId="0" xfId="0" applyFont="1" applyAlignment="1">
      <alignment horizontal="left" indent="6"/>
    </xf>
    <xf numFmtId="0" fontId="8" fillId="0" borderId="0" xfId="0" applyFont="1"/>
    <xf numFmtId="0" fontId="3" fillId="0" borderId="0" xfId="0" applyFont="1"/>
    <xf numFmtId="0" fontId="2" fillId="0" borderId="0" xfId="0" applyFont="1" applyAlignment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0" xfId="1" applyFont="1" applyAlignment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/>
    <xf numFmtId="0" fontId="3" fillId="0" borderId="0" xfId="1" applyFont="1" applyAlignment="1"/>
    <xf numFmtId="0" fontId="3" fillId="0" borderId="0" xfId="1" applyFont="1" applyAlignment="1">
      <alignment horizontal="center"/>
    </xf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7" fillId="0" borderId="0" xfId="0" applyFont="1" applyAlignment="1"/>
    <xf numFmtId="187" fontId="17" fillId="0" borderId="0" xfId="0" applyNumberFormat="1" applyFont="1" applyAlignment="1"/>
    <xf numFmtId="0" fontId="18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/>
    <xf numFmtId="0" fontId="21" fillId="3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22" fillId="0" borderId="0" xfId="0" applyFont="1"/>
    <xf numFmtId="2" fontId="22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2" fontId="22" fillId="0" borderId="0" xfId="0" applyNumberFormat="1" applyFont="1"/>
    <xf numFmtId="0" fontId="26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2" fontId="22" fillId="0" borderId="13" xfId="0" applyNumberFormat="1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8" xfId="0" applyFont="1" applyBorder="1" applyAlignment="1"/>
    <xf numFmtId="0" fontId="22" fillId="0" borderId="24" xfId="0" applyFont="1" applyBorder="1" applyAlignment="1"/>
    <xf numFmtId="0" fontId="22" fillId="0" borderId="11" xfId="0" applyFont="1" applyBorder="1" applyAlignment="1"/>
    <xf numFmtId="0" fontId="27" fillId="0" borderId="0" xfId="0" applyFont="1" applyAlignment="1"/>
    <xf numFmtId="0" fontId="28" fillId="0" borderId="0" xfId="0" applyFont="1" applyAlignment="1"/>
    <xf numFmtId="0" fontId="29" fillId="0" borderId="0" xfId="0" applyFont="1"/>
    <xf numFmtId="0" fontId="29" fillId="0" borderId="0" xfId="0" applyFont="1" applyAlignment="1"/>
    <xf numFmtId="0" fontId="2" fillId="0" borderId="0" xfId="0" applyFont="1" applyAlignment="1">
      <alignment horizontal="left"/>
    </xf>
    <xf numFmtId="0" fontId="3" fillId="0" borderId="16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22" fillId="0" borderId="13" xfId="0" applyFont="1" applyBorder="1" applyAlignment="1">
      <alignment horizontal="center" vertical="top"/>
    </xf>
    <xf numFmtId="0" fontId="22" fillId="0" borderId="5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2" fontId="22" fillId="0" borderId="13" xfId="0" applyNumberFormat="1" applyFont="1" applyBorder="1" applyAlignment="1">
      <alignment horizontal="center" vertical="top"/>
    </xf>
    <xf numFmtId="0" fontId="22" fillId="0" borderId="9" xfId="0" applyFont="1" applyBorder="1" applyAlignment="1">
      <alignment horizontal="left"/>
    </xf>
    <xf numFmtId="2" fontId="22" fillId="0" borderId="11" xfId="0" applyNumberFormat="1" applyFont="1" applyBorder="1" applyAlignment="1">
      <alignment horizontal="center" vertical="top"/>
    </xf>
    <xf numFmtId="0" fontId="30" fillId="0" borderId="25" xfId="0" applyFont="1" applyBorder="1" applyAlignment="1">
      <alignment horizontal="right" wrapText="1"/>
    </xf>
    <xf numFmtId="0" fontId="30" fillId="0" borderId="25" xfId="0" applyFont="1" applyBorder="1" applyAlignment="1">
      <alignment wrapText="1"/>
    </xf>
    <xf numFmtId="0" fontId="29" fillId="4" borderId="0" xfId="0" applyFont="1" applyFill="1"/>
    <xf numFmtId="0" fontId="29" fillId="4" borderId="0" xfId="0" applyFont="1" applyFill="1" applyAlignment="1"/>
    <xf numFmtId="0" fontId="29" fillId="5" borderId="0" xfId="0" applyFont="1" applyFill="1" applyAlignment="1"/>
    <xf numFmtId="2" fontId="18" fillId="2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/>
    <xf numFmtId="0" fontId="17" fillId="5" borderId="1" xfId="0" applyFont="1" applyFill="1" applyBorder="1" applyAlignment="1"/>
    <xf numFmtId="0" fontId="29" fillId="6" borderId="0" xfId="0" applyFont="1" applyFill="1" applyAlignment="1">
      <alignment vertical="center" wrapText="1"/>
    </xf>
    <xf numFmtId="0" fontId="17" fillId="6" borderId="1" xfId="0" applyFont="1" applyFill="1" applyBorder="1" applyAlignment="1"/>
    <xf numFmtId="2" fontId="19" fillId="2" borderId="0" xfId="0" applyNumberFormat="1" applyFont="1" applyFill="1" applyBorder="1" applyAlignment="1">
      <alignment wrapText="1"/>
    </xf>
    <xf numFmtId="2" fontId="20" fillId="2" borderId="0" xfId="0" applyNumberFormat="1" applyFont="1" applyFill="1" applyBorder="1" applyAlignment="1">
      <alignment wrapText="1"/>
    </xf>
    <xf numFmtId="2" fontId="31" fillId="2" borderId="0" xfId="0" applyNumberFormat="1" applyFont="1" applyFill="1" applyAlignment="1">
      <alignment horizontal="center"/>
    </xf>
    <xf numFmtId="0" fontId="25" fillId="0" borderId="0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2" fontId="22" fillId="0" borderId="1" xfId="0" applyNumberFormat="1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/>
    <xf numFmtId="0" fontId="1" fillId="0" borderId="9" xfId="0" applyFont="1" applyBorder="1"/>
    <xf numFmtId="0" fontId="22" fillId="0" borderId="0" xfId="0" applyFont="1" applyBorder="1"/>
    <xf numFmtId="0" fontId="22" fillId="0" borderId="24" xfId="0" applyFont="1" applyBorder="1"/>
    <xf numFmtId="0" fontId="22" fillId="0" borderId="11" xfId="0" applyFont="1" applyBorder="1"/>
    <xf numFmtId="0" fontId="22" fillId="0" borderId="14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7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1" applyFont="1" applyAlignment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2" fontId="22" fillId="0" borderId="13" xfId="0" applyNumberFormat="1" applyFont="1" applyBorder="1" applyAlignment="1">
      <alignment horizontal="center" vertical="top"/>
    </xf>
    <xf numFmtId="2" fontId="22" fillId="0" borderId="3" xfId="0" applyNumberFormat="1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22" fillId="0" borderId="9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49" fontId="2" fillId="0" borderId="0" xfId="0" applyNumberFormat="1" applyFont="1" applyAlignment="1">
      <alignment horizontal="center"/>
    </xf>
    <xf numFmtId="0" fontId="22" fillId="0" borderId="8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8" fillId="0" borderId="2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wrapText="1"/>
    </xf>
    <xf numFmtId="0" fontId="22" fillId="0" borderId="6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2" fontId="22" fillId="0" borderId="4" xfId="0" applyNumberFormat="1" applyFont="1" applyBorder="1" applyAlignment="1">
      <alignment horizontal="center" vertical="top"/>
    </xf>
    <xf numFmtId="0" fontId="22" fillId="0" borderId="4" xfId="0" applyFont="1" applyBorder="1" applyAlignment="1">
      <alignment horizontal="center" vertical="top"/>
    </xf>
    <xf numFmtId="0" fontId="22" fillId="0" borderId="9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5" xfId="0" applyFont="1" applyBorder="1" applyAlignment="1">
      <alignment wrapText="1"/>
    </xf>
    <xf numFmtId="0" fontId="22" fillId="0" borderId="6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8" xfId="0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8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24" fillId="0" borderId="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5" fillId="0" borderId="2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25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left" vertical="top"/>
    </xf>
    <xf numFmtId="0" fontId="25" fillId="0" borderId="28" xfId="0" applyFont="1" applyBorder="1" applyAlignment="1">
      <alignment horizontal="left" vertical="top"/>
    </xf>
    <xf numFmtId="0" fontId="22" fillId="0" borderId="2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2" fillId="0" borderId="2" xfId="0" applyFont="1" applyBorder="1" applyAlignment="1"/>
    <xf numFmtId="0" fontId="22" fillId="0" borderId="10" xfId="0" applyFont="1" applyBorder="1" applyAlignment="1"/>
    <xf numFmtId="0" fontId="22" fillId="0" borderId="7" xfId="0" applyFont="1" applyBorder="1" applyAlignment="1"/>
    <xf numFmtId="0" fontId="22" fillId="0" borderId="8" xfId="0" applyFont="1" applyBorder="1" applyAlignment="1">
      <alignment wrapText="1"/>
    </xf>
    <xf numFmtId="0" fontId="22" fillId="0" borderId="24" xfId="0" applyFont="1" applyBorder="1" applyAlignment="1"/>
    <xf numFmtId="0" fontId="22" fillId="0" borderId="11" xfId="0" applyFont="1" applyBorder="1" applyAlignment="1"/>
    <xf numFmtId="0" fontId="25" fillId="0" borderId="2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/>
    </xf>
    <xf numFmtId="0" fontId="25" fillId="0" borderId="7" xfId="0" applyFont="1" applyBorder="1" applyAlignment="1">
      <alignment horizontal="left" vertical="top"/>
    </xf>
    <xf numFmtId="0" fontId="22" fillId="0" borderId="1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12" xfId="0" applyFont="1" applyBorder="1" applyAlignment="1">
      <alignment horizontal="left"/>
    </xf>
  </cellXfs>
  <cellStyles count="4">
    <cellStyle name="Comma 2" xfId="2" xr:uid="{00000000-0005-0000-0000-000000000000}"/>
    <cellStyle name="Hyperlink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E0EE9C"/>
      <color rgb="FFF5A9DC"/>
      <color rgb="FFFFCCFF"/>
      <color rgb="FF28E6E6"/>
      <color rgb="FFCCCCFF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3</xdr:row>
          <xdr:rowOff>123825</xdr:rowOff>
        </xdr:from>
        <xdr:to>
          <xdr:col>5</xdr:col>
          <xdr:colOff>285750</xdr:colOff>
          <xdr:row>3</xdr:row>
          <xdr:rowOff>238125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36</xdr:row>
          <xdr:rowOff>152400</xdr:rowOff>
        </xdr:from>
        <xdr:to>
          <xdr:col>5</xdr:col>
          <xdr:colOff>285750</xdr:colOff>
          <xdr:row>37</xdr:row>
          <xdr:rowOff>9525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4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9;&#3610;&#3610;&#3626;&#3635;&#3619;&#3623;&#3592;&#3588;&#3623;&#3634;&#3617;&#3605;&#3657;&#3629;&#3591;&#3585;&#3634;&#3619;%20&#3588;&#3623;&#3634;&#3617;&#3588;&#3634;&#3604;&#3627;&#3623;&#3633;&#3591;%20&#3649;&#3621;&#3632;&#3611;&#3633;&#3592;&#3592;&#3633;&#3618;&#3607;&#3637;&#3656;&#3626;&#3656;&#3591;&#3612;&#3621;&#3605;&#3656;&#3629;&#3588;&#3623;&#3634;&#3617;&#3612;&#3641;&#3585;&#3614;&#3633;&#3609;&#3586;&#3629;&#3591;&#3610;&#3640;&#3588;&#3621;&#3634;&#3585;&#3619;&#3610;&#3633;&#3603;&#3601;&#3636;&#3605;&#3623;&#3636;&#3607;&#3618;&#3634;&#3621;&#3633;&#3618;%20&#3611;&#3619;&#3632;&#3592;&#3635;&#3611;&#3637;&#3591;&#3610;&#3611;&#3619;&#3632;&#3617;&#3634;&#3603;%2025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"/>
      <sheetName val="DATA"/>
      <sheetName val="บทสรุป"/>
      <sheetName val="ตาราง 1-4"/>
      <sheetName val="ตาราง 5-6"/>
      <sheetName val="ความต้องการ"/>
      <sheetName val="ข้อเสนอแนะ"/>
      <sheetName val="."/>
    </sheetNames>
    <sheetDataSet>
      <sheetData sheetId="0"/>
      <sheetData sheetId="1">
        <row r="62">
          <cell r="B62">
            <v>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E130"/>
  <sheetViews>
    <sheetView topLeftCell="M19" zoomScale="80" zoomScaleNormal="80" workbookViewId="0">
      <selection activeCell="F48" sqref="F48"/>
    </sheetView>
  </sheetViews>
  <sheetFormatPr defaultColWidth="12.625" defaultRowHeight="15.75" customHeight="1" x14ac:dyDescent="0.5"/>
  <cols>
    <col min="1" max="1" width="18.875" style="65" customWidth="1"/>
    <col min="2" max="2" width="9" style="65" customWidth="1"/>
    <col min="3" max="3" width="16.625" style="65" customWidth="1"/>
    <col min="4" max="4" width="15.875" style="65" customWidth="1"/>
    <col min="5" max="5" width="9.125" style="65" customWidth="1"/>
    <col min="6" max="19" width="18.875" style="65" customWidth="1"/>
    <col min="20" max="16384" width="12.625" style="65"/>
  </cols>
  <sheetData>
    <row r="1" spans="1:31" s="66" customFormat="1" ht="324" thickBot="1" x14ac:dyDescent="0.55000000000000004">
      <c r="A1" s="82" t="s">
        <v>8</v>
      </c>
      <c r="B1" s="82" t="s">
        <v>141</v>
      </c>
      <c r="C1" s="82" t="s">
        <v>142</v>
      </c>
      <c r="D1" s="82" t="s">
        <v>39</v>
      </c>
      <c r="E1" s="82" t="s">
        <v>40</v>
      </c>
      <c r="F1" s="82" t="s">
        <v>48</v>
      </c>
      <c r="G1" s="82" t="s">
        <v>143</v>
      </c>
      <c r="H1" s="82" t="s">
        <v>124</v>
      </c>
      <c r="I1" s="82" t="s">
        <v>125</v>
      </c>
      <c r="J1" s="82" t="s">
        <v>126</v>
      </c>
      <c r="K1" s="82" t="s">
        <v>127</v>
      </c>
      <c r="L1" s="82" t="s">
        <v>128</v>
      </c>
      <c r="M1" s="82" t="s">
        <v>129</v>
      </c>
      <c r="N1" s="82" t="s">
        <v>130</v>
      </c>
      <c r="O1" s="82" t="s">
        <v>131</v>
      </c>
      <c r="P1" s="82" t="s">
        <v>132</v>
      </c>
      <c r="Q1" s="82" t="s">
        <v>133</v>
      </c>
      <c r="R1" s="82" t="s">
        <v>134</v>
      </c>
      <c r="S1" s="82" t="s">
        <v>135</v>
      </c>
      <c r="T1" s="82" t="s">
        <v>136</v>
      </c>
      <c r="U1" s="82" t="s">
        <v>137</v>
      </c>
      <c r="V1" s="82" t="s">
        <v>138</v>
      </c>
      <c r="W1" s="82" t="s">
        <v>139</v>
      </c>
      <c r="X1" s="82" t="s">
        <v>140</v>
      </c>
      <c r="Y1" s="82" t="s">
        <v>144</v>
      </c>
      <c r="Z1" s="82"/>
      <c r="AA1" s="82"/>
      <c r="AB1" s="82"/>
      <c r="AC1" s="82"/>
      <c r="AD1" s="82"/>
      <c r="AE1" s="82"/>
    </row>
    <row r="2" spans="1:31" ht="22.5" thickBot="1" x14ac:dyDescent="0.55000000000000004">
      <c r="A2" s="81" t="s">
        <v>85</v>
      </c>
      <c r="B2" s="82" t="s">
        <v>10</v>
      </c>
      <c r="C2" s="82" t="s">
        <v>86</v>
      </c>
      <c r="D2" s="82" t="s">
        <v>26</v>
      </c>
      <c r="E2" s="82" t="s">
        <v>87</v>
      </c>
      <c r="F2" s="82" t="s">
        <v>88</v>
      </c>
      <c r="G2" s="82" t="s">
        <v>53</v>
      </c>
      <c r="H2" s="82" t="s">
        <v>89</v>
      </c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ht="22.5" thickBot="1" x14ac:dyDescent="0.55000000000000004">
      <c r="A3" s="81" t="s">
        <v>90</v>
      </c>
      <c r="B3" s="82" t="s">
        <v>10</v>
      </c>
      <c r="C3" s="82" t="s">
        <v>86</v>
      </c>
      <c r="D3" s="82" t="s">
        <v>34</v>
      </c>
      <c r="E3" s="82" t="s">
        <v>87</v>
      </c>
      <c r="F3" s="82" t="s">
        <v>91</v>
      </c>
      <c r="G3" s="82" t="s">
        <v>51</v>
      </c>
      <c r="H3" s="82" t="s">
        <v>89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" ht="22.5" thickBot="1" x14ac:dyDescent="0.55000000000000004">
      <c r="A4" s="81" t="s">
        <v>92</v>
      </c>
      <c r="B4" s="82" t="s">
        <v>14</v>
      </c>
      <c r="C4" s="82" t="s">
        <v>86</v>
      </c>
      <c r="D4" s="82" t="s">
        <v>34</v>
      </c>
      <c r="E4" s="82" t="s">
        <v>93</v>
      </c>
      <c r="F4" s="82" t="s">
        <v>94</v>
      </c>
      <c r="G4" s="82" t="s">
        <v>53</v>
      </c>
      <c r="H4" s="82" t="s">
        <v>89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31" ht="22.5" thickBot="1" x14ac:dyDescent="0.55000000000000004">
      <c r="A5" s="81" t="s">
        <v>95</v>
      </c>
      <c r="B5" s="82" t="s">
        <v>10</v>
      </c>
      <c r="C5" s="82" t="s">
        <v>86</v>
      </c>
      <c r="D5" s="82" t="s">
        <v>34</v>
      </c>
      <c r="E5" s="82" t="s">
        <v>87</v>
      </c>
      <c r="F5" s="82" t="s">
        <v>91</v>
      </c>
      <c r="G5" s="82" t="s">
        <v>53</v>
      </c>
      <c r="H5" s="82" t="s">
        <v>31</v>
      </c>
      <c r="I5" s="82" t="s">
        <v>31</v>
      </c>
      <c r="J5" s="82" t="s">
        <v>31</v>
      </c>
      <c r="K5" s="82" t="s">
        <v>31</v>
      </c>
      <c r="L5" s="82" t="s">
        <v>31</v>
      </c>
      <c r="M5" s="82" t="s">
        <v>31</v>
      </c>
      <c r="N5" s="82" t="s">
        <v>31</v>
      </c>
      <c r="O5" s="82" t="s">
        <v>31</v>
      </c>
      <c r="P5" s="82" t="s">
        <v>31</v>
      </c>
      <c r="Q5" s="82" t="s">
        <v>31</v>
      </c>
      <c r="R5" s="82" t="s">
        <v>31</v>
      </c>
      <c r="S5" s="82" t="s">
        <v>30</v>
      </c>
      <c r="T5" s="82" t="s">
        <v>30</v>
      </c>
      <c r="U5" s="82" t="s">
        <v>30</v>
      </c>
      <c r="V5" s="82"/>
      <c r="W5" s="82" t="s">
        <v>30</v>
      </c>
      <c r="X5" s="82" t="s">
        <v>30</v>
      </c>
      <c r="Y5" s="82"/>
      <c r="Z5" s="82"/>
      <c r="AA5" s="82"/>
      <c r="AB5" s="82"/>
      <c r="AC5" s="82"/>
      <c r="AD5" s="82"/>
      <c r="AE5" s="82"/>
    </row>
    <row r="6" spans="1:31" ht="22.5" thickBot="1" x14ac:dyDescent="0.55000000000000004">
      <c r="A6" s="81" t="s">
        <v>96</v>
      </c>
      <c r="B6" s="82" t="s">
        <v>10</v>
      </c>
      <c r="C6" s="82" t="s">
        <v>15</v>
      </c>
      <c r="D6" s="82" t="s">
        <v>35</v>
      </c>
      <c r="E6" s="82" t="s">
        <v>16</v>
      </c>
      <c r="F6" s="82" t="s">
        <v>94</v>
      </c>
      <c r="G6" s="82" t="s">
        <v>51</v>
      </c>
      <c r="H6" s="82" t="s">
        <v>30</v>
      </c>
      <c r="I6" s="82" t="s">
        <v>30</v>
      </c>
      <c r="J6" s="82" t="s">
        <v>30</v>
      </c>
      <c r="K6" s="82" t="s">
        <v>30</v>
      </c>
      <c r="L6" s="82" t="s">
        <v>30</v>
      </c>
      <c r="M6" s="82" t="s">
        <v>30</v>
      </c>
      <c r="N6" s="82" t="s">
        <v>30</v>
      </c>
      <c r="O6" s="82" t="s">
        <v>30</v>
      </c>
      <c r="P6" s="82" t="s">
        <v>30</v>
      </c>
      <c r="Q6" s="82" t="s">
        <v>30</v>
      </c>
      <c r="R6" s="82" t="s">
        <v>30</v>
      </c>
      <c r="S6" s="82" t="s">
        <v>30</v>
      </c>
      <c r="T6" s="82" t="s">
        <v>30</v>
      </c>
      <c r="U6" s="82" t="s">
        <v>30</v>
      </c>
      <c r="V6" s="82" t="s">
        <v>30</v>
      </c>
      <c r="W6" s="82" t="s">
        <v>30</v>
      </c>
      <c r="X6" s="82" t="s">
        <v>30</v>
      </c>
      <c r="Y6" s="82"/>
      <c r="Z6" s="82"/>
      <c r="AA6" s="82"/>
      <c r="AB6" s="82"/>
      <c r="AC6" s="82"/>
      <c r="AD6" s="82"/>
      <c r="AE6" s="82"/>
    </row>
    <row r="7" spans="1:31" ht="22.5" thickBot="1" x14ac:dyDescent="0.55000000000000004">
      <c r="A7" s="81" t="s">
        <v>97</v>
      </c>
      <c r="B7" s="82" t="s">
        <v>10</v>
      </c>
      <c r="C7" s="82" t="s">
        <v>86</v>
      </c>
      <c r="D7" s="82" t="s">
        <v>34</v>
      </c>
      <c r="E7" s="82" t="s">
        <v>87</v>
      </c>
      <c r="F7" s="82" t="s">
        <v>91</v>
      </c>
      <c r="G7" s="82" t="s">
        <v>51</v>
      </c>
      <c r="H7" s="82" t="s">
        <v>27</v>
      </c>
      <c r="I7" s="82" t="s">
        <v>27</v>
      </c>
      <c r="J7" s="82" t="s">
        <v>27</v>
      </c>
      <c r="K7" s="82" t="s">
        <v>27</v>
      </c>
      <c r="L7" s="82" t="s">
        <v>30</v>
      </c>
      <c r="M7" s="82" t="s">
        <v>30</v>
      </c>
      <c r="N7" s="82" t="s">
        <v>30</v>
      </c>
      <c r="O7" s="82" t="s">
        <v>27</v>
      </c>
      <c r="P7" s="82" t="s">
        <v>27</v>
      </c>
      <c r="Q7" s="82" t="s">
        <v>27</v>
      </c>
      <c r="R7" s="82" t="s">
        <v>27</v>
      </c>
      <c r="S7" s="82" t="s">
        <v>30</v>
      </c>
      <c r="T7" s="82" t="s">
        <v>30</v>
      </c>
      <c r="U7" s="82" t="s">
        <v>27</v>
      </c>
      <c r="V7" s="82" t="s">
        <v>30</v>
      </c>
      <c r="W7" s="82" t="s">
        <v>27</v>
      </c>
      <c r="X7" s="82" t="s">
        <v>27</v>
      </c>
      <c r="Y7" s="82"/>
      <c r="Z7" s="82"/>
      <c r="AA7" s="82"/>
      <c r="AB7" s="82"/>
      <c r="AC7" s="82"/>
      <c r="AD7" s="82"/>
      <c r="AE7" s="82"/>
    </row>
    <row r="8" spans="1:31" ht="30.75" thickBot="1" x14ac:dyDescent="0.55000000000000004">
      <c r="A8" s="81" t="s">
        <v>98</v>
      </c>
      <c r="B8" s="82" t="s">
        <v>10</v>
      </c>
      <c r="C8" s="82" t="s">
        <v>86</v>
      </c>
      <c r="D8" s="82" t="s">
        <v>26</v>
      </c>
      <c r="E8" s="82" t="s">
        <v>87</v>
      </c>
      <c r="F8" s="82" t="s">
        <v>88</v>
      </c>
      <c r="G8" s="82" t="s">
        <v>99</v>
      </c>
      <c r="H8" s="82" t="s">
        <v>30</v>
      </c>
      <c r="I8" s="82" t="s">
        <v>27</v>
      </c>
      <c r="J8" s="82" t="s">
        <v>27</v>
      </c>
      <c r="K8" s="82" t="s">
        <v>27</v>
      </c>
      <c r="L8" s="82" t="s">
        <v>27</v>
      </c>
      <c r="M8" s="82" t="s">
        <v>30</v>
      </c>
      <c r="N8" s="82" t="s">
        <v>30</v>
      </c>
      <c r="O8" s="82" t="s">
        <v>27</v>
      </c>
      <c r="P8" s="82" t="s">
        <v>30</v>
      </c>
      <c r="Q8" s="82" t="s">
        <v>30</v>
      </c>
      <c r="R8" s="82" t="s">
        <v>30</v>
      </c>
      <c r="S8" s="82" t="s">
        <v>27</v>
      </c>
      <c r="T8" s="82" t="s">
        <v>30</v>
      </c>
      <c r="U8" s="82" t="s">
        <v>30</v>
      </c>
      <c r="V8" s="82" t="s">
        <v>30</v>
      </c>
      <c r="W8" s="82" t="s">
        <v>30</v>
      </c>
      <c r="X8" s="82" t="s">
        <v>30</v>
      </c>
      <c r="Y8" s="82"/>
      <c r="Z8" s="82"/>
      <c r="AA8" s="82"/>
      <c r="AB8" s="82"/>
      <c r="AC8" s="82"/>
      <c r="AD8" s="82"/>
      <c r="AE8" s="82"/>
    </row>
    <row r="9" spans="1:31" ht="22.5" thickBot="1" x14ac:dyDescent="0.55000000000000004">
      <c r="A9" s="81" t="s">
        <v>100</v>
      </c>
      <c r="B9" s="82" t="s">
        <v>10</v>
      </c>
      <c r="C9" s="82" t="s">
        <v>86</v>
      </c>
      <c r="D9" s="82" t="s">
        <v>34</v>
      </c>
      <c r="E9" s="82" t="s">
        <v>87</v>
      </c>
      <c r="F9" s="82" t="s">
        <v>91</v>
      </c>
      <c r="G9" s="82" t="s">
        <v>53</v>
      </c>
      <c r="H9" s="82" t="s">
        <v>30</v>
      </c>
      <c r="I9" s="82" t="s">
        <v>30</v>
      </c>
      <c r="J9" s="82" t="s">
        <v>30</v>
      </c>
      <c r="K9" s="82" t="s">
        <v>30</v>
      </c>
      <c r="L9" s="82" t="s">
        <v>30</v>
      </c>
      <c r="M9" s="82" t="s">
        <v>30</v>
      </c>
      <c r="N9" s="82" t="s">
        <v>30</v>
      </c>
      <c r="O9" s="82" t="s">
        <v>30</v>
      </c>
      <c r="P9" s="82" t="s">
        <v>30</v>
      </c>
      <c r="Q9" s="82" t="s">
        <v>30</v>
      </c>
      <c r="R9" s="82" t="s">
        <v>30</v>
      </c>
      <c r="S9" s="82" t="s">
        <v>30</v>
      </c>
      <c r="T9" s="82" t="s">
        <v>30</v>
      </c>
      <c r="U9" s="82" t="s">
        <v>30</v>
      </c>
      <c r="V9" s="82" t="s">
        <v>30</v>
      </c>
      <c r="W9" s="82" t="s">
        <v>30</v>
      </c>
      <c r="X9" s="82" t="s">
        <v>30</v>
      </c>
      <c r="Y9" s="82"/>
      <c r="Z9" s="82"/>
      <c r="AA9" s="82"/>
      <c r="AB9" s="82"/>
      <c r="AC9" s="82"/>
      <c r="AD9" s="82"/>
      <c r="AE9" s="82"/>
    </row>
    <row r="10" spans="1:31" ht="22.5" thickBot="1" x14ac:dyDescent="0.55000000000000004">
      <c r="A10" s="81" t="s">
        <v>101</v>
      </c>
      <c r="B10" s="82" t="s">
        <v>10</v>
      </c>
      <c r="C10" s="82" t="s">
        <v>86</v>
      </c>
      <c r="D10" s="82" t="s">
        <v>34</v>
      </c>
      <c r="E10" s="82" t="s">
        <v>87</v>
      </c>
      <c r="F10" s="82" t="s">
        <v>91</v>
      </c>
      <c r="G10" s="82" t="s">
        <v>53</v>
      </c>
      <c r="H10" s="82" t="s">
        <v>27</v>
      </c>
      <c r="I10" s="82" t="s">
        <v>27</v>
      </c>
      <c r="J10" s="82" t="s">
        <v>27</v>
      </c>
      <c r="K10" s="82" t="s">
        <v>27</v>
      </c>
      <c r="L10" s="82" t="s">
        <v>27</v>
      </c>
      <c r="M10" s="82" t="s">
        <v>27</v>
      </c>
      <c r="N10" s="82" t="s">
        <v>27</v>
      </c>
      <c r="O10" s="82" t="s">
        <v>27</v>
      </c>
      <c r="P10" s="82" t="s">
        <v>27</v>
      </c>
      <c r="Q10" s="82" t="s">
        <v>27</v>
      </c>
      <c r="R10" s="82" t="s">
        <v>27</v>
      </c>
      <c r="S10" s="82" t="s">
        <v>27</v>
      </c>
      <c r="T10" s="82" t="s">
        <v>27</v>
      </c>
      <c r="U10" s="82" t="s">
        <v>27</v>
      </c>
      <c r="V10" s="82" t="s">
        <v>27</v>
      </c>
      <c r="W10" s="82" t="s">
        <v>27</v>
      </c>
      <c r="X10" s="82" t="s">
        <v>27</v>
      </c>
      <c r="Y10" s="82" t="s">
        <v>102</v>
      </c>
      <c r="Z10" s="82"/>
      <c r="AA10" s="82"/>
      <c r="AB10" s="82"/>
      <c r="AC10" s="82"/>
      <c r="AD10" s="82"/>
      <c r="AE10" s="82"/>
    </row>
    <row r="11" spans="1:31" ht="22.5" thickBot="1" x14ac:dyDescent="0.55000000000000004">
      <c r="A11" s="81" t="s">
        <v>103</v>
      </c>
      <c r="B11" s="82" t="s">
        <v>10</v>
      </c>
      <c r="C11" s="82" t="s">
        <v>86</v>
      </c>
      <c r="D11" s="82" t="s">
        <v>34</v>
      </c>
      <c r="E11" s="82" t="s">
        <v>93</v>
      </c>
      <c r="F11" s="82" t="s">
        <v>91</v>
      </c>
      <c r="G11" s="82" t="s">
        <v>51</v>
      </c>
      <c r="H11" s="82" t="s">
        <v>27</v>
      </c>
      <c r="I11" s="82" t="s">
        <v>27</v>
      </c>
      <c r="J11" s="82" t="s">
        <v>27</v>
      </c>
      <c r="K11" s="82" t="s">
        <v>27</v>
      </c>
      <c r="L11" s="82" t="s">
        <v>27</v>
      </c>
      <c r="M11" s="82" t="s">
        <v>27</v>
      </c>
      <c r="N11" s="82" t="s">
        <v>27</v>
      </c>
      <c r="O11" s="82" t="s">
        <v>27</v>
      </c>
      <c r="P11" s="82" t="s">
        <v>27</v>
      </c>
      <c r="Q11" s="82" t="s">
        <v>27</v>
      </c>
      <c r="R11" s="82" t="s">
        <v>27</v>
      </c>
      <c r="S11" s="82" t="s">
        <v>27</v>
      </c>
      <c r="T11" s="82" t="s">
        <v>27</v>
      </c>
      <c r="U11" s="82" t="s">
        <v>27</v>
      </c>
      <c r="V11" s="82" t="s">
        <v>27</v>
      </c>
      <c r="W11" s="82" t="s">
        <v>27</v>
      </c>
      <c r="X11" s="82" t="s">
        <v>27</v>
      </c>
      <c r="Y11" s="82"/>
      <c r="Z11" s="82"/>
      <c r="AA11" s="82"/>
      <c r="AB11" s="82"/>
      <c r="AC11" s="82"/>
      <c r="AD11" s="82"/>
      <c r="AE11" s="82"/>
    </row>
    <row r="12" spans="1:31" ht="30.75" thickBot="1" x14ac:dyDescent="0.55000000000000004">
      <c r="A12" s="81" t="s">
        <v>104</v>
      </c>
      <c r="B12" s="82" t="s">
        <v>10</v>
      </c>
      <c r="C12" s="82" t="s">
        <v>15</v>
      </c>
      <c r="D12" s="82" t="s">
        <v>34</v>
      </c>
      <c r="E12" s="82" t="s">
        <v>93</v>
      </c>
      <c r="F12" s="82" t="s">
        <v>91</v>
      </c>
      <c r="G12" s="82" t="s">
        <v>54</v>
      </c>
      <c r="H12" s="82" t="s">
        <v>30</v>
      </c>
      <c r="I12" s="82" t="s">
        <v>30</v>
      </c>
      <c r="J12" s="82" t="s">
        <v>30</v>
      </c>
      <c r="K12" s="82" t="s">
        <v>30</v>
      </c>
      <c r="L12" s="82" t="s">
        <v>30</v>
      </c>
      <c r="M12" s="82" t="s">
        <v>30</v>
      </c>
      <c r="N12" s="82" t="s">
        <v>30</v>
      </c>
      <c r="O12" s="82" t="s">
        <v>30</v>
      </c>
      <c r="P12" s="82" t="s">
        <v>30</v>
      </c>
      <c r="Q12" s="82" t="s">
        <v>30</v>
      </c>
      <c r="R12" s="82" t="s">
        <v>30</v>
      </c>
      <c r="S12" s="82" t="s">
        <v>30</v>
      </c>
      <c r="T12" s="82" t="s">
        <v>30</v>
      </c>
      <c r="U12" s="82" t="s">
        <v>30</v>
      </c>
      <c r="V12" s="82" t="s">
        <v>30</v>
      </c>
      <c r="W12" s="82" t="s">
        <v>30</v>
      </c>
      <c r="X12" s="82" t="s">
        <v>30</v>
      </c>
      <c r="Y12" s="82"/>
      <c r="Z12" s="82"/>
      <c r="AA12" s="82"/>
      <c r="AB12" s="82"/>
      <c r="AC12" s="82"/>
      <c r="AD12" s="82"/>
      <c r="AE12" s="82"/>
    </row>
    <row r="13" spans="1:31" ht="30.75" thickBot="1" x14ac:dyDescent="0.55000000000000004">
      <c r="A13" s="81" t="s">
        <v>105</v>
      </c>
      <c r="B13" s="82" t="s">
        <v>14</v>
      </c>
      <c r="C13" s="82" t="s">
        <v>15</v>
      </c>
      <c r="D13" s="82" t="s">
        <v>29</v>
      </c>
      <c r="E13" s="82" t="s">
        <v>13</v>
      </c>
      <c r="F13" s="82" t="s">
        <v>106</v>
      </c>
      <c r="G13" s="82" t="s">
        <v>54</v>
      </c>
      <c r="H13" s="82" t="s">
        <v>27</v>
      </c>
      <c r="I13" s="82" t="s">
        <v>27</v>
      </c>
      <c r="J13" s="82" t="s">
        <v>27</v>
      </c>
      <c r="K13" s="82" t="s">
        <v>27</v>
      </c>
      <c r="L13" s="82" t="s">
        <v>27</v>
      </c>
      <c r="M13" s="82" t="s">
        <v>27</v>
      </c>
      <c r="N13" s="82" t="s">
        <v>27</v>
      </c>
      <c r="O13" s="82" t="s">
        <v>27</v>
      </c>
      <c r="P13" s="82" t="s">
        <v>27</v>
      </c>
      <c r="Q13" s="82" t="s">
        <v>27</v>
      </c>
      <c r="R13" s="82" t="s">
        <v>27</v>
      </c>
      <c r="S13" s="82" t="s">
        <v>27</v>
      </c>
      <c r="T13" s="82" t="s">
        <v>27</v>
      </c>
      <c r="U13" s="82" t="s">
        <v>27</v>
      </c>
      <c r="V13" s="82" t="s">
        <v>27</v>
      </c>
      <c r="W13" s="82" t="s">
        <v>27</v>
      </c>
      <c r="X13" s="82" t="s">
        <v>27</v>
      </c>
      <c r="Y13" s="82"/>
      <c r="Z13" s="82"/>
      <c r="AA13" s="82"/>
      <c r="AB13" s="82"/>
      <c r="AC13" s="82"/>
      <c r="AD13" s="82"/>
      <c r="AE13" s="82"/>
    </row>
    <row r="14" spans="1:31" ht="22.5" thickBot="1" x14ac:dyDescent="0.55000000000000004">
      <c r="A14" s="81" t="s">
        <v>107</v>
      </c>
      <c r="B14" s="82" t="s">
        <v>10</v>
      </c>
      <c r="C14" s="82" t="s">
        <v>86</v>
      </c>
      <c r="D14" s="82" t="s">
        <v>29</v>
      </c>
      <c r="E14" s="82" t="s">
        <v>93</v>
      </c>
      <c r="F14" s="82" t="s">
        <v>94</v>
      </c>
      <c r="G14" s="82" t="s">
        <v>53</v>
      </c>
      <c r="H14" s="82" t="s">
        <v>27</v>
      </c>
      <c r="I14" s="82" t="s">
        <v>30</v>
      </c>
      <c r="J14" s="82" t="s">
        <v>30</v>
      </c>
      <c r="K14" s="82" t="s">
        <v>30</v>
      </c>
      <c r="L14" s="82" t="s">
        <v>27</v>
      </c>
      <c r="M14" s="82" t="s">
        <v>30</v>
      </c>
      <c r="N14" s="82" t="s">
        <v>30</v>
      </c>
      <c r="O14" s="82" t="s">
        <v>30</v>
      </c>
      <c r="P14" s="82" t="s">
        <v>30</v>
      </c>
      <c r="Q14" s="82" t="s">
        <v>30</v>
      </c>
      <c r="R14" s="82" t="s">
        <v>30</v>
      </c>
      <c r="S14" s="82" t="s">
        <v>27</v>
      </c>
      <c r="T14" s="82" t="s">
        <v>27</v>
      </c>
      <c r="U14" s="82" t="s">
        <v>27</v>
      </c>
      <c r="V14" s="82" t="s">
        <v>27</v>
      </c>
      <c r="W14" s="82" t="s">
        <v>27</v>
      </c>
      <c r="X14" s="82" t="s">
        <v>27</v>
      </c>
      <c r="Y14" s="82"/>
      <c r="Z14" s="82"/>
      <c r="AA14" s="82"/>
      <c r="AB14" s="82"/>
      <c r="AC14" s="82"/>
      <c r="AD14" s="82"/>
      <c r="AE14" s="82"/>
    </row>
    <row r="15" spans="1:31" ht="21.75" customHeight="1" thickBot="1" x14ac:dyDescent="0.55000000000000004">
      <c r="A15" s="81" t="s">
        <v>108</v>
      </c>
      <c r="B15" s="82" t="s">
        <v>10</v>
      </c>
      <c r="C15" s="82" t="s">
        <v>86</v>
      </c>
      <c r="D15" s="82" t="s">
        <v>34</v>
      </c>
      <c r="E15" s="82" t="s">
        <v>93</v>
      </c>
      <c r="F15" s="82" t="s">
        <v>91</v>
      </c>
      <c r="G15" s="82" t="s">
        <v>54</v>
      </c>
      <c r="H15" s="82" t="s">
        <v>27</v>
      </c>
      <c r="I15" s="82" t="s">
        <v>27</v>
      </c>
      <c r="J15" s="82" t="s">
        <v>27</v>
      </c>
      <c r="K15" s="82" t="s">
        <v>27</v>
      </c>
      <c r="L15" s="82" t="s">
        <v>27</v>
      </c>
      <c r="M15" s="82" t="s">
        <v>27</v>
      </c>
      <c r="N15" s="82" t="s">
        <v>27</v>
      </c>
      <c r="O15" s="82" t="s">
        <v>27</v>
      </c>
      <c r="P15" s="82" t="s">
        <v>27</v>
      </c>
      <c r="Q15" s="82" t="s">
        <v>27</v>
      </c>
      <c r="R15" s="82" t="s">
        <v>27</v>
      </c>
      <c r="S15" s="82" t="s">
        <v>27</v>
      </c>
      <c r="T15" s="82" t="s">
        <v>27</v>
      </c>
      <c r="U15" s="82" t="s">
        <v>27</v>
      </c>
      <c r="V15" s="82" t="s">
        <v>27</v>
      </c>
      <c r="W15" s="82" t="s">
        <v>27</v>
      </c>
      <c r="X15" s="82" t="s">
        <v>27</v>
      </c>
      <c r="Y15" s="82"/>
      <c r="Z15" s="82"/>
      <c r="AA15" s="82"/>
      <c r="AB15" s="82"/>
      <c r="AC15" s="82"/>
      <c r="AD15" s="82"/>
      <c r="AE15" s="82"/>
    </row>
    <row r="16" spans="1:31" ht="30.75" thickBot="1" x14ac:dyDescent="0.55000000000000004">
      <c r="A16" s="81" t="s">
        <v>109</v>
      </c>
      <c r="B16" s="82" t="s">
        <v>14</v>
      </c>
      <c r="C16" s="82" t="s">
        <v>86</v>
      </c>
      <c r="D16" s="82" t="s">
        <v>29</v>
      </c>
      <c r="E16" s="82" t="s">
        <v>16</v>
      </c>
      <c r="F16" s="82" t="s">
        <v>106</v>
      </c>
      <c r="G16" s="82" t="s">
        <v>54</v>
      </c>
      <c r="H16" s="82" t="s">
        <v>27</v>
      </c>
      <c r="I16" s="82" t="s">
        <v>27</v>
      </c>
      <c r="J16" s="82" t="s">
        <v>27</v>
      </c>
      <c r="K16" s="82" t="s">
        <v>27</v>
      </c>
      <c r="L16" s="82" t="s">
        <v>27</v>
      </c>
      <c r="M16" s="82" t="s">
        <v>27</v>
      </c>
      <c r="N16" s="82" t="s">
        <v>27</v>
      </c>
      <c r="O16" s="82" t="s">
        <v>27</v>
      </c>
      <c r="P16" s="82" t="s">
        <v>27</v>
      </c>
      <c r="Q16" s="82" t="s">
        <v>27</v>
      </c>
      <c r="R16" s="82" t="s">
        <v>27</v>
      </c>
      <c r="S16" s="82" t="s">
        <v>27</v>
      </c>
      <c r="T16" s="82" t="s">
        <v>27</v>
      </c>
      <c r="U16" s="82" t="s">
        <v>27</v>
      </c>
      <c r="V16" s="82" t="s">
        <v>27</v>
      </c>
      <c r="W16" s="82" t="s">
        <v>27</v>
      </c>
      <c r="X16" s="82" t="s">
        <v>27</v>
      </c>
      <c r="Y16" s="82"/>
      <c r="Z16" s="82"/>
      <c r="AA16" s="82"/>
      <c r="AB16" s="82"/>
      <c r="AC16" s="82"/>
      <c r="AD16" s="82"/>
      <c r="AE16" s="82"/>
    </row>
    <row r="17" spans="1:31" ht="22.5" thickBot="1" x14ac:dyDescent="0.55000000000000004">
      <c r="A17" s="81" t="s">
        <v>110</v>
      </c>
      <c r="B17" s="82" t="s">
        <v>10</v>
      </c>
      <c r="C17" s="82" t="s">
        <v>86</v>
      </c>
      <c r="D17" s="82" t="s">
        <v>34</v>
      </c>
      <c r="E17" s="82" t="s">
        <v>87</v>
      </c>
      <c r="F17" s="82" t="s">
        <v>91</v>
      </c>
      <c r="G17" s="82" t="s">
        <v>50</v>
      </c>
      <c r="H17" s="82" t="s">
        <v>27</v>
      </c>
      <c r="I17" s="82" t="s">
        <v>27</v>
      </c>
      <c r="J17" s="82" t="s">
        <v>27</v>
      </c>
      <c r="K17" s="82" t="s">
        <v>27</v>
      </c>
      <c r="L17" s="82" t="s">
        <v>27</v>
      </c>
      <c r="M17" s="82" t="s">
        <v>27</v>
      </c>
      <c r="N17" s="82" t="s">
        <v>27</v>
      </c>
      <c r="O17" s="82" t="s">
        <v>27</v>
      </c>
      <c r="P17" s="82" t="s">
        <v>27</v>
      </c>
      <c r="Q17" s="82" t="s">
        <v>27</v>
      </c>
      <c r="R17" s="82" t="s">
        <v>27</v>
      </c>
      <c r="S17" s="82" t="s">
        <v>27</v>
      </c>
      <c r="T17" s="82" t="s">
        <v>27</v>
      </c>
      <c r="U17" s="82"/>
      <c r="V17" s="82" t="s">
        <v>27</v>
      </c>
      <c r="W17" s="82" t="s">
        <v>27</v>
      </c>
      <c r="X17" s="82" t="s">
        <v>27</v>
      </c>
      <c r="Y17" s="82"/>
      <c r="Z17" s="82"/>
      <c r="AA17" s="82"/>
      <c r="AB17" s="82"/>
      <c r="AC17" s="82"/>
      <c r="AD17" s="82"/>
      <c r="AE17" s="82"/>
    </row>
    <row r="18" spans="1:31" ht="30.75" thickBot="1" x14ac:dyDescent="0.55000000000000004">
      <c r="A18" s="81" t="s">
        <v>111</v>
      </c>
      <c r="B18" s="82" t="s">
        <v>14</v>
      </c>
      <c r="C18" s="82" t="s">
        <v>15</v>
      </c>
      <c r="D18" s="82" t="s">
        <v>29</v>
      </c>
      <c r="E18" s="82" t="s">
        <v>13</v>
      </c>
      <c r="F18" s="82" t="s">
        <v>94</v>
      </c>
      <c r="G18" s="82" t="s">
        <v>54</v>
      </c>
      <c r="H18" s="82" t="s">
        <v>27</v>
      </c>
      <c r="I18" s="82" t="s">
        <v>27</v>
      </c>
      <c r="J18" s="82" t="s">
        <v>27</v>
      </c>
      <c r="K18" s="82" t="s">
        <v>27</v>
      </c>
      <c r="L18" s="82" t="s">
        <v>27</v>
      </c>
      <c r="M18" s="82" t="s">
        <v>27</v>
      </c>
      <c r="N18" s="82" t="s">
        <v>27</v>
      </c>
      <c r="O18" s="82" t="s">
        <v>27</v>
      </c>
      <c r="P18" s="82" t="s">
        <v>27</v>
      </c>
      <c r="Q18" s="82" t="s">
        <v>27</v>
      </c>
      <c r="R18" s="82" t="s">
        <v>27</v>
      </c>
      <c r="S18" s="82" t="s">
        <v>27</v>
      </c>
      <c r="T18" s="82" t="s">
        <v>27</v>
      </c>
      <c r="U18" s="82" t="s">
        <v>27</v>
      </c>
      <c r="V18" s="82" t="s">
        <v>27</v>
      </c>
      <c r="W18" s="82" t="s">
        <v>27</v>
      </c>
      <c r="X18" s="82" t="s">
        <v>27</v>
      </c>
      <c r="Y18" s="82"/>
      <c r="Z18" s="82"/>
      <c r="AA18" s="82"/>
      <c r="AB18" s="82"/>
      <c r="AC18" s="82"/>
      <c r="AD18" s="82"/>
      <c r="AE18" s="82"/>
    </row>
    <row r="19" spans="1:31" ht="22.5" thickBot="1" x14ac:dyDescent="0.55000000000000004">
      <c r="A19" s="81" t="s">
        <v>112</v>
      </c>
      <c r="B19" s="82" t="s">
        <v>10</v>
      </c>
      <c r="C19" s="82" t="s">
        <v>86</v>
      </c>
      <c r="D19" s="82" t="s">
        <v>34</v>
      </c>
      <c r="E19" s="82" t="s">
        <v>93</v>
      </c>
      <c r="F19" s="82" t="s">
        <v>91</v>
      </c>
      <c r="G19" s="82" t="s">
        <v>52</v>
      </c>
      <c r="H19" s="82" t="s">
        <v>30</v>
      </c>
      <c r="I19" s="82" t="s">
        <v>30</v>
      </c>
      <c r="J19" s="82" t="s">
        <v>30</v>
      </c>
      <c r="K19" s="82" t="s">
        <v>30</v>
      </c>
      <c r="L19" s="82" t="s">
        <v>30</v>
      </c>
      <c r="M19" s="82" t="s">
        <v>30</v>
      </c>
      <c r="N19" s="82" t="s">
        <v>30</v>
      </c>
      <c r="O19" s="82" t="s">
        <v>30</v>
      </c>
      <c r="P19" s="82" t="s">
        <v>30</v>
      </c>
      <c r="Q19" s="82" t="s">
        <v>30</v>
      </c>
      <c r="R19" s="82" t="s">
        <v>30</v>
      </c>
      <c r="S19" s="82" t="s">
        <v>30</v>
      </c>
      <c r="T19" s="82" t="s">
        <v>30</v>
      </c>
      <c r="U19" s="82" t="s">
        <v>30</v>
      </c>
      <c r="V19" s="82" t="s">
        <v>30</v>
      </c>
      <c r="W19" s="82" t="s">
        <v>30</v>
      </c>
      <c r="X19" s="82" t="s">
        <v>30</v>
      </c>
      <c r="Y19" s="82"/>
      <c r="Z19" s="82"/>
      <c r="AA19" s="82"/>
      <c r="AB19" s="82"/>
      <c r="AC19" s="82"/>
      <c r="AD19" s="82"/>
      <c r="AE19" s="82"/>
    </row>
    <row r="20" spans="1:31" ht="22.5" thickBot="1" x14ac:dyDescent="0.55000000000000004">
      <c r="A20" s="81" t="s">
        <v>113</v>
      </c>
      <c r="B20" s="82" t="s">
        <v>10</v>
      </c>
      <c r="C20" s="82" t="s">
        <v>15</v>
      </c>
      <c r="D20" s="82" t="s">
        <v>29</v>
      </c>
      <c r="E20" s="82" t="s">
        <v>16</v>
      </c>
      <c r="F20" s="82" t="s">
        <v>94</v>
      </c>
      <c r="G20" s="82" t="s">
        <v>52</v>
      </c>
      <c r="H20" s="82" t="s">
        <v>27</v>
      </c>
      <c r="I20" s="82" t="s">
        <v>27</v>
      </c>
      <c r="J20" s="82" t="s">
        <v>27</v>
      </c>
      <c r="K20" s="82" t="s">
        <v>27</v>
      </c>
      <c r="L20" s="82" t="s">
        <v>27</v>
      </c>
      <c r="M20" s="82" t="s">
        <v>27</v>
      </c>
      <c r="N20" s="82" t="s">
        <v>27</v>
      </c>
      <c r="O20" s="82" t="s">
        <v>27</v>
      </c>
      <c r="P20" s="82" t="s">
        <v>27</v>
      </c>
      <c r="Q20" s="82" t="s">
        <v>27</v>
      </c>
      <c r="R20" s="82" t="s">
        <v>27</v>
      </c>
      <c r="S20" s="82" t="s">
        <v>27</v>
      </c>
      <c r="T20" s="82" t="s">
        <v>27</v>
      </c>
      <c r="U20" s="82" t="s">
        <v>27</v>
      </c>
      <c r="V20" s="82" t="s">
        <v>27</v>
      </c>
      <c r="W20" s="82" t="s">
        <v>27</v>
      </c>
      <c r="X20" s="82" t="s">
        <v>27</v>
      </c>
      <c r="Y20" s="82"/>
      <c r="Z20" s="82"/>
      <c r="AA20" s="82"/>
      <c r="AB20" s="82"/>
      <c r="AC20" s="82"/>
      <c r="AD20" s="82"/>
      <c r="AE20" s="82"/>
    </row>
    <row r="21" spans="1:31" ht="22.5" thickBot="1" x14ac:dyDescent="0.55000000000000004">
      <c r="A21" s="81" t="s">
        <v>114</v>
      </c>
      <c r="B21" s="82" t="s">
        <v>10</v>
      </c>
      <c r="C21" s="82" t="s">
        <v>86</v>
      </c>
      <c r="D21" s="82" t="s">
        <v>29</v>
      </c>
      <c r="E21" s="82" t="s">
        <v>93</v>
      </c>
      <c r="F21" s="82" t="s">
        <v>91</v>
      </c>
      <c r="G21" s="82" t="s">
        <v>51</v>
      </c>
      <c r="H21" s="82" t="s">
        <v>27</v>
      </c>
      <c r="I21" s="82" t="s">
        <v>27</v>
      </c>
      <c r="J21" s="82" t="s">
        <v>27</v>
      </c>
      <c r="K21" s="82" t="s">
        <v>27</v>
      </c>
      <c r="L21" s="82" t="s">
        <v>27</v>
      </c>
      <c r="M21" s="82" t="s">
        <v>27</v>
      </c>
      <c r="N21" s="82" t="s">
        <v>27</v>
      </c>
      <c r="O21" s="82" t="s">
        <v>27</v>
      </c>
      <c r="P21" s="82" t="s">
        <v>27</v>
      </c>
      <c r="Q21" s="82" t="s">
        <v>27</v>
      </c>
      <c r="R21" s="82" t="s">
        <v>27</v>
      </c>
      <c r="S21" s="82" t="s">
        <v>27</v>
      </c>
      <c r="T21" s="82" t="s">
        <v>27</v>
      </c>
      <c r="U21" s="82" t="s">
        <v>27</v>
      </c>
      <c r="V21" s="82" t="s">
        <v>27</v>
      </c>
      <c r="W21" s="82" t="s">
        <v>27</v>
      </c>
      <c r="X21" s="82" t="s">
        <v>27</v>
      </c>
      <c r="Y21" s="82"/>
      <c r="Z21" s="82"/>
      <c r="AA21" s="82"/>
      <c r="AB21" s="82"/>
      <c r="AC21" s="82"/>
      <c r="AD21" s="82"/>
      <c r="AE21" s="82"/>
    </row>
    <row r="22" spans="1:31" ht="22.5" thickBot="1" x14ac:dyDescent="0.55000000000000004">
      <c r="A22" s="81" t="s">
        <v>115</v>
      </c>
      <c r="B22" s="82" t="s">
        <v>10</v>
      </c>
      <c r="C22" s="82" t="s">
        <v>15</v>
      </c>
      <c r="D22" s="82" t="s">
        <v>29</v>
      </c>
      <c r="E22" s="82"/>
      <c r="F22" s="82" t="s">
        <v>88</v>
      </c>
      <c r="G22" s="82" t="s">
        <v>50</v>
      </c>
      <c r="H22" s="82" t="s">
        <v>27</v>
      </c>
      <c r="I22" s="82" t="s">
        <v>27</v>
      </c>
      <c r="J22" s="82" t="s">
        <v>27</v>
      </c>
      <c r="K22" s="82" t="s">
        <v>27</v>
      </c>
      <c r="L22" s="82" t="s">
        <v>27</v>
      </c>
      <c r="M22" s="82" t="s">
        <v>27</v>
      </c>
      <c r="N22" s="82" t="s">
        <v>27</v>
      </c>
      <c r="O22" s="82" t="s">
        <v>27</v>
      </c>
      <c r="P22" s="82" t="s">
        <v>27</v>
      </c>
      <c r="Q22" s="82" t="s">
        <v>27</v>
      </c>
      <c r="R22" s="82" t="s">
        <v>27</v>
      </c>
      <c r="S22" s="82" t="s">
        <v>27</v>
      </c>
      <c r="T22" s="82" t="s">
        <v>27</v>
      </c>
      <c r="U22" s="82" t="s">
        <v>27</v>
      </c>
      <c r="V22" s="82" t="s">
        <v>27</v>
      </c>
      <c r="W22" s="82" t="s">
        <v>27</v>
      </c>
      <c r="X22" s="82" t="s">
        <v>27</v>
      </c>
      <c r="Y22" s="82"/>
      <c r="Z22" s="82"/>
      <c r="AA22" s="82"/>
      <c r="AB22" s="82"/>
      <c r="AC22" s="82"/>
      <c r="AD22" s="82"/>
      <c r="AE22" s="82"/>
    </row>
    <row r="23" spans="1:31" ht="22.5" thickBot="1" x14ac:dyDescent="0.55000000000000004">
      <c r="A23" s="81" t="s">
        <v>116</v>
      </c>
      <c r="B23" s="82" t="s">
        <v>10</v>
      </c>
      <c r="C23" s="82" t="s">
        <v>15</v>
      </c>
      <c r="D23" s="82" t="s">
        <v>29</v>
      </c>
      <c r="E23" s="82" t="s">
        <v>93</v>
      </c>
      <c r="F23" s="82" t="s">
        <v>91</v>
      </c>
      <c r="G23" s="82" t="s">
        <v>51</v>
      </c>
      <c r="H23" s="82" t="s">
        <v>30</v>
      </c>
      <c r="I23" s="82" t="s">
        <v>30</v>
      </c>
      <c r="J23" s="82" t="s">
        <v>30</v>
      </c>
      <c r="K23" s="82" t="s">
        <v>30</v>
      </c>
      <c r="L23" s="82" t="s">
        <v>30</v>
      </c>
      <c r="M23" s="82" t="s">
        <v>30</v>
      </c>
      <c r="N23" s="82" t="s">
        <v>30</v>
      </c>
      <c r="O23" s="82" t="s">
        <v>30</v>
      </c>
      <c r="P23" s="82" t="s">
        <v>30</v>
      </c>
      <c r="Q23" s="82" t="s">
        <v>30</v>
      </c>
      <c r="R23" s="82" t="s">
        <v>30</v>
      </c>
      <c r="S23" s="82" t="s">
        <v>30</v>
      </c>
      <c r="T23" s="82" t="s">
        <v>30</v>
      </c>
      <c r="U23" s="82" t="s">
        <v>30</v>
      </c>
      <c r="V23" s="82" t="s">
        <v>30</v>
      </c>
      <c r="W23" s="82" t="s">
        <v>30</v>
      </c>
      <c r="X23" s="82" t="s">
        <v>30</v>
      </c>
      <c r="Y23" s="82" t="s">
        <v>102</v>
      </c>
      <c r="Z23" s="82"/>
      <c r="AA23" s="82"/>
      <c r="AB23" s="82"/>
      <c r="AC23" s="82"/>
      <c r="AD23" s="82"/>
      <c r="AE23" s="82"/>
    </row>
    <row r="24" spans="1:31" ht="22.5" thickBot="1" x14ac:dyDescent="0.55000000000000004">
      <c r="A24" s="81" t="s">
        <v>117</v>
      </c>
      <c r="B24" s="82" t="s">
        <v>10</v>
      </c>
      <c r="C24" s="82" t="s">
        <v>86</v>
      </c>
      <c r="D24" s="82" t="s">
        <v>35</v>
      </c>
      <c r="E24" s="82" t="s">
        <v>87</v>
      </c>
      <c r="F24" s="82" t="s">
        <v>91</v>
      </c>
      <c r="G24" s="82" t="s">
        <v>50</v>
      </c>
      <c r="H24" s="82" t="s">
        <v>27</v>
      </c>
      <c r="I24" s="82" t="s">
        <v>27</v>
      </c>
      <c r="J24" s="82" t="s">
        <v>27</v>
      </c>
      <c r="K24" s="82" t="s">
        <v>27</v>
      </c>
      <c r="L24" s="82" t="s">
        <v>27</v>
      </c>
      <c r="M24" s="82" t="s">
        <v>27</v>
      </c>
      <c r="N24" s="82" t="s">
        <v>27</v>
      </c>
      <c r="O24" s="82" t="s">
        <v>27</v>
      </c>
      <c r="P24" s="82" t="s">
        <v>27</v>
      </c>
      <c r="Q24" s="82" t="s">
        <v>27</v>
      </c>
      <c r="R24" s="82" t="s">
        <v>27</v>
      </c>
      <c r="S24" s="82" t="s">
        <v>27</v>
      </c>
      <c r="T24" s="82" t="s">
        <v>27</v>
      </c>
      <c r="U24" s="82" t="s">
        <v>27</v>
      </c>
      <c r="V24" s="82" t="s">
        <v>27</v>
      </c>
      <c r="W24" s="82" t="s">
        <v>27</v>
      </c>
      <c r="X24" s="82" t="s">
        <v>27</v>
      </c>
      <c r="Y24" s="82" t="s">
        <v>102</v>
      </c>
      <c r="Z24" s="82"/>
      <c r="AA24" s="82"/>
      <c r="AB24" s="82"/>
      <c r="AC24" s="82"/>
      <c r="AD24" s="82"/>
      <c r="AE24" s="82"/>
    </row>
    <row r="25" spans="1:31" ht="30.75" thickBot="1" x14ac:dyDescent="0.55000000000000004">
      <c r="A25" s="81" t="s">
        <v>118</v>
      </c>
      <c r="B25" s="82" t="s">
        <v>10</v>
      </c>
      <c r="C25" s="82" t="s">
        <v>86</v>
      </c>
      <c r="D25" s="82" t="s">
        <v>34</v>
      </c>
      <c r="E25" s="82" t="s">
        <v>87</v>
      </c>
      <c r="F25" s="82" t="s">
        <v>91</v>
      </c>
      <c r="G25" s="82" t="s">
        <v>54</v>
      </c>
      <c r="H25" s="82" t="s">
        <v>27</v>
      </c>
      <c r="I25" s="82" t="s">
        <v>27</v>
      </c>
      <c r="J25" s="82" t="s">
        <v>27</v>
      </c>
      <c r="K25" s="82" t="s">
        <v>27</v>
      </c>
      <c r="L25" s="82" t="s">
        <v>27</v>
      </c>
      <c r="M25" s="82" t="s">
        <v>27</v>
      </c>
      <c r="N25" s="82" t="s">
        <v>27</v>
      </c>
      <c r="O25" s="82" t="s">
        <v>27</v>
      </c>
      <c r="P25" s="82" t="s">
        <v>27</v>
      </c>
      <c r="Q25" s="82" t="s">
        <v>27</v>
      </c>
      <c r="R25" s="82" t="s">
        <v>27</v>
      </c>
      <c r="S25" s="82" t="s">
        <v>27</v>
      </c>
      <c r="T25" s="82" t="s">
        <v>27</v>
      </c>
      <c r="U25" s="82" t="s">
        <v>27</v>
      </c>
      <c r="V25" s="82" t="s">
        <v>27</v>
      </c>
      <c r="W25" s="82" t="s">
        <v>27</v>
      </c>
      <c r="X25" s="82" t="s">
        <v>27</v>
      </c>
      <c r="Y25" s="82"/>
      <c r="Z25" s="82"/>
      <c r="AA25" s="82"/>
      <c r="AB25" s="82"/>
      <c r="AC25" s="82"/>
      <c r="AD25" s="82"/>
      <c r="AE25" s="82"/>
    </row>
    <row r="26" spans="1:31" ht="22.5" thickBot="1" x14ac:dyDescent="0.55000000000000004">
      <c r="A26" s="81" t="s">
        <v>119</v>
      </c>
      <c r="B26" s="82" t="s">
        <v>10</v>
      </c>
      <c r="C26" s="82" t="s">
        <v>86</v>
      </c>
      <c r="D26" s="82" t="s">
        <v>26</v>
      </c>
      <c r="E26" s="82" t="s">
        <v>93</v>
      </c>
      <c r="F26" s="82" t="s">
        <v>91</v>
      </c>
      <c r="G26" s="82" t="s">
        <v>52</v>
      </c>
      <c r="H26" s="82" t="s">
        <v>30</v>
      </c>
      <c r="I26" s="82" t="s">
        <v>30</v>
      </c>
      <c r="J26" s="82" t="s">
        <v>30</v>
      </c>
      <c r="K26" s="82" t="s">
        <v>30</v>
      </c>
      <c r="L26" s="82" t="s">
        <v>30</v>
      </c>
      <c r="M26" s="82" t="s">
        <v>30</v>
      </c>
      <c r="N26" s="82" t="s">
        <v>27</v>
      </c>
      <c r="O26" s="82" t="s">
        <v>30</v>
      </c>
      <c r="P26" s="82" t="s">
        <v>30</v>
      </c>
      <c r="Q26" s="82" t="s">
        <v>30</v>
      </c>
      <c r="R26" s="82" t="s">
        <v>27</v>
      </c>
      <c r="S26" s="82" t="s">
        <v>30</v>
      </c>
      <c r="T26" s="82" t="s">
        <v>27</v>
      </c>
      <c r="U26" s="82" t="s">
        <v>30</v>
      </c>
      <c r="V26" s="82" t="s">
        <v>30</v>
      </c>
      <c r="W26" s="82" t="s">
        <v>30</v>
      </c>
      <c r="X26" s="82" t="s">
        <v>27</v>
      </c>
      <c r="Y26" s="82"/>
      <c r="Z26" s="82"/>
      <c r="AA26" s="82"/>
      <c r="AB26" s="82"/>
      <c r="AC26" s="82"/>
      <c r="AD26" s="82"/>
      <c r="AE26" s="82"/>
    </row>
    <row r="27" spans="1:31" ht="22.5" thickBot="1" x14ac:dyDescent="0.55000000000000004">
      <c r="A27" s="81" t="s">
        <v>120</v>
      </c>
      <c r="B27" s="82" t="s">
        <v>14</v>
      </c>
      <c r="C27" s="82" t="s">
        <v>86</v>
      </c>
      <c r="D27" s="82" t="s">
        <v>34</v>
      </c>
      <c r="E27" s="82" t="s">
        <v>93</v>
      </c>
      <c r="F27" s="82" t="s">
        <v>88</v>
      </c>
      <c r="G27" s="82" t="s">
        <v>52</v>
      </c>
      <c r="H27" s="82" t="s">
        <v>30</v>
      </c>
      <c r="I27" s="82" t="s">
        <v>30</v>
      </c>
      <c r="J27" s="82" t="s">
        <v>27</v>
      </c>
      <c r="K27" s="82" t="s">
        <v>30</v>
      </c>
      <c r="L27" s="82" t="s">
        <v>30</v>
      </c>
      <c r="M27" s="82" t="s">
        <v>30</v>
      </c>
      <c r="N27" s="82" t="s">
        <v>30</v>
      </c>
      <c r="O27" s="82" t="s">
        <v>30</v>
      </c>
      <c r="P27" s="82" t="s">
        <v>27</v>
      </c>
      <c r="Q27" s="82" t="s">
        <v>30</v>
      </c>
      <c r="R27" s="82" t="s">
        <v>27</v>
      </c>
      <c r="S27" s="82" t="s">
        <v>27</v>
      </c>
      <c r="T27" s="82" t="s">
        <v>27</v>
      </c>
      <c r="U27" s="82" t="s">
        <v>27</v>
      </c>
      <c r="V27" s="82" t="s">
        <v>30</v>
      </c>
      <c r="W27" s="82" t="s">
        <v>30</v>
      </c>
      <c r="X27" s="82" t="s">
        <v>27</v>
      </c>
      <c r="Y27" s="82"/>
      <c r="Z27" s="82"/>
      <c r="AA27" s="82"/>
      <c r="AB27" s="82"/>
      <c r="AC27" s="82"/>
      <c r="AD27" s="82"/>
      <c r="AE27" s="82"/>
    </row>
    <row r="28" spans="1:31" ht="22.5" thickBot="1" x14ac:dyDescent="0.55000000000000004">
      <c r="A28" s="81" t="s">
        <v>121</v>
      </c>
      <c r="B28" s="82" t="s">
        <v>10</v>
      </c>
      <c r="C28" s="82" t="s">
        <v>86</v>
      </c>
      <c r="D28" s="82" t="s">
        <v>26</v>
      </c>
      <c r="E28" s="82" t="s">
        <v>87</v>
      </c>
      <c r="F28" s="82" t="s">
        <v>91</v>
      </c>
      <c r="G28" s="82" t="s">
        <v>50</v>
      </c>
      <c r="H28" s="82" t="s">
        <v>27</v>
      </c>
      <c r="I28" s="82" t="s">
        <v>27</v>
      </c>
      <c r="J28" s="82" t="s">
        <v>27</v>
      </c>
      <c r="K28" s="82" t="s">
        <v>27</v>
      </c>
      <c r="L28" s="82" t="s">
        <v>27</v>
      </c>
      <c r="M28" s="82" t="s">
        <v>27</v>
      </c>
      <c r="N28" s="82" t="s">
        <v>27</v>
      </c>
      <c r="O28" s="82" t="s">
        <v>27</v>
      </c>
      <c r="P28" s="82" t="s">
        <v>27</v>
      </c>
      <c r="Q28" s="82" t="s">
        <v>27</v>
      </c>
      <c r="R28" s="82" t="s">
        <v>27</v>
      </c>
      <c r="S28" s="82" t="s">
        <v>27</v>
      </c>
      <c r="T28" s="82" t="s">
        <v>27</v>
      </c>
      <c r="U28" s="82" t="s">
        <v>27</v>
      </c>
      <c r="V28" s="82" t="s">
        <v>27</v>
      </c>
      <c r="W28" s="82" t="s">
        <v>27</v>
      </c>
      <c r="X28" s="82" t="s">
        <v>27</v>
      </c>
      <c r="Y28" s="82"/>
      <c r="Z28" s="82"/>
      <c r="AA28" s="82"/>
      <c r="AB28" s="82"/>
      <c r="AC28" s="82"/>
      <c r="AD28" s="82"/>
      <c r="AE28" s="82"/>
    </row>
    <row r="29" spans="1:31" ht="30.75" thickBot="1" x14ac:dyDescent="0.55000000000000004">
      <c r="A29" s="81" t="s">
        <v>122</v>
      </c>
      <c r="B29" s="82" t="s">
        <v>10</v>
      </c>
      <c r="C29" s="82" t="s">
        <v>15</v>
      </c>
      <c r="D29" s="82" t="s">
        <v>29</v>
      </c>
      <c r="E29" s="82" t="s">
        <v>13</v>
      </c>
      <c r="F29" s="82" t="s">
        <v>94</v>
      </c>
      <c r="G29" s="82" t="s">
        <v>51</v>
      </c>
      <c r="H29" s="82" t="s">
        <v>27</v>
      </c>
      <c r="I29" s="82" t="s">
        <v>27</v>
      </c>
      <c r="J29" s="82" t="s">
        <v>27</v>
      </c>
      <c r="K29" s="82" t="s">
        <v>30</v>
      </c>
      <c r="L29" s="82" t="s">
        <v>27</v>
      </c>
      <c r="M29" s="82" t="s">
        <v>27</v>
      </c>
      <c r="N29" s="82" t="s">
        <v>27</v>
      </c>
      <c r="O29" s="82" t="s">
        <v>27</v>
      </c>
      <c r="P29" s="82" t="s">
        <v>27</v>
      </c>
      <c r="Q29" s="82" t="s">
        <v>27</v>
      </c>
      <c r="R29" s="82" t="s">
        <v>27</v>
      </c>
      <c r="S29" s="82" t="s">
        <v>27</v>
      </c>
      <c r="T29" s="82" t="s">
        <v>27</v>
      </c>
      <c r="U29" s="82" t="s">
        <v>27</v>
      </c>
      <c r="V29" s="82" t="s">
        <v>27</v>
      </c>
      <c r="W29" s="82" t="s">
        <v>27</v>
      </c>
      <c r="X29" s="82" t="s">
        <v>30</v>
      </c>
      <c r="Y29" s="82"/>
      <c r="Z29" s="82"/>
      <c r="AA29" s="82"/>
      <c r="AB29" s="82"/>
      <c r="AC29" s="82"/>
      <c r="AD29" s="82"/>
      <c r="AE29" s="82"/>
    </row>
    <row r="30" spans="1:31" ht="22.5" thickBot="1" x14ac:dyDescent="0.55000000000000004">
      <c r="A30" s="81" t="s">
        <v>123</v>
      </c>
      <c r="B30" s="82" t="s">
        <v>14</v>
      </c>
      <c r="C30" s="82" t="s">
        <v>15</v>
      </c>
      <c r="D30" s="82" t="s">
        <v>34</v>
      </c>
      <c r="E30" s="82" t="s">
        <v>93</v>
      </c>
      <c r="F30" s="82" t="s">
        <v>91</v>
      </c>
      <c r="G30" s="82" t="s">
        <v>51</v>
      </c>
      <c r="H30" s="82" t="s">
        <v>27</v>
      </c>
      <c r="I30" s="82" t="s">
        <v>27</v>
      </c>
      <c r="J30" s="82" t="s">
        <v>27</v>
      </c>
      <c r="K30" s="82" t="s">
        <v>30</v>
      </c>
      <c r="L30" s="82" t="s">
        <v>27</v>
      </c>
      <c r="M30" s="82" t="s">
        <v>27</v>
      </c>
      <c r="N30" s="82" t="s">
        <v>30</v>
      </c>
      <c r="O30" s="82" t="s">
        <v>30</v>
      </c>
      <c r="P30" s="82" t="s">
        <v>30</v>
      </c>
      <c r="Q30" s="82" t="s">
        <v>30</v>
      </c>
      <c r="R30" s="82" t="s">
        <v>30</v>
      </c>
      <c r="S30" s="82" t="s">
        <v>30</v>
      </c>
      <c r="T30" s="82" t="s">
        <v>30</v>
      </c>
      <c r="U30" s="82" t="s">
        <v>30</v>
      </c>
      <c r="V30" s="82" t="s">
        <v>30</v>
      </c>
      <c r="W30" s="82" t="s">
        <v>30</v>
      </c>
      <c r="X30" s="82" t="s">
        <v>30</v>
      </c>
      <c r="Y30" s="82"/>
      <c r="Z30" s="82"/>
      <c r="AA30" s="82"/>
      <c r="AB30" s="82"/>
      <c r="AC30" s="82"/>
      <c r="AD30" s="82"/>
      <c r="AE30" s="82"/>
    </row>
    <row r="31" spans="1:31" ht="15.75" customHeight="1" thickBot="1" x14ac:dyDescent="0.55000000000000004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</row>
    <row r="32" spans="1:31" ht="15.75" customHeight="1" thickBot="1" x14ac:dyDescent="0.55000000000000004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</row>
    <row r="33" spans="1:31" ht="15.75" customHeight="1" thickBot="1" x14ac:dyDescent="0.55000000000000004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</row>
    <row r="34" spans="1:31" ht="15.75" customHeight="1" thickBot="1" x14ac:dyDescent="0.5500000000000000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</row>
    <row r="35" spans="1:31" ht="15.75" customHeight="1" thickBot="1" x14ac:dyDescent="0.55000000000000004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</row>
    <row r="36" spans="1:31" ht="15.75" customHeight="1" thickBot="1" x14ac:dyDescent="0.5500000000000000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</row>
    <row r="37" spans="1:31" ht="15.75" customHeight="1" thickBot="1" x14ac:dyDescent="0.55000000000000004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</row>
    <row r="38" spans="1:31" ht="15.75" customHeight="1" thickBot="1" x14ac:dyDescent="0.55000000000000004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</row>
    <row r="39" spans="1:31" ht="15.75" customHeight="1" thickBot="1" x14ac:dyDescent="0.55000000000000004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</row>
    <row r="40" spans="1:31" ht="15.75" customHeight="1" thickBot="1" x14ac:dyDescent="0.55000000000000004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</row>
    <row r="41" spans="1:31" ht="15.75" customHeight="1" thickBot="1" x14ac:dyDescent="0.55000000000000004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</row>
    <row r="42" spans="1:31" ht="15.75" customHeight="1" thickBot="1" x14ac:dyDescent="0.55000000000000004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</row>
    <row r="43" spans="1:31" ht="15.75" customHeight="1" thickBot="1" x14ac:dyDescent="0.55000000000000004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</row>
    <row r="44" spans="1:31" ht="15.75" customHeight="1" thickBot="1" x14ac:dyDescent="0.55000000000000004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</row>
    <row r="45" spans="1:31" ht="15.75" customHeight="1" thickBot="1" x14ac:dyDescent="0.55000000000000004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</row>
    <row r="46" spans="1:31" ht="15.75" customHeight="1" thickBot="1" x14ac:dyDescent="0.55000000000000004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</row>
    <row r="47" spans="1:31" ht="15.75" customHeight="1" thickBot="1" x14ac:dyDescent="0.55000000000000004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</row>
    <row r="48" spans="1:31" ht="15.75" customHeight="1" thickBot="1" x14ac:dyDescent="0.55000000000000004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</row>
    <row r="49" spans="1:31" ht="15.75" customHeight="1" thickBot="1" x14ac:dyDescent="0.55000000000000004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</row>
    <row r="50" spans="1:31" ht="15.75" customHeight="1" thickBot="1" x14ac:dyDescent="0.55000000000000004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</row>
    <row r="51" spans="1:31" ht="15.75" customHeight="1" thickBot="1" x14ac:dyDescent="0.55000000000000004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</row>
    <row r="52" spans="1:31" ht="15.75" customHeight="1" thickBot="1" x14ac:dyDescent="0.5500000000000000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</row>
    <row r="53" spans="1:31" ht="15.75" customHeight="1" thickBot="1" x14ac:dyDescent="0.55000000000000004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</row>
    <row r="54" spans="1:31" ht="15.75" customHeight="1" thickBot="1" x14ac:dyDescent="0.55000000000000004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</row>
    <row r="55" spans="1:31" ht="15.75" customHeight="1" thickBot="1" x14ac:dyDescent="0.55000000000000004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</row>
    <row r="56" spans="1:31" ht="15.75" customHeight="1" thickBot="1" x14ac:dyDescent="0.55000000000000004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</row>
    <row r="57" spans="1:31" ht="15.75" customHeight="1" thickBot="1" x14ac:dyDescent="0.55000000000000004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</row>
    <row r="58" spans="1:31" ht="15.75" customHeight="1" thickBot="1" x14ac:dyDescent="0.55000000000000004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</row>
    <row r="59" spans="1:31" ht="15.75" customHeight="1" thickBot="1" x14ac:dyDescent="0.55000000000000004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</row>
    <row r="60" spans="1:31" ht="15.75" customHeight="1" thickBot="1" x14ac:dyDescent="0.55000000000000004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</row>
    <row r="61" spans="1:31" ht="15.75" customHeight="1" thickBot="1" x14ac:dyDescent="0.55000000000000004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</row>
    <row r="62" spans="1:31" ht="15.75" customHeight="1" thickBot="1" x14ac:dyDescent="0.55000000000000004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</row>
    <row r="63" spans="1:31" ht="15.75" customHeight="1" thickBot="1" x14ac:dyDescent="0.55000000000000004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</row>
    <row r="64" spans="1:31" ht="15.75" customHeight="1" thickBot="1" x14ac:dyDescent="0.55000000000000004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</row>
    <row r="65" spans="1:31" ht="15.75" customHeight="1" thickBot="1" x14ac:dyDescent="0.55000000000000004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</row>
    <row r="66" spans="1:31" ht="15.75" customHeight="1" thickBot="1" x14ac:dyDescent="0.55000000000000004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</row>
    <row r="67" spans="1:31" ht="15.75" customHeight="1" thickBot="1" x14ac:dyDescent="0.55000000000000004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</row>
    <row r="68" spans="1:31" ht="15.75" customHeight="1" thickBot="1" x14ac:dyDescent="0.55000000000000004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</row>
    <row r="69" spans="1:31" ht="15.75" customHeight="1" thickBot="1" x14ac:dyDescent="0.55000000000000004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</row>
    <row r="70" spans="1:31" ht="15.75" customHeight="1" thickBot="1" x14ac:dyDescent="0.55000000000000004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</row>
    <row r="71" spans="1:31" ht="15.75" customHeight="1" thickBot="1" x14ac:dyDescent="0.55000000000000004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</row>
    <row r="72" spans="1:31" ht="15.75" customHeight="1" thickBot="1" x14ac:dyDescent="0.55000000000000004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</row>
    <row r="73" spans="1:31" ht="15.75" customHeight="1" thickBot="1" x14ac:dyDescent="0.55000000000000004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</row>
    <row r="74" spans="1:31" ht="15.75" customHeight="1" thickBot="1" x14ac:dyDescent="0.55000000000000004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</row>
    <row r="75" spans="1:31" ht="15.75" customHeight="1" thickBot="1" x14ac:dyDescent="0.55000000000000004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</row>
    <row r="76" spans="1:31" ht="15.75" customHeight="1" thickBot="1" x14ac:dyDescent="0.55000000000000004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</row>
    <row r="77" spans="1:31" ht="15.75" customHeight="1" thickBot="1" x14ac:dyDescent="0.55000000000000004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</row>
    <row r="78" spans="1:31" ht="15.75" customHeight="1" thickBot="1" x14ac:dyDescent="0.55000000000000004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</row>
    <row r="79" spans="1:31" ht="15.75" customHeight="1" thickBot="1" x14ac:dyDescent="0.55000000000000004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</row>
    <row r="80" spans="1:31" ht="15.75" customHeight="1" thickBot="1" x14ac:dyDescent="0.55000000000000004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</row>
    <row r="81" spans="1:31" ht="15.75" customHeight="1" thickBot="1" x14ac:dyDescent="0.55000000000000004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</row>
    <row r="82" spans="1:31" ht="15.75" customHeight="1" thickBot="1" x14ac:dyDescent="0.55000000000000004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</row>
    <row r="83" spans="1:31" ht="15.75" customHeight="1" thickBot="1" x14ac:dyDescent="0.55000000000000004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</row>
    <row r="84" spans="1:31" ht="15.75" customHeight="1" thickBot="1" x14ac:dyDescent="0.55000000000000004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</row>
    <row r="85" spans="1:31" ht="15.75" customHeight="1" thickBot="1" x14ac:dyDescent="0.55000000000000004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</row>
    <row r="86" spans="1:31" ht="15.75" customHeight="1" thickBot="1" x14ac:dyDescent="0.55000000000000004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</row>
    <row r="87" spans="1:31" ht="15.75" customHeight="1" thickBot="1" x14ac:dyDescent="0.55000000000000004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</row>
    <row r="88" spans="1:31" ht="15.75" customHeight="1" thickBot="1" x14ac:dyDescent="0.55000000000000004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</row>
    <row r="89" spans="1:31" ht="15.75" customHeight="1" thickBot="1" x14ac:dyDescent="0.55000000000000004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</row>
    <row r="90" spans="1:31" ht="15.75" customHeight="1" thickBot="1" x14ac:dyDescent="0.55000000000000004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</row>
    <row r="91" spans="1:31" ht="15.75" customHeight="1" thickBot="1" x14ac:dyDescent="0.55000000000000004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</row>
    <row r="92" spans="1:31" ht="15.75" customHeight="1" thickBot="1" x14ac:dyDescent="0.55000000000000004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</row>
    <row r="93" spans="1:31" ht="15.75" customHeight="1" thickBot="1" x14ac:dyDescent="0.55000000000000004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</row>
    <row r="94" spans="1:31" ht="15.75" customHeight="1" thickBot="1" x14ac:dyDescent="0.55000000000000004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</row>
    <row r="95" spans="1:31" ht="15.75" customHeight="1" thickBot="1" x14ac:dyDescent="0.55000000000000004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</row>
    <row r="96" spans="1:31" ht="15.75" customHeight="1" thickBot="1" x14ac:dyDescent="0.55000000000000004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</row>
    <row r="97" spans="1:31" ht="15.75" customHeight="1" thickBot="1" x14ac:dyDescent="0.55000000000000004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</row>
    <row r="98" spans="1:31" ht="15.75" customHeight="1" thickBot="1" x14ac:dyDescent="0.55000000000000004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</row>
    <row r="99" spans="1:31" ht="15.75" customHeight="1" thickBot="1" x14ac:dyDescent="0.55000000000000004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</row>
    <row r="100" spans="1:31" ht="15.75" customHeight="1" thickBot="1" x14ac:dyDescent="0.55000000000000004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</row>
    <row r="101" spans="1:31" ht="15.75" customHeight="1" thickBot="1" x14ac:dyDescent="0.55000000000000004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</row>
    <row r="102" spans="1:31" ht="15.75" customHeight="1" thickBot="1" x14ac:dyDescent="0.55000000000000004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</row>
    <row r="103" spans="1:31" ht="15.75" customHeight="1" thickBot="1" x14ac:dyDescent="0.55000000000000004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</row>
    <row r="104" spans="1:31" ht="15.75" customHeight="1" thickBot="1" x14ac:dyDescent="0.55000000000000004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</row>
    <row r="105" spans="1:31" ht="15.75" customHeight="1" thickBot="1" x14ac:dyDescent="0.55000000000000004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</row>
    <row r="106" spans="1:31" ht="15.75" customHeight="1" thickBot="1" x14ac:dyDescent="0.55000000000000004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</row>
    <row r="107" spans="1:31" ht="15.75" customHeight="1" thickBot="1" x14ac:dyDescent="0.55000000000000004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</row>
    <row r="108" spans="1:31" ht="15.75" customHeight="1" thickBot="1" x14ac:dyDescent="0.55000000000000004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</row>
    <row r="109" spans="1:31" ht="15.75" customHeight="1" thickBot="1" x14ac:dyDescent="0.55000000000000004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</row>
    <row r="110" spans="1:31" ht="15.75" customHeight="1" thickBot="1" x14ac:dyDescent="0.55000000000000004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</row>
    <row r="111" spans="1:31" ht="15.75" customHeight="1" thickBot="1" x14ac:dyDescent="0.55000000000000004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</row>
    <row r="112" spans="1:31" ht="15.75" customHeight="1" thickBot="1" x14ac:dyDescent="0.55000000000000004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</row>
    <row r="113" spans="1:31" ht="15.75" customHeight="1" thickBot="1" x14ac:dyDescent="0.55000000000000004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</row>
    <row r="114" spans="1:31" ht="15.75" customHeight="1" thickBot="1" x14ac:dyDescent="0.55000000000000004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</row>
    <row r="115" spans="1:31" ht="15.75" customHeight="1" thickBot="1" x14ac:dyDescent="0.55000000000000004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</row>
    <row r="116" spans="1:31" ht="15.75" customHeight="1" thickBot="1" x14ac:dyDescent="0.55000000000000004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</row>
    <row r="117" spans="1:31" ht="15.75" customHeight="1" thickBot="1" x14ac:dyDescent="0.55000000000000004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</row>
    <row r="118" spans="1:31" ht="15.75" customHeight="1" thickBot="1" x14ac:dyDescent="0.55000000000000004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</row>
    <row r="119" spans="1:31" ht="15.75" customHeight="1" thickBot="1" x14ac:dyDescent="0.55000000000000004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</row>
    <row r="120" spans="1:31" ht="15.75" customHeight="1" thickBot="1" x14ac:dyDescent="0.55000000000000004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</row>
    <row r="121" spans="1:31" ht="15.75" customHeight="1" thickBot="1" x14ac:dyDescent="0.55000000000000004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</row>
    <row r="122" spans="1:31" ht="15.75" customHeight="1" thickBot="1" x14ac:dyDescent="0.55000000000000004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</row>
    <row r="123" spans="1:31" ht="15.75" customHeight="1" thickBot="1" x14ac:dyDescent="0.55000000000000004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</row>
    <row r="124" spans="1:31" ht="15.75" customHeight="1" thickBot="1" x14ac:dyDescent="0.55000000000000004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</row>
    <row r="125" spans="1:31" ht="15.75" customHeight="1" thickBot="1" x14ac:dyDescent="0.55000000000000004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</row>
    <row r="126" spans="1:31" ht="15.75" customHeight="1" thickBot="1" x14ac:dyDescent="0.55000000000000004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</row>
    <row r="127" spans="1:31" ht="15.75" customHeight="1" thickBot="1" x14ac:dyDescent="0.55000000000000004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</row>
    <row r="128" spans="1:31" ht="15.75" customHeight="1" thickBot="1" x14ac:dyDescent="0.55000000000000004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</row>
    <row r="129" spans="1:31" ht="15.75" customHeight="1" thickBot="1" x14ac:dyDescent="0.55000000000000004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</row>
    <row r="130" spans="1:31" ht="15.75" customHeight="1" thickBot="1" x14ac:dyDescent="0.55000000000000004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</row>
  </sheetData>
  <autoFilter ref="E1:E32" xr:uid="{00000000-0009-0000-0000-000000000000}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D998-E4CB-43C2-88A1-6E50211640C7}">
  <sheetPr>
    <tabColor rgb="FF28E6E6"/>
  </sheetPr>
  <dimension ref="A1:AA180"/>
  <sheetViews>
    <sheetView topLeftCell="A22" zoomScale="118" zoomScaleNormal="118" workbookViewId="0">
      <selection activeCell="F39" sqref="F39"/>
    </sheetView>
  </sheetViews>
  <sheetFormatPr defaultColWidth="12.625" defaultRowHeight="24" x14ac:dyDescent="0.55000000000000004"/>
  <cols>
    <col min="1" max="2" width="18.875" style="40" customWidth="1"/>
    <col min="3" max="3" width="14.75" style="40" customWidth="1"/>
    <col min="4" max="4" width="21.75" style="40" bestFit="1" customWidth="1"/>
    <col min="5" max="5" width="14" style="40" customWidth="1"/>
    <col min="6" max="6" width="18.125" style="40" bestFit="1" customWidth="1"/>
    <col min="7" max="7" width="26" style="40" bestFit="1" customWidth="1"/>
    <col min="8" max="8" width="18.125" style="40" customWidth="1"/>
    <col min="9" max="9" width="9.375" style="40" customWidth="1"/>
    <col min="10" max="10" width="8.125" style="40" customWidth="1"/>
    <col min="11" max="25" width="7.625" style="40" customWidth="1"/>
    <col min="26" max="26" width="7.5" style="40" customWidth="1"/>
    <col min="27" max="16384" width="12.625" style="40"/>
  </cols>
  <sheetData>
    <row r="1" spans="1:27" s="68" customFormat="1" ht="38.25" customHeight="1" x14ac:dyDescent="0.55000000000000004">
      <c r="A1" s="67" t="s">
        <v>8</v>
      </c>
      <c r="B1" s="67" t="s">
        <v>23</v>
      </c>
      <c r="C1" s="67" t="s">
        <v>24</v>
      </c>
      <c r="D1" s="67"/>
      <c r="E1" s="67" t="s">
        <v>22</v>
      </c>
      <c r="F1" s="67" t="s">
        <v>147</v>
      </c>
      <c r="G1" s="67"/>
      <c r="H1" s="67"/>
      <c r="I1" s="89" t="s">
        <v>124</v>
      </c>
      <c r="J1" s="83" t="s">
        <v>125</v>
      </c>
      <c r="K1" s="83" t="s">
        <v>126</v>
      </c>
      <c r="L1" s="83" t="s">
        <v>127</v>
      </c>
      <c r="M1" s="83" t="s">
        <v>128</v>
      </c>
      <c r="N1" s="83" t="s">
        <v>129</v>
      </c>
      <c r="O1" s="83" t="s">
        <v>130</v>
      </c>
      <c r="P1" s="83" t="s">
        <v>131</v>
      </c>
      <c r="Q1" s="83" t="s">
        <v>132</v>
      </c>
      <c r="R1" s="84" t="s">
        <v>133</v>
      </c>
      <c r="S1" s="84" t="s">
        <v>134</v>
      </c>
      <c r="T1" s="85" t="s">
        <v>135</v>
      </c>
      <c r="U1" s="85" t="s">
        <v>136</v>
      </c>
      <c r="V1" s="85" t="s">
        <v>137</v>
      </c>
      <c r="W1" s="85" t="s">
        <v>138</v>
      </c>
      <c r="X1" s="85" t="s">
        <v>139</v>
      </c>
      <c r="Y1" s="85" t="s">
        <v>140</v>
      </c>
    </row>
    <row r="2" spans="1:27" x14ac:dyDescent="0.55000000000000004">
      <c r="A2" s="41" t="s">
        <v>85</v>
      </c>
      <c r="B2" s="40" t="s">
        <v>10</v>
      </c>
      <c r="C2" s="40" t="s">
        <v>86</v>
      </c>
      <c r="D2" s="40" t="s">
        <v>26</v>
      </c>
      <c r="E2" s="40" t="s">
        <v>87</v>
      </c>
      <c r="F2" s="40" t="s">
        <v>88</v>
      </c>
      <c r="G2" s="40" t="s">
        <v>53</v>
      </c>
      <c r="H2" s="40" t="s">
        <v>89</v>
      </c>
      <c r="I2" s="90">
        <v>4</v>
      </c>
      <c r="J2" s="87">
        <v>4</v>
      </c>
      <c r="K2" s="87">
        <v>4</v>
      </c>
      <c r="L2" s="87">
        <v>4</v>
      </c>
      <c r="M2" s="87">
        <v>4</v>
      </c>
      <c r="N2" s="87">
        <v>4</v>
      </c>
      <c r="O2" s="87">
        <v>4</v>
      </c>
      <c r="P2" s="87">
        <v>4</v>
      </c>
      <c r="Q2" s="87">
        <v>4</v>
      </c>
      <c r="R2" s="87">
        <v>4</v>
      </c>
      <c r="S2" s="87">
        <v>4</v>
      </c>
      <c r="T2" s="88">
        <v>4</v>
      </c>
      <c r="U2" s="88">
        <v>4</v>
      </c>
      <c r="V2" s="88">
        <v>4</v>
      </c>
      <c r="W2" s="88">
        <v>4</v>
      </c>
      <c r="X2" s="88">
        <v>4</v>
      </c>
      <c r="Y2" s="88">
        <v>4</v>
      </c>
    </row>
    <row r="3" spans="1:27" x14ac:dyDescent="0.55000000000000004">
      <c r="A3" s="41" t="s">
        <v>90</v>
      </c>
      <c r="B3" s="40" t="s">
        <v>10</v>
      </c>
      <c r="C3" s="40" t="s">
        <v>86</v>
      </c>
      <c r="D3" s="40" t="s">
        <v>34</v>
      </c>
      <c r="E3" s="40" t="s">
        <v>87</v>
      </c>
      <c r="F3" s="40" t="s">
        <v>91</v>
      </c>
      <c r="G3" s="40" t="s">
        <v>51</v>
      </c>
      <c r="H3" s="40" t="s">
        <v>89</v>
      </c>
      <c r="I3" s="90">
        <v>4</v>
      </c>
      <c r="J3" s="87">
        <v>4</v>
      </c>
      <c r="K3" s="87">
        <v>4</v>
      </c>
      <c r="L3" s="87">
        <v>4</v>
      </c>
      <c r="M3" s="87">
        <v>4</v>
      </c>
      <c r="N3" s="87">
        <v>4</v>
      </c>
      <c r="O3" s="87">
        <v>4</v>
      </c>
      <c r="P3" s="87">
        <v>4</v>
      </c>
      <c r="Q3" s="87">
        <v>4</v>
      </c>
      <c r="R3" s="87">
        <v>4</v>
      </c>
      <c r="S3" s="87">
        <v>4</v>
      </c>
      <c r="T3" s="88">
        <v>4</v>
      </c>
      <c r="U3" s="88">
        <v>4</v>
      </c>
      <c r="V3" s="88">
        <v>4</v>
      </c>
      <c r="W3" s="88">
        <v>4</v>
      </c>
      <c r="X3" s="88">
        <v>4</v>
      </c>
      <c r="Y3" s="88">
        <v>4</v>
      </c>
    </row>
    <row r="4" spans="1:27" x14ac:dyDescent="0.55000000000000004">
      <c r="A4" s="41" t="s">
        <v>92</v>
      </c>
      <c r="B4" s="40" t="s">
        <v>14</v>
      </c>
      <c r="C4" s="40" t="s">
        <v>86</v>
      </c>
      <c r="D4" s="40" t="s">
        <v>34</v>
      </c>
      <c r="E4" s="40" t="s">
        <v>93</v>
      </c>
      <c r="F4" s="40" t="s">
        <v>94</v>
      </c>
      <c r="G4" s="40" t="s">
        <v>53</v>
      </c>
      <c r="H4" s="40" t="s">
        <v>89</v>
      </c>
      <c r="I4" s="90">
        <v>4</v>
      </c>
      <c r="J4" s="87">
        <v>4</v>
      </c>
      <c r="K4" s="87">
        <v>4</v>
      </c>
      <c r="L4" s="87">
        <v>4</v>
      </c>
      <c r="M4" s="87">
        <v>4</v>
      </c>
      <c r="N4" s="87">
        <v>4</v>
      </c>
      <c r="O4" s="87">
        <v>4</v>
      </c>
      <c r="P4" s="87">
        <v>4</v>
      </c>
      <c r="Q4" s="87">
        <v>4</v>
      </c>
      <c r="R4" s="87">
        <v>4</v>
      </c>
      <c r="S4" s="87">
        <v>4</v>
      </c>
      <c r="T4" s="88">
        <v>4</v>
      </c>
      <c r="U4" s="88">
        <v>4</v>
      </c>
      <c r="V4" s="88">
        <v>4</v>
      </c>
      <c r="W4" s="88">
        <v>4</v>
      </c>
      <c r="X4" s="88">
        <v>4</v>
      </c>
      <c r="Y4" s="88">
        <v>4</v>
      </c>
    </row>
    <row r="5" spans="1:27" x14ac:dyDescent="0.55000000000000004">
      <c r="A5" s="41" t="s">
        <v>95</v>
      </c>
      <c r="B5" s="40" t="s">
        <v>10</v>
      </c>
      <c r="C5" s="40" t="s">
        <v>86</v>
      </c>
      <c r="D5" s="40" t="s">
        <v>34</v>
      </c>
      <c r="E5" s="40" t="s">
        <v>87</v>
      </c>
      <c r="F5" s="40" t="s">
        <v>91</v>
      </c>
      <c r="G5" s="40" t="s">
        <v>53</v>
      </c>
      <c r="H5" s="40" t="s">
        <v>89</v>
      </c>
      <c r="I5" s="90">
        <v>3</v>
      </c>
      <c r="J5" s="87">
        <v>3</v>
      </c>
      <c r="K5" s="87">
        <v>3</v>
      </c>
      <c r="L5" s="87">
        <v>3</v>
      </c>
      <c r="M5" s="87">
        <v>3</v>
      </c>
      <c r="N5" s="87">
        <v>3</v>
      </c>
      <c r="O5" s="87">
        <v>3</v>
      </c>
      <c r="P5" s="87">
        <v>3</v>
      </c>
      <c r="Q5" s="87">
        <v>3</v>
      </c>
      <c r="R5" s="87">
        <v>3</v>
      </c>
      <c r="S5" s="87">
        <v>3</v>
      </c>
      <c r="T5" s="88">
        <v>4</v>
      </c>
      <c r="U5" s="88">
        <v>4</v>
      </c>
      <c r="V5" s="88">
        <v>4</v>
      </c>
      <c r="W5" s="88"/>
      <c r="X5" s="88">
        <v>4</v>
      </c>
      <c r="Y5" s="88">
        <v>4</v>
      </c>
    </row>
    <row r="6" spans="1:27" x14ac:dyDescent="0.55000000000000004">
      <c r="A6" s="41" t="s">
        <v>96</v>
      </c>
      <c r="B6" s="40" t="s">
        <v>10</v>
      </c>
      <c r="C6" s="40" t="s">
        <v>15</v>
      </c>
      <c r="D6" s="40" t="s">
        <v>35</v>
      </c>
      <c r="E6" s="40" t="s">
        <v>16</v>
      </c>
      <c r="F6" s="40" t="s">
        <v>94</v>
      </c>
      <c r="G6" s="40" t="s">
        <v>51</v>
      </c>
      <c r="H6" s="40" t="s">
        <v>89</v>
      </c>
      <c r="I6" s="90">
        <v>4</v>
      </c>
      <c r="J6" s="87">
        <v>4</v>
      </c>
      <c r="K6" s="87">
        <v>4</v>
      </c>
      <c r="L6" s="87">
        <v>4</v>
      </c>
      <c r="M6" s="87">
        <v>4</v>
      </c>
      <c r="N6" s="87">
        <v>4</v>
      </c>
      <c r="O6" s="87">
        <v>4</v>
      </c>
      <c r="P6" s="87">
        <v>4</v>
      </c>
      <c r="Q6" s="87">
        <v>4</v>
      </c>
      <c r="R6" s="87">
        <v>4</v>
      </c>
      <c r="S6" s="87">
        <v>4</v>
      </c>
      <c r="T6" s="88">
        <v>4</v>
      </c>
      <c r="U6" s="88">
        <v>4</v>
      </c>
      <c r="V6" s="88">
        <v>4</v>
      </c>
      <c r="W6" s="88">
        <v>4</v>
      </c>
      <c r="X6" s="88">
        <v>4</v>
      </c>
      <c r="Y6" s="88">
        <v>4</v>
      </c>
    </row>
    <row r="7" spans="1:27" x14ac:dyDescent="0.55000000000000004">
      <c r="A7" s="41" t="s">
        <v>97</v>
      </c>
      <c r="B7" s="40" t="s">
        <v>10</v>
      </c>
      <c r="C7" s="40" t="s">
        <v>86</v>
      </c>
      <c r="D7" s="40" t="s">
        <v>34</v>
      </c>
      <c r="E7" s="40" t="s">
        <v>87</v>
      </c>
      <c r="F7" s="40" t="s">
        <v>91</v>
      </c>
      <c r="G7" s="40" t="s">
        <v>51</v>
      </c>
      <c r="H7" s="40" t="s">
        <v>89</v>
      </c>
      <c r="I7" s="90">
        <v>5</v>
      </c>
      <c r="J7" s="87">
        <v>5</v>
      </c>
      <c r="K7" s="87">
        <v>5</v>
      </c>
      <c r="L7" s="87">
        <v>5</v>
      </c>
      <c r="M7" s="87">
        <v>4</v>
      </c>
      <c r="N7" s="87">
        <v>4</v>
      </c>
      <c r="O7" s="87">
        <v>4</v>
      </c>
      <c r="P7" s="87">
        <v>5</v>
      </c>
      <c r="Q7" s="87">
        <v>5</v>
      </c>
      <c r="R7" s="87">
        <v>5</v>
      </c>
      <c r="S7" s="87">
        <v>5</v>
      </c>
      <c r="T7" s="88">
        <v>4</v>
      </c>
      <c r="U7" s="88">
        <v>4</v>
      </c>
      <c r="V7" s="88">
        <v>5</v>
      </c>
      <c r="W7" s="88">
        <v>4</v>
      </c>
      <c r="X7" s="88">
        <v>5</v>
      </c>
      <c r="Y7" s="88">
        <v>5</v>
      </c>
    </row>
    <row r="8" spans="1:27" x14ac:dyDescent="0.55000000000000004">
      <c r="A8" s="41" t="s">
        <v>98</v>
      </c>
      <c r="B8" s="40" t="s">
        <v>10</v>
      </c>
      <c r="C8" s="40" t="s">
        <v>86</v>
      </c>
      <c r="D8" s="40" t="s">
        <v>26</v>
      </c>
      <c r="E8" s="40" t="s">
        <v>87</v>
      </c>
      <c r="F8" s="40" t="s">
        <v>88</v>
      </c>
      <c r="G8" s="40" t="s">
        <v>99</v>
      </c>
      <c r="H8" s="40" t="s">
        <v>89</v>
      </c>
      <c r="I8" s="90">
        <v>4</v>
      </c>
      <c r="J8" s="87">
        <v>5</v>
      </c>
      <c r="K8" s="87">
        <v>5</v>
      </c>
      <c r="L8" s="87">
        <v>5</v>
      </c>
      <c r="M8" s="87">
        <v>5</v>
      </c>
      <c r="N8" s="87">
        <v>4</v>
      </c>
      <c r="O8" s="87">
        <v>4</v>
      </c>
      <c r="P8" s="87">
        <v>5</v>
      </c>
      <c r="Q8" s="87">
        <v>4</v>
      </c>
      <c r="R8" s="87">
        <v>4</v>
      </c>
      <c r="S8" s="87">
        <v>4</v>
      </c>
      <c r="T8" s="88">
        <v>5</v>
      </c>
      <c r="U8" s="88">
        <v>4</v>
      </c>
      <c r="V8" s="88">
        <v>4</v>
      </c>
      <c r="W8" s="88">
        <v>4</v>
      </c>
      <c r="X8" s="88">
        <v>4</v>
      </c>
      <c r="Y8" s="88">
        <v>4</v>
      </c>
    </row>
    <row r="9" spans="1:27" x14ac:dyDescent="0.55000000000000004">
      <c r="A9" s="41" t="s">
        <v>100</v>
      </c>
      <c r="B9" s="40" t="s">
        <v>10</v>
      </c>
      <c r="C9" s="40" t="s">
        <v>86</v>
      </c>
      <c r="D9" s="40" t="s">
        <v>34</v>
      </c>
      <c r="E9" s="40" t="s">
        <v>87</v>
      </c>
      <c r="F9" s="40" t="s">
        <v>91</v>
      </c>
      <c r="G9" s="40" t="s">
        <v>53</v>
      </c>
      <c r="H9" s="40" t="s">
        <v>89</v>
      </c>
      <c r="I9" s="90">
        <v>4</v>
      </c>
      <c r="J9" s="87">
        <v>4</v>
      </c>
      <c r="K9" s="87">
        <v>4</v>
      </c>
      <c r="L9" s="87">
        <v>4</v>
      </c>
      <c r="M9" s="87">
        <v>4</v>
      </c>
      <c r="N9" s="87">
        <v>4</v>
      </c>
      <c r="O9" s="87">
        <v>4</v>
      </c>
      <c r="P9" s="87">
        <v>4</v>
      </c>
      <c r="Q9" s="87">
        <v>4</v>
      </c>
      <c r="R9" s="87">
        <v>4</v>
      </c>
      <c r="S9" s="87">
        <v>4</v>
      </c>
      <c r="T9" s="88">
        <v>4</v>
      </c>
      <c r="U9" s="88">
        <v>4</v>
      </c>
      <c r="V9" s="88">
        <v>4</v>
      </c>
      <c r="W9" s="88">
        <v>4</v>
      </c>
      <c r="X9" s="88">
        <v>4</v>
      </c>
      <c r="Y9" s="88">
        <v>4</v>
      </c>
    </row>
    <row r="10" spans="1:27" x14ac:dyDescent="0.55000000000000004">
      <c r="A10" s="41" t="s">
        <v>101</v>
      </c>
      <c r="B10" s="40" t="s">
        <v>10</v>
      </c>
      <c r="C10" s="40" t="s">
        <v>86</v>
      </c>
      <c r="D10" s="40" t="s">
        <v>34</v>
      </c>
      <c r="E10" s="40" t="s">
        <v>87</v>
      </c>
      <c r="F10" s="40" t="s">
        <v>91</v>
      </c>
      <c r="G10" s="40" t="s">
        <v>53</v>
      </c>
      <c r="H10" s="40" t="s">
        <v>89</v>
      </c>
      <c r="I10" s="90">
        <v>5</v>
      </c>
      <c r="J10" s="87">
        <v>5</v>
      </c>
      <c r="K10" s="87">
        <v>5</v>
      </c>
      <c r="L10" s="87">
        <v>5</v>
      </c>
      <c r="M10" s="87">
        <v>5</v>
      </c>
      <c r="N10" s="87">
        <v>5</v>
      </c>
      <c r="O10" s="87">
        <v>5</v>
      </c>
      <c r="P10" s="87">
        <v>5</v>
      </c>
      <c r="Q10" s="87">
        <v>5</v>
      </c>
      <c r="R10" s="87">
        <v>5</v>
      </c>
      <c r="S10" s="87">
        <v>5</v>
      </c>
      <c r="T10" s="88">
        <v>5</v>
      </c>
      <c r="U10" s="88">
        <v>5</v>
      </c>
      <c r="V10" s="88">
        <v>5</v>
      </c>
      <c r="W10" s="88">
        <v>5</v>
      </c>
      <c r="X10" s="88">
        <v>5</v>
      </c>
      <c r="Y10" s="88">
        <v>5</v>
      </c>
      <c r="AA10" s="40" t="s">
        <v>102</v>
      </c>
    </row>
    <row r="11" spans="1:27" x14ac:dyDescent="0.55000000000000004">
      <c r="A11" s="41" t="s">
        <v>103</v>
      </c>
      <c r="B11" s="40" t="s">
        <v>10</v>
      </c>
      <c r="C11" s="40" t="s">
        <v>86</v>
      </c>
      <c r="D11" s="40" t="s">
        <v>34</v>
      </c>
      <c r="E11" s="40" t="s">
        <v>93</v>
      </c>
      <c r="F11" s="40" t="s">
        <v>91</v>
      </c>
      <c r="G11" s="40" t="s">
        <v>51</v>
      </c>
      <c r="H11" s="40" t="s">
        <v>89</v>
      </c>
      <c r="I11" s="90">
        <v>5</v>
      </c>
      <c r="J11" s="87">
        <v>5</v>
      </c>
      <c r="K11" s="87">
        <v>5</v>
      </c>
      <c r="L11" s="87">
        <v>5</v>
      </c>
      <c r="M11" s="87">
        <v>5</v>
      </c>
      <c r="N11" s="87">
        <v>5</v>
      </c>
      <c r="O11" s="87">
        <v>5</v>
      </c>
      <c r="P11" s="87">
        <v>5</v>
      </c>
      <c r="Q11" s="87">
        <v>5</v>
      </c>
      <c r="R11" s="87">
        <v>5</v>
      </c>
      <c r="S11" s="87">
        <v>5</v>
      </c>
      <c r="T11" s="88">
        <v>5</v>
      </c>
      <c r="U11" s="88">
        <v>5</v>
      </c>
      <c r="V11" s="88">
        <v>5</v>
      </c>
      <c r="W11" s="88">
        <v>5</v>
      </c>
      <c r="X11" s="88">
        <v>5</v>
      </c>
      <c r="Y11" s="88">
        <v>5</v>
      </c>
    </row>
    <row r="12" spans="1:27" x14ac:dyDescent="0.55000000000000004">
      <c r="A12" s="41" t="s">
        <v>104</v>
      </c>
      <c r="B12" s="40" t="s">
        <v>10</v>
      </c>
      <c r="C12" s="40" t="s">
        <v>15</v>
      </c>
      <c r="D12" s="40" t="s">
        <v>34</v>
      </c>
      <c r="E12" s="40" t="s">
        <v>93</v>
      </c>
      <c r="F12" s="40" t="s">
        <v>91</v>
      </c>
      <c r="G12" s="40" t="s">
        <v>54</v>
      </c>
      <c r="H12" s="40" t="s">
        <v>89</v>
      </c>
      <c r="I12" s="90">
        <v>4</v>
      </c>
      <c r="J12" s="87">
        <v>4</v>
      </c>
      <c r="K12" s="87">
        <v>4</v>
      </c>
      <c r="L12" s="87">
        <v>4</v>
      </c>
      <c r="M12" s="87">
        <v>4</v>
      </c>
      <c r="N12" s="87">
        <v>4</v>
      </c>
      <c r="O12" s="87">
        <v>4</v>
      </c>
      <c r="P12" s="87">
        <v>4</v>
      </c>
      <c r="Q12" s="87">
        <v>4</v>
      </c>
      <c r="R12" s="87">
        <v>4</v>
      </c>
      <c r="S12" s="87">
        <v>4</v>
      </c>
      <c r="T12" s="88">
        <v>4</v>
      </c>
      <c r="U12" s="88">
        <v>4</v>
      </c>
      <c r="V12" s="88">
        <v>4</v>
      </c>
      <c r="W12" s="88">
        <v>4</v>
      </c>
      <c r="X12" s="88">
        <v>4</v>
      </c>
      <c r="Y12" s="88">
        <v>4</v>
      </c>
    </row>
    <row r="13" spans="1:27" x14ac:dyDescent="0.55000000000000004">
      <c r="A13" s="41" t="s">
        <v>105</v>
      </c>
      <c r="B13" s="40" t="s">
        <v>14</v>
      </c>
      <c r="C13" s="40" t="s">
        <v>15</v>
      </c>
      <c r="D13" s="40" t="s">
        <v>29</v>
      </c>
      <c r="E13" s="40" t="s">
        <v>146</v>
      </c>
      <c r="F13" s="40" t="s">
        <v>106</v>
      </c>
      <c r="G13" s="40" t="s">
        <v>54</v>
      </c>
      <c r="H13" s="40" t="s">
        <v>89</v>
      </c>
      <c r="I13" s="90">
        <v>5</v>
      </c>
      <c r="J13" s="87">
        <v>5</v>
      </c>
      <c r="K13" s="87">
        <v>5</v>
      </c>
      <c r="L13" s="87">
        <v>5</v>
      </c>
      <c r="M13" s="87">
        <v>5</v>
      </c>
      <c r="N13" s="87">
        <v>5</v>
      </c>
      <c r="O13" s="87">
        <v>5</v>
      </c>
      <c r="P13" s="87">
        <v>5</v>
      </c>
      <c r="Q13" s="87">
        <v>5</v>
      </c>
      <c r="R13" s="87">
        <v>5</v>
      </c>
      <c r="S13" s="87">
        <v>5</v>
      </c>
      <c r="T13" s="88">
        <v>5</v>
      </c>
      <c r="U13" s="88">
        <v>5</v>
      </c>
      <c r="V13" s="88">
        <v>5</v>
      </c>
      <c r="W13" s="88">
        <v>5</v>
      </c>
      <c r="X13" s="88">
        <v>5</v>
      </c>
      <c r="Y13" s="88">
        <v>5</v>
      </c>
    </row>
    <row r="14" spans="1:27" x14ac:dyDescent="0.55000000000000004">
      <c r="A14" s="41" t="s">
        <v>107</v>
      </c>
      <c r="B14" s="40" t="s">
        <v>10</v>
      </c>
      <c r="C14" s="40" t="s">
        <v>86</v>
      </c>
      <c r="D14" s="40" t="s">
        <v>29</v>
      </c>
      <c r="E14" s="40" t="s">
        <v>93</v>
      </c>
      <c r="F14" s="40" t="s">
        <v>94</v>
      </c>
      <c r="G14" s="40" t="s">
        <v>53</v>
      </c>
      <c r="H14" s="40" t="s">
        <v>89</v>
      </c>
      <c r="I14" s="90">
        <v>5</v>
      </c>
      <c r="J14" s="87">
        <v>4</v>
      </c>
      <c r="K14" s="87">
        <v>4</v>
      </c>
      <c r="L14" s="87">
        <v>4</v>
      </c>
      <c r="M14" s="87">
        <v>5</v>
      </c>
      <c r="N14" s="87">
        <v>4</v>
      </c>
      <c r="O14" s="87">
        <v>4</v>
      </c>
      <c r="P14" s="87">
        <v>4</v>
      </c>
      <c r="Q14" s="87">
        <v>4</v>
      </c>
      <c r="R14" s="87">
        <v>4</v>
      </c>
      <c r="S14" s="87">
        <v>4</v>
      </c>
      <c r="T14" s="88">
        <v>5</v>
      </c>
      <c r="U14" s="88">
        <v>5</v>
      </c>
      <c r="V14" s="88">
        <v>5</v>
      </c>
      <c r="W14" s="88">
        <v>5</v>
      </c>
      <c r="X14" s="88">
        <v>5</v>
      </c>
      <c r="Y14" s="88">
        <v>5</v>
      </c>
    </row>
    <row r="15" spans="1:27" x14ac:dyDescent="0.55000000000000004">
      <c r="A15" s="41" t="s">
        <v>108</v>
      </c>
      <c r="B15" s="40" t="s">
        <v>10</v>
      </c>
      <c r="C15" s="40" t="s">
        <v>86</v>
      </c>
      <c r="D15" s="40" t="s">
        <v>34</v>
      </c>
      <c r="E15" s="40" t="s">
        <v>93</v>
      </c>
      <c r="F15" s="40" t="s">
        <v>91</v>
      </c>
      <c r="G15" s="40" t="s">
        <v>54</v>
      </c>
      <c r="H15" s="40" t="s">
        <v>89</v>
      </c>
      <c r="I15" s="90">
        <v>5</v>
      </c>
      <c r="J15" s="87">
        <v>5</v>
      </c>
      <c r="K15" s="87">
        <v>5</v>
      </c>
      <c r="L15" s="87">
        <v>5</v>
      </c>
      <c r="M15" s="87">
        <v>5</v>
      </c>
      <c r="N15" s="87">
        <v>5</v>
      </c>
      <c r="O15" s="87">
        <v>5</v>
      </c>
      <c r="P15" s="87">
        <v>5</v>
      </c>
      <c r="Q15" s="87">
        <v>5</v>
      </c>
      <c r="R15" s="87">
        <v>5</v>
      </c>
      <c r="S15" s="87">
        <v>5</v>
      </c>
      <c r="T15" s="88">
        <v>5</v>
      </c>
      <c r="U15" s="88">
        <v>5</v>
      </c>
      <c r="V15" s="88">
        <v>5</v>
      </c>
      <c r="W15" s="88">
        <v>5</v>
      </c>
      <c r="X15" s="88">
        <v>5</v>
      </c>
      <c r="Y15" s="88">
        <v>5</v>
      </c>
    </row>
    <row r="16" spans="1:27" x14ac:dyDescent="0.55000000000000004">
      <c r="A16" s="41" t="s">
        <v>109</v>
      </c>
      <c r="B16" s="40" t="s">
        <v>14</v>
      </c>
      <c r="C16" s="40" t="s">
        <v>86</v>
      </c>
      <c r="D16" s="40" t="s">
        <v>29</v>
      </c>
      <c r="E16" s="40" t="s">
        <v>16</v>
      </c>
      <c r="F16" s="40" t="s">
        <v>106</v>
      </c>
      <c r="G16" s="40" t="s">
        <v>54</v>
      </c>
      <c r="H16" s="40" t="s">
        <v>89</v>
      </c>
      <c r="I16" s="90">
        <v>5</v>
      </c>
      <c r="J16" s="87">
        <v>5</v>
      </c>
      <c r="K16" s="87">
        <v>5</v>
      </c>
      <c r="L16" s="87">
        <v>5</v>
      </c>
      <c r="M16" s="87">
        <v>5</v>
      </c>
      <c r="N16" s="87">
        <v>5</v>
      </c>
      <c r="O16" s="87">
        <v>5</v>
      </c>
      <c r="P16" s="87">
        <v>5</v>
      </c>
      <c r="Q16" s="87">
        <v>5</v>
      </c>
      <c r="R16" s="87">
        <v>5</v>
      </c>
      <c r="S16" s="87">
        <v>5</v>
      </c>
      <c r="T16" s="88">
        <v>5</v>
      </c>
      <c r="U16" s="88">
        <v>5</v>
      </c>
      <c r="V16" s="88">
        <v>5</v>
      </c>
      <c r="W16" s="88">
        <v>5</v>
      </c>
      <c r="X16" s="88">
        <v>5</v>
      </c>
      <c r="Y16" s="88">
        <v>5</v>
      </c>
    </row>
    <row r="17" spans="1:27" x14ac:dyDescent="0.55000000000000004">
      <c r="A17" s="41" t="s">
        <v>110</v>
      </c>
      <c r="B17" s="40" t="s">
        <v>10</v>
      </c>
      <c r="C17" s="40" t="s">
        <v>86</v>
      </c>
      <c r="D17" s="40" t="s">
        <v>34</v>
      </c>
      <c r="E17" s="40" t="s">
        <v>87</v>
      </c>
      <c r="F17" s="40" t="s">
        <v>91</v>
      </c>
      <c r="G17" s="40" t="s">
        <v>50</v>
      </c>
      <c r="H17" s="40" t="s">
        <v>89</v>
      </c>
      <c r="I17" s="90">
        <v>5</v>
      </c>
      <c r="J17" s="87">
        <v>5</v>
      </c>
      <c r="K17" s="87">
        <v>5</v>
      </c>
      <c r="L17" s="87">
        <v>5</v>
      </c>
      <c r="M17" s="87">
        <v>5</v>
      </c>
      <c r="N17" s="87">
        <v>5</v>
      </c>
      <c r="O17" s="87">
        <v>5</v>
      </c>
      <c r="P17" s="87">
        <v>5</v>
      </c>
      <c r="Q17" s="87">
        <v>5</v>
      </c>
      <c r="R17" s="87">
        <v>5</v>
      </c>
      <c r="S17" s="87">
        <v>5</v>
      </c>
      <c r="T17" s="88">
        <v>5</v>
      </c>
      <c r="U17" s="88">
        <v>5</v>
      </c>
      <c r="V17" s="88"/>
      <c r="W17" s="88">
        <v>5</v>
      </c>
      <c r="X17" s="88">
        <v>5</v>
      </c>
      <c r="Y17" s="88">
        <v>5</v>
      </c>
    </row>
    <row r="18" spans="1:27" x14ac:dyDescent="0.55000000000000004">
      <c r="A18" s="41" t="s">
        <v>111</v>
      </c>
      <c r="B18" s="40" t="s">
        <v>14</v>
      </c>
      <c r="C18" s="40" t="s">
        <v>15</v>
      </c>
      <c r="D18" s="40" t="s">
        <v>29</v>
      </c>
      <c r="E18" s="40" t="s">
        <v>146</v>
      </c>
      <c r="F18" s="40" t="s">
        <v>94</v>
      </c>
      <c r="G18" s="40" t="s">
        <v>54</v>
      </c>
      <c r="H18" s="40" t="s">
        <v>89</v>
      </c>
      <c r="I18" s="90">
        <v>5</v>
      </c>
      <c r="J18" s="87">
        <v>5</v>
      </c>
      <c r="K18" s="87">
        <v>5</v>
      </c>
      <c r="L18" s="87">
        <v>5</v>
      </c>
      <c r="M18" s="87">
        <v>5</v>
      </c>
      <c r="N18" s="87">
        <v>5</v>
      </c>
      <c r="O18" s="87">
        <v>5</v>
      </c>
      <c r="P18" s="87">
        <v>5</v>
      </c>
      <c r="Q18" s="87">
        <v>5</v>
      </c>
      <c r="R18" s="87">
        <v>5</v>
      </c>
      <c r="S18" s="87">
        <v>5</v>
      </c>
      <c r="T18" s="88">
        <v>5</v>
      </c>
      <c r="U18" s="88">
        <v>5</v>
      </c>
      <c r="V18" s="88">
        <v>5</v>
      </c>
      <c r="W18" s="88">
        <v>5</v>
      </c>
      <c r="X18" s="88">
        <v>5</v>
      </c>
      <c r="Y18" s="88">
        <v>5</v>
      </c>
    </row>
    <row r="19" spans="1:27" x14ac:dyDescent="0.55000000000000004">
      <c r="A19" s="41" t="s">
        <v>112</v>
      </c>
      <c r="B19" s="40" t="s">
        <v>10</v>
      </c>
      <c r="C19" s="40" t="s">
        <v>86</v>
      </c>
      <c r="D19" s="40" t="s">
        <v>34</v>
      </c>
      <c r="E19" s="40" t="s">
        <v>93</v>
      </c>
      <c r="F19" s="40" t="s">
        <v>91</v>
      </c>
      <c r="G19" s="40" t="s">
        <v>52</v>
      </c>
      <c r="H19" s="40" t="s">
        <v>89</v>
      </c>
      <c r="I19" s="90">
        <v>4</v>
      </c>
      <c r="J19" s="87">
        <v>4</v>
      </c>
      <c r="K19" s="87">
        <v>4</v>
      </c>
      <c r="L19" s="87">
        <v>4</v>
      </c>
      <c r="M19" s="87">
        <v>4</v>
      </c>
      <c r="N19" s="87">
        <v>4</v>
      </c>
      <c r="O19" s="87">
        <v>4</v>
      </c>
      <c r="P19" s="87">
        <v>4</v>
      </c>
      <c r="Q19" s="87">
        <v>4</v>
      </c>
      <c r="R19" s="87">
        <v>4</v>
      </c>
      <c r="S19" s="87">
        <v>4</v>
      </c>
      <c r="T19" s="88">
        <v>4</v>
      </c>
      <c r="U19" s="88">
        <v>4</v>
      </c>
      <c r="V19" s="88">
        <v>4</v>
      </c>
      <c r="W19" s="88">
        <v>4</v>
      </c>
      <c r="X19" s="88">
        <v>4</v>
      </c>
      <c r="Y19" s="88">
        <v>4</v>
      </c>
    </row>
    <row r="20" spans="1:27" x14ac:dyDescent="0.55000000000000004">
      <c r="A20" s="41" t="s">
        <v>113</v>
      </c>
      <c r="B20" s="40" t="s">
        <v>10</v>
      </c>
      <c r="C20" s="40" t="s">
        <v>15</v>
      </c>
      <c r="D20" s="40" t="s">
        <v>29</v>
      </c>
      <c r="E20" s="40" t="s">
        <v>16</v>
      </c>
      <c r="F20" s="40" t="s">
        <v>94</v>
      </c>
      <c r="G20" s="40" t="s">
        <v>52</v>
      </c>
      <c r="H20" s="40" t="s">
        <v>89</v>
      </c>
      <c r="I20" s="90">
        <v>5</v>
      </c>
      <c r="J20" s="87">
        <v>5</v>
      </c>
      <c r="K20" s="87">
        <v>5</v>
      </c>
      <c r="L20" s="87">
        <v>5</v>
      </c>
      <c r="M20" s="87">
        <v>5</v>
      </c>
      <c r="N20" s="87">
        <v>5</v>
      </c>
      <c r="O20" s="87">
        <v>5</v>
      </c>
      <c r="P20" s="87">
        <v>5</v>
      </c>
      <c r="Q20" s="87">
        <v>5</v>
      </c>
      <c r="R20" s="87">
        <v>5</v>
      </c>
      <c r="S20" s="87">
        <v>5</v>
      </c>
      <c r="T20" s="88">
        <v>5</v>
      </c>
      <c r="U20" s="88">
        <v>5</v>
      </c>
      <c r="V20" s="88">
        <v>5</v>
      </c>
      <c r="W20" s="88">
        <v>5</v>
      </c>
      <c r="X20" s="88">
        <v>5</v>
      </c>
      <c r="Y20" s="88">
        <v>5</v>
      </c>
    </row>
    <row r="21" spans="1:27" x14ac:dyDescent="0.55000000000000004">
      <c r="A21" s="41" t="s">
        <v>114</v>
      </c>
      <c r="B21" s="40" t="s">
        <v>10</v>
      </c>
      <c r="C21" s="40" t="s">
        <v>86</v>
      </c>
      <c r="D21" s="40" t="s">
        <v>29</v>
      </c>
      <c r="E21" s="40" t="s">
        <v>93</v>
      </c>
      <c r="F21" s="40" t="s">
        <v>91</v>
      </c>
      <c r="G21" s="40" t="s">
        <v>51</v>
      </c>
      <c r="H21" s="40" t="s">
        <v>89</v>
      </c>
      <c r="I21" s="90">
        <v>5</v>
      </c>
      <c r="J21" s="87">
        <v>5</v>
      </c>
      <c r="K21" s="87">
        <v>5</v>
      </c>
      <c r="L21" s="87">
        <v>5</v>
      </c>
      <c r="M21" s="87">
        <v>5</v>
      </c>
      <c r="N21" s="87">
        <v>5</v>
      </c>
      <c r="O21" s="87">
        <v>5</v>
      </c>
      <c r="P21" s="87">
        <v>5</v>
      </c>
      <c r="Q21" s="87">
        <v>5</v>
      </c>
      <c r="R21" s="87">
        <v>5</v>
      </c>
      <c r="S21" s="87">
        <v>5</v>
      </c>
      <c r="T21" s="88">
        <v>5</v>
      </c>
      <c r="U21" s="88">
        <v>5</v>
      </c>
      <c r="V21" s="88">
        <v>5</v>
      </c>
      <c r="W21" s="88">
        <v>5</v>
      </c>
      <c r="X21" s="88">
        <v>5</v>
      </c>
      <c r="Y21" s="88">
        <v>5</v>
      </c>
    </row>
    <row r="22" spans="1:27" x14ac:dyDescent="0.55000000000000004">
      <c r="A22" s="41" t="s">
        <v>115</v>
      </c>
      <c r="B22" s="40" t="s">
        <v>10</v>
      </c>
      <c r="C22" s="40" t="s">
        <v>15</v>
      </c>
      <c r="D22" s="40" t="s">
        <v>29</v>
      </c>
      <c r="E22" s="40" t="s">
        <v>148</v>
      </c>
      <c r="F22" s="40" t="s">
        <v>88</v>
      </c>
      <c r="G22" s="40" t="s">
        <v>50</v>
      </c>
      <c r="H22" s="40" t="s">
        <v>89</v>
      </c>
      <c r="I22" s="90">
        <v>5</v>
      </c>
      <c r="J22" s="87">
        <v>5</v>
      </c>
      <c r="K22" s="87">
        <v>5</v>
      </c>
      <c r="L22" s="87">
        <v>5</v>
      </c>
      <c r="M22" s="87">
        <v>5</v>
      </c>
      <c r="N22" s="87">
        <v>5</v>
      </c>
      <c r="O22" s="87">
        <v>5</v>
      </c>
      <c r="P22" s="87">
        <v>5</v>
      </c>
      <c r="Q22" s="87">
        <v>5</v>
      </c>
      <c r="R22" s="87">
        <v>5</v>
      </c>
      <c r="S22" s="87">
        <v>5</v>
      </c>
      <c r="T22" s="88">
        <v>5</v>
      </c>
      <c r="U22" s="88">
        <v>5</v>
      </c>
      <c r="V22" s="88">
        <v>5</v>
      </c>
      <c r="W22" s="88">
        <v>5</v>
      </c>
      <c r="X22" s="88">
        <v>5</v>
      </c>
      <c r="Y22" s="88">
        <v>5</v>
      </c>
    </row>
    <row r="23" spans="1:27" x14ac:dyDescent="0.55000000000000004">
      <c r="A23" s="41" t="s">
        <v>116</v>
      </c>
      <c r="B23" s="40" t="s">
        <v>10</v>
      </c>
      <c r="C23" s="40" t="s">
        <v>15</v>
      </c>
      <c r="D23" s="40" t="s">
        <v>29</v>
      </c>
      <c r="E23" s="40" t="s">
        <v>93</v>
      </c>
      <c r="F23" s="40" t="s">
        <v>91</v>
      </c>
      <c r="G23" s="40" t="s">
        <v>51</v>
      </c>
      <c r="H23" s="40" t="s">
        <v>89</v>
      </c>
      <c r="I23" s="90">
        <v>4</v>
      </c>
      <c r="J23" s="87">
        <v>4</v>
      </c>
      <c r="K23" s="87">
        <v>4</v>
      </c>
      <c r="L23" s="87">
        <v>4</v>
      </c>
      <c r="M23" s="87">
        <v>4</v>
      </c>
      <c r="N23" s="87">
        <v>4</v>
      </c>
      <c r="O23" s="87">
        <v>4</v>
      </c>
      <c r="P23" s="87">
        <v>4</v>
      </c>
      <c r="Q23" s="87">
        <v>4</v>
      </c>
      <c r="R23" s="87">
        <v>4</v>
      </c>
      <c r="S23" s="87">
        <v>4</v>
      </c>
      <c r="T23" s="88">
        <v>4</v>
      </c>
      <c r="U23" s="88">
        <v>4</v>
      </c>
      <c r="V23" s="88">
        <v>4</v>
      </c>
      <c r="W23" s="88">
        <v>4</v>
      </c>
      <c r="X23" s="88">
        <v>4</v>
      </c>
      <c r="Y23" s="88">
        <v>4</v>
      </c>
      <c r="AA23" s="40" t="s">
        <v>102</v>
      </c>
    </row>
    <row r="24" spans="1:27" x14ac:dyDescent="0.55000000000000004">
      <c r="A24" s="41" t="s">
        <v>117</v>
      </c>
      <c r="B24" s="40" t="s">
        <v>10</v>
      </c>
      <c r="C24" s="40" t="s">
        <v>86</v>
      </c>
      <c r="D24" s="40" t="s">
        <v>35</v>
      </c>
      <c r="E24" s="40" t="s">
        <v>87</v>
      </c>
      <c r="F24" s="40" t="s">
        <v>91</v>
      </c>
      <c r="G24" s="40" t="s">
        <v>50</v>
      </c>
      <c r="H24" s="40" t="s">
        <v>89</v>
      </c>
      <c r="I24" s="90">
        <v>5</v>
      </c>
      <c r="J24" s="87">
        <v>5</v>
      </c>
      <c r="K24" s="87">
        <v>5</v>
      </c>
      <c r="L24" s="87">
        <v>5</v>
      </c>
      <c r="M24" s="87">
        <v>5</v>
      </c>
      <c r="N24" s="87">
        <v>5</v>
      </c>
      <c r="O24" s="87">
        <v>5</v>
      </c>
      <c r="P24" s="87">
        <v>5</v>
      </c>
      <c r="Q24" s="87">
        <v>5</v>
      </c>
      <c r="R24" s="87">
        <v>5</v>
      </c>
      <c r="S24" s="87">
        <v>5</v>
      </c>
      <c r="T24" s="88">
        <v>5</v>
      </c>
      <c r="U24" s="88">
        <v>5</v>
      </c>
      <c r="V24" s="88">
        <v>5</v>
      </c>
      <c r="W24" s="88">
        <v>5</v>
      </c>
      <c r="X24" s="88">
        <v>5</v>
      </c>
      <c r="Y24" s="88">
        <v>5</v>
      </c>
      <c r="AA24" s="40" t="s">
        <v>102</v>
      </c>
    </row>
    <row r="25" spans="1:27" x14ac:dyDescent="0.55000000000000004">
      <c r="A25" s="41" t="s">
        <v>118</v>
      </c>
      <c r="B25" s="40" t="s">
        <v>10</v>
      </c>
      <c r="C25" s="40" t="s">
        <v>86</v>
      </c>
      <c r="D25" s="40" t="s">
        <v>34</v>
      </c>
      <c r="E25" s="40" t="s">
        <v>87</v>
      </c>
      <c r="F25" s="40" t="s">
        <v>91</v>
      </c>
      <c r="G25" s="40" t="s">
        <v>54</v>
      </c>
      <c r="H25" s="40" t="s">
        <v>89</v>
      </c>
      <c r="I25" s="90">
        <v>5</v>
      </c>
      <c r="J25" s="87">
        <v>5</v>
      </c>
      <c r="K25" s="87">
        <v>5</v>
      </c>
      <c r="L25" s="87">
        <v>5</v>
      </c>
      <c r="M25" s="87">
        <v>5</v>
      </c>
      <c r="N25" s="87">
        <v>5</v>
      </c>
      <c r="O25" s="87">
        <v>5</v>
      </c>
      <c r="P25" s="87">
        <v>5</v>
      </c>
      <c r="Q25" s="87">
        <v>5</v>
      </c>
      <c r="R25" s="87">
        <v>5</v>
      </c>
      <c r="S25" s="87">
        <v>5</v>
      </c>
      <c r="T25" s="88">
        <v>5</v>
      </c>
      <c r="U25" s="88">
        <v>5</v>
      </c>
      <c r="V25" s="88">
        <v>5</v>
      </c>
      <c r="W25" s="88">
        <v>5</v>
      </c>
      <c r="X25" s="88">
        <v>5</v>
      </c>
      <c r="Y25" s="88">
        <v>5</v>
      </c>
    </row>
    <row r="26" spans="1:27" x14ac:dyDescent="0.55000000000000004">
      <c r="A26" s="41" t="s">
        <v>119</v>
      </c>
      <c r="B26" s="40" t="s">
        <v>10</v>
      </c>
      <c r="C26" s="40" t="s">
        <v>86</v>
      </c>
      <c r="D26" s="40" t="s">
        <v>26</v>
      </c>
      <c r="E26" s="40" t="s">
        <v>93</v>
      </c>
      <c r="F26" s="40" t="s">
        <v>91</v>
      </c>
      <c r="G26" s="40" t="s">
        <v>52</v>
      </c>
      <c r="H26" s="40" t="s">
        <v>89</v>
      </c>
      <c r="I26" s="90">
        <v>4</v>
      </c>
      <c r="J26" s="87">
        <v>4</v>
      </c>
      <c r="K26" s="87">
        <v>4</v>
      </c>
      <c r="L26" s="87">
        <v>4</v>
      </c>
      <c r="M26" s="87">
        <v>4</v>
      </c>
      <c r="N26" s="87">
        <v>4</v>
      </c>
      <c r="O26" s="87">
        <v>5</v>
      </c>
      <c r="P26" s="87">
        <v>4</v>
      </c>
      <c r="Q26" s="87">
        <v>4</v>
      </c>
      <c r="R26" s="87">
        <v>4</v>
      </c>
      <c r="S26" s="87">
        <v>5</v>
      </c>
      <c r="T26" s="88">
        <v>4</v>
      </c>
      <c r="U26" s="88">
        <v>5</v>
      </c>
      <c r="V26" s="88">
        <v>4</v>
      </c>
      <c r="W26" s="88">
        <v>4</v>
      </c>
      <c r="X26" s="88">
        <v>4</v>
      </c>
      <c r="Y26" s="88">
        <v>5</v>
      </c>
    </row>
    <row r="27" spans="1:27" x14ac:dyDescent="0.55000000000000004">
      <c r="A27" s="41" t="s">
        <v>120</v>
      </c>
      <c r="B27" s="40" t="s">
        <v>14</v>
      </c>
      <c r="C27" s="40" t="s">
        <v>86</v>
      </c>
      <c r="D27" s="40" t="s">
        <v>34</v>
      </c>
      <c r="E27" s="40" t="s">
        <v>93</v>
      </c>
      <c r="F27" s="40" t="s">
        <v>88</v>
      </c>
      <c r="G27" s="40" t="s">
        <v>52</v>
      </c>
      <c r="H27" s="40" t="s">
        <v>89</v>
      </c>
      <c r="I27" s="90">
        <v>4</v>
      </c>
      <c r="J27" s="87">
        <v>4</v>
      </c>
      <c r="K27" s="87">
        <v>5</v>
      </c>
      <c r="L27" s="87">
        <v>4</v>
      </c>
      <c r="M27" s="87">
        <v>4</v>
      </c>
      <c r="N27" s="87">
        <v>4</v>
      </c>
      <c r="O27" s="87">
        <v>4</v>
      </c>
      <c r="P27" s="87">
        <v>4</v>
      </c>
      <c r="Q27" s="87">
        <v>5</v>
      </c>
      <c r="R27" s="87">
        <v>4</v>
      </c>
      <c r="S27" s="87">
        <v>5</v>
      </c>
      <c r="T27" s="88">
        <v>5</v>
      </c>
      <c r="U27" s="88">
        <v>5</v>
      </c>
      <c r="V27" s="88">
        <v>5</v>
      </c>
      <c r="W27" s="88">
        <v>4</v>
      </c>
      <c r="X27" s="88">
        <v>4</v>
      </c>
      <c r="Y27" s="88">
        <v>5</v>
      </c>
    </row>
    <row r="28" spans="1:27" x14ac:dyDescent="0.55000000000000004">
      <c r="A28" s="41" t="s">
        <v>121</v>
      </c>
      <c r="B28" s="40" t="s">
        <v>10</v>
      </c>
      <c r="C28" s="40" t="s">
        <v>86</v>
      </c>
      <c r="D28" s="40" t="s">
        <v>26</v>
      </c>
      <c r="E28" s="40" t="s">
        <v>87</v>
      </c>
      <c r="F28" s="40" t="s">
        <v>91</v>
      </c>
      <c r="G28" s="40" t="s">
        <v>50</v>
      </c>
      <c r="H28" s="40" t="s">
        <v>89</v>
      </c>
      <c r="I28" s="90">
        <v>5</v>
      </c>
      <c r="J28" s="87">
        <v>5</v>
      </c>
      <c r="K28" s="87">
        <v>5</v>
      </c>
      <c r="L28" s="87">
        <v>5</v>
      </c>
      <c r="M28" s="87">
        <v>5</v>
      </c>
      <c r="N28" s="87">
        <v>5</v>
      </c>
      <c r="O28" s="87">
        <v>5</v>
      </c>
      <c r="P28" s="87">
        <v>5</v>
      </c>
      <c r="Q28" s="87">
        <v>5</v>
      </c>
      <c r="R28" s="87">
        <v>5</v>
      </c>
      <c r="S28" s="87">
        <v>5</v>
      </c>
      <c r="T28" s="88">
        <v>5</v>
      </c>
      <c r="U28" s="88">
        <v>5</v>
      </c>
      <c r="V28" s="88">
        <v>5</v>
      </c>
      <c r="W28" s="88">
        <v>5</v>
      </c>
      <c r="X28" s="88">
        <v>5</v>
      </c>
      <c r="Y28" s="88">
        <v>5</v>
      </c>
    </row>
    <row r="29" spans="1:27" x14ac:dyDescent="0.55000000000000004">
      <c r="A29" s="41" t="s">
        <v>122</v>
      </c>
      <c r="B29" s="40" t="s">
        <v>10</v>
      </c>
      <c r="C29" s="40" t="s">
        <v>15</v>
      </c>
      <c r="D29" s="40" t="s">
        <v>29</v>
      </c>
      <c r="E29" s="40" t="s">
        <v>146</v>
      </c>
      <c r="F29" s="40" t="s">
        <v>94</v>
      </c>
      <c r="G29" s="40" t="s">
        <v>51</v>
      </c>
      <c r="H29" s="40" t="s">
        <v>89</v>
      </c>
      <c r="I29" s="90">
        <v>5</v>
      </c>
      <c r="J29" s="87">
        <v>5</v>
      </c>
      <c r="K29" s="87">
        <v>5</v>
      </c>
      <c r="L29" s="87">
        <v>4</v>
      </c>
      <c r="M29" s="87">
        <v>5</v>
      </c>
      <c r="N29" s="87">
        <v>5</v>
      </c>
      <c r="O29" s="87">
        <v>5</v>
      </c>
      <c r="P29" s="87">
        <v>5</v>
      </c>
      <c r="Q29" s="87">
        <v>5</v>
      </c>
      <c r="R29" s="87">
        <v>5</v>
      </c>
      <c r="S29" s="87">
        <v>5</v>
      </c>
      <c r="T29" s="88">
        <v>5</v>
      </c>
      <c r="U29" s="88">
        <v>5</v>
      </c>
      <c r="V29" s="88">
        <v>5</v>
      </c>
      <c r="W29" s="88">
        <v>5</v>
      </c>
      <c r="X29" s="88">
        <v>5</v>
      </c>
      <c r="Y29" s="88">
        <v>4</v>
      </c>
    </row>
    <row r="30" spans="1:27" x14ac:dyDescent="0.55000000000000004">
      <c r="A30" s="41" t="s">
        <v>123</v>
      </c>
      <c r="B30" s="40" t="s">
        <v>14</v>
      </c>
      <c r="C30" s="40" t="s">
        <v>15</v>
      </c>
      <c r="D30" s="40" t="s">
        <v>34</v>
      </c>
      <c r="E30" s="40" t="s">
        <v>93</v>
      </c>
      <c r="F30" s="40" t="s">
        <v>91</v>
      </c>
      <c r="G30" s="40" t="s">
        <v>51</v>
      </c>
      <c r="H30" s="40" t="s">
        <v>89</v>
      </c>
      <c r="I30" s="90">
        <v>5</v>
      </c>
      <c r="J30" s="87">
        <v>5</v>
      </c>
      <c r="K30" s="87">
        <v>5</v>
      </c>
      <c r="L30" s="87">
        <v>4</v>
      </c>
      <c r="M30" s="87">
        <v>5</v>
      </c>
      <c r="N30" s="87">
        <v>5</v>
      </c>
      <c r="O30" s="87">
        <v>4</v>
      </c>
      <c r="P30" s="87">
        <v>4</v>
      </c>
      <c r="Q30" s="87">
        <v>4</v>
      </c>
      <c r="R30" s="87">
        <v>4</v>
      </c>
      <c r="S30" s="87">
        <v>4</v>
      </c>
      <c r="T30" s="88">
        <v>4</v>
      </c>
      <c r="U30" s="88">
        <v>4</v>
      </c>
      <c r="V30" s="88">
        <v>4</v>
      </c>
      <c r="W30" s="88">
        <v>4</v>
      </c>
      <c r="X30" s="88">
        <v>4</v>
      </c>
      <c r="Y30" s="88">
        <v>4</v>
      </c>
    </row>
    <row r="31" spans="1:27" x14ac:dyDescent="0.55000000000000004">
      <c r="A31" s="41" t="s">
        <v>145</v>
      </c>
      <c r="B31" s="40" t="s">
        <v>14</v>
      </c>
      <c r="C31" s="40" t="s">
        <v>86</v>
      </c>
      <c r="D31" s="40" t="s">
        <v>29</v>
      </c>
      <c r="E31" s="40" t="s">
        <v>146</v>
      </c>
      <c r="F31" s="40" t="s">
        <v>106</v>
      </c>
      <c r="G31" s="40" t="s">
        <v>52</v>
      </c>
      <c r="H31" s="40" t="s">
        <v>89</v>
      </c>
      <c r="I31" s="90">
        <v>5</v>
      </c>
      <c r="J31" s="87">
        <v>5</v>
      </c>
      <c r="K31" s="87">
        <v>5</v>
      </c>
      <c r="L31" s="87">
        <v>5</v>
      </c>
      <c r="M31" s="87">
        <v>5</v>
      </c>
      <c r="N31" s="87">
        <v>5</v>
      </c>
      <c r="O31" s="87">
        <v>5</v>
      </c>
      <c r="P31" s="87">
        <v>5</v>
      </c>
      <c r="Q31" s="87">
        <v>5</v>
      </c>
      <c r="R31" s="87">
        <v>5</v>
      </c>
      <c r="S31" s="87">
        <v>5</v>
      </c>
      <c r="T31" s="88">
        <v>5</v>
      </c>
      <c r="U31" s="88">
        <v>5</v>
      </c>
      <c r="V31" s="88">
        <v>5</v>
      </c>
      <c r="W31" s="88">
        <v>5</v>
      </c>
      <c r="X31" s="88">
        <v>5</v>
      </c>
      <c r="Y31" s="88">
        <v>5</v>
      </c>
    </row>
    <row r="32" spans="1:27" x14ac:dyDescent="0.55000000000000004">
      <c r="A32" s="41" t="s">
        <v>111</v>
      </c>
      <c r="B32" s="40" t="s">
        <v>14</v>
      </c>
      <c r="C32" s="40" t="s">
        <v>15</v>
      </c>
      <c r="D32" s="40" t="s">
        <v>29</v>
      </c>
      <c r="E32" s="40" t="s">
        <v>146</v>
      </c>
      <c r="F32" s="40" t="s">
        <v>94</v>
      </c>
      <c r="G32" s="40" t="s">
        <v>54</v>
      </c>
      <c r="H32" s="40" t="s">
        <v>89</v>
      </c>
      <c r="I32" s="90">
        <v>5</v>
      </c>
      <c r="J32" s="87">
        <v>5</v>
      </c>
      <c r="K32" s="87">
        <v>5</v>
      </c>
      <c r="L32" s="87">
        <v>5</v>
      </c>
      <c r="M32" s="87">
        <v>5</v>
      </c>
      <c r="N32" s="87">
        <v>5</v>
      </c>
      <c r="O32" s="87">
        <v>5</v>
      </c>
      <c r="P32" s="87">
        <v>5</v>
      </c>
      <c r="Q32" s="87">
        <v>5</v>
      </c>
      <c r="R32" s="87">
        <v>5</v>
      </c>
      <c r="S32" s="87">
        <v>5</v>
      </c>
      <c r="T32" s="88">
        <v>5</v>
      </c>
      <c r="U32" s="88">
        <v>5</v>
      </c>
      <c r="V32" s="88">
        <v>5</v>
      </c>
      <c r="W32" s="88">
        <v>5</v>
      </c>
      <c r="X32" s="88">
        <v>5</v>
      </c>
      <c r="Y32" s="88">
        <v>5</v>
      </c>
    </row>
    <row r="33" spans="1:26" x14ac:dyDescent="0.55000000000000004">
      <c r="A33" s="41" t="s">
        <v>92</v>
      </c>
      <c r="B33" s="40" t="s">
        <v>14</v>
      </c>
      <c r="C33" s="40" t="s">
        <v>86</v>
      </c>
      <c r="D33" s="40" t="s">
        <v>34</v>
      </c>
      <c r="E33" s="40" t="s">
        <v>93</v>
      </c>
      <c r="F33" s="40" t="s">
        <v>94</v>
      </c>
      <c r="G33" s="40" t="s">
        <v>53</v>
      </c>
      <c r="H33" s="40" t="s">
        <v>89</v>
      </c>
      <c r="I33" s="90">
        <v>4</v>
      </c>
      <c r="J33" s="87">
        <v>4</v>
      </c>
      <c r="K33" s="87">
        <v>4</v>
      </c>
      <c r="L33" s="87">
        <v>4</v>
      </c>
      <c r="M33" s="87">
        <v>4</v>
      </c>
      <c r="N33" s="87">
        <v>4</v>
      </c>
      <c r="O33" s="87">
        <v>4</v>
      </c>
      <c r="P33" s="87">
        <v>4</v>
      </c>
      <c r="Q33" s="87">
        <v>4</v>
      </c>
      <c r="R33" s="87">
        <v>4</v>
      </c>
      <c r="S33" s="87">
        <v>4</v>
      </c>
      <c r="T33" s="88">
        <v>4</v>
      </c>
      <c r="U33" s="88">
        <v>4</v>
      </c>
      <c r="V33" s="88">
        <v>4</v>
      </c>
      <c r="W33" s="88">
        <v>4</v>
      </c>
      <c r="X33" s="88">
        <v>4</v>
      </c>
      <c r="Y33" s="88">
        <v>4</v>
      </c>
    </row>
    <row r="34" spans="1:26" x14ac:dyDescent="0.55000000000000004">
      <c r="A34" s="41" t="s">
        <v>92</v>
      </c>
      <c r="B34" s="40" t="s">
        <v>14</v>
      </c>
      <c r="C34" s="40" t="s">
        <v>86</v>
      </c>
      <c r="D34" s="40" t="s">
        <v>34</v>
      </c>
      <c r="E34" s="40" t="s">
        <v>93</v>
      </c>
      <c r="F34" s="40" t="s">
        <v>88</v>
      </c>
      <c r="G34" s="40" t="s">
        <v>50</v>
      </c>
      <c r="H34" s="40" t="s">
        <v>89</v>
      </c>
      <c r="I34" s="90">
        <v>4</v>
      </c>
      <c r="J34" s="87">
        <v>4</v>
      </c>
      <c r="K34" s="87">
        <v>4</v>
      </c>
      <c r="L34" s="87">
        <v>4</v>
      </c>
      <c r="M34" s="87">
        <v>4</v>
      </c>
      <c r="N34" s="87">
        <v>4</v>
      </c>
      <c r="O34" s="87">
        <v>4</v>
      </c>
      <c r="P34" s="87">
        <v>4</v>
      </c>
      <c r="Q34" s="87">
        <v>4</v>
      </c>
      <c r="R34" s="87">
        <v>4</v>
      </c>
      <c r="S34" s="87">
        <v>4</v>
      </c>
      <c r="T34" s="88">
        <v>4</v>
      </c>
      <c r="U34" s="88">
        <v>4</v>
      </c>
      <c r="V34" s="88">
        <v>4</v>
      </c>
      <c r="W34" s="88">
        <v>4</v>
      </c>
      <c r="X34" s="88">
        <v>4</v>
      </c>
      <c r="Y34" s="88">
        <v>4</v>
      </c>
    </row>
    <row r="35" spans="1:26" x14ac:dyDescent="0.55000000000000004">
      <c r="A35" s="41" t="s">
        <v>92</v>
      </c>
      <c r="B35" s="40" t="s">
        <v>14</v>
      </c>
      <c r="C35" s="40" t="s">
        <v>86</v>
      </c>
      <c r="D35" s="40" t="s">
        <v>34</v>
      </c>
      <c r="E35" s="40" t="s">
        <v>93</v>
      </c>
      <c r="F35" s="40" t="s">
        <v>88</v>
      </c>
      <c r="G35" s="40" t="s">
        <v>50</v>
      </c>
      <c r="H35" s="40" t="s">
        <v>89</v>
      </c>
      <c r="I35" s="90">
        <v>4</v>
      </c>
      <c r="J35" s="87">
        <v>4</v>
      </c>
      <c r="K35" s="87">
        <v>4</v>
      </c>
      <c r="L35" s="87">
        <v>4</v>
      </c>
      <c r="M35" s="87">
        <v>4</v>
      </c>
      <c r="N35" s="87">
        <v>4</v>
      </c>
      <c r="O35" s="87">
        <v>4</v>
      </c>
      <c r="P35" s="87">
        <v>4</v>
      </c>
      <c r="Q35" s="87">
        <v>4</v>
      </c>
      <c r="R35" s="87">
        <v>4</v>
      </c>
      <c r="S35" s="87">
        <v>4</v>
      </c>
      <c r="T35" s="88">
        <v>4</v>
      </c>
      <c r="U35" s="88">
        <v>4</v>
      </c>
      <c r="V35" s="88">
        <v>4</v>
      </c>
      <c r="W35" s="88">
        <v>4</v>
      </c>
      <c r="X35" s="88">
        <v>4</v>
      </c>
      <c r="Y35" s="88">
        <v>4</v>
      </c>
    </row>
    <row r="36" spans="1:26" ht="30.75" x14ac:dyDescent="0.7">
      <c r="I36" s="86">
        <f>AVERAGE(I2:I35)</f>
        <v>4.5294117647058822</v>
      </c>
      <c r="J36" s="86">
        <f t="shared" ref="J36:Y36" si="0">AVERAGE(J2:J35)</f>
        <v>4.5294117647058822</v>
      </c>
      <c r="K36" s="86">
        <f t="shared" si="0"/>
        <v>4.5588235294117645</v>
      </c>
      <c r="L36" s="86">
        <f t="shared" si="0"/>
        <v>4.4705882352941178</v>
      </c>
      <c r="M36" s="86">
        <f t="shared" si="0"/>
        <v>4.5294117647058822</v>
      </c>
      <c r="N36" s="86">
        <f t="shared" si="0"/>
        <v>4.4705882352941178</v>
      </c>
      <c r="O36" s="86">
        <f t="shared" si="0"/>
        <v>4.4705882352941178</v>
      </c>
      <c r="P36" s="86">
        <f t="shared" si="0"/>
        <v>4.5</v>
      </c>
      <c r="Q36" s="86">
        <f t="shared" si="0"/>
        <v>4.5</v>
      </c>
      <c r="R36" s="86">
        <f t="shared" si="0"/>
        <v>4.4705882352941178</v>
      </c>
      <c r="S36" s="86">
        <f t="shared" si="0"/>
        <v>4.5294117647058822</v>
      </c>
      <c r="T36" s="86">
        <f t="shared" si="0"/>
        <v>4.5588235294117645</v>
      </c>
      <c r="U36" s="86">
        <f t="shared" si="0"/>
        <v>4.5588235294117645</v>
      </c>
      <c r="V36" s="86">
        <f t="shared" si="0"/>
        <v>4.5454545454545459</v>
      </c>
      <c r="W36" s="86">
        <f t="shared" si="0"/>
        <v>4.5151515151515156</v>
      </c>
      <c r="X36" s="86">
        <f t="shared" si="0"/>
        <v>4.5294117647058822</v>
      </c>
      <c r="Y36" s="86">
        <f t="shared" si="0"/>
        <v>4.5588235294117645</v>
      </c>
      <c r="Z36" s="93">
        <f>AVERAGE(I2:Y35)</f>
        <v>4.5190972222222223</v>
      </c>
    </row>
    <row r="37" spans="1:26" ht="30.75" x14ac:dyDescent="0.7">
      <c r="I37" s="86">
        <f>STDEV(I2:I35)</f>
        <v>0.56328549829076113</v>
      </c>
      <c r="J37" s="86">
        <f t="shared" ref="J37:S37" si="1">STDEV(J2:J35)</f>
        <v>0.56328549829076113</v>
      </c>
      <c r="K37" s="86">
        <f t="shared" si="1"/>
        <v>0.56090708303000258</v>
      </c>
      <c r="L37" s="86">
        <f t="shared" si="1"/>
        <v>0.56328549829076113</v>
      </c>
      <c r="M37" s="86">
        <f t="shared" si="1"/>
        <v>0.56328549829076113</v>
      </c>
      <c r="N37" s="86">
        <f t="shared" si="1"/>
        <v>0.56328549829076113</v>
      </c>
      <c r="O37" s="86">
        <f t="shared" si="1"/>
        <v>0.56328549829076113</v>
      </c>
      <c r="P37" s="86">
        <f t="shared" si="1"/>
        <v>0.56407607481776623</v>
      </c>
      <c r="Q37" s="86">
        <f t="shared" si="1"/>
        <v>0.56407607481776623</v>
      </c>
      <c r="R37" s="86">
        <f t="shared" si="1"/>
        <v>0.56328549829076113</v>
      </c>
      <c r="S37" s="86">
        <f t="shared" si="1"/>
        <v>0.56328549829076113</v>
      </c>
      <c r="T37" s="86">
        <f t="shared" ref="T37:Y37" si="2">STDEV(T2:T35)</f>
        <v>0.50399473726137811</v>
      </c>
      <c r="U37" s="86">
        <f t="shared" si="2"/>
        <v>0.50399473726137811</v>
      </c>
      <c r="V37" s="86">
        <f t="shared" si="2"/>
        <v>0.50564989684743</v>
      </c>
      <c r="W37" s="86">
        <f t="shared" si="2"/>
        <v>0.50751921892255247</v>
      </c>
      <c r="X37" s="86">
        <f t="shared" si="2"/>
        <v>0.50664039710489972</v>
      </c>
      <c r="Y37" s="86">
        <f t="shared" si="2"/>
        <v>0.50399473726137811</v>
      </c>
      <c r="Z37" s="93">
        <f>STDEV(I2:Y35)</f>
        <v>0.53696397831666554</v>
      </c>
    </row>
    <row r="38" spans="1:26" x14ac:dyDescent="0.55000000000000004">
      <c r="I38" s="91">
        <f>STDEV(I2:I35)</f>
        <v>0.56328549829076113</v>
      </c>
      <c r="S38" s="91">
        <f>STDEV(J2:S35)</f>
        <v>0.55653017639437052</v>
      </c>
      <c r="Y38" s="91">
        <f>STDEV(T2:Y35)</f>
        <v>0.49924824033497067</v>
      </c>
    </row>
    <row r="39" spans="1:26" x14ac:dyDescent="0.55000000000000004">
      <c r="A39" s="42" t="s">
        <v>19</v>
      </c>
      <c r="B39" s="43"/>
      <c r="I39" s="92">
        <f>AVERAGE(I2:I35)</f>
        <v>4.5294117647058822</v>
      </c>
      <c r="S39" s="92">
        <f>AVERAGE(J2:S35)</f>
        <v>4.5029411764705882</v>
      </c>
      <c r="Y39" s="92">
        <f>AVERAGE(T2:Y35)</f>
        <v>4.5445544554455441</v>
      </c>
    </row>
    <row r="40" spans="1:26" x14ac:dyDescent="0.55000000000000004">
      <c r="A40" s="44" t="s">
        <v>28</v>
      </c>
      <c r="B40" s="45">
        <f>COUNTIF(B2:B35,"ชาย")</f>
        <v>11</v>
      </c>
    </row>
    <row r="41" spans="1:26" x14ac:dyDescent="0.55000000000000004">
      <c r="A41" s="44" t="s">
        <v>25</v>
      </c>
      <c r="B41" s="45">
        <f>COUNTIF(B2:B35,"หญิง")</f>
        <v>23</v>
      </c>
    </row>
    <row r="42" spans="1:26" x14ac:dyDescent="0.55000000000000004">
      <c r="A42" s="46" t="s">
        <v>7</v>
      </c>
      <c r="B42" s="46">
        <f>SUM(B39:B41)</f>
        <v>34</v>
      </c>
    </row>
    <row r="44" spans="1:26" x14ac:dyDescent="0.55000000000000004">
      <c r="A44" s="42" t="s">
        <v>48</v>
      </c>
      <c r="B44" s="43"/>
    </row>
    <row r="45" spans="1:26" x14ac:dyDescent="0.55000000000000004">
      <c r="A45" s="44" t="s">
        <v>106</v>
      </c>
      <c r="B45" s="45">
        <f>COUNTIF(F2:F35,"20 - 30 ปี")</f>
        <v>3</v>
      </c>
    </row>
    <row r="46" spans="1:26" x14ac:dyDescent="0.55000000000000004">
      <c r="A46" s="44" t="s">
        <v>94</v>
      </c>
      <c r="B46" s="45">
        <f>COUNTIF(F2:F36,"31 - 40 ปี")</f>
        <v>8</v>
      </c>
    </row>
    <row r="47" spans="1:26" x14ac:dyDescent="0.55000000000000004">
      <c r="A47" s="44" t="s">
        <v>91</v>
      </c>
      <c r="B47" s="45">
        <f>COUNTIF(F2:F37,"41 - 50 ปี")</f>
        <v>17</v>
      </c>
    </row>
    <row r="48" spans="1:26" x14ac:dyDescent="0.55000000000000004">
      <c r="A48" s="44" t="s">
        <v>88</v>
      </c>
      <c r="B48" s="45">
        <f>COUNTIF(F2:F38,"51 ปีขึ้นไป")</f>
        <v>6</v>
      </c>
    </row>
    <row r="49" spans="1:2" x14ac:dyDescent="0.55000000000000004">
      <c r="A49" s="46" t="s">
        <v>7</v>
      </c>
      <c r="B49" s="46">
        <f>SUM(B44:B48)</f>
        <v>34</v>
      </c>
    </row>
    <row r="51" spans="1:2" x14ac:dyDescent="0.55000000000000004">
      <c r="A51" s="42" t="s">
        <v>19</v>
      </c>
      <c r="B51" s="43"/>
    </row>
    <row r="52" spans="1:2" x14ac:dyDescent="0.55000000000000004">
      <c r="A52" s="44" t="s">
        <v>35</v>
      </c>
      <c r="B52" s="45">
        <v>4</v>
      </c>
    </row>
    <row r="53" spans="1:2" x14ac:dyDescent="0.55000000000000004">
      <c r="A53" s="44" t="s">
        <v>29</v>
      </c>
      <c r="B53" s="45">
        <v>3</v>
      </c>
    </row>
    <row r="54" spans="1:2" x14ac:dyDescent="0.55000000000000004">
      <c r="A54" s="44" t="s">
        <v>32</v>
      </c>
      <c r="B54" s="45">
        <v>13</v>
      </c>
    </row>
    <row r="55" spans="1:2" x14ac:dyDescent="0.55000000000000004">
      <c r="A55" s="44" t="s">
        <v>34</v>
      </c>
      <c r="B55" s="45">
        <v>11</v>
      </c>
    </row>
    <row r="56" spans="1:2" x14ac:dyDescent="0.55000000000000004">
      <c r="A56" s="44" t="s">
        <v>26</v>
      </c>
      <c r="B56" s="45">
        <v>1</v>
      </c>
    </row>
    <row r="57" spans="1:2" x14ac:dyDescent="0.55000000000000004">
      <c r="A57" s="44" t="s">
        <v>75</v>
      </c>
      <c r="B57" s="45">
        <v>2</v>
      </c>
    </row>
    <row r="58" spans="1:2" x14ac:dyDescent="0.55000000000000004">
      <c r="A58" s="46" t="s">
        <v>7</v>
      </c>
      <c r="B58" s="46">
        <f>SUM(B51:B57)</f>
        <v>34</v>
      </c>
    </row>
    <row r="60" spans="1:2" x14ac:dyDescent="0.55000000000000004">
      <c r="A60" s="42" t="s">
        <v>19</v>
      </c>
      <c r="B60" s="43"/>
    </row>
    <row r="61" spans="1:2" x14ac:dyDescent="0.55000000000000004">
      <c r="A61" s="42"/>
      <c r="B61" s="43"/>
    </row>
    <row r="62" spans="1:2" x14ac:dyDescent="0.55000000000000004">
      <c r="A62" s="44" t="s">
        <v>33</v>
      </c>
      <c r="B62" s="45">
        <v>1</v>
      </c>
    </row>
    <row r="63" spans="1:2" x14ac:dyDescent="0.55000000000000004">
      <c r="A63" s="44" t="s">
        <v>15</v>
      </c>
      <c r="B63" s="45">
        <v>14</v>
      </c>
    </row>
    <row r="64" spans="1:2" x14ac:dyDescent="0.55000000000000004">
      <c r="A64" s="44" t="s">
        <v>11</v>
      </c>
      <c r="B64" s="45">
        <v>19</v>
      </c>
    </row>
    <row r="65" spans="1:2" x14ac:dyDescent="0.55000000000000004">
      <c r="A65" s="46" t="s">
        <v>7</v>
      </c>
      <c r="B65" s="46">
        <f>SUM(B62:B64)</f>
        <v>34</v>
      </c>
    </row>
    <row r="66" spans="1:2" x14ac:dyDescent="0.55000000000000004">
      <c r="A66" s="42" t="s">
        <v>19</v>
      </c>
      <c r="B66" s="43"/>
    </row>
    <row r="67" spans="1:2" x14ac:dyDescent="0.55000000000000004">
      <c r="A67" s="44" t="s">
        <v>13</v>
      </c>
      <c r="B67" s="45">
        <f>COUNTIF(E2:E30,"2กว่า 5 ปี")</f>
        <v>3</v>
      </c>
    </row>
    <row r="68" spans="1:2" x14ac:dyDescent="0.55000000000000004">
      <c r="A68" s="44" t="s">
        <v>16</v>
      </c>
      <c r="B68" s="45">
        <f>COUNTIF(E3:E36,"5 - 10 ปี")</f>
        <v>3</v>
      </c>
    </row>
    <row r="69" spans="1:2" x14ac:dyDescent="0.55000000000000004">
      <c r="A69" s="44" t="s">
        <v>17</v>
      </c>
      <c r="B69" s="45">
        <f>COUNTIF(E2:E36,"11 - 15 ปี")</f>
        <v>0</v>
      </c>
    </row>
    <row r="70" spans="1:2" x14ac:dyDescent="0.55000000000000004">
      <c r="A70" s="44" t="s">
        <v>12</v>
      </c>
      <c r="B70" s="45">
        <f>COUNTIF(E2:E38,"16 ปีขึ้นไป")</f>
        <v>0</v>
      </c>
    </row>
    <row r="71" spans="1:2" x14ac:dyDescent="0.55000000000000004">
      <c r="A71" s="46" t="s">
        <v>7</v>
      </c>
      <c r="B71" s="46">
        <f>SUM(B66:B70)</f>
        <v>6</v>
      </c>
    </row>
    <row r="72" spans="1:2" ht="15.75" customHeight="1" x14ac:dyDescent="0.55000000000000004"/>
    <row r="73" spans="1:2" x14ac:dyDescent="0.55000000000000004">
      <c r="A73" s="42" t="s">
        <v>19</v>
      </c>
      <c r="B73" s="43"/>
    </row>
    <row r="74" spans="1:2" ht="22.5" customHeight="1" x14ac:dyDescent="0.55000000000000004">
      <c r="A74" s="44" t="s">
        <v>49</v>
      </c>
      <c r="B74" s="45">
        <v>3</v>
      </c>
    </row>
    <row r="75" spans="1:2" ht="22.5" customHeight="1" x14ac:dyDescent="0.55000000000000004">
      <c r="A75" s="44" t="s">
        <v>50</v>
      </c>
      <c r="B75" s="45">
        <v>4</v>
      </c>
    </row>
    <row r="76" spans="1:2" ht="22.5" customHeight="1" x14ac:dyDescent="0.55000000000000004">
      <c r="A76" s="44" t="s">
        <v>51</v>
      </c>
      <c r="B76" s="45">
        <v>8</v>
      </c>
    </row>
    <row r="77" spans="1:2" ht="22.5" customHeight="1" x14ac:dyDescent="0.55000000000000004">
      <c r="A77" s="44" t="s">
        <v>52</v>
      </c>
      <c r="B77" s="45">
        <v>5</v>
      </c>
    </row>
    <row r="78" spans="1:2" ht="22.5" customHeight="1" x14ac:dyDescent="0.55000000000000004">
      <c r="A78" s="44" t="s">
        <v>53</v>
      </c>
      <c r="B78" s="45">
        <v>7</v>
      </c>
    </row>
    <row r="79" spans="1:2" ht="22.5" customHeight="1" x14ac:dyDescent="0.55000000000000004">
      <c r="A79" s="44" t="s">
        <v>54</v>
      </c>
      <c r="B79" s="45">
        <v>7</v>
      </c>
    </row>
    <row r="80" spans="1:2" ht="22.5" customHeight="1" x14ac:dyDescent="0.55000000000000004">
      <c r="A80" s="46" t="s">
        <v>7</v>
      </c>
      <c r="B80" s="46">
        <f>SUM(B74:B79)</f>
        <v>34</v>
      </c>
    </row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  <row r="161" ht="15.75" customHeight="1" x14ac:dyDescent="0.55000000000000004"/>
    <row r="162" ht="15.75" customHeight="1" x14ac:dyDescent="0.55000000000000004"/>
    <row r="163" ht="15.75" customHeight="1" x14ac:dyDescent="0.55000000000000004"/>
    <row r="164" ht="15.75" customHeight="1" x14ac:dyDescent="0.55000000000000004"/>
    <row r="165" ht="15.75" customHeight="1" x14ac:dyDescent="0.55000000000000004"/>
    <row r="166" ht="15.75" customHeight="1" x14ac:dyDescent="0.55000000000000004"/>
    <row r="167" ht="15.75" customHeight="1" x14ac:dyDescent="0.55000000000000004"/>
    <row r="168" ht="15.75" customHeight="1" x14ac:dyDescent="0.55000000000000004"/>
    <row r="169" ht="15.75" customHeight="1" x14ac:dyDescent="0.55000000000000004"/>
    <row r="170" ht="15.75" customHeight="1" x14ac:dyDescent="0.55000000000000004"/>
    <row r="171" ht="15.75" customHeight="1" x14ac:dyDescent="0.55000000000000004"/>
    <row r="172" ht="15.75" customHeight="1" x14ac:dyDescent="0.55000000000000004"/>
    <row r="173" ht="15.75" customHeight="1" x14ac:dyDescent="0.55000000000000004"/>
    <row r="174" ht="15.75" customHeight="1" x14ac:dyDescent="0.55000000000000004"/>
    <row r="175" ht="15.75" customHeight="1" x14ac:dyDescent="0.55000000000000004"/>
    <row r="176" ht="15.75" customHeight="1" x14ac:dyDescent="0.55000000000000004"/>
    <row r="177" ht="15.75" customHeight="1" x14ac:dyDescent="0.55000000000000004"/>
    <row r="178" ht="15.75" customHeight="1" x14ac:dyDescent="0.55000000000000004"/>
    <row r="179" ht="15.75" customHeight="1" x14ac:dyDescent="0.55000000000000004"/>
    <row r="180" ht="15.75" customHeight="1" x14ac:dyDescent="0.55000000000000004"/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2:K47"/>
  <sheetViews>
    <sheetView tabSelected="1" topLeftCell="A28" zoomScale="130" zoomScaleNormal="130" workbookViewId="0">
      <selection activeCell="E41" sqref="E41"/>
    </sheetView>
  </sheetViews>
  <sheetFormatPr defaultColWidth="9" defaultRowHeight="24" x14ac:dyDescent="0.55000000000000004"/>
  <cols>
    <col min="1" max="1" width="6.75" style="5" customWidth="1"/>
    <col min="2" max="2" width="9" style="5" customWidth="1"/>
    <col min="3" max="8" width="9" style="5"/>
    <col min="9" max="9" width="12.5" style="5" customWidth="1"/>
    <col min="10" max="16384" width="9" style="5"/>
  </cols>
  <sheetData>
    <row r="2" spans="2:10" ht="27.75" x14ac:dyDescent="0.65">
      <c r="B2" s="117" t="s">
        <v>1</v>
      </c>
      <c r="C2" s="117"/>
      <c r="D2" s="117"/>
      <c r="E2" s="117"/>
      <c r="F2" s="117"/>
      <c r="G2" s="117"/>
      <c r="H2" s="117"/>
      <c r="I2" s="117"/>
    </row>
    <row r="3" spans="2:10" s="7" customFormat="1" ht="27.75" x14ac:dyDescent="0.65">
      <c r="B3" s="114" t="s">
        <v>84</v>
      </c>
      <c r="C3" s="114"/>
      <c r="D3" s="114"/>
      <c r="E3" s="114"/>
      <c r="F3" s="114"/>
      <c r="G3" s="114"/>
      <c r="H3" s="114"/>
      <c r="I3" s="114"/>
      <c r="J3" s="114"/>
    </row>
    <row r="4" spans="2:10" s="7" customFormat="1" ht="27.75" x14ac:dyDescent="0.65">
      <c r="B4" s="114" t="s">
        <v>82</v>
      </c>
      <c r="C4" s="114"/>
      <c r="D4" s="114"/>
      <c r="E4" s="114"/>
      <c r="F4" s="114"/>
      <c r="G4" s="114"/>
      <c r="H4" s="114"/>
      <c r="I4" s="114"/>
      <c r="J4" s="114"/>
    </row>
    <row r="5" spans="2:10" x14ac:dyDescent="0.55000000000000004">
      <c r="B5" s="6"/>
      <c r="C5" s="6"/>
      <c r="D5" s="6"/>
      <c r="E5" s="6"/>
      <c r="F5" s="6"/>
      <c r="G5" s="6"/>
      <c r="H5" s="6"/>
      <c r="I5" s="6"/>
    </row>
    <row r="6" spans="2:10" x14ac:dyDescent="0.55000000000000004">
      <c r="B6" s="119" t="s">
        <v>83</v>
      </c>
      <c r="C6" s="119"/>
      <c r="D6" s="119"/>
      <c r="E6" s="119"/>
      <c r="F6" s="119"/>
      <c r="G6" s="119"/>
      <c r="H6" s="119"/>
      <c r="I6" s="119"/>
      <c r="J6" s="119"/>
    </row>
    <row r="7" spans="2:10" x14ac:dyDescent="0.55000000000000004">
      <c r="B7" s="2" t="s">
        <v>196</v>
      </c>
      <c r="C7" s="2"/>
      <c r="D7" s="6"/>
      <c r="E7" s="2"/>
      <c r="F7" s="2"/>
      <c r="G7" s="2"/>
      <c r="H7" s="2"/>
      <c r="I7" s="2"/>
    </row>
    <row r="8" spans="2:10" x14ac:dyDescent="0.55000000000000004">
      <c r="B8" s="2" t="s">
        <v>197</v>
      </c>
      <c r="C8" s="2"/>
      <c r="D8" s="6"/>
      <c r="E8" s="2"/>
      <c r="F8" s="2"/>
      <c r="G8" s="2"/>
      <c r="H8" s="2"/>
      <c r="I8" s="2"/>
    </row>
    <row r="9" spans="2:10" s="1" customFormat="1" x14ac:dyDescent="0.55000000000000004">
      <c r="B9" s="21" t="s">
        <v>76</v>
      </c>
      <c r="C9" s="21"/>
      <c r="D9" s="21"/>
      <c r="E9" s="21"/>
      <c r="F9" s="21"/>
      <c r="G9" s="21"/>
      <c r="H9" s="21"/>
      <c r="I9" s="21"/>
      <c r="J9" s="21"/>
    </row>
    <row r="10" spans="2:10" s="1" customFormat="1" x14ac:dyDescent="0.55000000000000004">
      <c r="B10" s="21" t="s">
        <v>77</v>
      </c>
      <c r="C10" s="21"/>
      <c r="D10" s="21"/>
      <c r="E10" s="21"/>
      <c r="F10" s="21"/>
      <c r="G10" s="21"/>
      <c r="H10" s="21"/>
      <c r="I10" s="21"/>
      <c r="J10" s="21"/>
    </row>
    <row r="11" spans="2:10" s="1" customFormat="1" x14ac:dyDescent="0.55000000000000004">
      <c r="B11" s="69" t="s">
        <v>211</v>
      </c>
      <c r="C11" s="69"/>
      <c r="D11" s="69"/>
      <c r="E11" s="69"/>
      <c r="F11" s="69"/>
      <c r="G11" s="69"/>
      <c r="H11" s="69"/>
      <c r="I11" s="69"/>
      <c r="J11" s="69"/>
    </row>
    <row r="12" spans="2:10" s="1" customFormat="1" x14ac:dyDescent="0.55000000000000004">
      <c r="B12" s="69" t="s">
        <v>210</v>
      </c>
      <c r="C12" s="69"/>
      <c r="D12" s="69"/>
      <c r="E12" s="69"/>
      <c r="F12" s="69"/>
      <c r="G12" s="69"/>
      <c r="H12" s="69"/>
      <c r="I12" s="69"/>
      <c r="J12" s="69"/>
    </row>
    <row r="13" spans="2:10" s="1" customFormat="1" x14ac:dyDescent="0.55000000000000004">
      <c r="B13" s="69" t="s">
        <v>57</v>
      </c>
      <c r="C13" s="69"/>
      <c r="D13" s="69"/>
      <c r="E13" s="69"/>
      <c r="F13" s="69"/>
      <c r="G13" s="69"/>
      <c r="H13" s="69"/>
      <c r="I13" s="69"/>
      <c r="J13" s="69"/>
    </row>
    <row r="14" spans="2:10" s="1" customFormat="1" x14ac:dyDescent="0.55000000000000004">
      <c r="B14" s="69" t="s">
        <v>81</v>
      </c>
      <c r="C14" s="69"/>
      <c r="D14" s="69"/>
      <c r="E14" s="69"/>
      <c r="F14" s="69"/>
      <c r="G14" s="69"/>
      <c r="H14" s="69"/>
      <c r="I14" s="69"/>
      <c r="J14" s="69"/>
    </row>
    <row r="15" spans="2:10" s="1" customFormat="1" x14ac:dyDescent="0.55000000000000004">
      <c r="B15" s="21" t="s">
        <v>213</v>
      </c>
      <c r="C15" s="21"/>
      <c r="D15" s="21"/>
      <c r="E15" s="21"/>
      <c r="F15" s="21"/>
      <c r="G15" s="21"/>
      <c r="H15" s="21"/>
      <c r="I15" s="21"/>
      <c r="J15" s="21"/>
    </row>
    <row r="16" spans="2:10" s="1" customFormat="1" x14ac:dyDescent="0.55000000000000004">
      <c r="B16" s="69" t="s">
        <v>212</v>
      </c>
      <c r="C16" s="69"/>
      <c r="D16" s="69"/>
      <c r="E16" s="69"/>
      <c r="F16" s="69"/>
      <c r="G16" s="69"/>
      <c r="H16" s="69"/>
      <c r="I16" s="69"/>
      <c r="J16" s="69"/>
    </row>
    <row r="17" spans="2:10" s="1" customFormat="1" x14ac:dyDescent="0.55000000000000004">
      <c r="B17" s="21" t="s">
        <v>63</v>
      </c>
      <c r="C17" s="21"/>
      <c r="D17" s="21"/>
      <c r="E17" s="21"/>
      <c r="F17" s="21"/>
      <c r="G17" s="21"/>
      <c r="H17" s="21"/>
      <c r="I17" s="21"/>
      <c r="J17" s="21"/>
    </row>
    <row r="18" spans="2:10" s="1" customFormat="1" x14ac:dyDescent="0.55000000000000004">
      <c r="B18" s="21" t="s">
        <v>78</v>
      </c>
      <c r="C18" s="21"/>
      <c r="D18" s="21"/>
      <c r="E18" s="21"/>
      <c r="F18" s="21"/>
      <c r="G18" s="21"/>
      <c r="H18" s="21"/>
      <c r="I18" s="21"/>
      <c r="J18" s="21"/>
    </row>
    <row r="19" spans="2:10" s="1" customFormat="1" x14ac:dyDescent="0.55000000000000004">
      <c r="B19" s="21">
        <v>17.649999999999999</v>
      </c>
      <c r="C19" s="21"/>
      <c r="D19" s="21"/>
      <c r="E19" s="21"/>
      <c r="F19" s="21"/>
      <c r="G19" s="21"/>
      <c r="H19" s="21"/>
      <c r="I19" s="21"/>
      <c r="J19" s="21"/>
    </row>
    <row r="20" spans="2:10" s="1" customFormat="1" x14ac:dyDescent="0.55000000000000004">
      <c r="B20" s="21" t="s">
        <v>64</v>
      </c>
      <c r="C20" s="21"/>
      <c r="D20" s="21"/>
      <c r="E20" s="21"/>
      <c r="F20" s="21"/>
      <c r="G20" s="21"/>
      <c r="H20" s="21"/>
      <c r="I20" s="21"/>
      <c r="J20" s="21"/>
    </row>
    <row r="21" spans="2:10" s="1" customFormat="1" x14ac:dyDescent="0.55000000000000004">
      <c r="B21" s="21" t="s">
        <v>79</v>
      </c>
      <c r="C21" s="21"/>
      <c r="D21" s="21"/>
      <c r="E21" s="21"/>
      <c r="F21" s="21"/>
      <c r="G21" s="21"/>
      <c r="H21" s="21"/>
      <c r="I21" s="21"/>
      <c r="J21" s="21"/>
    </row>
    <row r="22" spans="2:10" s="1" customFormat="1" x14ac:dyDescent="0.55000000000000004">
      <c r="B22" s="21" t="s">
        <v>80</v>
      </c>
      <c r="C22" s="21"/>
      <c r="D22" s="21"/>
      <c r="E22" s="21"/>
      <c r="F22" s="21"/>
      <c r="G22" s="21"/>
      <c r="H22" s="21"/>
      <c r="I22" s="21"/>
      <c r="J22" s="21"/>
    </row>
    <row r="23" spans="2:10" s="1" customFormat="1" x14ac:dyDescent="0.55000000000000004">
      <c r="B23" s="69"/>
      <c r="C23" s="69"/>
      <c r="D23" s="69"/>
      <c r="E23" s="69"/>
      <c r="F23" s="69"/>
      <c r="G23" s="69"/>
      <c r="H23" s="69"/>
      <c r="I23" s="69"/>
      <c r="J23" s="69"/>
    </row>
    <row r="24" spans="2:10" s="1" customFormat="1" x14ac:dyDescent="0.55000000000000004">
      <c r="B24" s="69"/>
      <c r="C24" s="69"/>
      <c r="D24" s="69"/>
      <c r="E24" s="69"/>
      <c r="F24" s="69"/>
      <c r="G24" s="69"/>
      <c r="H24" s="69"/>
      <c r="I24" s="69"/>
      <c r="J24" s="69"/>
    </row>
    <row r="25" spans="2:10" s="1" customFormat="1" x14ac:dyDescent="0.55000000000000004">
      <c r="B25" s="69"/>
      <c r="C25" s="69"/>
      <c r="D25" s="69"/>
      <c r="E25" s="69"/>
      <c r="F25" s="69"/>
      <c r="G25" s="69"/>
      <c r="H25" s="69"/>
      <c r="I25" s="69"/>
      <c r="J25" s="69"/>
    </row>
    <row r="26" spans="2:10" s="1" customFormat="1" x14ac:dyDescent="0.55000000000000004">
      <c r="B26" s="69"/>
      <c r="C26" s="69"/>
      <c r="D26" s="69"/>
      <c r="E26" s="69"/>
      <c r="F26" s="69"/>
      <c r="G26" s="69"/>
      <c r="H26" s="69"/>
      <c r="I26" s="69"/>
      <c r="J26" s="69"/>
    </row>
    <row r="27" spans="2:10" s="1" customFormat="1" x14ac:dyDescent="0.55000000000000004">
      <c r="B27" s="69"/>
      <c r="C27" s="69"/>
      <c r="D27" s="69"/>
      <c r="E27" s="69"/>
      <c r="F27" s="69"/>
      <c r="G27" s="69"/>
      <c r="H27" s="69"/>
      <c r="I27" s="69"/>
      <c r="J27" s="69"/>
    </row>
    <row r="28" spans="2:10" s="1" customFormat="1" x14ac:dyDescent="0.55000000000000004">
      <c r="B28" s="69"/>
      <c r="C28" s="69"/>
      <c r="D28" s="69"/>
      <c r="E28" s="69"/>
      <c r="F28" s="69"/>
      <c r="G28" s="69"/>
      <c r="H28" s="69"/>
      <c r="I28" s="69"/>
      <c r="J28" s="69"/>
    </row>
    <row r="29" spans="2:10" s="1" customFormat="1" x14ac:dyDescent="0.55000000000000004">
      <c r="B29" s="69"/>
      <c r="C29" s="69"/>
      <c r="D29" s="69"/>
      <c r="E29" s="69"/>
      <c r="F29" s="69"/>
      <c r="G29" s="69"/>
      <c r="H29" s="69"/>
      <c r="I29" s="69"/>
      <c r="J29" s="69"/>
    </row>
    <row r="30" spans="2:10" s="1" customFormat="1" x14ac:dyDescent="0.55000000000000004">
      <c r="B30" s="69"/>
      <c r="C30" s="69"/>
      <c r="D30" s="69"/>
      <c r="E30" s="69"/>
      <c r="F30" s="69"/>
      <c r="G30" s="69"/>
      <c r="H30" s="69"/>
      <c r="I30" s="69"/>
      <c r="J30" s="69"/>
    </row>
    <row r="31" spans="2:10" s="1" customFormat="1" x14ac:dyDescent="0.55000000000000004">
      <c r="B31" s="69"/>
      <c r="C31" s="69"/>
      <c r="D31" s="69"/>
      <c r="E31" s="69"/>
      <c r="F31" s="69"/>
      <c r="G31" s="69"/>
      <c r="H31" s="69"/>
      <c r="I31" s="69"/>
      <c r="J31" s="69"/>
    </row>
    <row r="32" spans="2:10" s="1" customFormat="1" x14ac:dyDescent="0.55000000000000004">
      <c r="B32" s="13" t="s">
        <v>42</v>
      </c>
      <c r="C32" s="13"/>
      <c r="D32" s="13"/>
      <c r="E32" s="13"/>
      <c r="F32" s="13"/>
      <c r="G32" s="13"/>
      <c r="H32" s="13"/>
      <c r="I32" s="13"/>
    </row>
    <row r="33" spans="2:11" s="1" customFormat="1" x14ac:dyDescent="0.55000000000000004">
      <c r="B33" s="118" t="s">
        <v>41</v>
      </c>
      <c r="C33" s="118"/>
      <c r="D33" s="118"/>
      <c r="E33" s="118"/>
      <c r="F33" s="118"/>
      <c r="G33" s="118"/>
      <c r="H33" s="118"/>
      <c r="I33" s="118"/>
      <c r="J33" s="118"/>
    </row>
    <row r="34" spans="2:11" s="1" customFormat="1" ht="24" customHeight="1" x14ac:dyDescent="0.55000000000000004">
      <c r="B34" s="120" t="s">
        <v>198</v>
      </c>
      <c r="C34" s="120"/>
      <c r="D34" s="120"/>
      <c r="E34" s="120"/>
      <c r="F34" s="120"/>
      <c r="G34" s="120"/>
      <c r="H34" s="120"/>
      <c r="I34" s="120"/>
      <c r="J34" s="120"/>
    </row>
    <row r="35" spans="2:11" s="1" customFormat="1" ht="24" customHeight="1" x14ac:dyDescent="0.55000000000000004">
      <c r="B35" s="121" t="s">
        <v>199</v>
      </c>
      <c r="C35" s="121"/>
      <c r="D35" s="121"/>
      <c r="E35" s="121"/>
      <c r="F35" s="121"/>
      <c r="G35" s="121"/>
      <c r="H35" s="121"/>
      <c r="I35" s="121"/>
      <c r="J35" s="121"/>
    </row>
    <row r="36" spans="2:11" s="1" customFormat="1" x14ac:dyDescent="0.55000000000000004">
      <c r="B36" s="112" t="s">
        <v>177</v>
      </c>
      <c r="C36" s="113"/>
      <c r="D36" s="113"/>
      <c r="E36" s="113"/>
      <c r="F36" s="113"/>
      <c r="G36" s="113"/>
      <c r="H36" s="113"/>
    </row>
    <row r="37" spans="2:11" s="1" customFormat="1" x14ac:dyDescent="0.55000000000000004">
      <c r="B37" s="115" t="s">
        <v>176</v>
      </c>
      <c r="C37" s="115"/>
      <c r="D37" s="115"/>
      <c r="E37" s="115"/>
      <c r="F37" s="115"/>
      <c r="G37" s="115"/>
      <c r="H37" s="115"/>
      <c r="I37" s="115"/>
      <c r="J37" s="115"/>
    </row>
    <row r="38" spans="2:11" s="1" customFormat="1" x14ac:dyDescent="0.55000000000000004">
      <c r="B38" s="57" t="s">
        <v>203</v>
      </c>
      <c r="C38" s="77"/>
      <c r="D38" s="77"/>
      <c r="E38" s="77"/>
      <c r="F38" s="77"/>
      <c r="G38" s="77"/>
      <c r="H38" s="77"/>
    </row>
    <row r="39" spans="2:11" s="1" customFormat="1" x14ac:dyDescent="0.55000000000000004">
      <c r="B39" s="57" t="s">
        <v>200</v>
      </c>
      <c r="C39" s="57"/>
      <c r="D39" s="57"/>
      <c r="E39" s="57"/>
      <c r="F39" s="57"/>
      <c r="G39" s="57"/>
      <c r="H39" s="57"/>
      <c r="I39" s="57"/>
      <c r="J39" s="57"/>
    </row>
    <row r="40" spans="2:11" s="56" customFormat="1" x14ac:dyDescent="0.55000000000000004">
      <c r="B40" s="1" t="s">
        <v>201</v>
      </c>
    </row>
    <row r="41" spans="2:11" s="1" customFormat="1" x14ac:dyDescent="0.55000000000000004">
      <c r="B41" s="21" t="s">
        <v>202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11" s="1" customFormat="1" x14ac:dyDescent="0.55000000000000004">
      <c r="B42" s="116" t="s">
        <v>206</v>
      </c>
      <c r="C42" s="116"/>
      <c r="D42" s="116"/>
      <c r="E42" s="116"/>
      <c r="F42" s="116"/>
      <c r="G42" s="116"/>
      <c r="H42" s="116"/>
      <c r="I42" s="116"/>
      <c r="J42" s="116"/>
    </row>
    <row r="43" spans="2:11" s="1" customFormat="1" x14ac:dyDescent="0.55000000000000004">
      <c r="B43" s="57" t="s">
        <v>205</v>
      </c>
      <c r="C43" s="111"/>
      <c r="D43" s="111"/>
      <c r="E43" s="111"/>
      <c r="F43" s="111"/>
      <c r="G43" s="111"/>
      <c r="H43" s="111"/>
    </row>
    <row r="44" spans="2:11" s="1" customFormat="1" x14ac:dyDescent="0.55000000000000004">
      <c r="B44" s="112" t="s">
        <v>217</v>
      </c>
      <c r="C44" s="112"/>
      <c r="D44" s="112"/>
      <c r="E44" s="112"/>
      <c r="F44" s="112"/>
      <c r="G44" s="112"/>
      <c r="H44" s="112"/>
      <c r="I44" s="112"/>
      <c r="J44" s="112"/>
    </row>
    <row r="45" spans="2:11" s="1" customFormat="1" x14ac:dyDescent="0.55000000000000004">
      <c r="B45" s="57" t="s">
        <v>207</v>
      </c>
      <c r="C45" s="77"/>
      <c r="D45" s="77"/>
      <c r="E45" s="77"/>
      <c r="F45" s="77"/>
      <c r="G45" s="77"/>
      <c r="H45" s="77"/>
    </row>
    <row r="46" spans="2:11" s="1" customFormat="1" x14ac:dyDescent="0.55000000000000004">
      <c r="B46" s="57" t="s">
        <v>208</v>
      </c>
      <c r="C46" s="77"/>
      <c r="D46" s="77"/>
      <c r="E46" s="77"/>
      <c r="F46" s="77"/>
      <c r="G46" s="77"/>
      <c r="H46" s="77"/>
    </row>
    <row r="47" spans="2:11" s="1" customFormat="1" x14ac:dyDescent="0.55000000000000004">
      <c r="B47" s="57" t="s">
        <v>209</v>
      </c>
      <c r="C47" s="111"/>
      <c r="D47" s="111"/>
      <c r="E47" s="111"/>
      <c r="F47" s="111"/>
      <c r="G47" s="111"/>
      <c r="H47" s="111"/>
    </row>
  </sheetData>
  <mergeCells count="11">
    <mergeCell ref="B2:I2"/>
    <mergeCell ref="B33:J33"/>
    <mergeCell ref="B6:J6"/>
    <mergeCell ref="B36:H36"/>
    <mergeCell ref="B34:J34"/>
    <mergeCell ref="B35:J35"/>
    <mergeCell ref="B3:J3"/>
    <mergeCell ref="B4:J4"/>
    <mergeCell ref="B37:J37"/>
    <mergeCell ref="B42:J42"/>
    <mergeCell ref="B44:J44"/>
  </mergeCells>
  <pageMargins left="0.31496062992125984" right="0" top="0.55118110236220474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J116"/>
  <sheetViews>
    <sheetView workbookViewId="0">
      <selection activeCell="I10" sqref="I10"/>
    </sheetView>
  </sheetViews>
  <sheetFormatPr defaultRowHeight="24" x14ac:dyDescent="0.55000000000000004"/>
  <cols>
    <col min="1" max="1" width="4.875" style="1" customWidth="1"/>
    <col min="2" max="2" width="3.125" style="1" customWidth="1"/>
    <col min="3" max="3" width="49" style="1" customWidth="1"/>
    <col min="4" max="4" width="7.375" style="1" hidden="1" customWidth="1"/>
    <col min="5" max="5" width="6.75" style="1" hidden="1" customWidth="1"/>
    <col min="6" max="6" width="10.25" style="1" customWidth="1"/>
    <col min="7" max="7" width="10.625" style="1" customWidth="1"/>
    <col min="8" max="8" width="10.125" style="1" customWidth="1"/>
    <col min="9" max="10" width="9.125" style="1" customWidth="1"/>
    <col min="11" max="256" width="9" style="1"/>
    <col min="257" max="257" width="4.625" style="1" customWidth="1"/>
    <col min="258" max="258" width="3.125" style="1" customWidth="1"/>
    <col min="259" max="259" width="59.375" style="1" customWidth="1"/>
    <col min="260" max="260" width="9.875" style="1" customWidth="1"/>
    <col min="261" max="261" width="8.875" style="1" customWidth="1"/>
    <col min="262" max="262" width="13.125" style="1" customWidth="1"/>
    <col min="263" max="263" width="10.625" style="1" customWidth="1"/>
    <col min="264" max="266" width="9.125" style="1" customWidth="1"/>
    <col min="267" max="512" width="9" style="1"/>
    <col min="513" max="513" width="4.625" style="1" customWidth="1"/>
    <col min="514" max="514" width="3.125" style="1" customWidth="1"/>
    <col min="515" max="515" width="59.375" style="1" customWidth="1"/>
    <col min="516" max="516" width="9.875" style="1" customWidth="1"/>
    <col min="517" max="517" width="8.875" style="1" customWidth="1"/>
    <col min="518" max="518" width="13.125" style="1" customWidth="1"/>
    <col min="519" max="519" width="10.625" style="1" customWidth="1"/>
    <col min="520" max="522" width="9.125" style="1" customWidth="1"/>
    <col min="523" max="768" width="9" style="1"/>
    <col min="769" max="769" width="4.625" style="1" customWidth="1"/>
    <col min="770" max="770" width="3.125" style="1" customWidth="1"/>
    <col min="771" max="771" width="59.375" style="1" customWidth="1"/>
    <col min="772" max="772" width="9.875" style="1" customWidth="1"/>
    <col min="773" max="773" width="8.875" style="1" customWidth="1"/>
    <col min="774" max="774" width="13.125" style="1" customWidth="1"/>
    <col min="775" max="775" width="10.625" style="1" customWidth="1"/>
    <col min="776" max="778" width="9.125" style="1" customWidth="1"/>
    <col min="779" max="1024" width="9" style="1"/>
    <col min="1025" max="1025" width="4.625" style="1" customWidth="1"/>
    <col min="1026" max="1026" width="3.125" style="1" customWidth="1"/>
    <col min="1027" max="1027" width="59.375" style="1" customWidth="1"/>
    <col min="1028" max="1028" width="9.875" style="1" customWidth="1"/>
    <col min="1029" max="1029" width="8.875" style="1" customWidth="1"/>
    <col min="1030" max="1030" width="13.125" style="1" customWidth="1"/>
    <col min="1031" max="1031" width="10.625" style="1" customWidth="1"/>
    <col min="1032" max="1034" width="9.125" style="1" customWidth="1"/>
    <col min="1035" max="1280" width="9" style="1"/>
    <col min="1281" max="1281" width="4.625" style="1" customWidth="1"/>
    <col min="1282" max="1282" width="3.125" style="1" customWidth="1"/>
    <col min="1283" max="1283" width="59.375" style="1" customWidth="1"/>
    <col min="1284" max="1284" width="9.875" style="1" customWidth="1"/>
    <col min="1285" max="1285" width="8.875" style="1" customWidth="1"/>
    <col min="1286" max="1286" width="13.125" style="1" customWidth="1"/>
    <col min="1287" max="1287" width="10.625" style="1" customWidth="1"/>
    <col min="1288" max="1290" width="9.125" style="1" customWidth="1"/>
    <col min="1291" max="1536" width="9" style="1"/>
    <col min="1537" max="1537" width="4.625" style="1" customWidth="1"/>
    <col min="1538" max="1538" width="3.125" style="1" customWidth="1"/>
    <col min="1539" max="1539" width="59.375" style="1" customWidth="1"/>
    <col min="1540" max="1540" width="9.875" style="1" customWidth="1"/>
    <col min="1541" max="1541" width="8.875" style="1" customWidth="1"/>
    <col min="1542" max="1542" width="13.125" style="1" customWidth="1"/>
    <col min="1543" max="1543" width="10.625" style="1" customWidth="1"/>
    <col min="1544" max="1546" width="9.125" style="1" customWidth="1"/>
    <col min="1547" max="1792" width="9" style="1"/>
    <col min="1793" max="1793" width="4.625" style="1" customWidth="1"/>
    <col min="1794" max="1794" width="3.125" style="1" customWidth="1"/>
    <col min="1795" max="1795" width="59.375" style="1" customWidth="1"/>
    <col min="1796" max="1796" width="9.875" style="1" customWidth="1"/>
    <col min="1797" max="1797" width="8.875" style="1" customWidth="1"/>
    <col min="1798" max="1798" width="13.125" style="1" customWidth="1"/>
    <col min="1799" max="1799" width="10.625" style="1" customWidth="1"/>
    <col min="1800" max="1802" width="9.125" style="1" customWidth="1"/>
    <col min="1803" max="2048" width="9" style="1"/>
    <col min="2049" max="2049" width="4.625" style="1" customWidth="1"/>
    <col min="2050" max="2050" width="3.125" style="1" customWidth="1"/>
    <col min="2051" max="2051" width="59.375" style="1" customWidth="1"/>
    <col min="2052" max="2052" width="9.875" style="1" customWidth="1"/>
    <col min="2053" max="2053" width="8.875" style="1" customWidth="1"/>
    <col min="2054" max="2054" width="13.125" style="1" customWidth="1"/>
    <col min="2055" max="2055" width="10.625" style="1" customWidth="1"/>
    <col min="2056" max="2058" width="9.125" style="1" customWidth="1"/>
    <col min="2059" max="2304" width="9" style="1"/>
    <col min="2305" max="2305" width="4.625" style="1" customWidth="1"/>
    <col min="2306" max="2306" width="3.125" style="1" customWidth="1"/>
    <col min="2307" max="2307" width="59.375" style="1" customWidth="1"/>
    <col min="2308" max="2308" width="9.875" style="1" customWidth="1"/>
    <col min="2309" max="2309" width="8.875" style="1" customWidth="1"/>
    <col min="2310" max="2310" width="13.125" style="1" customWidth="1"/>
    <col min="2311" max="2311" width="10.625" style="1" customWidth="1"/>
    <col min="2312" max="2314" width="9.125" style="1" customWidth="1"/>
    <col min="2315" max="2560" width="9" style="1"/>
    <col min="2561" max="2561" width="4.625" style="1" customWidth="1"/>
    <col min="2562" max="2562" width="3.125" style="1" customWidth="1"/>
    <col min="2563" max="2563" width="59.375" style="1" customWidth="1"/>
    <col min="2564" max="2564" width="9.875" style="1" customWidth="1"/>
    <col min="2565" max="2565" width="8.875" style="1" customWidth="1"/>
    <col min="2566" max="2566" width="13.125" style="1" customWidth="1"/>
    <col min="2567" max="2567" width="10.625" style="1" customWidth="1"/>
    <col min="2568" max="2570" width="9.125" style="1" customWidth="1"/>
    <col min="2571" max="2816" width="9" style="1"/>
    <col min="2817" max="2817" width="4.625" style="1" customWidth="1"/>
    <col min="2818" max="2818" width="3.125" style="1" customWidth="1"/>
    <col min="2819" max="2819" width="59.375" style="1" customWidth="1"/>
    <col min="2820" max="2820" width="9.875" style="1" customWidth="1"/>
    <col min="2821" max="2821" width="8.875" style="1" customWidth="1"/>
    <col min="2822" max="2822" width="13.125" style="1" customWidth="1"/>
    <col min="2823" max="2823" width="10.625" style="1" customWidth="1"/>
    <col min="2824" max="2826" width="9.125" style="1" customWidth="1"/>
    <col min="2827" max="3072" width="9" style="1"/>
    <col min="3073" max="3073" width="4.625" style="1" customWidth="1"/>
    <col min="3074" max="3074" width="3.125" style="1" customWidth="1"/>
    <col min="3075" max="3075" width="59.375" style="1" customWidth="1"/>
    <col min="3076" max="3076" width="9.875" style="1" customWidth="1"/>
    <col min="3077" max="3077" width="8.875" style="1" customWidth="1"/>
    <col min="3078" max="3078" width="13.125" style="1" customWidth="1"/>
    <col min="3079" max="3079" width="10.625" style="1" customWidth="1"/>
    <col min="3080" max="3082" width="9.125" style="1" customWidth="1"/>
    <col min="3083" max="3328" width="9" style="1"/>
    <col min="3329" max="3329" width="4.625" style="1" customWidth="1"/>
    <col min="3330" max="3330" width="3.125" style="1" customWidth="1"/>
    <col min="3331" max="3331" width="59.375" style="1" customWidth="1"/>
    <col min="3332" max="3332" width="9.875" style="1" customWidth="1"/>
    <col min="3333" max="3333" width="8.875" style="1" customWidth="1"/>
    <col min="3334" max="3334" width="13.125" style="1" customWidth="1"/>
    <col min="3335" max="3335" width="10.625" style="1" customWidth="1"/>
    <col min="3336" max="3338" width="9.125" style="1" customWidth="1"/>
    <col min="3339" max="3584" width="9" style="1"/>
    <col min="3585" max="3585" width="4.625" style="1" customWidth="1"/>
    <col min="3586" max="3586" width="3.125" style="1" customWidth="1"/>
    <col min="3587" max="3587" width="59.375" style="1" customWidth="1"/>
    <col min="3588" max="3588" width="9.875" style="1" customWidth="1"/>
    <col min="3589" max="3589" width="8.875" style="1" customWidth="1"/>
    <col min="3590" max="3590" width="13.125" style="1" customWidth="1"/>
    <col min="3591" max="3591" width="10.625" style="1" customWidth="1"/>
    <col min="3592" max="3594" width="9.125" style="1" customWidth="1"/>
    <col min="3595" max="3840" width="9" style="1"/>
    <col min="3841" max="3841" width="4.625" style="1" customWidth="1"/>
    <col min="3842" max="3842" width="3.125" style="1" customWidth="1"/>
    <col min="3843" max="3843" width="59.375" style="1" customWidth="1"/>
    <col min="3844" max="3844" width="9.875" style="1" customWidth="1"/>
    <col min="3845" max="3845" width="8.875" style="1" customWidth="1"/>
    <col min="3846" max="3846" width="13.125" style="1" customWidth="1"/>
    <col min="3847" max="3847" width="10.625" style="1" customWidth="1"/>
    <col min="3848" max="3850" width="9.125" style="1" customWidth="1"/>
    <col min="3851" max="4096" width="9" style="1"/>
    <col min="4097" max="4097" width="4.625" style="1" customWidth="1"/>
    <col min="4098" max="4098" width="3.125" style="1" customWidth="1"/>
    <col min="4099" max="4099" width="59.375" style="1" customWidth="1"/>
    <col min="4100" max="4100" width="9.875" style="1" customWidth="1"/>
    <col min="4101" max="4101" width="8.875" style="1" customWidth="1"/>
    <col min="4102" max="4102" width="13.125" style="1" customWidth="1"/>
    <col min="4103" max="4103" width="10.625" style="1" customWidth="1"/>
    <col min="4104" max="4106" width="9.125" style="1" customWidth="1"/>
    <col min="4107" max="4352" width="9" style="1"/>
    <col min="4353" max="4353" width="4.625" style="1" customWidth="1"/>
    <col min="4354" max="4354" width="3.125" style="1" customWidth="1"/>
    <col min="4355" max="4355" width="59.375" style="1" customWidth="1"/>
    <col min="4356" max="4356" width="9.875" style="1" customWidth="1"/>
    <col min="4357" max="4357" width="8.875" style="1" customWidth="1"/>
    <col min="4358" max="4358" width="13.125" style="1" customWidth="1"/>
    <col min="4359" max="4359" width="10.625" style="1" customWidth="1"/>
    <col min="4360" max="4362" width="9.125" style="1" customWidth="1"/>
    <col min="4363" max="4608" width="9" style="1"/>
    <col min="4609" max="4609" width="4.625" style="1" customWidth="1"/>
    <col min="4610" max="4610" width="3.125" style="1" customWidth="1"/>
    <col min="4611" max="4611" width="59.375" style="1" customWidth="1"/>
    <col min="4612" max="4612" width="9.875" style="1" customWidth="1"/>
    <col min="4613" max="4613" width="8.875" style="1" customWidth="1"/>
    <col min="4614" max="4614" width="13.125" style="1" customWidth="1"/>
    <col min="4615" max="4615" width="10.625" style="1" customWidth="1"/>
    <col min="4616" max="4618" width="9.125" style="1" customWidth="1"/>
    <col min="4619" max="4864" width="9" style="1"/>
    <col min="4865" max="4865" width="4.625" style="1" customWidth="1"/>
    <col min="4866" max="4866" width="3.125" style="1" customWidth="1"/>
    <col min="4867" max="4867" width="59.375" style="1" customWidth="1"/>
    <col min="4868" max="4868" width="9.875" style="1" customWidth="1"/>
    <col min="4869" max="4869" width="8.875" style="1" customWidth="1"/>
    <col min="4870" max="4870" width="13.125" style="1" customWidth="1"/>
    <col min="4871" max="4871" width="10.625" style="1" customWidth="1"/>
    <col min="4872" max="4874" width="9.125" style="1" customWidth="1"/>
    <col min="4875" max="5120" width="9" style="1"/>
    <col min="5121" max="5121" width="4.625" style="1" customWidth="1"/>
    <col min="5122" max="5122" width="3.125" style="1" customWidth="1"/>
    <col min="5123" max="5123" width="59.375" style="1" customWidth="1"/>
    <col min="5124" max="5124" width="9.875" style="1" customWidth="1"/>
    <col min="5125" max="5125" width="8.875" style="1" customWidth="1"/>
    <col min="5126" max="5126" width="13.125" style="1" customWidth="1"/>
    <col min="5127" max="5127" width="10.625" style="1" customWidth="1"/>
    <col min="5128" max="5130" width="9.125" style="1" customWidth="1"/>
    <col min="5131" max="5376" width="9" style="1"/>
    <col min="5377" max="5377" width="4.625" style="1" customWidth="1"/>
    <col min="5378" max="5378" width="3.125" style="1" customWidth="1"/>
    <col min="5379" max="5379" width="59.375" style="1" customWidth="1"/>
    <col min="5380" max="5380" width="9.875" style="1" customWidth="1"/>
    <col min="5381" max="5381" width="8.875" style="1" customWidth="1"/>
    <col min="5382" max="5382" width="13.125" style="1" customWidth="1"/>
    <col min="5383" max="5383" width="10.625" style="1" customWidth="1"/>
    <col min="5384" max="5386" width="9.125" style="1" customWidth="1"/>
    <col min="5387" max="5632" width="9" style="1"/>
    <col min="5633" max="5633" width="4.625" style="1" customWidth="1"/>
    <col min="5634" max="5634" width="3.125" style="1" customWidth="1"/>
    <col min="5635" max="5635" width="59.375" style="1" customWidth="1"/>
    <col min="5636" max="5636" width="9.875" style="1" customWidth="1"/>
    <col min="5637" max="5637" width="8.875" style="1" customWidth="1"/>
    <col min="5638" max="5638" width="13.125" style="1" customWidth="1"/>
    <col min="5639" max="5639" width="10.625" style="1" customWidth="1"/>
    <col min="5640" max="5642" width="9.125" style="1" customWidth="1"/>
    <col min="5643" max="5888" width="9" style="1"/>
    <col min="5889" max="5889" width="4.625" style="1" customWidth="1"/>
    <col min="5890" max="5890" width="3.125" style="1" customWidth="1"/>
    <col min="5891" max="5891" width="59.375" style="1" customWidth="1"/>
    <col min="5892" max="5892" width="9.875" style="1" customWidth="1"/>
    <col min="5893" max="5893" width="8.875" style="1" customWidth="1"/>
    <col min="5894" max="5894" width="13.125" style="1" customWidth="1"/>
    <col min="5895" max="5895" width="10.625" style="1" customWidth="1"/>
    <col min="5896" max="5898" width="9.125" style="1" customWidth="1"/>
    <col min="5899" max="6144" width="9" style="1"/>
    <col min="6145" max="6145" width="4.625" style="1" customWidth="1"/>
    <col min="6146" max="6146" width="3.125" style="1" customWidth="1"/>
    <col min="6147" max="6147" width="59.375" style="1" customWidth="1"/>
    <col min="6148" max="6148" width="9.875" style="1" customWidth="1"/>
    <col min="6149" max="6149" width="8.875" style="1" customWidth="1"/>
    <col min="6150" max="6150" width="13.125" style="1" customWidth="1"/>
    <col min="6151" max="6151" width="10.625" style="1" customWidth="1"/>
    <col min="6152" max="6154" width="9.125" style="1" customWidth="1"/>
    <col min="6155" max="6400" width="9" style="1"/>
    <col min="6401" max="6401" width="4.625" style="1" customWidth="1"/>
    <col min="6402" max="6402" width="3.125" style="1" customWidth="1"/>
    <col min="6403" max="6403" width="59.375" style="1" customWidth="1"/>
    <col min="6404" max="6404" width="9.875" style="1" customWidth="1"/>
    <col min="6405" max="6405" width="8.875" style="1" customWidth="1"/>
    <col min="6406" max="6406" width="13.125" style="1" customWidth="1"/>
    <col min="6407" max="6407" width="10.625" style="1" customWidth="1"/>
    <col min="6408" max="6410" width="9.125" style="1" customWidth="1"/>
    <col min="6411" max="6656" width="9" style="1"/>
    <col min="6657" max="6657" width="4.625" style="1" customWidth="1"/>
    <col min="6658" max="6658" width="3.125" style="1" customWidth="1"/>
    <col min="6659" max="6659" width="59.375" style="1" customWidth="1"/>
    <col min="6660" max="6660" width="9.875" style="1" customWidth="1"/>
    <col min="6661" max="6661" width="8.875" style="1" customWidth="1"/>
    <col min="6662" max="6662" width="13.125" style="1" customWidth="1"/>
    <col min="6663" max="6663" width="10.625" style="1" customWidth="1"/>
    <col min="6664" max="6666" width="9.125" style="1" customWidth="1"/>
    <col min="6667" max="6912" width="9" style="1"/>
    <col min="6913" max="6913" width="4.625" style="1" customWidth="1"/>
    <col min="6914" max="6914" width="3.125" style="1" customWidth="1"/>
    <col min="6915" max="6915" width="59.375" style="1" customWidth="1"/>
    <col min="6916" max="6916" width="9.875" style="1" customWidth="1"/>
    <col min="6917" max="6917" width="8.875" style="1" customWidth="1"/>
    <col min="6918" max="6918" width="13.125" style="1" customWidth="1"/>
    <col min="6919" max="6919" width="10.625" style="1" customWidth="1"/>
    <col min="6920" max="6922" width="9.125" style="1" customWidth="1"/>
    <col min="6923" max="7168" width="9" style="1"/>
    <col min="7169" max="7169" width="4.625" style="1" customWidth="1"/>
    <col min="7170" max="7170" width="3.125" style="1" customWidth="1"/>
    <col min="7171" max="7171" width="59.375" style="1" customWidth="1"/>
    <col min="7172" max="7172" width="9.875" style="1" customWidth="1"/>
    <col min="7173" max="7173" width="8.875" style="1" customWidth="1"/>
    <col min="7174" max="7174" width="13.125" style="1" customWidth="1"/>
    <col min="7175" max="7175" width="10.625" style="1" customWidth="1"/>
    <col min="7176" max="7178" width="9.125" style="1" customWidth="1"/>
    <col min="7179" max="7424" width="9" style="1"/>
    <col min="7425" max="7425" width="4.625" style="1" customWidth="1"/>
    <col min="7426" max="7426" width="3.125" style="1" customWidth="1"/>
    <col min="7427" max="7427" width="59.375" style="1" customWidth="1"/>
    <col min="7428" max="7428" width="9.875" style="1" customWidth="1"/>
    <col min="7429" max="7429" width="8.875" style="1" customWidth="1"/>
    <col min="7430" max="7430" width="13.125" style="1" customWidth="1"/>
    <col min="7431" max="7431" width="10.625" style="1" customWidth="1"/>
    <col min="7432" max="7434" width="9.125" style="1" customWidth="1"/>
    <col min="7435" max="7680" width="9" style="1"/>
    <col min="7681" max="7681" width="4.625" style="1" customWidth="1"/>
    <col min="7682" max="7682" width="3.125" style="1" customWidth="1"/>
    <col min="7683" max="7683" width="59.375" style="1" customWidth="1"/>
    <col min="7684" max="7684" width="9.875" style="1" customWidth="1"/>
    <col min="7685" max="7685" width="8.875" style="1" customWidth="1"/>
    <col min="7686" max="7686" width="13.125" style="1" customWidth="1"/>
    <col min="7687" max="7687" width="10.625" style="1" customWidth="1"/>
    <col min="7688" max="7690" width="9.125" style="1" customWidth="1"/>
    <col min="7691" max="7936" width="9" style="1"/>
    <col min="7937" max="7937" width="4.625" style="1" customWidth="1"/>
    <col min="7938" max="7938" width="3.125" style="1" customWidth="1"/>
    <col min="7939" max="7939" width="59.375" style="1" customWidth="1"/>
    <col min="7940" max="7940" width="9.875" style="1" customWidth="1"/>
    <col min="7941" max="7941" width="8.875" style="1" customWidth="1"/>
    <col min="7942" max="7942" width="13.125" style="1" customWidth="1"/>
    <col min="7943" max="7943" width="10.625" style="1" customWidth="1"/>
    <col min="7944" max="7946" width="9.125" style="1" customWidth="1"/>
    <col min="7947" max="8192" width="9" style="1"/>
    <col min="8193" max="8193" width="4.625" style="1" customWidth="1"/>
    <col min="8194" max="8194" width="3.125" style="1" customWidth="1"/>
    <col min="8195" max="8195" width="59.375" style="1" customWidth="1"/>
    <col min="8196" max="8196" width="9.875" style="1" customWidth="1"/>
    <col min="8197" max="8197" width="8.875" style="1" customWidth="1"/>
    <col min="8198" max="8198" width="13.125" style="1" customWidth="1"/>
    <col min="8199" max="8199" width="10.625" style="1" customWidth="1"/>
    <col min="8200" max="8202" width="9.125" style="1" customWidth="1"/>
    <col min="8203" max="8448" width="9" style="1"/>
    <col min="8449" max="8449" width="4.625" style="1" customWidth="1"/>
    <col min="8450" max="8450" width="3.125" style="1" customWidth="1"/>
    <col min="8451" max="8451" width="59.375" style="1" customWidth="1"/>
    <col min="8452" max="8452" width="9.875" style="1" customWidth="1"/>
    <col min="8453" max="8453" width="8.875" style="1" customWidth="1"/>
    <col min="8454" max="8454" width="13.125" style="1" customWidth="1"/>
    <col min="8455" max="8455" width="10.625" style="1" customWidth="1"/>
    <col min="8456" max="8458" width="9.125" style="1" customWidth="1"/>
    <col min="8459" max="8704" width="9" style="1"/>
    <col min="8705" max="8705" width="4.625" style="1" customWidth="1"/>
    <col min="8706" max="8706" width="3.125" style="1" customWidth="1"/>
    <col min="8707" max="8707" width="59.375" style="1" customWidth="1"/>
    <col min="8708" max="8708" width="9.875" style="1" customWidth="1"/>
    <col min="8709" max="8709" width="8.875" style="1" customWidth="1"/>
    <col min="8710" max="8710" width="13.125" style="1" customWidth="1"/>
    <col min="8711" max="8711" width="10.625" style="1" customWidth="1"/>
    <col min="8712" max="8714" width="9.125" style="1" customWidth="1"/>
    <col min="8715" max="8960" width="9" style="1"/>
    <col min="8961" max="8961" width="4.625" style="1" customWidth="1"/>
    <col min="8962" max="8962" width="3.125" style="1" customWidth="1"/>
    <col min="8963" max="8963" width="59.375" style="1" customWidth="1"/>
    <col min="8964" max="8964" width="9.875" style="1" customWidth="1"/>
    <col min="8965" max="8965" width="8.875" style="1" customWidth="1"/>
    <col min="8966" max="8966" width="13.125" style="1" customWidth="1"/>
    <col min="8967" max="8967" width="10.625" style="1" customWidth="1"/>
    <col min="8968" max="8970" width="9.125" style="1" customWidth="1"/>
    <col min="8971" max="9216" width="9" style="1"/>
    <col min="9217" max="9217" width="4.625" style="1" customWidth="1"/>
    <col min="9218" max="9218" width="3.125" style="1" customWidth="1"/>
    <col min="9219" max="9219" width="59.375" style="1" customWidth="1"/>
    <col min="9220" max="9220" width="9.875" style="1" customWidth="1"/>
    <col min="9221" max="9221" width="8.875" style="1" customWidth="1"/>
    <col min="9222" max="9222" width="13.125" style="1" customWidth="1"/>
    <col min="9223" max="9223" width="10.625" style="1" customWidth="1"/>
    <col min="9224" max="9226" width="9.125" style="1" customWidth="1"/>
    <col min="9227" max="9472" width="9" style="1"/>
    <col min="9473" max="9473" width="4.625" style="1" customWidth="1"/>
    <col min="9474" max="9474" width="3.125" style="1" customWidth="1"/>
    <col min="9475" max="9475" width="59.375" style="1" customWidth="1"/>
    <col min="9476" max="9476" width="9.875" style="1" customWidth="1"/>
    <col min="9477" max="9477" width="8.875" style="1" customWidth="1"/>
    <col min="9478" max="9478" width="13.125" style="1" customWidth="1"/>
    <col min="9479" max="9479" width="10.625" style="1" customWidth="1"/>
    <col min="9480" max="9482" width="9.125" style="1" customWidth="1"/>
    <col min="9483" max="9728" width="9" style="1"/>
    <col min="9729" max="9729" width="4.625" style="1" customWidth="1"/>
    <col min="9730" max="9730" width="3.125" style="1" customWidth="1"/>
    <col min="9731" max="9731" width="59.375" style="1" customWidth="1"/>
    <col min="9732" max="9732" width="9.875" style="1" customWidth="1"/>
    <col min="9733" max="9733" width="8.875" style="1" customWidth="1"/>
    <col min="9734" max="9734" width="13.125" style="1" customWidth="1"/>
    <col min="9735" max="9735" width="10.625" style="1" customWidth="1"/>
    <col min="9736" max="9738" width="9.125" style="1" customWidth="1"/>
    <col min="9739" max="9984" width="9" style="1"/>
    <col min="9985" max="9985" width="4.625" style="1" customWidth="1"/>
    <col min="9986" max="9986" width="3.125" style="1" customWidth="1"/>
    <col min="9987" max="9987" width="59.375" style="1" customWidth="1"/>
    <col min="9988" max="9988" width="9.875" style="1" customWidth="1"/>
    <col min="9989" max="9989" width="8.875" style="1" customWidth="1"/>
    <col min="9990" max="9990" width="13.125" style="1" customWidth="1"/>
    <col min="9991" max="9991" width="10.625" style="1" customWidth="1"/>
    <col min="9992" max="9994" width="9.125" style="1" customWidth="1"/>
    <col min="9995" max="10240" width="9" style="1"/>
    <col min="10241" max="10241" width="4.625" style="1" customWidth="1"/>
    <col min="10242" max="10242" width="3.125" style="1" customWidth="1"/>
    <col min="10243" max="10243" width="59.375" style="1" customWidth="1"/>
    <col min="10244" max="10244" width="9.875" style="1" customWidth="1"/>
    <col min="10245" max="10245" width="8.875" style="1" customWidth="1"/>
    <col min="10246" max="10246" width="13.125" style="1" customWidth="1"/>
    <col min="10247" max="10247" width="10.625" style="1" customWidth="1"/>
    <col min="10248" max="10250" width="9.125" style="1" customWidth="1"/>
    <col min="10251" max="10496" width="9" style="1"/>
    <col min="10497" max="10497" width="4.625" style="1" customWidth="1"/>
    <col min="10498" max="10498" width="3.125" style="1" customWidth="1"/>
    <col min="10499" max="10499" width="59.375" style="1" customWidth="1"/>
    <col min="10500" max="10500" width="9.875" style="1" customWidth="1"/>
    <col min="10501" max="10501" width="8.875" style="1" customWidth="1"/>
    <col min="10502" max="10502" width="13.125" style="1" customWidth="1"/>
    <col min="10503" max="10503" width="10.625" style="1" customWidth="1"/>
    <col min="10504" max="10506" width="9.125" style="1" customWidth="1"/>
    <col min="10507" max="10752" width="9" style="1"/>
    <col min="10753" max="10753" width="4.625" style="1" customWidth="1"/>
    <col min="10754" max="10754" width="3.125" style="1" customWidth="1"/>
    <col min="10755" max="10755" width="59.375" style="1" customWidth="1"/>
    <col min="10756" max="10756" width="9.875" style="1" customWidth="1"/>
    <col min="10757" max="10757" width="8.875" style="1" customWidth="1"/>
    <col min="10758" max="10758" width="13.125" style="1" customWidth="1"/>
    <col min="10759" max="10759" width="10.625" style="1" customWidth="1"/>
    <col min="10760" max="10762" width="9.125" style="1" customWidth="1"/>
    <col min="10763" max="11008" width="9" style="1"/>
    <col min="11009" max="11009" width="4.625" style="1" customWidth="1"/>
    <col min="11010" max="11010" width="3.125" style="1" customWidth="1"/>
    <col min="11011" max="11011" width="59.375" style="1" customWidth="1"/>
    <col min="11012" max="11012" width="9.875" style="1" customWidth="1"/>
    <col min="11013" max="11013" width="8.875" style="1" customWidth="1"/>
    <col min="11014" max="11014" width="13.125" style="1" customWidth="1"/>
    <col min="11015" max="11015" width="10.625" style="1" customWidth="1"/>
    <col min="11016" max="11018" width="9.125" style="1" customWidth="1"/>
    <col min="11019" max="11264" width="9" style="1"/>
    <col min="11265" max="11265" width="4.625" style="1" customWidth="1"/>
    <col min="11266" max="11266" width="3.125" style="1" customWidth="1"/>
    <col min="11267" max="11267" width="59.375" style="1" customWidth="1"/>
    <col min="11268" max="11268" width="9.875" style="1" customWidth="1"/>
    <col min="11269" max="11269" width="8.875" style="1" customWidth="1"/>
    <col min="11270" max="11270" width="13.125" style="1" customWidth="1"/>
    <col min="11271" max="11271" width="10.625" style="1" customWidth="1"/>
    <col min="11272" max="11274" width="9.125" style="1" customWidth="1"/>
    <col min="11275" max="11520" width="9" style="1"/>
    <col min="11521" max="11521" width="4.625" style="1" customWidth="1"/>
    <col min="11522" max="11522" width="3.125" style="1" customWidth="1"/>
    <col min="11523" max="11523" width="59.375" style="1" customWidth="1"/>
    <col min="11524" max="11524" width="9.875" style="1" customWidth="1"/>
    <col min="11525" max="11525" width="8.875" style="1" customWidth="1"/>
    <col min="11526" max="11526" width="13.125" style="1" customWidth="1"/>
    <col min="11527" max="11527" width="10.625" style="1" customWidth="1"/>
    <col min="11528" max="11530" width="9.125" style="1" customWidth="1"/>
    <col min="11531" max="11776" width="9" style="1"/>
    <col min="11777" max="11777" width="4.625" style="1" customWidth="1"/>
    <col min="11778" max="11778" width="3.125" style="1" customWidth="1"/>
    <col min="11779" max="11779" width="59.375" style="1" customWidth="1"/>
    <col min="11780" max="11780" width="9.875" style="1" customWidth="1"/>
    <col min="11781" max="11781" width="8.875" style="1" customWidth="1"/>
    <col min="11782" max="11782" width="13.125" style="1" customWidth="1"/>
    <col min="11783" max="11783" width="10.625" style="1" customWidth="1"/>
    <col min="11784" max="11786" width="9.125" style="1" customWidth="1"/>
    <col min="11787" max="12032" width="9" style="1"/>
    <col min="12033" max="12033" width="4.625" style="1" customWidth="1"/>
    <col min="12034" max="12034" width="3.125" style="1" customWidth="1"/>
    <col min="12035" max="12035" width="59.375" style="1" customWidth="1"/>
    <col min="12036" max="12036" width="9.875" style="1" customWidth="1"/>
    <col min="12037" max="12037" width="8.875" style="1" customWidth="1"/>
    <col min="12038" max="12038" width="13.125" style="1" customWidth="1"/>
    <col min="12039" max="12039" width="10.625" style="1" customWidth="1"/>
    <col min="12040" max="12042" width="9.125" style="1" customWidth="1"/>
    <col min="12043" max="12288" width="9" style="1"/>
    <col min="12289" max="12289" width="4.625" style="1" customWidth="1"/>
    <col min="12290" max="12290" width="3.125" style="1" customWidth="1"/>
    <col min="12291" max="12291" width="59.375" style="1" customWidth="1"/>
    <col min="12292" max="12292" width="9.875" style="1" customWidth="1"/>
    <col min="12293" max="12293" width="8.875" style="1" customWidth="1"/>
    <col min="12294" max="12294" width="13.125" style="1" customWidth="1"/>
    <col min="12295" max="12295" width="10.625" style="1" customWidth="1"/>
    <col min="12296" max="12298" width="9.125" style="1" customWidth="1"/>
    <col min="12299" max="12544" width="9" style="1"/>
    <col min="12545" max="12545" width="4.625" style="1" customWidth="1"/>
    <col min="12546" max="12546" width="3.125" style="1" customWidth="1"/>
    <col min="12547" max="12547" width="59.375" style="1" customWidth="1"/>
    <col min="12548" max="12548" width="9.875" style="1" customWidth="1"/>
    <col min="12549" max="12549" width="8.875" style="1" customWidth="1"/>
    <col min="12550" max="12550" width="13.125" style="1" customWidth="1"/>
    <col min="12551" max="12551" width="10.625" style="1" customWidth="1"/>
    <col min="12552" max="12554" width="9.125" style="1" customWidth="1"/>
    <col min="12555" max="12800" width="9" style="1"/>
    <col min="12801" max="12801" width="4.625" style="1" customWidth="1"/>
    <col min="12802" max="12802" width="3.125" style="1" customWidth="1"/>
    <col min="12803" max="12803" width="59.375" style="1" customWidth="1"/>
    <col min="12804" max="12804" width="9.875" style="1" customWidth="1"/>
    <col min="12805" max="12805" width="8.875" style="1" customWidth="1"/>
    <col min="12806" max="12806" width="13.125" style="1" customWidth="1"/>
    <col min="12807" max="12807" width="10.625" style="1" customWidth="1"/>
    <col min="12808" max="12810" width="9.125" style="1" customWidth="1"/>
    <col min="12811" max="13056" width="9" style="1"/>
    <col min="13057" max="13057" width="4.625" style="1" customWidth="1"/>
    <col min="13058" max="13058" width="3.125" style="1" customWidth="1"/>
    <col min="13059" max="13059" width="59.375" style="1" customWidth="1"/>
    <col min="13060" max="13060" width="9.875" style="1" customWidth="1"/>
    <col min="13061" max="13061" width="8.875" style="1" customWidth="1"/>
    <col min="13062" max="13062" width="13.125" style="1" customWidth="1"/>
    <col min="13063" max="13063" width="10.625" style="1" customWidth="1"/>
    <col min="13064" max="13066" width="9.125" style="1" customWidth="1"/>
    <col min="13067" max="13312" width="9" style="1"/>
    <col min="13313" max="13313" width="4.625" style="1" customWidth="1"/>
    <col min="13314" max="13314" width="3.125" style="1" customWidth="1"/>
    <col min="13315" max="13315" width="59.375" style="1" customWidth="1"/>
    <col min="13316" max="13316" width="9.875" style="1" customWidth="1"/>
    <col min="13317" max="13317" width="8.875" style="1" customWidth="1"/>
    <col min="13318" max="13318" width="13.125" style="1" customWidth="1"/>
    <col min="13319" max="13319" width="10.625" style="1" customWidth="1"/>
    <col min="13320" max="13322" width="9.125" style="1" customWidth="1"/>
    <col min="13323" max="13568" width="9" style="1"/>
    <col min="13569" max="13569" width="4.625" style="1" customWidth="1"/>
    <col min="13570" max="13570" width="3.125" style="1" customWidth="1"/>
    <col min="13571" max="13571" width="59.375" style="1" customWidth="1"/>
    <col min="13572" max="13572" width="9.875" style="1" customWidth="1"/>
    <col min="13573" max="13573" width="8.875" style="1" customWidth="1"/>
    <col min="13574" max="13574" width="13.125" style="1" customWidth="1"/>
    <col min="13575" max="13575" width="10.625" style="1" customWidth="1"/>
    <col min="13576" max="13578" width="9.125" style="1" customWidth="1"/>
    <col min="13579" max="13824" width="9" style="1"/>
    <col min="13825" max="13825" width="4.625" style="1" customWidth="1"/>
    <col min="13826" max="13826" width="3.125" style="1" customWidth="1"/>
    <col min="13827" max="13827" width="59.375" style="1" customWidth="1"/>
    <col min="13828" max="13828" width="9.875" style="1" customWidth="1"/>
    <col min="13829" max="13829" width="8.875" style="1" customWidth="1"/>
    <col min="13830" max="13830" width="13.125" style="1" customWidth="1"/>
    <col min="13831" max="13831" width="10.625" style="1" customWidth="1"/>
    <col min="13832" max="13834" width="9.125" style="1" customWidth="1"/>
    <col min="13835" max="14080" width="9" style="1"/>
    <col min="14081" max="14081" width="4.625" style="1" customWidth="1"/>
    <col min="14082" max="14082" width="3.125" style="1" customWidth="1"/>
    <col min="14083" max="14083" width="59.375" style="1" customWidth="1"/>
    <col min="14084" max="14084" width="9.875" style="1" customWidth="1"/>
    <col min="14085" max="14085" width="8.875" style="1" customWidth="1"/>
    <col min="14086" max="14086" width="13.125" style="1" customWidth="1"/>
    <col min="14087" max="14087" width="10.625" style="1" customWidth="1"/>
    <col min="14088" max="14090" width="9.125" style="1" customWidth="1"/>
    <col min="14091" max="14336" width="9" style="1"/>
    <col min="14337" max="14337" width="4.625" style="1" customWidth="1"/>
    <col min="14338" max="14338" width="3.125" style="1" customWidth="1"/>
    <col min="14339" max="14339" width="59.375" style="1" customWidth="1"/>
    <col min="14340" max="14340" width="9.875" style="1" customWidth="1"/>
    <col min="14341" max="14341" width="8.875" style="1" customWidth="1"/>
    <col min="14342" max="14342" width="13.125" style="1" customWidth="1"/>
    <col min="14343" max="14343" width="10.625" style="1" customWidth="1"/>
    <col min="14344" max="14346" width="9.125" style="1" customWidth="1"/>
    <col min="14347" max="14592" width="9" style="1"/>
    <col min="14593" max="14593" width="4.625" style="1" customWidth="1"/>
    <col min="14594" max="14594" width="3.125" style="1" customWidth="1"/>
    <col min="14595" max="14595" width="59.375" style="1" customWidth="1"/>
    <col min="14596" max="14596" width="9.875" style="1" customWidth="1"/>
    <col min="14597" max="14597" width="8.875" style="1" customWidth="1"/>
    <col min="14598" max="14598" width="13.125" style="1" customWidth="1"/>
    <col min="14599" max="14599" width="10.625" style="1" customWidth="1"/>
    <col min="14600" max="14602" width="9.125" style="1" customWidth="1"/>
    <col min="14603" max="14848" width="9" style="1"/>
    <col min="14849" max="14849" width="4.625" style="1" customWidth="1"/>
    <col min="14850" max="14850" width="3.125" style="1" customWidth="1"/>
    <col min="14851" max="14851" width="59.375" style="1" customWidth="1"/>
    <col min="14852" max="14852" width="9.875" style="1" customWidth="1"/>
    <col min="14853" max="14853" width="8.875" style="1" customWidth="1"/>
    <col min="14854" max="14854" width="13.125" style="1" customWidth="1"/>
    <col min="14855" max="14855" width="10.625" style="1" customWidth="1"/>
    <col min="14856" max="14858" width="9.125" style="1" customWidth="1"/>
    <col min="14859" max="15104" width="9" style="1"/>
    <col min="15105" max="15105" width="4.625" style="1" customWidth="1"/>
    <col min="15106" max="15106" width="3.125" style="1" customWidth="1"/>
    <col min="15107" max="15107" width="59.375" style="1" customWidth="1"/>
    <col min="15108" max="15108" width="9.875" style="1" customWidth="1"/>
    <col min="15109" max="15109" width="8.875" style="1" customWidth="1"/>
    <col min="15110" max="15110" width="13.125" style="1" customWidth="1"/>
    <col min="15111" max="15111" width="10.625" style="1" customWidth="1"/>
    <col min="15112" max="15114" width="9.125" style="1" customWidth="1"/>
    <col min="15115" max="15360" width="9" style="1"/>
    <col min="15361" max="15361" width="4.625" style="1" customWidth="1"/>
    <col min="15362" max="15362" width="3.125" style="1" customWidth="1"/>
    <col min="15363" max="15363" width="59.375" style="1" customWidth="1"/>
    <col min="15364" max="15364" width="9.875" style="1" customWidth="1"/>
    <col min="15365" max="15365" width="8.875" style="1" customWidth="1"/>
    <col min="15366" max="15366" width="13.125" style="1" customWidth="1"/>
    <col min="15367" max="15367" width="10.625" style="1" customWidth="1"/>
    <col min="15368" max="15370" width="9.125" style="1" customWidth="1"/>
    <col min="15371" max="15616" width="9" style="1"/>
    <col min="15617" max="15617" width="4.625" style="1" customWidth="1"/>
    <col min="15618" max="15618" width="3.125" style="1" customWidth="1"/>
    <col min="15619" max="15619" width="59.375" style="1" customWidth="1"/>
    <col min="15620" max="15620" width="9.875" style="1" customWidth="1"/>
    <col min="15621" max="15621" width="8.875" style="1" customWidth="1"/>
    <col min="15622" max="15622" width="13.125" style="1" customWidth="1"/>
    <col min="15623" max="15623" width="10.625" style="1" customWidth="1"/>
    <col min="15624" max="15626" width="9.125" style="1" customWidth="1"/>
    <col min="15627" max="15872" width="9" style="1"/>
    <col min="15873" max="15873" width="4.625" style="1" customWidth="1"/>
    <col min="15874" max="15874" width="3.125" style="1" customWidth="1"/>
    <col min="15875" max="15875" width="59.375" style="1" customWidth="1"/>
    <col min="15876" max="15876" width="9.875" style="1" customWidth="1"/>
    <col min="15877" max="15877" width="8.875" style="1" customWidth="1"/>
    <col min="15878" max="15878" width="13.125" style="1" customWidth="1"/>
    <col min="15879" max="15879" width="10.625" style="1" customWidth="1"/>
    <col min="15880" max="15882" width="9.125" style="1" customWidth="1"/>
    <col min="15883" max="16128" width="9" style="1"/>
    <col min="16129" max="16129" width="4.625" style="1" customWidth="1"/>
    <col min="16130" max="16130" width="3.125" style="1" customWidth="1"/>
    <col min="16131" max="16131" width="59.375" style="1" customWidth="1"/>
    <col min="16132" max="16132" width="9.875" style="1" customWidth="1"/>
    <col min="16133" max="16133" width="8.875" style="1" customWidth="1"/>
    <col min="16134" max="16134" width="13.125" style="1" customWidth="1"/>
    <col min="16135" max="16135" width="10.625" style="1" customWidth="1"/>
    <col min="16136" max="16138" width="9.125" style="1" customWidth="1"/>
    <col min="16139" max="16384" width="9" style="1"/>
  </cols>
  <sheetData>
    <row r="1" spans="2:10" x14ac:dyDescent="0.55000000000000004">
      <c r="B1" s="127" t="s">
        <v>4</v>
      </c>
      <c r="C1" s="127"/>
      <c r="D1" s="127"/>
      <c r="E1" s="127"/>
      <c r="F1" s="127"/>
      <c r="G1" s="127"/>
      <c r="H1" s="127"/>
      <c r="I1" s="19"/>
    </row>
    <row r="2" spans="2:10" x14ac:dyDescent="0.55000000000000004">
      <c r="B2" s="19"/>
      <c r="C2" s="19"/>
      <c r="D2" s="19"/>
      <c r="E2" s="19"/>
      <c r="F2" s="19"/>
      <c r="G2" s="19"/>
      <c r="H2" s="19"/>
      <c r="I2" s="19"/>
    </row>
    <row r="3" spans="2:10" s="8" customFormat="1" ht="27.75" x14ac:dyDescent="0.65">
      <c r="B3" s="114" t="s">
        <v>215</v>
      </c>
      <c r="C3" s="114"/>
      <c r="D3" s="114"/>
      <c r="E3" s="114"/>
      <c r="F3" s="114"/>
      <c r="G3" s="114"/>
      <c r="H3" s="114"/>
      <c r="I3" s="16"/>
      <c r="J3" s="16"/>
    </row>
    <row r="4" spans="2:10" s="8" customFormat="1" ht="27.75" x14ac:dyDescent="0.65">
      <c r="B4" s="114" t="s">
        <v>216</v>
      </c>
      <c r="C4" s="114"/>
      <c r="D4" s="114"/>
      <c r="E4" s="114"/>
      <c r="F4" s="114"/>
      <c r="G4" s="114"/>
      <c r="H4" s="114"/>
      <c r="I4" s="16"/>
      <c r="J4" s="16"/>
    </row>
    <row r="5" spans="2:10" s="8" customFormat="1" ht="27.75" x14ac:dyDescent="0.65">
      <c r="B5" s="18"/>
      <c r="C5" s="18"/>
      <c r="D5" s="18"/>
      <c r="E5" s="18"/>
      <c r="F5" s="18"/>
      <c r="G5" s="17"/>
      <c r="H5" s="17"/>
      <c r="I5" s="17"/>
    </row>
    <row r="6" spans="2:10" x14ac:dyDescent="0.55000000000000004">
      <c r="B6" s="22" t="s">
        <v>58</v>
      </c>
      <c r="F6" s="12"/>
      <c r="G6" s="12"/>
      <c r="H6" s="12"/>
    </row>
    <row r="7" spans="2:10" x14ac:dyDescent="0.55000000000000004">
      <c r="B7" s="23" t="s">
        <v>59</v>
      </c>
      <c r="C7" s="35"/>
      <c r="D7" s="35"/>
      <c r="E7" s="35"/>
      <c r="F7" s="36"/>
      <c r="G7" s="36"/>
      <c r="H7" s="12"/>
    </row>
    <row r="8" spans="2:10" ht="24.75" thickBot="1" x14ac:dyDescent="0.6">
      <c r="B8" s="23"/>
      <c r="C8" s="122" t="s">
        <v>18</v>
      </c>
      <c r="D8" s="122"/>
      <c r="E8" s="122"/>
      <c r="F8" s="70" t="s">
        <v>2</v>
      </c>
      <c r="G8" s="70" t="s">
        <v>3</v>
      </c>
      <c r="H8" s="12"/>
    </row>
    <row r="9" spans="2:10" ht="24.75" thickTop="1" x14ac:dyDescent="0.55000000000000004">
      <c r="B9" s="23"/>
      <c r="C9" s="124" t="s">
        <v>14</v>
      </c>
      <c r="D9" s="125"/>
      <c r="E9" s="126"/>
      <c r="F9" s="24">
        <v>15</v>
      </c>
      <c r="G9" s="25">
        <f>F9*100/F$11</f>
        <v>44.117647058823529</v>
      </c>
      <c r="H9" s="12"/>
    </row>
    <row r="10" spans="2:10" x14ac:dyDescent="0.55000000000000004">
      <c r="B10" s="23"/>
      <c r="C10" s="128" t="s">
        <v>10</v>
      </c>
      <c r="D10" s="129"/>
      <c r="E10" s="130"/>
      <c r="F10" s="26">
        <v>19</v>
      </c>
      <c r="G10" s="27">
        <f>F10*100/F$11</f>
        <v>55.882352941176471</v>
      </c>
      <c r="H10" s="12"/>
    </row>
    <row r="11" spans="2:10" ht="24.75" thickBot="1" x14ac:dyDescent="0.6">
      <c r="B11" s="23"/>
      <c r="C11" s="122" t="s">
        <v>7</v>
      </c>
      <c r="D11" s="122"/>
      <c r="E11" s="122"/>
      <c r="F11" s="28">
        <f>SUM(F9:F10)</f>
        <v>34</v>
      </c>
      <c r="G11" s="29">
        <f>SUM(G9:G10)</f>
        <v>100</v>
      </c>
    </row>
    <row r="12" spans="2:10" ht="24.75" thickTop="1" x14ac:dyDescent="0.55000000000000004">
      <c r="B12" s="23"/>
      <c r="C12" s="30"/>
      <c r="D12" s="30"/>
      <c r="E12" s="30"/>
      <c r="F12" s="31"/>
      <c r="G12" s="32"/>
    </row>
    <row r="13" spans="2:10" x14ac:dyDescent="0.55000000000000004">
      <c r="B13" s="10" t="s">
        <v>60</v>
      </c>
      <c r="C13" s="10"/>
      <c r="D13" s="10"/>
    </row>
    <row r="14" spans="2:10" x14ac:dyDescent="0.55000000000000004">
      <c r="B14" s="1" t="s">
        <v>65</v>
      </c>
      <c r="C14" s="12"/>
      <c r="D14" s="12"/>
    </row>
    <row r="15" spans="2:10" x14ac:dyDescent="0.55000000000000004">
      <c r="C15" s="12"/>
      <c r="D15" s="12"/>
    </row>
    <row r="16" spans="2:10" ht="24.75" thickBot="1" x14ac:dyDescent="0.6">
      <c r="B16" s="23" t="s">
        <v>186</v>
      </c>
      <c r="C16" s="33"/>
      <c r="D16" s="33"/>
      <c r="E16" s="33"/>
      <c r="F16" s="34"/>
      <c r="G16" s="34"/>
      <c r="H16" s="12"/>
    </row>
    <row r="17" spans="2:8" ht="25.5" thickTop="1" thickBot="1" x14ac:dyDescent="0.6">
      <c r="B17" s="23"/>
      <c r="C17" s="122" t="s">
        <v>19</v>
      </c>
      <c r="D17" s="122"/>
      <c r="E17" s="122"/>
      <c r="F17" s="70" t="s">
        <v>2</v>
      </c>
      <c r="G17" s="70" t="s">
        <v>3</v>
      </c>
      <c r="H17" s="12"/>
    </row>
    <row r="18" spans="2:8" ht="24.75" thickTop="1" x14ac:dyDescent="0.55000000000000004">
      <c r="B18" s="23"/>
      <c r="C18" s="124" t="s">
        <v>36</v>
      </c>
      <c r="D18" s="125"/>
      <c r="E18" s="126"/>
      <c r="F18" s="24">
        <f>[1]DATA!B62</f>
        <v>1</v>
      </c>
      <c r="G18" s="25">
        <f>F18*100/F$21</f>
        <v>2.9411764705882355</v>
      </c>
      <c r="H18" s="12"/>
    </row>
    <row r="19" spans="2:8" x14ac:dyDescent="0.55000000000000004">
      <c r="B19" s="23"/>
      <c r="C19" s="124" t="s">
        <v>20</v>
      </c>
      <c r="D19" s="125"/>
      <c r="E19" s="126"/>
      <c r="F19" s="24">
        <v>14</v>
      </c>
      <c r="G19" s="25">
        <f>F19*100/F$21</f>
        <v>41.176470588235297</v>
      </c>
      <c r="H19" s="12"/>
    </row>
    <row r="20" spans="2:8" x14ac:dyDescent="0.55000000000000004">
      <c r="B20" s="23"/>
      <c r="C20" s="128" t="s">
        <v>21</v>
      </c>
      <c r="D20" s="129"/>
      <c r="E20" s="130"/>
      <c r="F20" s="26">
        <v>19</v>
      </c>
      <c r="G20" s="27">
        <f>F20*100/F$21</f>
        <v>55.882352941176471</v>
      </c>
      <c r="H20" s="12"/>
    </row>
    <row r="21" spans="2:8" ht="24.75" thickBot="1" x14ac:dyDescent="0.6">
      <c r="B21" s="23"/>
      <c r="C21" s="122" t="s">
        <v>7</v>
      </c>
      <c r="D21" s="122"/>
      <c r="E21" s="122"/>
      <c r="F21" s="28">
        <f>SUM(F18:F20)</f>
        <v>34</v>
      </c>
      <c r="G21" s="29">
        <f>SUM(G18:G20)</f>
        <v>100</v>
      </c>
    </row>
    <row r="22" spans="2:8" ht="24.75" thickTop="1" x14ac:dyDescent="0.55000000000000004">
      <c r="B22" s="23"/>
      <c r="C22" s="30"/>
      <c r="D22" s="30"/>
      <c r="E22" s="30"/>
      <c r="F22" s="31"/>
      <c r="G22" s="32"/>
    </row>
    <row r="23" spans="2:8" x14ac:dyDescent="0.55000000000000004">
      <c r="B23" s="23"/>
      <c r="C23" s="1" t="s">
        <v>187</v>
      </c>
      <c r="F23" s="12"/>
      <c r="G23" s="12"/>
    </row>
    <row r="24" spans="2:8" x14ac:dyDescent="0.55000000000000004">
      <c r="B24" s="1" t="s">
        <v>70</v>
      </c>
      <c r="F24" s="12"/>
      <c r="G24" s="12"/>
    </row>
    <row r="25" spans="2:8" x14ac:dyDescent="0.55000000000000004">
      <c r="C25" s="12"/>
      <c r="D25" s="12"/>
    </row>
    <row r="26" spans="2:8" x14ac:dyDescent="0.55000000000000004">
      <c r="C26" s="12"/>
      <c r="D26" s="12"/>
    </row>
    <row r="27" spans="2:8" x14ac:dyDescent="0.55000000000000004">
      <c r="C27" s="12"/>
      <c r="D27" s="12"/>
    </row>
    <row r="28" spans="2:8" x14ac:dyDescent="0.55000000000000004">
      <c r="C28" s="12"/>
      <c r="D28" s="12"/>
    </row>
    <row r="29" spans="2:8" x14ac:dyDescent="0.55000000000000004">
      <c r="C29" s="12"/>
      <c r="D29" s="12"/>
    </row>
    <row r="30" spans="2:8" x14ac:dyDescent="0.55000000000000004">
      <c r="C30" s="12"/>
      <c r="D30" s="12"/>
    </row>
    <row r="31" spans="2:8" x14ac:dyDescent="0.55000000000000004">
      <c r="B31" s="123" t="s">
        <v>6</v>
      </c>
      <c r="C31" s="123"/>
      <c r="D31" s="123"/>
      <c r="E31" s="123"/>
      <c r="F31" s="123"/>
      <c r="G31" s="123"/>
      <c r="H31" s="123"/>
    </row>
    <row r="32" spans="2:8" x14ac:dyDescent="0.55000000000000004">
      <c r="B32" s="71"/>
      <c r="C32" s="71"/>
      <c r="D32" s="71"/>
      <c r="E32" s="71"/>
      <c r="F32" s="71"/>
      <c r="G32" s="71"/>
      <c r="H32" s="71"/>
    </row>
    <row r="33" spans="2:8" x14ac:dyDescent="0.55000000000000004">
      <c r="B33" s="23" t="s">
        <v>61</v>
      </c>
      <c r="C33" s="35"/>
      <c r="D33" s="35"/>
      <c r="E33" s="35"/>
      <c r="F33" s="36"/>
      <c r="G33" s="36"/>
      <c r="H33" s="12"/>
    </row>
    <row r="34" spans="2:8" ht="24.75" thickBot="1" x14ac:dyDescent="0.6">
      <c r="B34" s="23"/>
      <c r="C34" s="122" t="s">
        <v>39</v>
      </c>
      <c r="D34" s="122"/>
      <c r="E34" s="122"/>
      <c r="F34" s="70" t="s">
        <v>2</v>
      </c>
      <c r="G34" s="70" t="s">
        <v>3</v>
      </c>
      <c r="H34" s="12"/>
    </row>
    <row r="35" spans="2:8" ht="24.75" thickTop="1" x14ac:dyDescent="0.55000000000000004">
      <c r="B35" s="23"/>
      <c r="C35" s="124" t="s">
        <v>26</v>
      </c>
      <c r="D35" s="125"/>
      <c r="E35" s="126"/>
      <c r="F35" s="24">
        <v>4</v>
      </c>
      <c r="G35" s="25">
        <f t="shared" ref="G35:G40" si="0">F35*100/F$11</f>
        <v>11.764705882352942</v>
      </c>
      <c r="H35" s="12"/>
    </row>
    <row r="36" spans="2:8" x14ac:dyDescent="0.55000000000000004">
      <c r="B36" s="23"/>
      <c r="C36" s="124" t="s">
        <v>35</v>
      </c>
      <c r="D36" s="125"/>
      <c r="E36" s="126"/>
      <c r="F36" s="26">
        <v>3</v>
      </c>
      <c r="G36" s="25">
        <f t="shared" si="0"/>
        <v>8.8235294117647065</v>
      </c>
      <c r="H36" s="12"/>
    </row>
    <row r="37" spans="2:8" x14ac:dyDescent="0.55000000000000004">
      <c r="B37" s="23"/>
      <c r="C37" s="124" t="s">
        <v>34</v>
      </c>
      <c r="D37" s="125"/>
      <c r="E37" s="126"/>
      <c r="F37" s="26">
        <v>13</v>
      </c>
      <c r="G37" s="25">
        <f t="shared" si="0"/>
        <v>38.235294117647058</v>
      </c>
      <c r="H37" s="12"/>
    </row>
    <row r="38" spans="2:8" x14ac:dyDescent="0.55000000000000004">
      <c r="B38" s="23"/>
      <c r="C38" s="124" t="s">
        <v>29</v>
      </c>
      <c r="D38" s="125"/>
      <c r="E38" s="126"/>
      <c r="F38" s="26">
        <v>11</v>
      </c>
      <c r="G38" s="25">
        <f t="shared" si="0"/>
        <v>32.352941176470587</v>
      </c>
      <c r="H38" s="12"/>
    </row>
    <row r="39" spans="2:8" x14ac:dyDescent="0.55000000000000004">
      <c r="B39" s="23"/>
      <c r="C39" s="124" t="s">
        <v>32</v>
      </c>
      <c r="D39" s="125"/>
      <c r="E39" s="126"/>
      <c r="F39" s="26">
        <v>1</v>
      </c>
      <c r="G39" s="25">
        <f t="shared" si="0"/>
        <v>2.9411764705882355</v>
      </c>
      <c r="H39" s="12"/>
    </row>
    <row r="40" spans="2:8" x14ac:dyDescent="0.55000000000000004">
      <c r="B40" s="23"/>
      <c r="C40" s="124" t="s">
        <v>67</v>
      </c>
      <c r="D40" s="125"/>
      <c r="E40" s="126"/>
      <c r="F40" s="26">
        <v>2</v>
      </c>
      <c r="G40" s="25">
        <f t="shared" si="0"/>
        <v>5.882352941176471</v>
      </c>
      <c r="H40" s="12"/>
    </row>
    <row r="41" spans="2:8" ht="24.75" thickBot="1" x14ac:dyDescent="0.6">
      <c r="B41" s="23"/>
      <c r="C41" s="122" t="s">
        <v>7</v>
      </c>
      <c r="D41" s="122"/>
      <c r="E41" s="122"/>
      <c r="F41" s="28">
        <f>SUM(F35:F40)</f>
        <v>34</v>
      </c>
      <c r="G41" s="29">
        <f>SUM(G35:G40)</f>
        <v>100</v>
      </c>
    </row>
    <row r="42" spans="2:8" ht="24.75" thickTop="1" x14ac:dyDescent="0.55000000000000004">
      <c r="B42" s="23"/>
      <c r="C42" s="30"/>
      <c r="D42" s="30"/>
      <c r="E42" s="30"/>
      <c r="F42" s="31"/>
      <c r="G42" s="32"/>
    </row>
    <row r="43" spans="2:8" x14ac:dyDescent="0.55000000000000004">
      <c r="B43" s="10" t="s">
        <v>62</v>
      </c>
      <c r="C43" s="10"/>
      <c r="D43" s="10"/>
    </row>
    <row r="44" spans="2:8" x14ac:dyDescent="0.55000000000000004">
      <c r="B44" s="1" t="s">
        <v>68</v>
      </c>
      <c r="C44" s="12"/>
      <c r="D44" s="12"/>
    </row>
    <row r="45" spans="2:8" x14ac:dyDescent="0.55000000000000004">
      <c r="B45" s="1" t="s">
        <v>69</v>
      </c>
      <c r="C45" s="12"/>
      <c r="D45" s="12"/>
    </row>
    <row r="46" spans="2:8" x14ac:dyDescent="0.55000000000000004">
      <c r="C46" s="108"/>
      <c r="D46" s="108"/>
      <c r="E46" s="109"/>
      <c r="F46" s="109"/>
      <c r="G46" s="109"/>
    </row>
    <row r="47" spans="2:8" x14ac:dyDescent="0.55000000000000004">
      <c r="B47" s="9" t="s">
        <v>188</v>
      </c>
      <c r="C47" s="36"/>
      <c r="D47" s="36"/>
      <c r="E47" s="35"/>
      <c r="F47" s="35"/>
      <c r="G47" s="35"/>
    </row>
    <row r="48" spans="2:8" ht="24.75" thickBot="1" x14ac:dyDescent="0.6">
      <c r="C48" s="110" t="s">
        <v>22</v>
      </c>
      <c r="D48" s="104" t="s">
        <v>2</v>
      </c>
      <c r="E48" s="14" t="s">
        <v>3</v>
      </c>
      <c r="F48" s="70" t="s">
        <v>2</v>
      </c>
      <c r="G48" s="70" t="s">
        <v>3</v>
      </c>
    </row>
    <row r="49" spans="2:8" ht="24.75" thickTop="1" x14ac:dyDescent="0.55000000000000004">
      <c r="C49" s="105" t="s">
        <v>13</v>
      </c>
      <c r="D49" s="38">
        <v>5</v>
      </c>
      <c r="E49" s="4" t="e">
        <f>D49*100/$C$9</f>
        <v>#VALUE!</v>
      </c>
      <c r="F49" s="106">
        <v>5</v>
      </c>
      <c r="G49" s="25">
        <f>F49*100/F$53</f>
        <v>14.705882352941176</v>
      </c>
    </row>
    <row r="50" spans="2:8" x14ac:dyDescent="0.55000000000000004">
      <c r="C50" s="37" t="s">
        <v>16</v>
      </c>
      <c r="D50" s="38">
        <v>3</v>
      </c>
      <c r="E50" s="4" t="e">
        <f t="shared" ref="E50:E51" si="1">D50*100/$C$9</f>
        <v>#VALUE!</v>
      </c>
      <c r="F50" s="106">
        <v>3</v>
      </c>
      <c r="G50" s="25">
        <f t="shared" ref="G50:G53" si="2">F50*100/F$53</f>
        <v>8.8235294117647065</v>
      </c>
    </row>
    <row r="51" spans="2:8" x14ac:dyDescent="0.55000000000000004">
      <c r="C51" s="37" t="s">
        <v>17</v>
      </c>
      <c r="D51" s="38">
        <v>6</v>
      </c>
      <c r="E51" s="4" t="e">
        <f t="shared" si="1"/>
        <v>#VALUE!</v>
      </c>
      <c r="F51" s="106">
        <v>6</v>
      </c>
      <c r="G51" s="25">
        <f t="shared" si="2"/>
        <v>17.647058823529413</v>
      </c>
    </row>
    <row r="52" spans="2:8" x14ac:dyDescent="0.55000000000000004">
      <c r="C52" s="37" t="s">
        <v>12</v>
      </c>
      <c r="D52" s="38">
        <v>20</v>
      </c>
      <c r="E52" s="4" t="e">
        <f>D52*100/$C$9</f>
        <v>#VALUE!</v>
      </c>
      <c r="F52" s="106">
        <v>20</v>
      </c>
      <c r="G52" s="25">
        <f t="shared" si="2"/>
        <v>58.823529411764703</v>
      </c>
    </row>
    <row r="53" spans="2:8" x14ac:dyDescent="0.55000000000000004">
      <c r="C53" s="15" t="s">
        <v>7</v>
      </c>
      <c r="D53" s="15">
        <f>SUM(D49:D52)</f>
        <v>34</v>
      </c>
      <c r="E53" s="39" t="e">
        <f>D53*100/$C$9</f>
        <v>#VALUE!</v>
      </c>
      <c r="F53" s="15">
        <f>SUM(F49:F52)</f>
        <v>34</v>
      </c>
      <c r="G53" s="107">
        <f t="shared" si="2"/>
        <v>100</v>
      </c>
    </row>
    <row r="54" spans="2:8" x14ac:dyDescent="0.55000000000000004">
      <c r="C54" s="12"/>
      <c r="D54" s="12"/>
    </row>
    <row r="55" spans="2:8" x14ac:dyDescent="0.55000000000000004">
      <c r="B55" s="3" t="s">
        <v>189</v>
      </c>
      <c r="C55" s="12"/>
      <c r="D55" s="12"/>
    </row>
    <row r="56" spans="2:8" x14ac:dyDescent="0.55000000000000004">
      <c r="B56" s="3" t="s">
        <v>71</v>
      </c>
      <c r="C56" s="12"/>
      <c r="D56" s="12"/>
    </row>
    <row r="57" spans="2:8" x14ac:dyDescent="0.55000000000000004">
      <c r="B57" s="3" t="s">
        <v>72</v>
      </c>
      <c r="C57" s="12"/>
      <c r="D57" s="12"/>
    </row>
    <row r="58" spans="2:8" x14ac:dyDescent="0.55000000000000004">
      <c r="C58" s="12"/>
      <c r="D58" s="12"/>
    </row>
    <row r="59" spans="2:8" x14ac:dyDescent="0.55000000000000004">
      <c r="C59" s="12"/>
      <c r="D59" s="12"/>
    </row>
    <row r="60" spans="2:8" x14ac:dyDescent="0.55000000000000004">
      <c r="C60" s="12"/>
      <c r="D60" s="12"/>
    </row>
    <row r="61" spans="2:8" x14ac:dyDescent="0.55000000000000004">
      <c r="B61" s="123" t="s">
        <v>5</v>
      </c>
      <c r="C61" s="123"/>
      <c r="D61" s="123"/>
      <c r="E61" s="123"/>
      <c r="F61" s="123"/>
      <c r="G61" s="123"/>
      <c r="H61" s="123"/>
    </row>
    <row r="62" spans="2:8" x14ac:dyDescent="0.55000000000000004">
      <c r="C62" s="12"/>
      <c r="D62" s="12"/>
    </row>
    <row r="63" spans="2:8" x14ac:dyDescent="0.55000000000000004">
      <c r="B63" s="23" t="s">
        <v>190</v>
      </c>
      <c r="C63" s="35"/>
      <c r="D63" s="35"/>
      <c r="E63" s="35"/>
      <c r="F63" s="36"/>
      <c r="G63" s="36"/>
      <c r="H63" s="12"/>
    </row>
    <row r="64" spans="2:8" ht="24.75" thickBot="1" x14ac:dyDescent="0.6">
      <c r="B64" s="23"/>
      <c r="C64" s="122" t="s">
        <v>48</v>
      </c>
      <c r="D64" s="122"/>
      <c r="E64" s="122"/>
      <c r="F64" s="70" t="s">
        <v>2</v>
      </c>
      <c r="G64" s="70" t="s">
        <v>3</v>
      </c>
      <c r="H64" s="12"/>
    </row>
    <row r="65" spans="2:8" ht="24.75" thickTop="1" x14ac:dyDescent="0.55000000000000004">
      <c r="B65" s="23"/>
      <c r="C65" s="124" t="s">
        <v>45</v>
      </c>
      <c r="D65" s="125"/>
      <c r="E65" s="126"/>
      <c r="F65" s="24">
        <v>2</v>
      </c>
      <c r="G65" s="25">
        <f>F65*100/F$11</f>
        <v>5.882352941176471</v>
      </c>
      <c r="H65" s="12"/>
    </row>
    <row r="66" spans="2:8" x14ac:dyDescent="0.55000000000000004">
      <c r="B66" s="23"/>
      <c r="C66" s="124" t="s">
        <v>44</v>
      </c>
      <c r="D66" s="125"/>
      <c r="E66" s="126"/>
      <c r="F66" s="26">
        <v>9</v>
      </c>
      <c r="G66" s="25">
        <f>F66*100/F$11</f>
        <v>26.470588235294116</v>
      </c>
      <c r="H66" s="12"/>
    </row>
    <row r="67" spans="2:8" x14ac:dyDescent="0.55000000000000004">
      <c r="B67" s="23"/>
      <c r="C67" s="124" t="s">
        <v>46</v>
      </c>
      <c r="D67" s="125"/>
      <c r="E67" s="126"/>
      <c r="F67" s="26">
        <v>18</v>
      </c>
      <c r="G67" s="25">
        <f>F67*100/F$11</f>
        <v>52.941176470588232</v>
      </c>
      <c r="H67" s="12"/>
    </row>
    <row r="68" spans="2:8" x14ac:dyDescent="0.55000000000000004">
      <c r="B68" s="23"/>
      <c r="C68" s="124" t="s">
        <v>47</v>
      </c>
      <c r="D68" s="125"/>
      <c r="E68" s="126"/>
      <c r="F68" s="26">
        <v>5</v>
      </c>
      <c r="G68" s="25">
        <f>F68*100/F$11</f>
        <v>14.705882352941176</v>
      </c>
      <c r="H68" s="12"/>
    </row>
    <row r="69" spans="2:8" ht="24.75" thickBot="1" x14ac:dyDescent="0.6">
      <c r="B69" s="23"/>
      <c r="C69" s="122" t="s">
        <v>7</v>
      </c>
      <c r="D69" s="122"/>
      <c r="E69" s="122"/>
      <c r="F69" s="28">
        <f>SUM(F65:F68)</f>
        <v>34</v>
      </c>
      <c r="G69" s="29">
        <f>SUM(G65:G68)</f>
        <v>99.999999999999986</v>
      </c>
    </row>
    <row r="70" spans="2:8" ht="24.75" thickTop="1" x14ac:dyDescent="0.55000000000000004">
      <c r="B70" s="23"/>
      <c r="C70" s="30"/>
      <c r="D70" s="30"/>
      <c r="E70" s="30"/>
      <c r="F70" s="31"/>
      <c r="G70" s="32"/>
    </row>
    <row r="71" spans="2:8" x14ac:dyDescent="0.55000000000000004">
      <c r="B71" s="10" t="s">
        <v>191</v>
      </c>
      <c r="C71" s="10"/>
      <c r="D71" s="10"/>
    </row>
    <row r="72" spans="2:8" x14ac:dyDescent="0.55000000000000004">
      <c r="B72" s="1" t="s">
        <v>66</v>
      </c>
      <c r="C72" s="12"/>
      <c r="D72" s="12"/>
    </row>
    <row r="73" spans="2:8" x14ac:dyDescent="0.55000000000000004">
      <c r="C73" s="108"/>
      <c r="D73" s="108"/>
      <c r="E73" s="109"/>
      <c r="F73" s="109"/>
      <c r="G73" s="109"/>
    </row>
    <row r="74" spans="2:8" x14ac:dyDescent="0.55000000000000004">
      <c r="B74" s="9" t="s">
        <v>55</v>
      </c>
      <c r="C74" s="36"/>
      <c r="D74" s="36"/>
      <c r="E74" s="35"/>
      <c r="F74" s="35"/>
      <c r="G74" s="35"/>
    </row>
    <row r="75" spans="2:8" ht="24.75" thickBot="1" x14ac:dyDescent="0.6">
      <c r="C75" s="110" t="s">
        <v>9</v>
      </c>
      <c r="D75" s="104" t="s">
        <v>2</v>
      </c>
      <c r="E75" s="14" t="s">
        <v>3</v>
      </c>
      <c r="F75" s="70" t="s">
        <v>2</v>
      </c>
      <c r="G75" s="70" t="s">
        <v>3</v>
      </c>
    </row>
    <row r="76" spans="2:8" ht="24.75" thickTop="1" x14ac:dyDescent="0.55000000000000004">
      <c r="C76" s="105" t="s">
        <v>49</v>
      </c>
      <c r="D76" s="38">
        <v>3</v>
      </c>
      <c r="E76" s="4" t="e">
        <f>D76*100/$C$11</f>
        <v>#VALUE!</v>
      </c>
      <c r="F76" s="106">
        <v>3</v>
      </c>
      <c r="G76" s="25">
        <f>F76*100/F$82</f>
        <v>8.8235294117647065</v>
      </c>
    </row>
    <row r="77" spans="2:8" x14ac:dyDescent="0.55000000000000004">
      <c r="C77" s="37" t="s">
        <v>50</v>
      </c>
      <c r="D77" s="38">
        <v>4</v>
      </c>
      <c r="E77" s="4" t="e">
        <f t="shared" ref="E77:E81" si="3">D77*100/$C$11</f>
        <v>#VALUE!</v>
      </c>
      <c r="F77" s="106">
        <v>4</v>
      </c>
      <c r="G77" s="25">
        <f t="shared" ref="G77:G82" si="4">F77*100/F$82</f>
        <v>11.764705882352942</v>
      </c>
    </row>
    <row r="78" spans="2:8" x14ac:dyDescent="0.55000000000000004">
      <c r="C78" s="37" t="s">
        <v>51</v>
      </c>
      <c r="D78" s="38">
        <v>8</v>
      </c>
      <c r="E78" s="4" t="e">
        <f t="shared" si="3"/>
        <v>#VALUE!</v>
      </c>
      <c r="F78" s="106">
        <v>8</v>
      </c>
      <c r="G78" s="25">
        <f t="shared" si="4"/>
        <v>23.529411764705884</v>
      </c>
    </row>
    <row r="79" spans="2:8" x14ac:dyDescent="0.55000000000000004">
      <c r="C79" s="37" t="s">
        <v>52</v>
      </c>
      <c r="D79" s="38">
        <v>5</v>
      </c>
      <c r="E79" s="4" t="e">
        <f t="shared" si="3"/>
        <v>#VALUE!</v>
      </c>
      <c r="F79" s="106">
        <v>5</v>
      </c>
      <c r="G79" s="25">
        <f t="shared" si="4"/>
        <v>14.705882352941176</v>
      </c>
    </row>
    <row r="80" spans="2:8" x14ac:dyDescent="0.55000000000000004">
      <c r="C80" s="37" t="s">
        <v>53</v>
      </c>
      <c r="D80" s="38">
        <v>7</v>
      </c>
      <c r="E80" s="4" t="e">
        <f t="shared" si="3"/>
        <v>#VALUE!</v>
      </c>
      <c r="F80" s="106">
        <v>7</v>
      </c>
      <c r="G80" s="25">
        <f t="shared" si="4"/>
        <v>20.588235294117649</v>
      </c>
    </row>
    <row r="81" spans="2:7" x14ac:dyDescent="0.55000000000000004">
      <c r="C81" s="37" t="s">
        <v>54</v>
      </c>
      <c r="D81" s="38">
        <v>7</v>
      </c>
      <c r="E81" s="4" t="e">
        <f t="shared" si="3"/>
        <v>#VALUE!</v>
      </c>
      <c r="F81" s="106">
        <v>7</v>
      </c>
      <c r="G81" s="25">
        <f t="shared" si="4"/>
        <v>20.588235294117649</v>
      </c>
    </row>
    <row r="82" spans="2:7" x14ac:dyDescent="0.55000000000000004">
      <c r="C82" s="15" t="s">
        <v>7</v>
      </c>
      <c r="D82" s="15">
        <f>SUM(D76:D81)</f>
        <v>34</v>
      </c>
      <c r="E82" s="39" t="e">
        <f>D82*100/$C$11</f>
        <v>#VALUE!</v>
      </c>
      <c r="F82" s="15">
        <f>SUM(F76:F81)</f>
        <v>34</v>
      </c>
      <c r="G82" s="107">
        <f t="shared" si="4"/>
        <v>100</v>
      </c>
    </row>
    <row r="84" spans="2:7" x14ac:dyDescent="0.55000000000000004">
      <c r="B84" s="1" t="s">
        <v>56</v>
      </c>
    </row>
    <row r="85" spans="2:7" x14ac:dyDescent="0.55000000000000004">
      <c r="B85" s="1" t="s">
        <v>73</v>
      </c>
    </row>
    <row r="86" spans="2:7" x14ac:dyDescent="0.55000000000000004">
      <c r="B86" s="1" t="s">
        <v>74</v>
      </c>
    </row>
    <row r="94" spans="2:7" x14ac:dyDescent="0.55000000000000004">
      <c r="C94" s="12"/>
      <c r="D94" s="12"/>
    </row>
    <row r="104" spans="2:3" x14ac:dyDescent="0.55000000000000004">
      <c r="B104" s="3"/>
      <c r="C104" s="3"/>
    </row>
    <row r="105" spans="2:3" x14ac:dyDescent="0.55000000000000004">
      <c r="B105" s="3"/>
      <c r="C105" s="3"/>
    </row>
    <row r="106" spans="2:3" x14ac:dyDescent="0.55000000000000004">
      <c r="B106" s="3"/>
      <c r="C106" s="3"/>
    </row>
    <row r="107" spans="2:3" x14ac:dyDescent="0.55000000000000004">
      <c r="B107" s="3"/>
      <c r="C107" s="3"/>
    </row>
    <row r="108" spans="2:3" x14ac:dyDescent="0.55000000000000004">
      <c r="B108" s="3"/>
      <c r="C108" s="3"/>
    </row>
    <row r="109" spans="2:3" x14ac:dyDescent="0.55000000000000004">
      <c r="B109" s="3"/>
      <c r="C109" s="3"/>
    </row>
    <row r="110" spans="2:3" x14ac:dyDescent="0.55000000000000004">
      <c r="B110" s="3"/>
      <c r="C110" s="3"/>
    </row>
    <row r="111" spans="2:3" x14ac:dyDescent="0.55000000000000004">
      <c r="B111" s="3"/>
      <c r="C111" s="3"/>
    </row>
    <row r="112" spans="2:3" x14ac:dyDescent="0.55000000000000004">
      <c r="B112" s="3"/>
      <c r="C112" s="3"/>
    </row>
    <row r="113" spans="2:3" x14ac:dyDescent="0.55000000000000004">
      <c r="B113" s="3"/>
      <c r="C113" s="3"/>
    </row>
    <row r="114" spans="2:3" x14ac:dyDescent="0.55000000000000004">
      <c r="B114" s="3"/>
      <c r="C114" s="3"/>
    </row>
    <row r="115" spans="2:3" x14ac:dyDescent="0.55000000000000004">
      <c r="B115" s="3"/>
      <c r="C115" s="3"/>
    </row>
    <row r="116" spans="2:3" x14ac:dyDescent="0.55000000000000004">
      <c r="B116" s="3"/>
      <c r="C116" s="3"/>
    </row>
  </sheetData>
  <mergeCells count="28">
    <mergeCell ref="B3:H3"/>
    <mergeCell ref="B4:H4"/>
    <mergeCell ref="C65:E65"/>
    <mergeCell ref="B1:H1"/>
    <mergeCell ref="C67:E67"/>
    <mergeCell ref="C68:E68"/>
    <mergeCell ref="C8:E8"/>
    <mergeCell ref="C9:E9"/>
    <mergeCell ref="C10:E10"/>
    <mergeCell ref="C11:E11"/>
    <mergeCell ref="C64:E64"/>
    <mergeCell ref="C66:E66"/>
    <mergeCell ref="C17:E17"/>
    <mergeCell ref="C18:E18"/>
    <mergeCell ref="C19:E19"/>
    <mergeCell ref="C20:E20"/>
    <mergeCell ref="C21:E21"/>
    <mergeCell ref="C69:E69"/>
    <mergeCell ref="B31:H31"/>
    <mergeCell ref="C40:E40"/>
    <mergeCell ref="B61:H61"/>
    <mergeCell ref="C37:E37"/>
    <mergeCell ref="C39:E39"/>
    <mergeCell ref="C36:E36"/>
    <mergeCell ref="C34:E34"/>
    <mergeCell ref="C35:E35"/>
    <mergeCell ref="C38:E38"/>
    <mergeCell ref="C41:E41"/>
  </mergeCells>
  <pageMargins left="0.51181102362204722" right="0.11811023622047245" top="0.55118110236220474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60C9-F9C0-4C97-821F-5960DD729897}">
  <sheetPr>
    <tabColor rgb="FFFFCCFF"/>
  </sheetPr>
  <dimension ref="B1:L59"/>
  <sheetViews>
    <sheetView zoomScale="110" zoomScaleNormal="110" workbookViewId="0">
      <selection activeCell="H15" sqref="H15"/>
    </sheetView>
  </sheetViews>
  <sheetFormatPr defaultRowHeight="23.25" x14ac:dyDescent="0.55000000000000004"/>
  <cols>
    <col min="1" max="1" width="2" style="11" customWidth="1"/>
    <col min="2" max="2" width="7.75" style="11" customWidth="1"/>
    <col min="3" max="3" width="9" style="11"/>
    <col min="4" max="4" width="15.375" style="11" customWidth="1"/>
    <col min="5" max="5" width="27.75" style="11" customWidth="1"/>
    <col min="6" max="6" width="6.25" style="59" customWidth="1"/>
    <col min="7" max="7" width="6" style="59" customWidth="1"/>
    <col min="8" max="8" width="13.125" style="59" customWidth="1"/>
    <col min="9" max="257" width="9" style="11"/>
    <col min="258" max="258" width="10.875" style="11" customWidth="1"/>
    <col min="259" max="259" width="9" style="11"/>
    <col min="260" max="260" width="15.375" style="11" customWidth="1"/>
    <col min="261" max="261" width="30.875" style="11" customWidth="1"/>
    <col min="262" max="262" width="6.875" style="11" customWidth="1"/>
    <col min="263" max="263" width="7" style="11" customWidth="1"/>
    <col min="264" max="264" width="13.75" style="11" customWidth="1"/>
    <col min="265" max="513" width="9" style="11"/>
    <col min="514" max="514" width="10.875" style="11" customWidth="1"/>
    <col min="515" max="515" width="9" style="11"/>
    <col min="516" max="516" width="15.375" style="11" customWidth="1"/>
    <col min="517" max="517" width="30.875" style="11" customWidth="1"/>
    <col min="518" max="518" width="6.875" style="11" customWidth="1"/>
    <col min="519" max="519" width="7" style="11" customWidth="1"/>
    <col min="520" max="520" width="13.75" style="11" customWidth="1"/>
    <col min="521" max="769" width="9" style="11"/>
    <col min="770" max="770" width="10.875" style="11" customWidth="1"/>
    <col min="771" max="771" width="9" style="11"/>
    <col min="772" max="772" width="15.375" style="11" customWidth="1"/>
    <col min="773" max="773" width="30.875" style="11" customWidth="1"/>
    <col min="774" max="774" width="6.875" style="11" customWidth="1"/>
    <col min="775" max="775" width="7" style="11" customWidth="1"/>
    <col min="776" max="776" width="13.75" style="11" customWidth="1"/>
    <col min="777" max="1025" width="9" style="11"/>
    <col min="1026" max="1026" width="10.875" style="11" customWidth="1"/>
    <col min="1027" max="1027" width="9" style="11"/>
    <col min="1028" max="1028" width="15.375" style="11" customWidth="1"/>
    <col min="1029" max="1029" width="30.875" style="11" customWidth="1"/>
    <col min="1030" max="1030" width="6.875" style="11" customWidth="1"/>
    <col min="1031" max="1031" width="7" style="11" customWidth="1"/>
    <col min="1032" max="1032" width="13.75" style="11" customWidth="1"/>
    <col min="1033" max="1281" width="9" style="11"/>
    <col min="1282" max="1282" width="10.875" style="11" customWidth="1"/>
    <col min="1283" max="1283" width="9" style="11"/>
    <col min="1284" max="1284" width="15.375" style="11" customWidth="1"/>
    <col min="1285" max="1285" width="30.875" style="11" customWidth="1"/>
    <col min="1286" max="1286" width="6.875" style="11" customWidth="1"/>
    <col min="1287" max="1287" width="7" style="11" customWidth="1"/>
    <col min="1288" max="1288" width="13.75" style="11" customWidth="1"/>
    <col min="1289" max="1537" width="9" style="11"/>
    <col min="1538" max="1538" width="10.875" style="11" customWidth="1"/>
    <col min="1539" max="1539" width="9" style="11"/>
    <col min="1540" max="1540" width="15.375" style="11" customWidth="1"/>
    <col min="1541" max="1541" width="30.875" style="11" customWidth="1"/>
    <col min="1542" max="1542" width="6.875" style="11" customWidth="1"/>
    <col min="1543" max="1543" width="7" style="11" customWidth="1"/>
    <col min="1544" max="1544" width="13.75" style="11" customWidth="1"/>
    <col min="1545" max="1793" width="9" style="11"/>
    <col min="1794" max="1794" width="10.875" style="11" customWidth="1"/>
    <col min="1795" max="1795" width="9" style="11"/>
    <col min="1796" max="1796" width="15.375" style="11" customWidth="1"/>
    <col min="1797" max="1797" width="30.875" style="11" customWidth="1"/>
    <col min="1798" max="1798" width="6.875" style="11" customWidth="1"/>
    <col min="1799" max="1799" width="7" style="11" customWidth="1"/>
    <col min="1800" max="1800" width="13.75" style="11" customWidth="1"/>
    <col min="1801" max="2049" width="9" style="11"/>
    <col min="2050" max="2050" width="10.875" style="11" customWidth="1"/>
    <col min="2051" max="2051" width="9" style="11"/>
    <col min="2052" max="2052" width="15.375" style="11" customWidth="1"/>
    <col min="2053" max="2053" width="30.875" style="11" customWidth="1"/>
    <col min="2054" max="2054" width="6.875" style="11" customWidth="1"/>
    <col min="2055" max="2055" width="7" style="11" customWidth="1"/>
    <col min="2056" max="2056" width="13.75" style="11" customWidth="1"/>
    <col min="2057" max="2305" width="9" style="11"/>
    <col min="2306" max="2306" width="10.875" style="11" customWidth="1"/>
    <col min="2307" max="2307" width="9" style="11"/>
    <col min="2308" max="2308" width="15.375" style="11" customWidth="1"/>
    <col min="2309" max="2309" width="30.875" style="11" customWidth="1"/>
    <col min="2310" max="2310" width="6.875" style="11" customWidth="1"/>
    <col min="2311" max="2311" width="7" style="11" customWidth="1"/>
    <col min="2312" max="2312" width="13.75" style="11" customWidth="1"/>
    <col min="2313" max="2561" width="9" style="11"/>
    <col min="2562" max="2562" width="10.875" style="11" customWidth="1"/>
    <col min="2563" max="2563" width="9" style="11"/>
    <col min="2564" max="2564" width="15.375" style="11" customWidth="1"/>
    <col min="2565" max="2565" width="30.875" style="11" customWidth="1"/>
    <col min="2566" max="2566" width="6.875" style="11" customWidth="1"/>
    <col min="2567" max="2567" width="7" style="11" customWidth="1"/>
    <col min="2568" max="2568" width="13.75" style="11" customWidth="1"/>
    <col min="2569" max="2817" width="9" style="11"/>
    <col min="2818" max="2818" width="10.875" style="11" customWidth="1"/>
    <col min="2819" max="2819" width="9" style="11"/>
    <col min="2820" max="2820" width="15.375" style="11" customWidth="1"/>
    <col min="2821" max="2821" width="30.875" style="11" customWidth="1"/>
    <col min="2822" max="2822" width="6.875" style="11" customWidth="1"/>
    <col min="2823" max="2823" width="7" style="11" customWidth="1"/>
    <col min="2824" max="2824" width="13.75" style="11" customWidth="1"/>
    <col min="2825" max="3073" width="9" style="11"/>
    <col min="3074" max="3074" width="10.875" style="11" customWidth="1"/>
    <col min="3075" max="3075" width="9" style="11"/>
    <col min="3076" max="3076" width="15.375" style="11" customWidth="1"/>
    <col min="3077" max="3077" width="30.875" style="11" customWidth="1"/>
    <col min="3078" max="3078" width="6.875" style="11" customWidth="1"/>
    <col min="3079" max="3079" width="7" style="11" customWidth="1"/>
    <col min="3080" max="3080" width="13.75" style="11" customWidth="1"/>
    <col min="3081" max="3329" width="9" style="11"/>
    <col min="3330" max="3330" width="10.875" style="11" customWidth="1"/>
    <col min="3331" max="3331" width="9" style="11"/>
    <col min="3332" max="3332" width="15.375" style="11" customWidth="1"/>
    <col min="3333" max="3333" width="30.875" style="11" customWidth="1"/>
    <col min="3334" max="3334" width="6.875" style="11" customWidth="1"/>
    <col min="3335" max="3335" width="7" style="11" customWidth="1"/>
    <col min="3336" max="3336" width="13.75" style="11" customWidth="1"/>
    <col min="3337" max="3585" width="9" style="11"/>
    <col min="3586" max="3586" width="10.875" style="11" customWidth="1"/>
    <col min="3587" max="3587" width="9" style="11"/>
    <col min="3588" max="3588" width="15.375" style="11" customWidth="1"/>
    <col min="3589" max="3589" width="30.875" style="11" customWidth="1"/>
    <col min="3590" max="3590" width="6.875" style="11" customWidth="1"/>
    <col min="3591" max="3591" width="7" style="11" customWidth="1"/>
    <col min="3592" max="3592" width="13.75" style="11" customWidth="1"/>
    <col min="3593" max="3841" width="9" style="11"/>
    <col min="3842" max="3842" width="10.875" style="11" customWidth="1"/>
    <col min="3843" max="3843" width="9" style="11"/>
    <col min="3844" max="3844" width="15.375" style="11" customWidth="1"/>
    <col min="3845" max="3845" width="30.875" style="11" customWidth="1"/>
    <col min="3846" max="3846" width="6.875" style="11" customWidth="1"/>
    <col min="3847" max="3847" width="7" style="11" customWidth="1"/>
    <col min="3848" max="3848" width="13.75" style="11" customWidth="1"/>
    <col min="3849" max="4097" width="9" style="11"/>
    <col min="4098" max="4098" width="10.875" style="11" customWidth="1"/>
    <col min="4099" max="4099" width="9" style="11"/>
    <col min="4100" max="4100" width="15.375" style="11" customWidth="1"/>
    <col min="4101" max="4101" width="30.875" style="11" customWidth="1"/>
    <col min="4102" max="4102" width="6.875" style="11" customWidth="1"/>
    <col min="4103" max="4103" width="7" style="11" customWidth="1"/>
    <col min="4104" max="4104" width="13.75" style="11" customWidth="1"/>
    <col min="4105" max="4353" width="9" style="11"/>
    <col min="4354" max="4354" width="10.875" style="11" customWidth="1"/>
    <col min="4355" max="4355" width="9" style="11"/>
    <col min="4356" max="4356" width="15.375" style="11" customWidth="1"/>
    <col min="4357" max="4357" width="30.875" style="11" customWidth="1"/>
    <col min="4358" max="4358" width="6.875" style="11" customWidth="1"/>
    <col min="4359" max="4359" width="7" style="11" customWidth="1"/>
    <col min="4360" max="4360" width="13.75" style="11" customWidth="1"/>
    <col min="4361" max="4609" width="9" style="11"/>
    <col min="4610" max="4610" width="10.875" style="11" customWidth="1"/>
    <col min="4611" max="4611" width="9" style="11"/>
    <col min="4612" max="4612" width="15.375" style="11" customWidth="1"/>
    <col min="4613" max="4613" width="30.875" style="11" customWidth="1"/>
    <col min="4614" max="4614" width="6.875" style="11" customWidth="1"/>
    <col min="4615" max="4615" width="7" style="11" customWidth="1"/>
    <col min="4616" max="4616" width="13.75" style="11" customWidth="1"/>
    <col min="4617" max="4865" width="9" style="11"/>
    <col min="4866" max="4866" width="10.875" style="11" customWidth="1"/>
    <col min="4867" max="4867" width="9" style="11"/>
    <col min="4868" max="4868" width="15.375" style="11" customWidth="1"/>
    <col min="4869" max="4869" width="30.875" style="11" customWidth="1"/>
    <col min="4870" max="4870" width="6.875" style="11" customWidth="1"/>
    <col min="4871" max="4871" width="7" style="11" customWidth="1"/>
    <col min="4872" max="4872" width="13.75" style="11" customWidth="1"/>
    <col min="4873" max="5121" width="9" style="11"/>
    <col min="5122" max="5122" width="10.875" style="11" customWidth="1"/>
    <col min="5123" max="5123" width="9" style="11"/>
    <col min="5124" max="5124" width="15.375" style="11" customWidth="1"/>
    <col min="5125" max="5125" width="30.875" style="11" customWidth="1"/>
    <col min="5126" max="5126" width="6.875" style="11" customWidth="1"/>
    <col min="5127" max="5127" width="7" style="11" customWidth="1"/>
    <col min="5128" max="5128" width="13.75" style="11" customWidth="1"/>
    <col min="5129" max="5377" width="9" style="11"/>
    <col min="5378" max="5378" width="10.875" style="11" customWidth="1"/>
    <col min="5379" max="5379" width="9" style="11"/>
    <col min="5380" max="5380" width="15.375" style="11" customWidth="1"/>
    <col min="5381" max="5381" width="30.875" style="11" customWidth="1"/>
    <col min="5382" max="5382" width="6.875" style="11" customWidth="1"/>
    <col min="5383" max="5383" width="7" style="11" customWidth="1"/>
    <col min="5384" max="5384" width="13.75" style="11" customWidth="1"/>
    <col min="5385" max="5633" width="9" style="11"/>
    <col min="5634" max="5634" width="10.875" style="11" customWidth="1"/>
    <col min="5635" max="5635" width="9" style="11"/>
    <col min="5636" max="5636" width="15.375" style="11" customWidth="1"/>
    <col min="5637" max="5637" width="30.875" style="11" customWidth="1"/>
    <col min="5638" max="5638" width="6.875" style="11" customWidth="1"/>
    <col min="5639" max="5639" width="7" style="11" customWidth="1"/>
    <col min="5640" max="5640" width="13.75" style="11" customWidth="1"/>
    <col min="5641" max="5889" width="9" style="11"/>
    <col min="5890" max="5890" width="10.875" style="11" customWidth="1"/>
    <col min="5891" max="5891" width="9" style="11"/>
    <col min="5892" max="5892" width="15.375" style="11" customWidth="1"/>
    <col min="5893" max="5893" width="30.875" style="11" customWidth="1"/>
    <col min="5894" max="5894" width="6.875" style="11" customWidth="1"/>
    <col min="5895" max="5895" width="7" style="11" customWidth="1"/>
    <col min="5896" max="5896" width="13.75" style="11" customWidth="1"/>
    <col min="5897" max="6145" width="9" style="11"/>
    <col min="6146" max="6146" width="10.875" style="11" customWidth="1"/>
    <col min="6147" max="6147" width="9" style="11"/>
    <col min="6148" max="6148" width="15.375" style="11" customWidth="1"/>
    <col min="6149" max="6149" width="30.875" style="11" customWidth="1"/>
    <col min="6150" max="6150" width="6.875" style="11" customWidth="1"/>
    <col min="6151" max="6151" width="7" style="11" customWidth="1"/>
    <col min="6152" max="6152" width="13.75" style="11" customWidth="1"/>
    <col min="6153" max="6401" width="9" style="11"/>
    <col min="6402" max="6402" width="10.875" style="11" customWidth="1"/>
    <col min="6403" max="6403" width="9" style="11"/>
    <col min="6404" max="6404" width="15.375" style="11" customWidth="1"/>
    <col min="6405" max="6405" width="30.875" style="11" customWidth="1"/>
    <col min="6406" max="6406" width="6.875" style="11" customWidth="1"/>
    <col min="6407" max="6407" width="7" style="11" customWidth="1"/>
    <col min="6408" max="6408" width="13.75" style="11" customWidth="1"/>
    <col min="6409" max="6657" width="9" style="11"/>
    <col min="6658" max="6658" width="10.875" style="11" customWidth="1"/>
    <col min="6659" max="6659" width="9" style="11"/>
    <col min="6660" max="6660" width="15.375" style="11" customWidth="1"/>
    <col min="6661" max="6661" width="30.875" style="11" customWidth="1"/>
    <col min="6662" max="6662" width="6.875" style="11" customWidth="1"/>
    <col min="6663" max="6663" width="7" style="11" customWidth="1"/>
    <col min="6664" max="6664" width="13.75" style="11" customWidth="1"/>
    <col min="6665" max="6913" width="9" style="11"/>
    <col min="6914" max="6914" width="10.875" style="11" customWidth="1"/>
    <col min="6915" max="6915" width="9" style="11"/>
    <col min="6916" max="6916" width="15.375" style="11" customWidth="1"/>
    <col min="6917" max="6917" width="30.875" style="11" customWidth="1"/>
    <col min="6918" max="6918" width="6.875" style="11" customWidth="1"/>
    <col min="6919" max="6919" width="7" style="11" customWidth="1"/>
    <col min="6920" max="6920" width="13.75" style="11" customWidth="1"/>
    <col min="6921" max="7169" width="9" style="11"/>
    <col min="7170" max="7170" width="10.875" style="11" customWidth="1"/>
    <col min="7171" max="7171" width="9" style="11"/>
    <col min="7172" max="7172" width="15.375" style="11" customWidth="1"/>
    <col min="7173" max="7173" width="30.875" style="11" customWidth="1"/>
    <col min="7174" max="7174" width="6.875" style="11" customWidth="1"/>
    <col min="7175" max="7175" width="7" style="11" customWidth="1"/>
    <col min="7176" max="7176" width="13.75" style="11" customWidth="1"/>
    <col min="7177" max="7425" width="9" style="11"/>
    <col min="7426" max="7426" width="10.875" style="11" customWidth="1"/>
    <col min="7427" max="7427" width="9" style="11"/>
    <col min="7428" max="7428" width="15.375" style="11" customWidth="1"/>
    <col min="7429" max="7429" width="30.875" style="11" customWidth="1"/>
    <col min="7430" max="7430" width="6.875" style="11" customWidth="1"/>
    <col min="7431" max="7431" width="7" style="11" customWidth="1"/>
    <col min="7432" max="7432" width="13.75" style="11" customWidth="1"/>
    <col min="7433" max="7681" width="9" style="11"/>
    <col min="7682" max="7682" width="10.875" style="11" customWidth="1"/>
    <col min="7683" max="7683" width="9" style="11"/>
    <col min="7684" max="7684" width="15.375" style="11" customWidth="1"/>
    <col min="7685" max="7685" width="30.875" style="11" customWidth="1"/>
    <col min="7686" max="7686" width="6.875" style="11" customWidth="1"/>
    <col min="7687" max="7687" width="7" style="11" customWidth="1"/>
    <col min="7688" max="7688" width="13.75" style="11" customWidth="1"/>
    <col min="7689" max="7937" width="9" style="11"/>
    <col min="7938" max="7938" width="10.875" style="11" customWidth="1"/>
    <col min="7939" max="7939" width="9" style="11"/>
    <col min="7940" max="7940" width="15.375" style="11" customWidth="1"/>
    <col min="7941" max="7941" width="30.875" style="11" customWidth="1"/>
    <col min="7942" max="7942" width="6.875" style="11" customWidth="1"/>
    <col min="7943" max="7943" width="7" style="11" customWidth="1"/>
    <col min="7944" max="7944" width="13.75" style="11" customWidth="1"/>
    <col min="7945" max="8193" width="9" style="11"/>
    <col min="8194" max="8194" width="10.875" style="11" customWidth="1"/>
    <col min="8195" max="8195" width="9" style="11"/>
    <col min="8196" max="8196" width="15.375" style="11" customWidth="1"/>
    <col min="8197" max="8197" width="30.875" style="11" customWidth="1"/>
    <col min="8198" max="8198" width="6.875" style="11" customWidth="1"/>
    <col min="8199" max="8199" width="7" style="11" customWidth="1"/>
    <col min="8200" max="8200" width="13.75" style="11" customWidth="1"/>
    <col min="8201" max="8449" width="9" style="11"/>
    <col min="8450" max="8450" width="10.875" style="11" customWidth="1"/>
    <col min="8451" max="8451" width="9" style="11"/>
    <col min="8452" max="8452" width="15.375" style="11" customWidth="1"/>
    <col min="8453" max="8453" width="30.875" style="11" customWidth="1"/>
    <col min="8454" max="8454" width="6.875" style="11" customWidth="1"/>
    <col min="8455" max="8455" width="7" style="11" customWidth="1"/>
    <col min="8456" max="8456" width="13.75" style="11" customWidth="1"/>
    <col min="8457" max="8705" width="9" style="11"/>
    <col min="8706" max="8706" width="10.875" style="11" customWidth="1"/>
    <col min="8707" max="8707" width="9" style="11"/>
    <col min="8708" max="8708" width="15.375" style="11" customWidth="1"/>
    <col min="8709" max="8709" width="30.875" style="11" customWidth="1"/>
    <col min="8710" max="8710" width="6.875" style="11" customWidth="1"/>
    <col min="8711" max="8711" width="7" style="11" customWidth="1"/>
    <col min="8712" max="8712" width="13.75" style="11" customWidth="1"/>
    <col min="8713" max="8961" width="9" style="11"/>
    <col min="8962" max="8962" width="10.875" style="11" customWidth="1"/>
    <col min="8963" max="8963" width="9" style="11"/>
    <col min="8964" max="8964" width="15.375" style="11" customWidth="1"/>
    <col min="8965" max="8965" width="30.875" style="11" customWidth="1"/>
    <col min="8966" max="8966" width="6.875" style="11" customWidth="1"/>
    <col min="8967" max="8967" width="7" style="11" customWidth="1"/>
    <col min="8968" max="8968" width="13.75" style="11" customWidth="1"/>
    <col min="8969" max="9217" width="9" style="11"/>
    <col min="9218" max="9218" width="10.875" style="11" customWidth="1"/>
    <col min="9219" max="9219" width="9" style="11"/>
    <col min="9220" max="9220" width="15.375" style="11" customWidth="1"/>
    <col min="9221" max="9221" width="30.875" style="11" customWidth="1"/>
    <col min="9222" max="9222" width="6.875" style="11" customWidth="1"/>
    <col min="9223" max="9223" width="7" style="11" customWidth="1"/>
    <col min="9224" max="9224" width="13.75" style="11" customWidth="1"/>
    <col min="9225" max="9473" width="9" style="11"/>
    <col min="9474" max="9474" width="10.875" style="11" customWidth="1"/>
    <col min="9475" max="9475" width="9" style="11"/>
    <col min="9476" max="9476" width="15.375" style="11" customWidth="1"/>
    <col min="9477" max="9477" width="30.875" style="11" customWidth="1"/>
    <col min="9478" max="9478" width="6.875" style="11" customWidth="1"/>
    <col min="9479" max="9479" width="7" style="11" customWidth="1"/>
    <col min="9480" max="9480" width="13.75" style="11" customWidth="1"/>
    <col min="9481" max="9729" width="9" style="11"/>
    <col min="9730" max="9730" width="10.875" style="11" customWidth="1"/>
    <col min="9731" max="9731" width="9" style="11"/>
    <col min="9732" max="9732" width="15.375" style="11" customWidth="1"/>
    <col min="9733" max="9733" width="30.875" style="11" customWidth="1"/>
    <col min="9734" max="9734" width="6.875" style="11" customWidth="1"/>
    <col min="9735" max="9735" width="7" style="11" customWidth="1"/>
    <col min="9736" max="9736" width="13.75" style="11" customWidth="1"/>
    <col min="9737" max="9985" width="9" style="11"/>
    <col min="9986" max="9986" width="10.875" style="11" customWidth="1"/>
    <col min="9987" max="9987" width="9" style="11"/>
    <col min="9988" max="9988" width="15.375" style="11" customWidth="1"/>
    <col min="9989" max="9989" width="30.875" style="11" customWidth="1"/>
    <col min="9990" max="9990" width="6.875" style="11" customWidth="1"/>
    <col min="9991" max="9991" width="7" style="11" customWidth="1"/>
    <col min="9992" max="9992" width="13.75" style="11" customWidth="1"/>
    <col min="9993" max="10241" width="9" style="11"/>
    <col min="10242" max="10242" width="10.875" style="11" customWidth="1"/>
    <col min="10243" max="10243" width="9" style="11"/>
    <col min="10244" max="10244" width="15.375" style="11" customWidth="1"/>
    <col min="10245" max="10245" width="30.875" style="11" customWidth="1"/>
    <col min="10246" max="10246" width="6.875" style="11" customWidth="1"/>
    <col min="10247" max="10247" width="7" style="11" customWidth="1"/>
    <col min="10248" max="10248" width="13.75" style="11" customWidth="1"/>
    <col min="10249" max="10497" width="9" style="11"/>
    <col min="10498" max="10498" width="10.875" style="11" customWidth="1"/>
    <col min="10499" max="10499" width="9" style="11"/>
    <col min="10500" max="10500" width="15.375" style="11" customWidth="1"/>
    <col min="10501" max="10501" width="30.875" style="11" customWidth="1"/>
    <col min="10502" max="10502" width="6.875" style="11" customWidth="1"/>
    <col min="10503" max="10503" width="7" style="11" customWidth="1"/>
    <col min="10504" max="10504" width="13.75" style="11" customWidth="1"/>
    <col min="10505" max="10753" width="9" style="11"/>
    <col min="10754" max="10754" width="10.875" style="11" customWidth="1"/>
    <col min="10755" max="10755" width="9" style="11"/>
    <col min="10756" max="10756" width="15.375" style="11" customWidth="1"/>
    <col min="10757" max="10757" width="30.875" style="11" customWidth="1"/>
    <col min="10758" max="10758" width="6.875" style="11" customWidth="1"/>
    <col min="10759" max="10759" width="7" style="11" customWidth="1"/>
    <col min="10760" max="10760" width="13.75" style="11" customWidth="1"/>
    <col min="10761" max="11009" width="9" style="11"/>
    <col min="11010" max="11010" width="10.875" style="11" customWidth="1"/>
    <col min="11011" max="11011" width="9" style="11"/>
    <col min="11012" max="11012" width="15.375" style="11" customWidth="1"/>
    <col min="11013" max="11013" width="30.875" style="11" customWidth="1"/>
    <col min="11014" max="11014" width="6.875" style="11" customWidth="1"/>
    <col min="11015" max="11015" width="7" style="11" customWidth="1"/>
    <col min="11016" max="11016" width="13.75" style="11" customWidth="1"/>
    <col min="11017" max="11265" width="9" style="11"/>
    <col min="11266" max="11266" width="10.875" style="11" customWidth="1"/>
    <col min="11267" max="11267" width="9" style="11"/>
    <col min="11268" max="11268" width="15.375" style="11" customWidth="1"/>
    <col min="11269" max="11269" width="30.875" style="11" customWidth="1"/>
    <col min="11270" max="11270" width="6.875" style="11" customWidth="1"/>
    <col min="11271" max="11271" width="7" style="11" customWidth="1"/>
    <col min="11272" max="11272" width="13.75" style="11" customWidth="1"/>
    <col min="11273" max="11521" width="9" style="11"/>
    <col min="11522" max="11522" width="10.875" style="11" customWidth="1"/>
    <col min="11523" max="11523" width="9" style="11"/>
    <col min="11524" max="11524" width="15.375" style="11" customWidth="1"/>
    <col min="11525" max="11525" width="30.875" style="11" customWidth="1"/>
    <col min="11526" max="11526" width="6.875" style="11" customWidth="1"/>
    <col min="11527" max="11527" width="7" style="11" customWidth="1"/>
    <col min="11528" max="11528" width="13.75" style="11" customWidth="1"/>
    <col min="11529" max="11777" width="9" style="11"/>
    <col min="11778" max="11778" width="10.875" style="11" customWidth="1"/>
    <col min="11779" max="11779" width="9" style="11"/>
    <col min="11780" max="11780" width="15.375" style="11" customWidth="1"/>
    <col min="11781" max="11781" width="30.875" style="11" customWidth="1"/>
    <col min="11782" max="11782" width="6.875" style="11" customWidth="1"/>
    <col min="11783" max="11783" width="7" style="11" customWidth="1"/>
    <col min="11784" max="11784" width="13.75" style="11" customWidth="1"/>
    <col min="11785" max="12033" width="9" style="11"/>
    <col min="12034" max="12034" width="10.875" style="11" customWidth="1"/>
    <col min="12035" max="12035" width="9" style="11"/>
    <col min="12036" max="12036" width="15.375" style="11" customWidth="1"/>
    <col min="12037" max="12037" width="30.875" style="11" customWidth="1"/>
    <col min="12038" max="12038" width="6.875" style="11" customWidth="1"/>
    <col min="12039" max="12039" width="7" style="11" customWidth="1"/>
    <col min="12040" max="12040" width="13.75" style="11" customWidth="1"/>
    <col min="12041" max="12289" width="9" style="11"/>
    <col min="12290" max="12290" width="10.875" style="11" customWidth="1"/>
    <col min="12291" max="12291" width="9" style="11"/>
    <col min="12292" max="12292" width="15.375" style="11" customWidth="1"/>
    <col min="12293" max="12293" width="30.875" style="11" customWidth="1"/>
    <col min="12294" max="12294" width="6.875" style="11" customWidth="1"/>
    <col min="12295" max="12295" width="7" style="11" customWidth="1"/>
    <col min="12296" max="12296" width="13.75" style="11" customWidth="1"/>
    <col min="12297" max="12545" width="9" style="11"/>
    <col min="12546" max="12546" width="10.875" style="11" customWidth="1"/>
    <col min="12547" max="12547" width="9" style="11"/>
    <col min="12548" max="12548" width="15.375" style="11" customWidth="1"/>
    <col min="12549" max="12549" width="30.875" style="11" customWidth="1"/>
    <col min="12550" max="12550" width="6.875" style="11" customWidth="1"/>
    <col min="12551" max="12551" width="7" style="11" customWidth="1"/>
    <col min="12552" max="12552" width="13.75" style="11" customWidth="1"/>
    <col min="12553" max="12801" width="9" style="11"/>
    <col min="12802" max="12802" width="10.875" style="11" customWidth="1"/>
    <col min="12803" max="12803" width="9" style="11"/>
    <col min="12804" max="12804" width="15.375" style="11" customWidth="1"/>
    <col min="12805" max="12805" width="30.875" style="11" customWidth="1"/>
    <col min="12806" max="12806" width="6.875" style="11" customWidth="1"/>
    <col min="12807" max="12807" width="7" style="11" customWidth="1"/>
    <col min="12808" max="12808" width="13.75" style="11" customWidth="1"/>
    <col min="12809" max="13057" width="9" style="11"/>
    <col min="13058" max="13058" width="10.875" style="11" customWidth="1"/>
    <col min="13059" max="13059" width="9" style="11"/>
    <col min="13060" max="13060" width="15.375" style="11" customWidth="1"/>
    <col min="13061" max="13061" width="30.875" style="11" customWidth="1"/>
    <col min="13062" max="13062" width="6.875" style="11" customWidth="1"/>
    <col min="13063" max="13063" width="7" style="11" customWidth="1"/>
    <col min="13064" max="13064" width="13.75" style="11" customWidth="1"/>
    <col min="13065" max="13313" width="9" style="11"/>
    <col min="13314" max="13314" width="10.875" style="11" customWidth="1"/>
    <col min="13315" max="13315" width="9" style="11"/>
    <col min="13316" max="13316" width="15.375" style="11" customWidth="1"/>
    <col min="13317" max="13317" width="30.875" style="11" customWidth="1"/>
    <col min="13318" max="13318" width="6.875" style="11" customWidth="1"/>
    <col min="13319" max="13319" width="7" style="11" customWidth="1"/>
    <col min="13320" max="13320" width="13.75" style="11" customWidth="1"/>
    <col min="13321" max="13569" width="9" style="11"/>
    <col min="13570" max="13570" width="10.875" style="11" customWidth="1"/>
    <col min="13571" max="13571" width="9" style="11"/>
    <col min="13572" max="13572" width="15.375" style="11" customWidth="1"/>
    <col min="13573" max="13573" width="30.875" style="11" customWidth="1"/>
    <col min="13574" max="13574" width="6.875" style="11" customWidth="1"/>
    <col min="13575" max="13575" width="7" style="11" customWidth="1"/>
    <col min="13576" max="13576" width="13.75" style="11" customWidth="1"/>
    <col min="13577" max="13825" width="9" style="11"/>
    <col min="13826" max="13826" width="10.875" style="11" customWidth="1"/>
    <col min="13827" max="13827" width="9" style="11"/>
    <col min="13828" max="13828" width="15.375" style="11" customWidth="1"/>
    <col min="13829" max="13829" width="30.875" style="11" customWidth="1"/>
    <col min="13830" max="13830" width="6.875" style="11" customWidth="1"/>
    <col min="13831" max="13831" width="7" style="11" customWidth="1"/>
    <col min="13832" max="13832" width="13.75" style="11" customWidth="1"/>
    <col min="13833" max="14081" width="9" style="11"/>
    <col min="14082" max="14082" width="10.875" style="11" customWidth="1"/>
    <col min="14083" max="14083" width="9" style="11"/>
    <col min="14084" max="14084" width="15.375" style="11" customWidth="1"/>
    <col min="14085" max="14085" width="30.875" style="11" customWidth="1"/>
    <col min="14086" max="14086" width="6.875" style="11" customWidth="1"/>
    <col min="14087" max="14087" width="7" style="11" customWidth="1"/>
    <col min="14088" max="14088" width="13.75" style="11" customWidth="1"/>
    <col min="14089" max="14337" width="9" style="11"/>
    <col min="14338" max="14338" width="10.875" style="11" customWidth="1"/>
    <col min="14339" max="14339" width="9" style="11"/>
    <col min="14340" max="14340" width="15.375" style="11" customWidth="1"/>
    <col min="14341" max="14341" width="30.875" style="11" customWidth="1"/>
    <col min="14342" max="14342" width="6.875" style="11" customWidth="1"/>
    <col min="14343" max="14343" width="7" style="11" customWidth="1"/>
    <col min="14344" max="14344" width="13.75" style="11" customWidth="1"/>
    <col min="14345" max="14593" width="9" style="11"/>
    <col min="14594" max="14594" width="10.875" style="11" customWidth="1"/>
    <col min="14595" max="14595" width="9" style="11"/>
    <col min="14596" max="14596" width="15.375" style="11" customWidth="1"/>
    <col min="14597" max="14597" width="30.875" style="11" customWidth="1"/>
    <col min="14598" max="14598" width="6.875" style="11" customWidth="1"/>
    <col min="14599" max="14599" width="7" style="11" customWidth="1"/>
    <col min="14600" max="14600" width="13.75" style="11" customWidth="1"/>
    <col min="14601" max="14849" width="9" style="11"/>
    <col min="14850" max="14850" width="10.875" style="11" customWidth="1"/>
    <col min="14851" max="14851" width="9" style="11"/>
    <col min="14852" max="14852" width="15.375" style="11" customWidth="1"/>
    <col min="14853" max="14853" width="30.875" style="11" customWidth="1"/>
    <col min="14854" max="14854" width="6.875" style="11" customWidth="1"/>
    <col min="14855" max="14855" width="7" style="11" customWidth="1"/>
    <col min="14856" max="14856" width="13.75" style="11" customWidth="1"/>
    <col min="14857" max="15105" width="9" style="11"/>
    <col min="15106" max="15106" width="10.875" style="11" customWidth="1"/>
    <col min="15107" max="15107" width="9" style="11"/>
    <col min="15108" max="15108" width="15.375" style="11" customWidth="1"/>
    <col min="15109" max="15109" width="30.875" style="11" customWidth="1"/>
    <col min="15110" max="15110" width="6.875" style="11" customWidth="1"/>
    <col min="15111" max="15111" width="7" style="11" customWidth="1"/>
    <col min="15112" max="15112" width="13.75" style="11" customWidth="1"/>
    <col min="15113" max="15361" width="9" style="11"/>
    <col min="15362" max="15362" width="10.875" style="11" customWidth="1"/>
    <col min="15363" max="15363" width="9" style="11"/>
    <col min="15364" max="15364" width="15.375" style="11" customWidth="1"/>
    <col min="15365" max="15365" width="30.875" style="11" customWidth="1"/>
    <col min="15366" max="15366" width="6.875" style="11" customWidth="1"/>
    <col min="15367" max="15367" width="7" style="11" customWidth="1"/>
    <col min="15368" max="15368" width="13.75" style="11" customWidth="1"/>
    <col min="15369" max="15617" width="9" style="11"/>
    <col min="15618" max="15618" width="10.875" style="11" customWidth="1"/>
    <col min="15619" max="15619" width="9" style="11"/>
    <col min="15620" max="15620" width="15.375" style="11" customWidth="1"/>
    <col min="15621" max="15621" width="30.875" style="11" customWidth="1"/>
    <col min="15622" max="15622" width="6.875" style="11" customWidth="1"/>
    <col min="15623" max="15623" width="7" style="11" customWidth="1"/>
    <col min="15624" max="15624" width="13.75" style="11" customWidth="1"/>
    <col min="15625" max="15873" width="9" style="11"/>
    <col min="15874" max="15874" width="10.875" style="11" customWidth="1"/>
    <col min="15875" max="15875" width="9" style="11"/>
    <col min="15876" max="15876" width="15.375" style="11" customWidth="1"/>
    <col min="15877" max="15877" width="30.875" style="11" customWidth="1"/>
    <col min="15878" max="15878" width="6.875" style="11" customWidth="1"/>
    <col min="15879" max="15879" width="7" style="11" customWidth="1"/>
    <col min="15880" max="15880" width="13.75" style="11" customWidth="1"/>
    <col min="15881" max="16129" width="9" style="11"/>
    <col min="16130" max="16130" width="10.875" style="11" customWidth="1"/>
    <col min="16131" max="16131" width="9" style="11"/>
    <col min="16132" max="16132" width="15.375" style="11" customWidth="1"/>
    <col min="16133" max="16133" width="30.875" style="11" customWidth="1"/>
    <col min="16134" max="16134" width="6.875" style="11" customWidth="1"/>
    <col min="16135" max="16135" width="7" style="11" customWidth="1"/>
    <col min="16136" max="16136" width="13.75" style="11" customWidth="1"/>
    <col min="16137" max="16383" width="9" style="11"/>
    <col min="16384" max="16384" width="9.125" style="11" customWidth="1"/>
  </cols>
  <sheetData>
    <row r="1" spans="2:12" s="5" customFormat="1" ht="24" x14ac:dyDescent="0.55000000000000004">
      <c r="B1" s="147" t="s">
        <v>43</v>
      </c>
      <c r="C1" s="147"/>
      <c r="D1" s="147"/>
      <c r="E1" s="147"/>
      <c r="F1" s="147"/>
      <c r="G1" s="147"/>
      <c r="H1" s="147"/>
    </row>
    <row r="2" spans="2:12" s="48" customFormat="1" x14ac:dyDescent="0.55000000000000004">
      <c r="B2" s="47"/>
      <c r="C2" s="47"/>
      <c r="D2" s="47"/>
      <c r="E2" s="47"/>
      <c r="F2" s="47"/>
      <c r="G2" s="47"/>
      <c r="H2" s="47"/>
    </row>
    <row r="3" spans="2:12" s="48" customFormat="1" ht="23.25" customHeight="1" thickBot="1" x14ac:dyDescent="0.6">
      <c r="B3" s="177" t="s">
        <v>192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2:12" s="48" customFormat="1" ht="20.25" customHeight="1" thickTop="1" x14ac:dyDescent="0.55000000000000004">
      <c r="B4" s="138" t="s">
        <v>0</v>
      </c>
      <c r="C4" s="139"/>
      <c r="D4" s="139"/>
      <c r="E4" s="140"/>
      <c r="F4" s="173"/>
      <c r="G4" s="175" t="s">
        <v>37</v>
      </c>
      <c r="H4" s="151" t="s">
        <v>38</v>
      </c>
    </row>
    <row r="5" spans="2:12" s="48" customFormat="1" ht="12" customHeight="1" thickBot="1" x14ac:dyDescent="0.6">
      <c r="B5" s="141"/>
      <c r="C5" s="142"/>
      <c r="D5" s="142"/>
      <c r="E5" s="143"/>
      <c r="F5" s="174"/>
      <c r="G5" s="176"/>
      <c r="H5" s="152"/>
    </row>
    <row r="6" spans="2:12" s="48" customFormat="1" ht="21.75" customHeight="1" thickTop="1" x14ac:dyDescent="0.55000000000000004">
      <c r="B6" s="178" t="s">
        <v>149</v>
      </c>
      <c r="C6" s="179"/>
      <c r="D6" s="179"/>
      <c r="E6" s="180"/>
      <c r="F6" s="49"/>
      <c r="G6" s="50"/>
      <c r="H6" s="50"/>
    </row>
    <row r="7" spans="2:12" s="48" customFormat="1" ht="21.75" customHeight="1" x14ac:dyDescent="0.55000000000000004">
      <c r="B7" s="99" t="s">
        <v>152</v>
      </c>
      <c r="C7" s="94"/>
      <c r="D7" s="94"/>
      <c r="E7" s="95"/>
      <c r="F7" s="96">
        <f>DATA!I36</f>
        <v>4.5294117647058822</v>
      </c>
      <c r="G7" s="96">
        <f>DATA!I37</f>
        <v>0.56328549829076113</v>
      </c>
      <c r="H7" s="97" t="str">
        <f>IF(F7&gt;4.5,"มากที่สุด",IF(F7&gt;3.5,"มาก",IF(F7&gt;2.5,"ปานกลาง",IF(F7&gt;1.5,"น้อย",IF(F7&lt;=1.5,"น้อยที่สุด")))))</f>
        <v>มากที่สุด</v>
      </c>
    </row>
    <row r="8" spans="2:12" s="48" customFormat="1" x14ac:dyDescent="0.55000000000000004">
      <c r="B8" s="190" t="s">
        <v>150</v>
      </c>
      <c r="C8" s="191"/>
      <c r="D8" s="191"/>
      <c r="E8" s="192"/>
      <c r="F8" s="98"/>
      <c r="G8" s="98"/>
      <c r="H8" s="98"/>
    </row>
    <row r="9" spans="2:12" s="48" customFormat="1" ht="21.75" customHeight="1" x14ac:dyDescent="0.55000000000000004">
      <c r="B9" s="181" t="s">
        <v>151</v>
      </c>
      <c r="C9" s="182"/>
      <c r="D9" s="182"/>
      <c r="E9" s="183"/>
      <c r="F9" s="51">
        <f>DATA!J36</f>
        <v>4.5294117647058822</v>
      </c>
      <c r="G9" s="51">
        <f>DATA!J37</f>
        <v>0.56328549829076113</v>
      </c>
      <c r="H9" s="52" t="str">
        <f>IF(F9&gt;4.5,"มากที่สุด",IF(F9&gt;3.5,"มาก",IF(F9&gt;2.5,"ปานกลาง",IF(F9&gt;1.5,"น้อย",IF(F9&lt;=1.5,"น้อยที่สุด")))))</f>
        <v>มากที่สุด</v>
      </c>
    </row>
    <row r="10" spans="2:12" s="48" customFormat="1" ht="21.75" customHeight="1" x14ac:dyDescent="0.55000000000000004">
      <c r="B10" s="193" t="s">
        <v>153</v>
      </c>
      <c r="C10" s="193"/>
      <c r="D10" s="193"/>
      <c r="E10" s="193"/>
      <c r="F10" s="60">
        <f>DATA!K36</f>
        <v>4.5588235294117645</v>
      </c>
      <c r="G10" s="60">
        <f>DATA!L37</f>
        <v>0.56328549829076113</v>
      </c>
      <c r="H10" s="61" t="str">
        <f t="shared" ref="H10" si="0">IF(F10&gt;4.5,"มากที่สุด",IF(F10&gt;3.5,"มาก",IF(F10&gt;2.5,"ปานกลาง",IF(F10&gt;1.5,"น้อย",IF(F10&lt;=1.5,"น้อยที่สุด")))))</f>
        <v>มากที่สุด</v>
      </c>
    </row>
    <row r="11" spans="2:12" s="48" customFormat="1" ht="21.75" customHeight="1" x14ac:dyDescent="0.55000000000000004">
      <c r="B11" s="194" t="s">
        <v>154</v>
      </c>
      <c r="C11" s="195"/>
      <c r="D11" s="195"/>
      <c r="E11" s="196"/>
      <c r="F11" s="78">
        <f>DATA!L36</f>
        <v>4.4705882352941178</v>
      </c>
      <c r="G11" s="78">
        <f>DATA!L37</f>
        <v>0.56328549829076113</v>
      </c>
      <c r="H11" s="72" t="str">
        <f t="shared" ref="H11:H14" si="1">IF(F11&gt;4.5,"มากที่สุด",IF(F11&gt;3.5,"มาก",IF(F11&gt;2.5,"ปานกลาง",IF(F11&gt;1.5,"น้อย",IF(F11&lt;=1.5,"น้อยที่สุด")))))</f>
        <v>มาก</v>
      </c>
    </row>
    <row r="12" spans="2:12" s="48" customFormat="1" ht="21.75" customHeight="1" x14ac:dyDescent="0.55000000000000004">
      <c r="B12" s="187" t="s">
        <v>155</v>
      </c>
      <c r="C12" s="188"/>
      <c r="D12" s="188"/>
      <c r="E12" s="189"/>
      <c r="F12" s="60">
        <f>DATA!M36</f>
        <v>4.5294117647058822</v>
      </c>
      <c r="G12" s="60">
        <f>DATA!M37</f>
        <v>0.56328549829076113</v>
      </c>
      <c r="H12" s="61" t="str">
        <f t="shared" si="1"/>
        <v>มากที่สุด</v>
      </c>
    </row>
    <row r="13" spans="2:12" s="48" customFormat="1" ht="21.75" customHeight="1" x14ac:dyDescent="0.55000000000000004">
      <c r="B13" s="193" t="s">
        <v>156</v>
      </c>
      <c r="C13" s="193"/>
      <c r="D13" s="193"/>
      <c r="E13" s="193"/>
      <c r="F13" s="78">
        <f>DATA!N36</f>
        <v>4.4705882352941178</v>
      </c>
      <c r="G13" s="78">
        <f>DATA!N37</f>
        <v>0.56328549829076113</v>
      </c>
      <c r="H13" s="72" t="str">
        <f t="shared" si="1"/>
        <v>มาก</v>
      </c>
    </row>
    <row r="14" spans="2:12" s="48" customFormat="1" ht="21.75" customHeight="1" x14ac:dyDescent="0.55000000000000004">
      <c r="B14" s="194" t="s">
        <v>157</v>
      </c>
      <c r="C14" s="195"/>
      <c r="D14" s="195"/>
      <c r="E14" s="196"/>
      <c r="F14" s="51">
        <f>DATA!O36</f>
        <v>4.4705882352941178</v>
      </c>
      <c r="G14" s="51">
        <f>DATA!O37</f>
        <v>0.56328549829076113</v>
      </c>
      <c r="H14" s="52" t="str">
        <f t="shared" si="1"/>
        <v>มาก</v>
      </c>
    </row>
    <row r="15" spans="2:12" s="48" customFormat="1" ht="21.75" customHeight="1" x14ac:dyDescent="0.55000000000000004">
      <c r="B15" s="194" t="s">
        <v>158</v>
      </c>
      <c r="C15" s="195"/>
      <c r="D15" s="195"/>
      <c r="E15" s="196"/>
      <c r="F15" s="51">
        <f>DATA!P36</f>
        <v>4.5</v>
      </c>
      <c r="G15" s="51">
        <f>DATA!P37</f>
        <v>0.56407607481776623</v>
      </c>
      <c r="H15" s="52" t="str">
        <f t="shared" ref="H15" si="2">IF(F15&gt;4.5,"มากที่สุด",IF(F15&gt;3.5,"มาก",IF(F15&gt;2.5,"ปานกลาง",IF(F15&gt;1.5,"น้อย",IF(F15&lt;=1.5,"น้อยที่สุด")))))</f>
        <v>มาก</v>
      </c>
    </row>
    <row r="16" spans="2:12" s="48" customFormat="1" ht="21.75" customHeight="1" x14ac:dyDescent="0.55000000000000004">
      <c r="B16" s="73" t="s">
        <v>159</v>
      </c>
      <c r="C16" s="74"/>
      <c r="D16" s="74"/>
      <c r="E16" s="75"/>
      <c r="F16" s="51">
        <f>DATA!Q36</f>
        <v>4.5</v>
      </c>
      <c r="G16" s="51">
        <f>DATA!P37</f>
        <v>0.56407607481776623</v>
      </c>
      <c r="H16" s="52" t="str">
        <f t="shared" ref="H16:H18" si="3">IF(F16&gt;4.5,"มากที่สุด",IF(F16&gt;3.5,"มาก",IF(F16&gt;2.5,"ปานกลาง",IF(F16&gt;1.5,"น้อย",IF(F16&lt;=1.5,"น้อยที่สุด")))))</f>
        <v>มาก</v>
      </c>
    </row>
    <row r="17" spans="2:10" s="48" customFormat="1" ht="21.75" customHeight="1" x14ac:dyDescent="0.55000000000000004">
      <c r="B17" s="181" t="s">
        <v>160</v>
      </c>
      <c r="C17" s="182"/>
      <c r="D17" s="182"/>
      <c r="E17" s="183"/>
      <c r="F17" s="51">
        <f>DATA!R36</f>
        <v>4.4705882352941178</v>
      </c>
      <c r="G17" s="51">
        <f>DATA!P37</f>
        <v>0.56407607481776623</v>
      </c>
      <c r="H17" s="52" t="str">
        <f t="shared" si="3"/>
        <v>มาก</v>
      </c>
    </row>
    <row r="18" spans="2:10" s="48" customFormat="1" ht="21.75" customHeight="1" x14ac:dyDescent="0.55000000000000004">
      <c r="B18" s="184" t="s">
        <v>161</v>
      </c>
      <c r="C18" s="185"/>
      <c r="D18" s="185"/>
      <c r="E18" s="186"/>
      <c r="F18" s="51">
        <f>DATA!S36</f>
        <v>4.5294117647058822</v>
      </c>
      <c r="G18" s="51">
        <f>DATA!R37</f>
        <v>0.56328549829076113</v>
      </c>
      <c r="H18" s="52" t="str">
        <f t="shared" si="3"/>
        <v>มากที่สุด</v>
      </c>
    </row>
    <row r="19" spans="2:10" s="48" customFormat="1" ht="21.75" customHeight="1" x14ac:dyDescent="0.55000000000000004">
      <c r="B19" s="170" t="s">
        <v>175</v>
      </c>
      <c r="C19" s="171"/>
      <c r="D19" s="171"/>
      <c r="E19" s="172"/>
      <c r="F19" s="53">
        <f>DATA!S39</f>
        <v>4.5029411764705882</v>
      </c>
      <c r="G19" s="53">
        <f>DATA!S38</f>
        <v>0.55653017639437052</v>
      </c>
      <c r="H19" s="54" t="str">
        <f>IF(F19&gt;4.5,"มากที่สุด",IF(F19&gt;3.5,"มาก",IF(F19&gt;2.5,"ปานกลาง",IF(F19&gt;1.5,"น้อย",IF(F19&lt;=1.5,"น้อยที่สุด")))))</f>
        <v>มากที่สุด</v>
      </c>
      <c r="J19" s="55"/>
    </row>
    <row r="20" spans="2:10" s="56" customFormat="1" ht="24" x14ac:dyDescent="0.55000000000000004">
      <c r="B20" s="20"/>
      <c r="C20" s="20"/>
      <c r="D20" s="20"/>
      <c r="E20" s="20"/>
      <c r="F20" s="20"/>
      <c r="G20" s="20"/>
      <c r="H20" s="20"/>
      <c r="I20" s="19"/>
    </row>
    <row r="21" spans="2:10" s="1" customFormat="1" ht="24" x14ac:dyDescent="0.55000000000000004">
      <c r="B21" s="30"/>
      <c r="C21" s="120" t="s">
        <v>214</v>
      </c>
      <c r="D21" s="116"/>
      <c r="E21" s="116"/>
      <c r="F21" s="116"/>
      <c r="G21" s="116"/>
      <c r="H21" s="116"/>
    </row>
    <row r="22" spans="2:10" s="1" customFormat="1" ht="24" x14ac:dyDescent="0.55000000000000004">
      <c r="B22" s="121" t="s">
        <v>178</v>
      </c>
      <c r="C22" s="121"/>
      <c r="D22" s="121"/>
      <c r="E22" s="121"/>
      <c r="F22" s="121"/>
      <c r="G22" s="121"/>
      <c r="H22" s="121"/>
    </row>
    <row r="23" spans="2:10" s="1" customFormat="1" ht="24" x14ac:dyDescent="0.55000000000000004">
      <c r="B23" s="112" t="s">
        <v>179</v>
      </c>
      <c r="C23" s="113"/>
      <c r="D23" s="113"/>
      <c r="E23" s="113"/>
      <c r="F23" s="113"/>
      <c r="G23" s="113"/>
      <c r="H23" s="113"/>
    </row>
    <row r="24" spans="2:10" s="1" customFormat="1" ht="24" x14ac:dyDescent="0.55000000000000004">
      <c r="B24" s="57"/>
      <c r="C24" s="112" t="s">
        <v>176</v>
      </c>
      <c r="D24" s="112"/>
      <c r="E24" s="112"/>
      <c r="F24" s="112"/>
      <c r="G24" s="112"/>
      <c r="H24" s="112"/>
    </row>
    <row r="25" spans="2:10" s="1" customFormat="1" ht="24" x14ac:dyDescent="0.55000000000000004">
      <c r="B25" s="57" t="s">
        <v>180</v>
      </c>
      <c r="C25" s="58"/>
      <c r="D25" s="58"/>
      <c r="E25" s="58"/>
      <c r="F25" s="58"/>
      <c r="G25" s="58"/>
      <c r="H25" s="58"/>
    </row>
    <row r="26" spans="2:10" s="1" customFormat="1" ht="24" x14ac:dyDescent="0.55000000000000004">
      <c r="B26" s="112" t="s">
        <v>193</v>
      </c>
      <c r="C26" s="113"/>
      <c r="D26" s="113"/>
      <c r="E26" s="113"/>
      <c r="F26" s="113"/>
      <c r="G26" s="113"/>
      <c r="H26" s="113"/>
    </row>
    <row r="27" spans="2:10" s="56" customFormat="1" ht="24" x14ac:dyDescent="0.55000000000000004">
      <c r="B27" s="1" t="s">
        <v>194</v>
      </c>
    </row>
    <row r="35" spans="2:8" ht="24" x14ac:dyDescent="0.55000000000000004">
      <c r="B35" s="147" t="s">
        <v>218</v>
      </c>
      <c r="C35" s="147"/>
      <c r="D35" s="147"/>
      <c r="E35" s="147"/>
      <c r="F35" s="147"/>
      <c r="G35" s="147"/>
      <c r="H35" s="147"/>
    </row>
    <row r="36" spans="2:8" ht="24" thickBot="1" x14ac:dyDescent="0.6"/>
    <row r="37" spans="2:8" s="48" customFormat="1" ht="20.25" customHeight="1" thickTop="1" x14ac:dyDescent="0.55000000000000004">
      <c r="B37" s="138" t="s">
        <v>0</v>
      </c>
      <c r="C37" s="139"/>
      <c r="D37" s="139"/>
      <c r="E37" s="140"/>
      <c r="F37" s="173"/>
      <c r="G37" s="175" t="s">
        <v>37</v>
      </c>
      <c r="H37" s="151" t="s">
        <v>38</v>
      </c>
    </row>
    <row r="38" spans="2:8" s="48" customFormat="1" ht="12" customHeight="1" thickBot="1" x14ac:dyDescent="0.6">
      <c r="B38" s="141"/>
      <c r="C38" s="142"/>
      <c r="D38" s="142"/>
      <c r="E38" s="143"/>
      <c r="F38" s="174"/>
      <c r="G38" s="176"/>
      <c r="H38" s="152"/>
    </row>
    <row r="39" spans="2:8" s="48" customFormat="1" ht="21.75" customHeight="1" thickTop="1" x14ac:dyDescent="0.55000000000000004">
      <c r="B39" s="144" t="s">
        <v>162</v>
      </c>
      <c r="C39" s="145"/>
      <c r="D39" s="145"/>
      <c r="E39" s="146"/>
      <c r="F39" s="49"/>
      <c r="G39" s="50"/>
      <c r="H39" s="50"/>
    </row>
    <row r="40" spans="2:8" s="48" customFormat="1" ht="21.75" customHeight="1" x14ac:dyDescent="0.55000000000000004">
      <c r="B40" s="62" t="s">
        <v>163</v>
      </c>
      <c r="C40" s="63"/>
      <c r="D40" s="63"/>
      <c r="E40" s="64"/>
      <c r="F40" s="80">
        <f>DATA!R36</f>
        <v>4.4705882352941178</v>
      </c>
      <c r="G40" s="78">
        <f>DATA!T37</f>
        <v>0.50399473726137811</v>
      </c>
      <c r="H40" s="72" t="str">
        <f>IF(F40&gt;4.5,"มากที่สุด",IF(F40&gt;3.5,"มาก",IF(F40&gt;2.5,"ปานกลาง",IF(F40&gt;1.5,"น้อย",IF(F40&lt;=1.5,"น้อยที่สุด")))))</f>
        <v>มาก</v>
      </c>
    </row>
    <row r="41" spans="2:8" s="48" customFormat="1" ht="21.75" customHeight="1" x14ac:dyDescent="0.55000000000000004">
      <c r="B41" s="148" t="s">
        <v>164</v>
      </c>
      <c r="C41" s="149"/>
      <c r="D41" s="149"/>
      <c r="E41" s="150"/>
      <c r="F41" s="78">
        <f>DATA!S36</f>
        <v>4.5294117647058822</v>
      </c>
      <c r="G41" s="78">
        <f>DATA!U37</f>
        <v>0.50399473726137811</v>
      </c>
      <c r="H41" s="72" t="str">
        <f>IF(F41&gt;4.5,"มากที่สุด",IF(F41&gt;3.5,"มาก",IF(F41&gt;2.5,"ปานกลาง",IF(F41&gt;1.5,"น้อย",IF(F41&lt;=1.5,"น้อยที่สุด")))))</f>
        <v>มากที่สุด</v>
      </c>
    </row>
    <row r="42" spans="2:8" s="48" customFormat="1" ht="21.75" customHeight="1" x14ac:dyDescent="0.55000000000000004">
      <c r="B42" s="76" t="s">
        <v>165</v>
      </c>
      <c r="C42" s="101"/>
      <c r="D42" s="101"/>
      <c r="E42" s="102"/>
      <c r="F42" s="131">
        <f>DATA!T36</f>
        <v>4.5588235294117645</v>
      </c>
      <c r="G42" s="131">
        <f>DATA!V37</f>
        <v>0.50564989684743</v>
      </c>
      <c r="H42" s="133" t="str">
        <f>IF(F42&gt;4.5,"มากที่สุด",IF(F42&gt;3.5,"มาก",IF(F42&gt;2.5,"ปานกลาง",IF(F42&gt;1.5,"น้อย",IF(F42&lt;=1.5,"น้อยที่สุด")))))</f>
        <v>มากที่สุด</v>
      </c>
    </row>
    <row r="43" spans="2:8" s="48" customFormat="1" ht="21.75" customHeight="1" x14ac:dyDescent="0.55000000000000004">
      <c r="B43" s="79" t="s">
        <v>166</v>
      </c>
      <c r="C43" s="100"/>
      <c r="D43" s="100"/>
      <c r="E43" s="103"/>
      <c r="F43" s="132"/>
      <c r="G43" s="132"/>
      <c r="H43" s="134"/>
    </row>
    <row r="44" spans="2:8" s="48" customFormat="1" ht="21.75" customHeight="1" x14ac:dyDescent="0.55000000000000004">
      <c r="B44" s="164" t="s">
        <v>167</v>
      </c>
      <c r="C44" s="149"/>
      <c r="D44" s="149"/>
      <c r="E44" s="150"/>
      <c r="F44" s="131">
        <f>DATA!U36</f>
        <v>4.5588235294117645</v>
      </c>
      <c r="G44" s="131">
        <f>DATA!W37</f>
        <v>0.50751921892255247</v>
      </c>
      <c r="H44" s="133" t="str">
        <f t="shared" ref="H44" si="4">IF(F44&gt;4.5,"มากที่สุด",IF(F44&gt;3.5,"มาก",IF(F44&gt;2.5,"ปานกลาง",IF(F44&gt;1.5,"น้อย",IF(F44&lt;=1.5,"น้อยที่สุด")))))</f>
        <v>มากที่สุด</v>
      </c>
    </row>
    <row r="45" spans="2:8" s="48" customFormat="1" ht="21.75" customHeight="1" x14ac:dyDescent="0.55000000000000004">
      <c r="B45" s="161" t="s">
        <v>168</v>
      </c>
      <c r="C45" s="162"/>
      <c r="D45" s="162"/>
      <c r="E45" s="163"/>
      <c r="F45" s="132"/>
      <c r="G45" s="132"/>
      <c r="H45" s="134"/>
    </row>
    <row r="46" spans="2:8" s="48" customFormat="1" ht="21.75" customHeight="1" x14ac:dyDescent="0.55000000000000004">
      <c r="B46" s="135" t="s">
        <v>169</v>
      </c>
      <c r="C46" s="165"/>
      <c r="D46" s="165"/>
      <c r="E46" s="166"/>
      <c r="F46" s="131">
        <f>DATA!V36</f>
        <v>4.5454545454545459</v>
      </c>
      <c r="G46" s="131">
        <f>DATA!W37</f>
        <v>0.50751921892255247</v>
      </c>
      <c r="H46" s="133" t="str">
        <f t="shared" ref="H46:H48" si="5">IF(F46&gt;4.5,"มากที่สุด",IF(F46&gt;3.5,"มาก",IF(F46&gt;2.5,"ปานกลาง",IF(F46&gt;1.5,"น้อย",IF(F46&lt;=1.5,"น้อยที่สุด")))))</f>
        <v>มากที่สุด</v>
      </c>
    </row>
    <row r="47" spans="2:8" s="48" customFormat="1" ht="21.75" customHeight="1" x14ac:dyDescent="0.55000000000000004">
      <c r="B47" s="135" t="s">
        <v>182</v>
      </c>
      <c r="C47" s="136"/>
      <c r="D47" s="136"/>
      <c r="E47" s="137"/>
      <c r="F47" s="132"/>
      <c r="G47" s="132"/>
      <c r="H47" s="134"/>
    </row>
    <row r="48" spans="2:8" s="48" customFormat="1" ht="21.75" customHeight="1" x14ac:dyDescent="0.55000000000000004">
      <c r="B48" s="167" t="s">
        <v>170</v>
      </c>
      <c r="C48" s="168"/>
      <c r="D48" s="168"/>
      <c r="E48" s="169"/>
      <c r="F48" s="131">
        <f>DATA!W36</f>
        <v>4.5151515151515156</v>
      </c>
      <c r="G48" s="131">
        <f>DATA!Y37</f>
        <v>0.50399473726137811</v>
      </c>
      <c r="H48" s="133" t="str">
        <f t="shared" si="5"/>
        <v>มากที่สุด</v>
      </c>
    </row>
    <row r="49" spans="2:10" s="48" customFormat="1" ht="21.75" customHeight="1" x14ac:dyDescent="0.55000000000000004">
      <c r="B49" s="135" t="s">
        <v>171</v>
      </c>
      <c r="C49" s="136"/>
      <c r="D49" s="136"/>
      <c r="E49" s="137"/>
      <c r="F49" s="156"/>
      <c r="G49" s="156"/>
      <c r="H49" s="157"/>
    </row>
    <row r="50" spans="2:10" s="48" customFormat="1" ht="21.75" customHeight="1" x14ac:dyDescent="0.55000000000000004">
      <c r="B50" s="158" t="s">
        <v>172</v>
      </c>
      <c r="C50" s="159"/>
      <c r="D50" s="159"/>
      <c r="E50" s="160"/>
      <c r="F50" s="156"/>
      <c r="G50" s="156"/>
      <c r="H50" s="157"/>
    </row>
    <row r="51" spans="2:10" s="48" customFormat="1" ht="21.75" customHeight="1" x14ac:dyDescent="0.55000000000000004">
      <c r="B51" s="153" t="s">
        <v>173</v>
      </c>
      <c r="C51" s="154"/>
      <c r="D51" s="154"/>
      <c r="E51" s="155"/>
      <c r="F51" s="132"/>
      <c r="G51" s="132"/>
      <c r="H51" s="134"/>
    </row>
    <row r="52" spans="2:10" s="48" customFormat="1" ht="21.75" customHeight="1" x14ac:dyDescent="0.55000000000000004">
      <c r="B52" s="170" t="s">
        <v>174</v>
      </c>
      <c r="C52" s="171"/>
      <c r="D52" s="171"/>
      <c r="E52" s="172"/>
      <c r="F52" s="53">
        <f>DATA!Y39</f>
        <v>4.5445544554455441</v>
      </c>
      <c r="G52" s="53">
        <f>DATA!Y38</f>
        <v>0.49924824033497067</v>
      </c>
      <c r="H52" s="54" t="str">
        <f>IF(F52&gt;4.5,"มากที่สุด",IF(F52&gt;3.5,"มาก",IF(F52&gt;2.5,"ปานกลาง",IF(F52&gt;1.5,"น้อย",IF(F52&lt;=1.5,"น้อยที่สุด")))))</f>
        <v>มากที่สุด</v>
      </c>
      <c r="J52" s="55"/>
    </row>
    <row r="53" spans="2:10" s="56" customFormat="1" ht="24" x14ac:dyDescent="0.55000000000000004">
      <c r="B53" s="20"/>
      <c r="C53" s="20"/>
      <c r="D53" s="20"/>
      <c r="E53" s="20"/>
      <c r="F53" s="20"/>
      <c r="G53" s="20"/>
      <c r="H53" s="20"/>
      <c r="I53" s="19"/>
    </row>
    <row r="54" spans="2:10" s="1" customFormat="1" ht="24" x14ac:dyDescent="0.55000000000000004">
      <c r="B54" s="30"/>
      <c r="C54" s="116" t="s">
        <v>204</v>
      </c>
      <c r="D54" s="116"/>
      <c r="E54" s="116"/>
      <c r="F54" s="116"/>
      <c r="G54" s="116"/>
      <c r="H54" s="116"/>
    </row>
    <row r="55" spans="2:10" s="1" customFormat="1" ht="24" x14ac:dyDescent="0.55000000000000004">
      <c r="B55" s="112" t="s">
        <v>195</v>
      </c>
      <c r="C55" s="113"/>
      <c r="D55" s="113"/>
      <c r="E55" s="113"/>
      <c r="F55" s="113"/>
      <c r="G55" s="113"/>
      <c r="H55" s="113"/>
    </row>
    <row r="56" spans="2:10" s="1" customFormat="1" ht="24" x14ac:dyDescent="0.55000000000000004">
      <c r="B56" s="57"/>
      <c r="C56" s="112" t="s">
        <v>181</v>
      </c>
      <c r="D56" s="112"/>
      <c r="E56" s="112"/>
      <c r="F56" s="112"/>
      <c r="G56" s="112"/>
      <c r="H56" s="112"/>
    </row>
    <row r="57" spans="2:10" s="1" customFormat="1" ht="24" x14ac:dyDescent="0.55000000000000004">
      <c r="B57" s="57" t="s">
        <v>183</v>
      </c>
      <c r="C57" s="58"/>
      <c r="D57" s="58"/>
      <c r="E57" s="58"/>
      <c r="F57" s="58"/>
      <c r="G57" s="58"/>
      <c r="H57" s="58"/>
    </row>
    <row r="58" spans="2:10" s="1" customFormat="1" ht="24" x14ac:dyDescent="0.55000000000000004">
      <c r="B58" s="57" t="s">
        <v>184</v>
      </c>
      <c r="C58" s="77"/>
      <c r="D58" s="77"/>
      <c r="E58" s="77"/>
      <c r="F58" s="77"/>
      <c r="G58" s="77"/>
      <c r="H58" s="77"/>
    </row>
    <row r="59" spans="2:10" s="1" customFormat="1" ht="24" x14ac:dyDescent="0.55000000000000004">
      <c r="B59" s="112" t="s">
        <v>185</v>
      </c>
      <c r="C59" s="113"/>
      <c r="D59" s="113"/>
      <c r="E59" s="113"/>
      <c r="F59" s="113"/>
      <c r="G59" s="113"/>
      <c r="H59" s="113"/>
    </row>
  </sheetData>
  <mergeCells count="55">
    <mergeCell ref="B6:E6"/>
    <mergeCell ref="F37:F38"/>
    <mergeCell ref="G37:G38"/>
    <mergeCell ref="B17:E17"/>
    <mergeCell ref="B18:E18"/>
    <mergeCell ref="B12:E12"/>
    <mergeCell ref="B9:E9"/>
    <mergeCell ref="B8:E8"/>
    <mergeCell ref="B10:E10"/>
    <mergeCell ref="B11:E11"/>
    <mergeCell ref="B15:E15"/>
    <mergeCell ref="B13:E13"/>
    <mergeCell ref="B14:E14"/>
    <mergeCell ref="B26:H26"/>
    <mergeCell ref="B19:E19"/>
    <mergeCell ref="C21:H21"/>
    <mergeCell ref="B1:H1"/>
    <mergeCell ref="B4:E5"/>
    <mergeCell ref="F4:F5"/>
    <mergeCell ref="G4:G5"/>
    <mergeCell ref="H4:H5"/>
    <mergeCell ref="B3:L3"/>
    <mergeCell ref="F44:F45"/>
    <mergeCell ref="G44:G45"/>
    <mergeCell ref="H44:H45"/>
    <mergeCell ref="B59:H59"/>
    <mergeCell ref="B44:E44"/>
    <mergeCell ref="B46:E46"/>
    <mergeCell ref="B55:H55"/>
    <mergeCell ref="C56:H56"/>
    <mergeCell ref="B48:E48"/>
    <mergeCell ref="B52:E52"/>
    <mergeCell ref="C54:H54"/>
    <mergeCell ref="B47:E47"/>
    <mergeCell ref="B51:E51"/>
    <mergeCell ref="F48:F51"/>
    <mergeCell ref="G48:G51"/>
    <mergeCell ref="H48:H51"/>
    <mergeCell ref="B50:E50"/>
    <mergeCell ref="B22:H22"/>
    <mergeCell ref="F46:F47"/>
    <mergeCell ref="G46:G47"/>
    <mergeCell ref="H46:H47"/>
    <mergeCell ref="B49:E49"/>
    <mergeCell ref="B37:E38"/>
    <mergeCell ref="B39:E39"/>
    <mergeCell ref="B35:H35"/>
    <mergeCell ref="B41:E41"/>
    <mergeCell ref="H37:H38"/>
    <mergeCell ref="B23:H23"/>
    <mergeCell ref="C24:H24"/>
    <mergeCell ref="F42:F43"/>
    <mergeCell ref="G42:G43"/>
    <mergeCell ref="H42:H43"/>
    <mergeCell ref="B45:E45"/>
  </mergeCells>
  <pageMargins left="0.70866141732283472" right="0" top="0.74803149606299213" bottom="0.74803149606299213" header="0.31496062992125984" footer="0.31496062992125984"/>
  <pageSetup paperSize="9" scale="95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5</xdr:col>
                <xdr:colOff>152400</xdr:colOff>
                <xdr:row>3</xdr:row>
                <xdr:rowOff>123825</xdr:rowOff>
              </from>
              <to>
                <xdr:col>5</xdr:col>
                <xdr:colOff>285750</xdr:colOff>
                <xdr:row>3</xdr:row>
                <xdr:rowOff>238125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7" r:id="rId6">
          <objectPr defaultSize="0" autoPict="0" r:id="rId5">
            <anchor moveWithCells="1" sizeWithCells="1">
              <from>
                <xdr:col>5</xdr:col>
                <xdr:colOff>152400</xdr:colOff>
                <xdr:row>36</xdr:row>
                <xdr:rowOff>152400</xdr:rowOff>
              </from>
              <to>
                <xdr:col>5</xdr:col>
                <xdr:colOff>285750</xdr:colOff>
                <xdr:row>37</xdr:row>
                <xdr:rowOff>9525</xdr:rowOff>
              </to>
            </anchor>
          </objectPr>
        </oleObject>
      </mc:Choice>
      <mc:Fallback>
        <oleObject progId="Equation.3" shapeId="819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ข้อมูล</vt:lpstr>
      <vt:lpstr>DATA</vt:lpstr>
      <vt:lpstr>บทสรุป</vt:lpstr>
      <vt:lpstr>ตาราง 1-6</vt:lpstr>
      <vt:lpstr>ตอนที่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2022-11-22T03:50:36Z</cp:lastPrinted>
  <dcterms:created xsi:type="dcterms:W3CDTF">2014-09-09T02:48:38Z</dcterms:created>
  <dcterms:modified xsi:type="dcterms:W3CDTF">2022-11-22T03:51:18Z</dcterms:modified>
</cp:coreProperties>
</file>