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bookViews>
    <workbookView xWindow="0" yWindow="0" windowWidth="20490" windowHeight="7755" activeTab="8"/>
  </bookViews>
  <sheets>
    <sheet name="Sheet1" sheetId="15" r:id="rId1"/>
    <sheet name="DATA" sheetId="1" r:id="rId2"/>
    <sheet name="บทสรุป" sheetId="9" r:id="rId3"/>
    <sheet name="ข้อเสนอแนะ-" sheetId="18" r:id="rId4"/>
    <sheet name="สรุปตาราง1-3" sheetId="2" r:id="rId5"/>
    <sheet name="ตาราง 4" sheetId="16" r:id="rId6"/>
    <sheet name="ก่อน-หลัง" sheetId="12" r:id="rId7"/>
    <sheet name="ตาราง 6" sheetId="14" r:id="rId8"/>
    <sheet name="ข้อเสนอแนะ" sheetId="17" r:id="rId9"/>
  </sheets>
  <definedNames>
    <definedName name="_xlnm._FilterDatabase" localSheetId="1" hidden="1">DATA!$C$1:$C$187</definedName>
  </definedNames>
  <calcPr calcId="162913"/>
</workbook>
</file>

<file path=xl/calcChain.xml><?xml version="1.0" encoding="utf-8"?>
<calcChain xmlns="http://schemas.openxmlformats.org/spreadsheetml/2006/main">
  <c r="D11" i="17" l="1"/>
  <c r="G17" i="14"/>
  <c r="H16" i="14"/>
  <c r="G16" i="14"/>
  <c r="J83" i="1"/>
  <c r="L82" i="1"/>
  <c r="K85" i="1"/>
  <c r="K84" i="1"/>
  <c r="H15" i="14"/>
  <c r="H14" i="14"/>
  <c r="G15" i="14"/>
  <c r="G14" i="14"/>
  <c r="H12" i="14"/>
  <c r="H11" i="14"/>
  <c r="H9" i="14"/>
  <c r="H8" i="14"/>
  <c r="H7" i="14"/>
  <c r="G12" i="14"/>
  <c r="G11" i="14"/>
  <c r="G9" i="14"/>
  <c r="G8" i="14"/>
  <c r="G7" i="14"/>
  <c r="G15" i="12"/>
  <c r="F15" i="12"/>
  <c r="F13" i="12"/>
  <c r="G38" i="2"/>
  <c r="G37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0" i="2"/>
  <c r="F38" i="2"/>
  <c r="C11" i="2"/>
  <c r="C92" i="1" l="1"/>
  <c r="C95" i="1"/>
  <c r="C94" i="1"/>
  <c r="C93" i="1"/>
  <c r="C91" i="1"/>
  <c r="C88" i="1"/>
  <c r="C87" i="1"/>
  <c r="L83" i="1"/>
  <c r="I85" i="1"/>
  <c r="I84" i="1"/>
  <c r="H85" i="1"/>
  <c r="H83" i="1"/>
  <c r="K83" i="1"/>
  <c r="K82" i="1"/>
  <c r="J82" i="1"/>
  <c r="I83" i="1"/>
  <c r="I82" i="1"/>
  <c r="H82" i="1"/>
  <c r="F9" i="12" s="1"/>
  <c r="E82" i="1"/>
  <c r="F82" i="1"/>
  <c r="G82" i="1"/>
  <c r="E83" i="1"/>
  <c r="F83" i="1"/>
  <c r="G83" i="1"/>
  <c r="D83" i="1"/>
  <c r="D82" i="1"/>
  <c r="G84" i="1"/>
  <c r="G85" i="1"/>
  <c r="G9" i="12" l="1"/>
  <c r="G11" i="12"/>
  <c r="C96" i="1"/>
  <c r="C97" i="1"/>
  <c r="C89" i="1"/>
  <c r="C100" i="1" s="1"/>
  <c r="C99" i="1" l="1"/>
  <c r="C102" i="1"/>
  <c r="C103" i="1"/>
  <c r="C98" i="1"/>
  <c r="C105" i="1" s="1"/>
  <c r="C104" i="1"/>
  <c r="C101" i="1"/>
  <c r="C108" i="1" l="1"/>
  <c r="C107" i="1"/>
  <c r="C106" i="1"/>
  <c r="C109" i="1" l="1"/>
  <c r="H17" i="14"/>
  <c r="I17" i="14"/>
  <c r="I16" i="14"/>
  <c r="F11" i="12"/>
  <c r="H11" i="12" s="1"/>
  <c r="H84" i="1"/>
  <c r="I12" i="14"/>
  <c r="I7" i="14"/>
  <c r="G13" i="12" l="1"/>
  <c r="I15" i="14"/>
  <c r="I8" i="14"/>
  <c r="I9" i="14"/>
  <c r="H9" i="12"/>
  <c r="I14" i="14"/>
  <c r="F13" i="2" l="1"/>
  <c r="G13" i="2" s="1"/>
  <c r="H15" i="12" l="1"/>
  <c r="H13" i="12"/>
  <c r="G12" i="2" l="1"/>
  <c r="G11" i="2" l="1"/>
</calcChain>
</file>

<file path=xl/sharedStrings.xml><?xml version="1.0" encoding="utf-8"?>
<sst xmlns="http://schemas.openxmlformats.org/spreadsheetml/2006/main" count="1172" uniqueCount="164">
  <si>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</si>
  <si>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</si>
  <si>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</si>
  <si>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</si>
  <si>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</si>
  <si>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</si>
  <si>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</si>
  <si>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</si>
  <si>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</si>
  <si>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</si>
  <si>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</si>
  <si>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</si>
  <si>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</si>
  <si>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</si>
  <si>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</si>
  <si>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บทสรุปสำหรับผู้บริหาร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</si>
  <si>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</si>
  <si>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</si>
  <si>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</si>
  <si>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</si>
  <si>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</si>
  <si>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สาขาวิชา</t>
  </si>
  <si>
    <t>ศึกษาศาสตร์</t>
  </si>
  <si>
    <t xml:space="preserve">   2.1  ความรู้ และความสามารถในการถ่ายทอดความรู้ของวิทยากร 
</t>
  </si>
  <si>
    <t>น้อย</t>
  </si>
  <si>
    <t>วิทยาศาสตร์</t>
  </si>
  <si>
    <t>บัณฑิตวิทยาลัย</t>
  </si>
  <si>
    <t>Timestamp</t>
  </si>
  <si>
    <t>1. สถานภาพ</t>
  </si>
  <si>
    <t>1. ท่านได้รับความสะดวกในการสมัครเข้ารับการอบรม</t>
  </si>
  <si>
    <t>มากที่สุด</t>
  </si>
  <si>
    <t>ปานกลาง</t>
  </si>
  <si>
    <t>มาก</t>
  </si>
  <si>
    <t>ไม่มี</t>
  </si>
  <si>
    <t>น้อยที่สุด</t>
  </si>
  <si>
    <t>-</t>
  </si>
  <si>
    <t xml:space="preserve">   1.1  ความสะดวกในการลงทะเบียน</t>
  </si>
  <si>
    <t xml:space="preserve">       เฉลี่ยรวมด้านคุณภาพการให้บริการ</t>
  </si>
  <si>
    <t>ตอนที่ 1 ข้อมูลทั่วไปของผู้ตอบแบบสอบถาม</t>
  </si>
  <si>
    <t>รวมทั้งสิ้น</t>
  </si>
  <si>
    <t xml:space="preserve">             </t>
  </si>
  <si>
    <t xml:space="preserve">         (เช้า 09.00-12.00 น.)</t>
  </si>
  <si>
    <t xml:space="preserve">   2.2  การเข้ารับการอบรมฯ ในครั้งนี้เป็นประโยชน์ต่อท่านในการทำวิทยานิพนธ์        </t>
  </si>
  <si>
    <t>ความถี่</t>
  </si>
  <si>
    <t xml:space="preserve">                  ผลการประเมินตามวัตถุประสงค์โครงการ พบว่า การจัดโครงการบรรลุตามวัตถุประสงค์</t>
  </si>
  <si>
    <r>
      <rPr>
        <b/>
        <sz val="16"/>
        <rFont val="TH SarabunPSK"/>
        <family val="2"/>
      </rPr>
      <t xml:space="preserve">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</si>
  <si>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ไม่มีค่ะ</t>
  </si>
  <si>
    <t xml:space="preserve">ของวิทยากร (ค่าเฉลี่ย 4.46) </t>
  </si>
  <si>
    <t xml:space="preserve"> - 2 -</t>
  </si>
  <si>
    <t>ของโครงการคือ ผู้เข้าร่วมหลังเข้ารับการอบรมค่าเฉลี่ย ความรู้ ความเข้าใจสูงขึ้น อยู่ในระดับมาก</t>
  </si>
  <si>
    <r>
      <rPr>
        <b/>
        <sz val="16"/>
        <rFont val="TH SarabunPSK"/>
        <family val="2"/>
      </rPr>
      <t xml:space="preserve">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</si>
  <si>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- 3 -</t>
  </si>
  <si>
    <t>- 4 -</t>
  </si>
  <si>
    <t xml:space="preserve">- 5 - </t>
  </si>
  <si>
    <t xml:space="preserve">(ค่าเฉลี่ย 4.09) เมื่อเทียบกับก่อนการเข้ารับการอบรม อยู่ในระดับปานกลาง (ค่าเฉลี่ย 2.86) </t>
  </si>
  <si>
    <t>2. สังกัดคณะ</t>
  </si>
  <si>
    <t>2. ความเหมาะสมของวันที่จัดอบรม (วันพฤหัสบดีที่ 25 พฤศจิกายน 2564)</t>
  </si>
  <si>
    <t>3. ความเหมาะสมของระยะเวลาในการจัดการอบรม (09.00 - 12.00 น.)</t>
  </si>
  <si>
    <t xml:space="preserve">4. โปรแกรมที่ใช้ในการอบรมเชิงปฏิบัติการฯ มีความเสถียร </t>
  </si>
  <si>
    <t>5. ก่อนเข้ารับการอบรมท่านมีความรู้ความเข้าใจในภาพรวมของระบบการตรวจสอบการคัดลอกผลงาน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</si>
  <si>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6. ภายหลังเข้ารับการอบรมท่านมีความรู้ความเข้าใจในภาพรวมของระบบการตรวจสอบการคัดลอกผลงาน (Turnitin) อยู่ในระดับใด</t>
  </si>
  <si>
    <t>7. ความรู้ และความสามารถในการถ่ายทอดความรู้ของวิทยากรในความคิดเห็นของท่านอยู่ในระดับใด</t>
  </si>
  <si>
    <t>8. การเข้ารับการอบรมฯ ในครั้งนี้เป็นประโยชน์ต่อท่านในการทำวิทยานิพนธ์อยู่ในระดับใด</t>
  </si>
  <si>
    <t>การอบรมเชิงปฏิบัติการในครั้งนี้ท่านไม่พึงพอใจในเรื่องใด และมีข้อเสนอแนะให้ผู้ดำเนินการปรับปรุงอย่างไร</t>
  </si>
  <si>
    <t>ข้อเสนอแนะอื่นๆ</t>
  </si>
  <si>
    <t>เจ้าหน้าที่</t>
  </si>
  <si>
    <t>มนุษยศาสตร์</t>
  </si>
  <si>
    <t>คณาจารย์</t>
  </si>
  <si>
    <t>วิทยาศาสตร์การแพทย์</t>
  </si>
  <si>
    <t>ลดเวลา กระชับเนื้อหาที่บรรยาย หรืออาจทำคู่มือให้ผู้ใช้ได้ลองกลับไปทำตาม</t>
  </si>
  <si>
    <t>วิศวกรรมศาสตร์</t>
  </si>
  <si>
    <t>คณะพยาบาลศาสตร์</t>
  </si>
  <si>
    <t>เภสัชศาสตร์</t>
  </si>
  <si>
    <t>พิจารณาการอบรม จำแนกตามกลุ่มผู้เคยใช้งาน และไม่เคยใช้งาน ในกลุ่มผู้ไม่เคยใช้งานให้ลองทำประเด็นหลักๆ ในโปรแกรมเลย ส่วนผู้ที่เคยใช้งานแล้วแต่พบปัญหาให้เน้นเป็นการถาม-ตอบและแก้ปัญหาเป็นหลัก แต่หากไม่สามารถดำเนินการในลักษณะนั้นได้ด้วยข้อจำกัดใดๆ การจัดอบรมในรูปแบบนี้ก็นับว่ามีความเหมาะสมและเกิดประโยชน์เช่นกัน</t>
  </si>
  <si>
    <t>ทันตแพทยศาสตร์</t>
  </si>
  <si>
    <t>นิติศาสตร์</t>
  </si>
  <si>
    <t>แพทยศาสตร์</t>
  </si>
  <si>
    <t xml:space="preserve">เวลาในการบรรยายค่อนข้างมาก
ผู้บรรยายควรใช้ตัวอย่างเอกสารงานเขียนหรือบทความ มาใช้นำเข้าสู่กระบวนการใช้งานจริง 
</t>
  </si>
  <si>
    <t>ภาษาอังกฤษหากจะพูดบรรยายควรศึกษาและปรับปรุง เช่น คำว่า similarity ควรออกเสียงว่า สิ-หมิ-ล้า-หริ-ที่ หรือ คำว่า proper ควรออกเสียงว่า พรอบ-เพ่อ</t>
  </si>
  <si>
    <t xml:space="preserve"> วิทยาศาสตร์​</t>
  </si>
  <si>
    <t>สถาปัตยกรรมศาสตร์ ศิลปะ และการออกแบบ</t>
  </si>
  <si>
    <t>เป็นโปรแกรมที่มีประโยชน์ สนับสนุนให้มหาวิทยาลัยใช้โปรแกรมนี่ไปเรื่อยๆ</t>
  </si>
  <si>
    <t>เสียงรบกวนและคุณภาพเสียงการบรรยายของวิทยากร</t>
  </si>
  <si>
    <t>สหเวชศาสตร์</t>
  </si>
  <si>
    <t>เกษตรศาสตร์ฯ</t>
  </si>
  <si>
    <t>พยาบาลศาสตร์</t>
  </si>
  <si>
    <t>ควรจัดให้มีช่วงพักเบรค เพื่อเข้าห้องน้ำด้วยก็ดีค่ะ</t>
  </si>
  <si>
    <t>โดยรวมดีมากค่ะ</t>
  </si>
  <si>
    <t>คณะสาธารณสุขศาสตร์</t>
  </si>
  <si>
    <t>วิทยาลัยพลังงานทดแทนและสมาร์ตกริดเทคโนโลยี มหาวิทยาลัยนเรศวร</t>
  </si>
  <si>
    <t>คณะวิทยาศาสตร์การแพทย์</t>
  </si>
  <si>
    <t>คณะมนุษยศาสตร์</t>
  </si>
  <si>
    <t>คณะโลจิสติกส์และดิจิทัลซัพพลายเชน</t>
  </si>
  <si>
    <t>BEC</t>
  </si>
  <si>
    <t>สถาปัตยกรรมศาสตร์ ศิลปะและการออกแบบ</t>
  </si>
  <si>
    <t>โลจิสติกส์และดิจิทัลซัพพลายเชน</t>
  </si>
  <si>
    <t>คณะบริหารธุรกิจ เศรษฐศาสตร์และการสื่อสาร</t>
  </si>
  <si>
    <t>บริหารธุรกิจ เศรษฐศาสตร์และการสื่อสาร</t>
  </si>
  <si>
    <t>สาธารณสุขศาสตร์</t>
  </si>
  <si>
    <t>(N = 80)</t>
  </si>
  <si>
    <t>คณะเกษตรศาสตร์ ทรัพยากรธรรมชาติและสิ่งแวดล้อม</t>
  </si>
  <si>
    <t>เกษตรศาสตร์ ทรัพยากรธรรมชาติและสิ่งแวดล้อม</t>
  </si>
  <si>
    <t>ในวันพฤหัสบดีที่ 25 พฤศจิกายน 2564</t>
  </si>
  <si>
    <t xml:space="preserve">ผลการประเมินโครงการอบรมเชิงปฏิบัติการการใช้โปรแกรมตรวจสอบการคัดลอกผลงานวิจัย (Turnitin) </t>
  </si>
  <si>
    <t>ในวันพฤหัสบดีที่ 25 พฤศจิกายน 2564 สำหรับคณาจารย์ (อบรมออนไลน์) โดยมีวัตถุประสงค์ เพื่อให้คณาจารย์</t>
  </si>
  <si>
    <t xml:space="preserve">มีความรู้ ความเข้าใจในการใช้งานโปรแกรมตรวจสอบการคัดลอกผลงานวิจัย (Turnitin) มีผู้เข้าร่วมโครงการจำนวน </t>
  </si>
  <si>
    <t>116 คน ผู้ตอบแบบสอบถาม จำนวนทั้งสิ้น 80 คน คิดเป็นร้อยละ 68.97 ของผู้เข้าร่วมโครงการ</t>
  </si>
  <si>
    <t xml:space="preserve">    ผลการประเมินโครงการอบรมเชิงปฏิบัติการการใช้โปรแกรมตรวจสอบการคัดลอกผลงานวิจัย (Turnitin)  </t>
  </si>
  <si>
    <r>
      <rPr>
        <b/>
        <i/>
        <u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</si>
  <si>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แบบสอบถามเป็นคณาจารย์ คิดเป็นร้อยละ 93.75 รองลงมาได้แก่ เจ้าหน้าที่ คิดเป็นร้อยละ 6.25</t>
  </si>
  <si>
    <t>จากตาราง 1 แสดงจำนวนและร้อยละของผู้ตอบแบบประเมิน จำแนกตามสถานภาพ พบว่า ส่วนใหญ่ผู้ตอบ</t>
  </si>
  <si>
    <t xml:space="preserve">วิทยาลัยพลังงานทดแทนและสมาร์ตกริดเทคโนโลยี </t>
  </si>
  <si>
    <t>คณะวิศวกรรมศาสตร์</t>
  </si>
  <si>
    <t>คณะวิทยาศาสตร์</t>
  </si>
  <si>
    <t>คณะเภสัชศาสตร์</t>
  </si>
  <si>
    <t>คณะทันตแพทยศาสตร์</t>
  </si>
  <si>
    <t>คณะนิติศาสตร์</t>
  </si>
  <si>
    <t>คณะแพทยศาสตร์</t>
  </si>
  <si>
    <t>คณะศึกษาศาสตร์</t>
  </si>
  <si>
    <t>คณะสถาปัตยกรรมศาสตร์ ศิลปะและการออกแบบ</t>
  </si>
  <si>
    <t>คณะสหเวชศาสตร์</t>
  </si>
  <si>
    <r>
      <rPr>
        <b/>
        <i/>
        <sz val="15"/>
        <rFont val="TH SarabunPSK"/>
        <family val="2"/>
      </rPr>
      <t xml:space="preserve">               </t>
    </r>
    <r>
      <rPr>
        <b/>
        <i/>
        <u/>
        <sz val="15"/>
        <rFont val="TH SarabunPSK"/>
        <family val="2"/>
      </rPr>
      <t>ตาราง 2</t>
    </r>
    <r>
      <rPr>
        <b/>
        <i/>
        <sz val="15"/>
        <rFont val="TH SarabunPSK"/>
        <family val="2"/>
      </rPr>
      <t xml:space="preserve">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</t>
    </r>
  </si>
  <si>
    <t xml:space="preserve">      จากตาราง 2 พบว่า ผู้ตอบแบบสอบถามสังกัดคณะวิทยาศาสตร์ คิดเป็นร้อยละ 21.25</t>
  </si>
  <si>
    <t xml:space="preserve">             รองลงมาได้แก่ คณะวิทยาศาสตร์การแพทย์ คิดเป็นร้อยละ 16.25 และคณะมนุษยศาสตร์</t>
  </si>
  <si>
    <t xml:space="preserve">             คิดเป็นร้อยละ 11.25</t>
  </si>
  <si>
    <t xml:space="preserve">ของระบบการตรวจสอบการคัดลอกผลงาน (Turnitin) </t>
  </si>
  <si>
    <t xml:space="preserve">ในโครงการฯ ภาพรวม อยู่ในระดับปานกลาง (ค่าเฉลี่ย 2.56) และหลังเข้ารับการอบรมค่าเฉลี่ย ความรู้ </t>
  </si>
  <si>
    <t xml:space="preserve">ความเข้าใจสูงขึ้นอยู่ในระดับมาก (ค่าเฉลี่ย 4.04) </t>
  </si>
  <si>
    <t xml:space="preserve">   1.4  โปรแกรมที่ใช้ในการอบรมเชิงปฏิบัติการฯ มีความเสถียร</t>
  </si>
  <si>
    <t xml:space="preserve">   1.2  ความเหมาะสมของวันจัดโครงการ (วันพฤหัสบดีที่ 25 พฤศจิกายน 2564)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</si>
  <si>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</si>
  <si>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</t>
  </si>
  <si>
    <t>5. ก่อนเข้ารับการอบรมท่านมีความรู้ความเข้าใจในภาพรวม</t>
  </si>
  <si>
    <t>6. หลังเข้ารับการอบรมท่านมีความรู้ความเข้าใจในภาพรวม</t>
  </si>
  <si>
    <t>จากตาราง 4 พบว่าผู้ตอบแบบสอบถามมีความคิดเห็นเกี่ยวกับการจัดโครงการอบรมเชิงปฏิบัติการ</t>
  </si>
  <si>
    <r>
      <rPr>
        <b/>
        <i/>
        <sz val="15"/>
        <color theme="1"/>
        <rFont val="TH SarabunPSK"/>
        <family val="2"/>
      </rPr>
      <t>ตาราง 4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80)</t>
    </r>
  </si>
  <si>
    <t>2. ด้านคุณภาพการให้บริการ (โครงการอบรมเชิงปฏิบัติการฯ Turnitin)</t>
  </si>
  <si>
    <t>(อบรมออนไลน์) ในภาพรวมพบว่า ผู้เข้าร่วมโครงการฯ มีความคิดเห็นอยู่ในระดับมาก (ค่าเฉลี่ย 4.45)</t>
  </si>
  <si>
    <t xml:space="preserve">เมื่อพิจารณารายด้านแล้ว พบว่า ด้านกระบวนการและขั้นตอนการให้บริการ มีค่าเฉลี่ยสูงสุด (ค่าเฉลี่ย 4.38)  </t>
  </si>
  <si>
    <t xml:space="preserve">รองลงมาคือ ด้านคุณภาพการให้บริการ (ค่าเฉลี่ย 4.44) เมื่อพิจารณารายข้อแล้ว พบว่า ข้อที่มีค่าเฉลี่ยสูงที่สุดคือ </t>
  </si>
  <si>
    <t>ความสะดวกในการลงทะเบียน (ค่าเฉลี่ย 4.68) รองลงมาได้แก่ ความรู้ และความสามารถในการถ่ายทอดความรู้</t>
  </si>
  <si>
    <t xml:space="preserve">ข้อเสนอแนะการจัดโครงการอบรมเชิงปฏิบัติการการใช้โปรแกรมตรวจสอบการคัดลอกผลงานวิจัย (Turnitin) </t>
  </si>
  <si>
    <t xml:space="preserve">เวลาในการบรรยายค่อนข้างมากผู้บรรยายควรใช้ตัวอย่างเอกสารงานเขียนหรือบทความ </t>
  </si>
  <si>
    <t>มาใช้นำเข้าสู่กระบวนการใช้งานจริง</t>
  </si>
  <si>
    <t xml:space="preserve">พิจารณาการอบรม จำแนกตามกลุ่มผู้เคยใช้งาน และไม่เคยใช้งาน 
</t>
  </si>
  <si>
    <t>ในกลุ่มผู้ไม่เคยใช้งานให้ลองทำประเด็นหลักๆ ในโปรแกรม</t>
  </si>
  <si>
    <t xml:space="preserve">1.เวลาในการบรรยายค่อนข้างมากผู้บรรยายควรใช้ตัวอย่างเอกสารงานเขียนหรือบทความ </t>
  </si>
  <si>
    <t>2.ลดเวลา กระชับเนื้อหาที่บรรยาย หรืออาจทำคู่มือให้ผู้ใช้ได้ลองกลับไปทำตาม</t>
  </si>
  <si>
    <t xml:space="preserve">3.พิจารณาการอบรม จำแนกตามกลุ่มผู้เคยใช้งาน และไม่เคยใช้งาน </t>
  </si>
  <si>
    <t>4.เป็นโปรแกรมที่มีประโยชน์ สนับสนุนให้มหาวิทยาลัยใช้โปรแกรมนี่ไปเรื่อยๆ</t>
  </si>
  <si>
    <t xml:space="preserve"> ผู้ตอบแบบสอบถามเป็นคณาจารย์ คิดเป็นร้อยละ 93.75 รองลงมาได้แก่ เจ้าหน้าที่ คิดเป็นร้อยละ 6.25</t>
  </si>
  <si>
    <t xml:space="preserve">                  ผู้ตอบแบบสอบถามสังกัดคณะวิทยาศาสตร์ คิดเป็นร้อยละ 21.25 รองลงมาได้แก่ คณะวิทยาศาสตร์</t>
  </si>
  <si>
    <t xml:space="preserve">                 การแพทย์ คิดเป็นร้อยละ 16.25 และคณะมนุษยศาสตร์ คิดเป็นร้อยละ 11.25</t>
  </si>
  <si>
    <t xml:space="preserve">  ความคิดเห็นเกี่ยวกับการจัดโครงการอบรมเชิงปฏิบัติการการใช้โปรแกรมตรวจสอบการคัดลอก</t>
  </si>
  <si>
    <t xml:space="preserve">ผลงานวิจัย (Turnitin)  พบว่า ภาพรวม อยู่ในระดับปานกลาง (ค่าเฉลี่ย 2.56) และหลังเข้ารับการอบรมค่าเฉลี่ย </t>
  </si>
  <si>
    <t>ความรู้ ความเข้าใจสูงขึ้นอยู่ในระดับมาก (ค่าเฉลี่ย 4.04) ในภาพรวมพบว่า ผู้เข้าร่วมโครงการฯ มีความคิดเห็น</t>
  </si>
  <si>
    <t>อยู่ในระดับมาก (ค่าเฉลี่ย 4.45)</t>
  </si>
  <si>
    <t xml:space="preserve">  เมื่อพิจารณารายด้านแล้ว พบว่า ด้านกระบวนการและขั้นตอนการให้บริการ มีค่าเฉลี่ยสูงสุด </t>
  </si>
  <si>
    <t>(ค่าเฉลี่ย 4.38) รองลงมาคือ ด้านคุณภาพการให้บริการ (ค่าเฉลี่ย 4.44) เมื่อพิจารณารายข้อแล้ว พบว่า ข้อที่มี</t>
  </si>
  <si>
    <t>ค่าเฉลี่ยสูงที่สุดคือ ความสะดวกในการลงทะเบียน (ค่าเฉลี่ย 4.68) รองลงมาได้แก่ ความรู้ และความสามารถ</t>
  </si>
  <si>
    <t xml:space="preserve">ในการถ่ายทอดความรู้ของวิทยากร (ค่าเฉลี่ย 4.46) </t>
  </si>
  <si>
    <t xml:space="preserve">                  จากการจัดโครงการอบรมเชิงปฏิบัติการการใช้โปรแกรมตรวจสอบการคัดลอกผลงานวิจัย (Turnitin) </t>
  </si>
  <si>
    <t xml:space="preserve"> สำหรับคณาจารย์ (อบรมออนไลน์)</t>
  </si>
  <si>
    <t xml:space="preserve">การใช้โปรแกรมตรวจสอบการคัดลอกผลงานวิจัย (Turnitin) สำหรับคณาจารย์ ในวันพฤหัสบดีที่ 25 พฤศจิกายน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</si>
</sst>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yy\ h:mm:ss"/>
  </numFmts>
  <fonts count="35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b/>
      <sz val="14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sz val="10"/>
      <color theme="1"/>
      <name val="Arial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5"/>
      <color indexed="8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rgb="FFFF0000"/>
      <name val="TH SarabunPSK"/>
      <family val="2"/>
    </font>
    <font>
      <b/>
      <i/>
      <u/>
      <sz val="16"/>
      <name val="TH SarabunPSK"/>
      <family val="2"/>
    </font>
    <font>
      <b/>
      <i/>
      <u/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8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/>
    <xf numFmtId="0" fontId="8" fillId="3" borderId="0" xfId="0" applyFont="1" applyFill="1" applyAlignment="1">
      <alignment wrapText="1"/>
    </xf>
    <xf numFmtId="2" fontId="6" fillId="0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8" fillId="5" borderId="0" xfId="0" applyFont="1" applyFill="1" applyAlignment="1">
      <alignment wrapText="1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5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2" fontId="21" fillId="0" borderId="9" xfId="0" applyNumberFormat="1" applyFont="1" applyBorder="1" applyAlignment="1">
      <alignment horizontal="center"/>
    </xf>
    <xf numFmtId="2" fontId="19" fillId="0" borderId="0" xfId="0" applyNumberFormat="1" applyFont="1"/>
    <xf numFmtId="2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" fontId="20" fillId="0" borderId="13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2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2" fontId="25" fillId="0" borderId="0" xfId="0" applyNumberFormat="1" applyFont="1" applyAlignment="1">
      <alignment wrapText="1"/>
    </xf>
    <xf numFmtId="187" fontId="26" fillId="0" borderId="0" xfId="0" applyNumberFormat="1" applyFont="1" applyAlignment="1"/>
    <xf numFmtId="0" fontId="26" fillId="0" borderId="0" xfId="0" applyFont="1" applyAlignment="1"/>
    <xf numFmtId="0" fontId="27" fillId="0" borderId="0" xfId="0" applyFont="1"/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9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30" fillId="0" borderId="0" xfId="0" applyFont="1"/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7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26" fillId="0" borderId="0" xfId="0" applyFont="1"/>
    <xf numFmtId="0" fontId="0" fillId="0" borderId="13" xfId="0" applyFont="1" applyBorder="1" applyAlignment="1"/>
    <xf numFmtId="0" fontId="26" fillId="0" borderId="13" xfId="0" applyFont="1" applyBorder="1" applyAlignment="1"/>
    <xf numFmtId="0" fontId="24" fillId="6" borderId="13" xfId="0" applyFont="1" applyFill="1" applyBorder="1" applyAlignment="1">
      <alignment horizontal="center" vertical="top" wrapText="1"/>
    </xf>
    <xf numFmtId="0" fontId="26" fillId="6" borderId="13" xfId="0" applyFont="1" applyFill="1" applyBorder="1" applyAlignment="1"/>
    <xf numFmtId="0" fontId="24" fillId="4" borderId="13" xfId="0" applyFont="1" applyFill="1" applyBorder="1" applyAlignment="1">
      <alignment horizontal="center" vertical="top" wrapText="1"/>
    </xf>
    <xf numFmtId="0" fontId="26" fillId="4" borderId="13" xfId="0" applyFont="1" applyFill="1" applyBorder="1" applyAlignment="1"/>
    <xf numFmtId="2" fontId="24" fillId="4" borderId="14" xfId="0" applyNumberFormat="1" applyFont="1" applyFill="1" applyBorder="1" applyAlignment="1">
      <alignment wrapText="1"/>
    </xf>
    <xf numFmtId="2" fontId="24" fillId="4" borderId="13" xfId="0" applyNumberFormat="1" applyFont="1" applyFill="1" applyBorder="1" applyAlignment="1">
      <alignment wrapText="1"/>
    </xf>
    <xf numFmtId="2" fontId="24" fillId="6" borderId="14" xfId="0" applyNumberFormat="1" applyFont="1" applyFill="1" applyBorder="1" applyAlignment="1">
      <alignment wrapText="1"/>
    </xf>
    <xf numFmtId="2" fontId="24" fillId="6" borderId="13" xfId="0" applyNumberFormat="1" applyFont="1" applyFill="1" applyBorder="1" applyAlignment="1">
      <alignment wrapText="1"/>
    </xf>
    <xf numFmtId="2" fontId="23" fillId="6" borderId="13" xfId="0" applyNumberFormat="1" applyFont="1" applyFill="1" applyBorder="1" applyAlignment="1">
      <alignment wrapText="1"/>
    </xf>
    <xf numFmtId="0" fontId="22" fillId="0" borderId="0" xfId="0" applyFont="1" applyBorder="1"/>
    <xf numFmtId="0" fontId="15" fillId="0" borderId="0" xfId="0" applyFont="1" applyBorder="1"/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4" fillId="7" borderId="13" xfId="0" applyFont="1" applyFill="1" applyBorder="1" applyAlignment="1">
      <alignment horizontal="center" vertical="top" wrapText="1"/>
    </xf>
    <xf numFmtId="0" fontId="24" fillId="8" borderId="13" xfId="0" applyFont="1" applyFill="1" applyBorder="1" applyAlignment="1">
      <alignment horizontal="center" vertical="top" wrapText="1"/>
    </xf>
    <xf numFmtId="0" fontId="26" fillId="8" borderId="13" xfId="0" applyFont="1" applyFill="1" applyBorder="1" applyAlignment="1"/>
    <xf numFmtId="2" fontId="24" fillId="8" borderId="14" xfId="0" applyNumberFormat="1" applyFont="1" applyFill="1" applyBorder="1" applyAlignment="1">
      <alignment wrapText="1"/>
    </xf>
    <xf numFmtId="2" fontId="24" fillId="8" borderId="13" xfId="0" applyNumberFormat="1" applyFont="1" applyFill="1" applyBorder="1" applyAlignment="1">
      <alignment wrapText="1"/>
    </xf>
    <xf numFmtId="2" fontId="23" fillId="8" borderId="13" xfId="0" applyNumberFormat="1" applyFont="1" applyFill="1" applyBorder="1" applyAlignment="1">
      <alignment wrapText="1"/>
    </xf>
    <xf numFmtId="0" fontId="24" fillId="9" borderId="13" xfId="0" applyFont="1" applyFill="1" applyBorder="1" applyAlignment="1">
      <alignment horizontal="center" vertical="top" wrapText="1"/>
    </xf>
    <xf numFmtId="0" fontId="26" fillId="9" borderId="13" xfId="0" applyFont="1" applyFill="1" applyBorder="1" applyAlignment="1"/>
    <xf numFmtId="2" fontId="24" fillId="9" borderId="14" xfId="0" applyNumberFormat="1" applyFont="1" applyFill="1" applyBorder="1" applyAlignment="1">
      <alignment wrapText="1"/>
    </xf>
    <xf numFmtId="2" fontId="24" fillId="9" borderId="13" xfId="0" applyNumberFormat="1" applyFont="1" applyFill="1" applyBorder="1" applyAlignment="1">
      <alignment wrapText="1"/>
    </xf>
    <xf numFmtId="2" fontId="23" fillId="9" borderId="13" xfId="0" applyNumberFormat="1" applyFont="1" applyFill="1" applyBorder="1" applyAlignment="1">
      <alignment wrapText="1"/>
    </xf>
    <xf numFmtId="0" fontId="24" fillId="10" borderId="13" xfId="0" applyFont="1" applyFill="1" applyBorder="1" applyAlignment="1">
      <alignment horizontal="center" vertical="top" wrapText="1"/>
    </xf>
    <xf numFmtId="0" fontId="26" fillId="10" borderId="13" xfId="0" applyFont="1" applyFill="1" applyBorder="1" applyAlignment="1"/>
    <xf numFmtId="2" fontId="24" fillId="10" borderId="14" xfId="0" applyNumberFormat="1" applyFont="1" applyFill="1" applyBorder="1" applyAlignment="1">
      <alignment wrapText="1"/>
    </xf>
    <xf numFmtId="2" fontId="24" fillId="10" borderId="13" xfId="0" applyNumberFormat="1" applyFont="1" applyFill="1" applyBorder="1" applyAlignment="1">
      <alignment wrapText="1"/>
    </xf>
    <xf numFmtId="2" fontId="23" fillId="10" borderId="13" xfId="0" applyNumberFormat="1" applyFont="1" applyFill="1" applyBorder="1" applyAlignment="1">
      <alignment wrapText="1"/>
    </xf>
    <xf numFmtId="0" fontId="8" fillId="8" borderId="13" xfId="0" applyFont="1" applyFill="1" applyBorder="1" applyAlignment="1">
      <alignment wrapText="1"/>
    </xf>
    <xf numFmtId="0" fontId="1" fillId="8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top"/>
    </xf>
    <xf numFmtId="0" fontId="6" fillId="8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19" fillId="0" borderId="24" xfId="0" applyFont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DA5"/>
      <color rgb="FFEDADE4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24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14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15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24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24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24</xdr:row>
      <xdr:rowOff>0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24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24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424815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53797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</xdr:row>
      <xdr:rowOff>0</xdr:rowOff>
    </xdr:from>
    <xdr:ext cx="156036" cy="172227"/>
    <xdr:sp macro="" textlink="">
      <xdr:nvSpPr>
        <xdr:cNvPr id="5" name="TextBox 4"/>
        <xdr:cNvSpPr txBox="1"/>
      </xdr:nvSpPr>
      <xdr:spPr>
        <a:xfrm>
          <a:off x="1959769" y="8829675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173474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51316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118467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1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783193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7730728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1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7730728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831931" y="9096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82600" y="882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1</xdr:row>
      <xdr:rowOff>0</xdr:rowOff>
    </xdr:from>
    <xdr:ext cx="156036" cy="172227"/>
    <xdr:sp macro="" textlink="">
      <xdr:nvSpPr>
        <xdr:cNvPr id="22" name="TextBox 21"/>
        <xdr:cNvSpPr txBox="1"/>
      </xdr:nvSpPr>
      <xdr:spPr>
        <a:xfrm>
          <a:off x="1959769" y="8829675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1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1734740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1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51316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1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1184671" y="8829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C1" workbookViewId="0">
      <selection activeCell="L1" sqref="L1"/>
    </sheetView>
  </sheetViews>
  <sheetFormatPr defaultColWidth="12.625" defaultRowHeight="14.25" x14ac:dyDescent="0.2"/>
  <cols>
    <col min="1" max="19" width="18.875" style="102" customWidth="1"/>
    <col min="20" max="16384" width="12.625" style="102"/>
  </cols>
  <sheetData>
    <row r="1" spans="1:13" x14ac:dyDescent="0.2">
      <c r="A1" s="128" t="s">
        <v>27</v>
      </c>
      <c r="B1" s="128" t="s">
        <v>28</v>
      </c>
      <c r="C1" s="128" t="s">
        <v>55</v>
      </c>
      <c r="D1" s="128" t="s">
        <v>29</v>
      </c>
      <c r="E1" s="128" t="s">
        <v>56</v>
      </c>
      <c r="F1" s="128" t="s">
        <v>57</v>
      </c>
      <c r="G1" s="128" t="s">
        <v>58</v>
      </c>
      <c r="H1" s="128" t="s">
        <v>59</v>
      </c>
      <c r="I1" s="128" t="s">
        <v>60</v>
      </c>
      <c r="J1" s="128" t="s">
        <v>61</v>
      </c>
      <c r="K1" s="128" t="s">
        <v>62</v>
      </c>
      <c r="L1" s="128" t="s">
        <v>63</v>
      </c>
      <c r="M1" s="128" t="s">
        <v>64</v>
      </c>
    </row>
    <row r="2" spans="1:13" x14ac:dyDescent="0.2">
      <c r="A2" s="104">
        <v>44526.693484502313</v>
      </c>
      <c r="B2" s="105" t="s">
        <v>65</v>
      </c>
      <c r="C2" s="105" t="s">
        <v>66</v>
      </c>
      <c r="D2" s="105" t="s">
        <v>30</v>
      </c>
      <c r="E2" s="105" t="s">
        <v>30</v>
      </c>
      <c r="F2" s="105" t="s">
        <v>30</v>
      </c>
      <c r="G2" s="105" t="s">
        <v>30</v>
      </c>
      <c r="H2" s="105" t="s">
        <v>24</v>
      </c>
      <c r="I2" s="105" t="s">
        <v>32</v>
      </c>
      <c r="J2" s="105" t="s">
        <v>30</v>
      </c>
      <c r="K2" s="105" t="s">
        <v>32</v>
      </c>
      <c r="L2" s="105" t="s">
        <v>35</v>
      </c>
      <c r="M2" s="105" t="s">
        <v>35</v>
      </c>
    </row>
    <row r="3" spans="1:13" x14ac:dyDescent="0.2">
      <c r="A3" s="104">
        <v>44526.694769814814</v>
      </c>
      <c r="B3" s="105" t="s">
        <v>67</v>
      </c>
      <c r="C3" s="105" t="s">
        <v>68</v>
      </c>
      <c r="D3" s="105" t="s">
        <v>30</v>
      </c>
      <c r="E3" s="105" t="s">
        <v>30</v>
      </c>
      <c r="F3" s="105" t="s">
        <v>32</v>
      </c>
      <c r="G3" s="105" t="s">
        <v>30</v>
      </c>
      <c r="H3" s="105" t="s">
        <v>30</v>
      </c>
      <c r="I3" s="105" t="s">
        <v>32</v>
      </c>
      <c r="J3" s="105" t="s">
        <v>30</v>
      </c>
      <c r="K3" s="105" t="s">
        <v>30</v>
      </c>
      <c r="L3" s="105" t="s">
        <v>69</v>
      </c>
    </row>
    <row r="4" spans="1:13" x14ac:dyDescent="0.2">
      <c r="A4" s="104">
        <v>44526.695814548613</v>
      </c>
      <c r="B4" s="105" t="s">
        <v>67</v>
      </c>
      <c r="C4" s="105" t="s">
        <v>70</v>
      </c>
      <c r="D4" s="105" t="s">
        <v>32</v>
      </c>
      <c r="E4" s="105" t="s">
        <v>31</v>
      </c>
      <c r="F4" s="105" t="s">
        <v>32</v>
      </c>
      <c r="G4" s="105" t="s">
        <v>32</v>
      </c>
      <c r="H4" s="105" t="s">
        <v>24</v>
      </c>
      <c r="I4" s="105" t="s">
        <v>32</v>
      </c>
      <c r="J4" s="105" t="s">
        <v>32</v>
      </c>
      <c r="K4" s="105" t="s">
        <v>32</v>
      </c>
    </row>
    <row r="5" spans="1:13" x14ac:dyDescent="0.2">
      <c r="A5" s="104">
        <v>44526.695838703701</v>
      </c>
      <c r="B5" s="105" t="s">
        <v>67</v>
      </c>
      <c r="C5" s="105" t="s">
        <v>71</v>
      </c>
      <c r="D5" s="105" t="s">
        <v>30</v>
      </c>
      <c r="E5" s="105" t="s">
        <v>30</v>
      </c>
      <c r="F5" s="105" t="s">
        <v>30</v>
      </c>
      <c r="G5" s="105" t="s">
        <v>32</v>
      </c>
      <c r="H5" s="105" t="s">
        <v>31</v>
      </c>
      <c r="I5" s="105" t="s">
        <v>32</v>
      </c>
      <c r="J5" s="105" t="s">
        <v>30</v>
      </c>
      <c r="K5" s="105" t="s">
        <v>32</v>
      </c>
    </row>
    <row r="6" spans="1:13" x14ac:dyDescent="0.2">
      <c r="A6" s="104">
        <v>44526.697163032411</v>
      </c>
      <c r="B6" s="105" t="s">
        <v>67</v>
      </c>
      <c r="C6" s="105" t="s">
        <v>25</v>
      </c>
      <c r="D6" s="105" t="s">
        <v>32</v>
      </c>
      <c r="E6" s="105" t="s">
        <v>32</v>
      </c>
      <c r="F6" s="105" t="s">
        <v>30</v>
      </c>
      <c r="G6" s="105" t="s">
        <v>32</v>
      </c>
      <c r="H6" s="105" t="s">
        <v>31</v>
      </c>
      <c r="I6" s="105" t="s">
        <v>30</v>
      </c>
      <c r="J6" s="105" t="s">
        <v>32</v>
      </c>
      <c r="K6" s="105" t="s">
        <v>30</v>
      </c>
    </row>
    <row r="7" spans="1:13" x14ac:dyDescent="0.2">
      <c r="A7" s="104">
        <v>44526.70257115741</v>
      </c>
      <c r="B7" s="105" t="s">
        <v>67</v>
      </c>
      <c r="C7" s="105" t="s">
        <v>25</v>
      </c>
      <c r="D7" s="105" t="s">
        <v>30</v>
      </c>
      <c r="E7" s="105" t="s">
        <v>30</v>
      </c>
      <c r="F7" s="105" t="s">
        <v>30</v>
      </c>
      <c r="G7" s="105" t="s">
        <v>30</v>
      </c>
      <c r="H7" s="105" t="s">
        <v>24</v>
      </c>
      <c r="I7" s="105" t="s">
        <v>32</v>
      </c>
      <c r="J7" s="105" t="s">
        <v>30</v>
      </c>
      <c r="K7" s="105" t="s">
        <v>30</v>
      </c>
    </row>
    <row r="8" spans="1:13" x14ac:dyDescent="0.2">
      <c r="A8" s="104">
        <v>44526.705448217588</v>
      </c>
      <c r="B8" s="105" t="s">
        <v>67</v>
      </c>
      <c r="C8" s="105" t="s">
        <v>25</v>
      </c>
      <c r="D8" s="105" t="s">
        <v>30</v>
      </c>
      <c r="E8" s="105" t="s">
        <v>30</v>
      </c>
      <c r="F8" s="105" t="s">
        <v>30</v>
      </c>
      <c r="G8" s="105" t="s">
        <v>30</v>
      </c>
      <c r="H8" s="105" t="s">
        <v>32</v>
      </c>
      <c r="I8" s="105" t="s">
        <v>30</v>
      </c>
      <c r="J8" s="105" t="s">
        <v>30</v>
      </c>
      <c r="K8" s="105" t="s">
        <v>30</v>
      </c>
    </row>
    <row r="9" spans="1:13" x14ac:dyDescent="0.2">
      <c r="A9" s="104">
        <v>44526.710946909719</v>
      </c>
      <c r="B9" s="105" t="s">
        <v>67</v>
      </c>
      <c r="C9" s="105" t="s">
        <v>68</v>
      </c>
      <c r="D9" s="105" t="s">
        <v>32</v>
      </c>
      <c r="E9" s="105" t="s">
        <v>32</v>
      </c>
      <c r="F9" s="105" t="s">
        <v>32</v>
      </c>
      <c r="G9" s="105" t="s">
        <v>32</v>
      </c>
      <c r="H9" s="105" t="s">
        <v>31</v>
      </c>
      <c r="I9" s="105" t="s">
        <v>32</v>
      </c>
      <c r="J9" s="105" t="s">
        <v>30</v>
      </c>
      <c r="K9" s="105" t="s">
        <v>30</v>
      </c>
      <c r="L9" s="105" t="s">
        <v>33</v>
      </c>
      <c r="M9" s="105" t="s">
        <v>33</v>
      </c>
    </row>
    <row r="10" spans="1:13" x14ac:dyDescent="0.2">
      <c r="A10" s="104">
        <v>44526.714470092593</v>
      </c>
      <c r="B10" s="105" t="s">
        <v>67</v>
      </c>
      <c r="C10" s="105" t="s">
        <v>72</v>
      </c>
      <c r="D10" s="105" t="s">
        <v>30</v>
      </c>
      <c r="E10" s="105" t="s">
        <v>30</v>
      </c>
      <c r="F10" s="105" t="s">
        <v>32</v>
      </c>
      <c r="G10" s="105" t="s">
        <v>30</v>
      </c>
      <c r="H10" s="105" t="s">
        <v>24</v>
      </c>
      <c r="I10" s="105" t="s">
        <v>32</v>
      </c>
      <c r="J10" s="105" t="s">
        <v>30</v>
      </c>
      <c r="K10" s="105" t="s">
        <v>32</v>
      </c>
      <c r="L10" s="105" t="s">
        <v>33</v>
      </c>
      <c r="M10" s="105" t="s">
        <v>73</v>
      </c>
    </row>
    <row r="11" spans="1:13" x14ac:dyDescent="0.2">
      <c r="A11" s="104">
        <v>44526.727879606478</v>
      </c>
      <c r="B11" s="105" t="s">
        <v>67</v>
      </c>
      <c r="C11" s="105" t="s">
        <v>66</v>
      </c>
      <c r="D11" s="105" t="s">
        <v>30</v>
      </c>
      <c r="E11" s="105" t="s">
        <v>30</v>
      </c>
      <c r="F11" s="105" t="s">
        <v>30</v>
      </c>
      <c r="G11" s="105" t="s">
        <v>30</v>
      </c>
      <c r="H11" s="105" t="s">
        <v>34</v>
      </c>
      <c r="I11" s="105" t="s">
        <v>32</v>
      </c>
      <c r="J11" s="105" t="s">
        <v>30</v>
      </c>
      <c r="K11" s="105" t="s">
        <v>30</v>
      </c>
    </row>
    <row r="12" spans="1:13" x14ac:dyDescent="0.2">
      <c r="A12" s="104">
        <v>44526.731880787032</v>
      </c>
      <c r="B12" s="105" t="s">
        <v>67</v>
      </c>
      <c r="C12" s="105" t="s">
        <v>74</v>
      </c>
      <c r="D12" s="105" t="s">
        <v>30</v>
      </c>
      <c r="E12" s="105" t="s">
        <v>30</v>
      </c>
      <c r="F12" s="105" t="s">
        <v>30</v>
      </c>
      <c r="G12" s="105" t="s">
        <v>30</v>
      </c>
      <c r="H12" s="105" t="s">
        <v>34</v>
      </c>
      <c r="I12" s="105" t="s">
        <v>32</v>
      </c>
      <c r="J12" s="105" t="s">
        <v>32</v>
      </c>
      <c r="K12" s="105" t="s">
        <v>32</v>
      </c>
    </row>
    <row r="13" spans="1:13" x14ac:dyDescent="0.2">
      <c r="A13" s="104">
        <v>44526.747369837962</v>
      </c>
      <c r="B13" s="105" t="s">
        <v>67</v>
      </c>
      <c r="C13" s="105" t="s">
        <v>68</v>
      </c>
      <c r="D13" s="105" t="s">
        <v>32</v>
      </c>
      <c r="E13" s="105" t="s">
        <v>32</v>
      </c>
      <c r="F13" s="105" t="s">
        <v>32</v>
      </c>
      <c r="G13" s="105" t="s">
        <v>32</v>
      </c>
      <c r="H13" s="105" t="s">
        <v>31</v>
      </c>
      <c r="I13" s="105" t="s">
        <v>32</v>
      </c>
      <c r="J13" s="105" t="s">
        <v>32</v>
      </c>
      <c r="K13" s="105" t="s">
        <v>32</v>
      </c>
    </row>
    <row r="14" spans="1:13" x14ac:dyDescent="0.2">
      <c r="A14" s="104">
        <v>44526.754886585652</v>
      </c>
      <c r="B14" s="105" t="s">
        <v>67</v>
      </c>
      <c r="C14" s="105" t="s">
        <v>74</v>
      </c>
      <c r="D14" s="105" t="s">
        <v>30</v>
      </c>
      <c r="E14" s="105" t="s">
        <v>30</v>
      </c>
      <c r="F14" s="105" t="s">
        <v>32</v>
      </c>
      <c r="G14" s="105" t="s">
        <v>30</v>
      </c>
      <c r="H14" s="105" t="s">
        <v>30</v>
      </c>
      <c r="I14" s="105" t="s">
        <v>30</v>
      </c>
      <c r="J14" s="105" t="s">
        <v>32</v>
      </c>
      <c r="K14" s="105" t="s">
        <v>30</v>
      </c>
    </row>
    <row r="15" spans="1:13" x14ac:dyDescent="0.2">
      <c r="A15" s="104">
        <v>44526.773692511575</v>
      </c>
      <c r="B15" s="105" t="s">
        <v>67</v>
      </c>
      <c r="C15" s="105" t="s">
        <v>25</v>
      </c>
      <c r="D15" s="105" t="s">
        <v>30</v>
      </c>
      <c r="E15" s="105" t="s">
        <v>30</v>
      </c>
      <c r="F15" s="105" t="s">
        <v>32</v>
      </c>
      <c r="G15" s="105" t="s">
        <v>30</v>
      </c>
      <c r="H15" s="105" t="s">
        <v>34</v>
      </c>
      <c r="I15" s="105" t="s">
        <v>31</v>
      </c>
      <c r="J15" s="105" t="s">
        <v>32</v>
      </c>
      <c r="K15" s="105" t="s">
        <v>31</v>
      </c>
    </row>
    <row r="16" spans="1:13" x14ac:dyDescent="0.2">
      <c r="A16" s="104">
        <v>44526.782967083331</v>
      </c>
      <c r="B16" s="105" t="s">
        <v>65</v>
      </c>
      <c r="C16" s="105" t="s">
        <v>75</v>
      </c>
      <c r="D16" s="105" t="s">
        <v>30</v>
      </c>
      <c r="E16" s="105" t="s">
        <v>30</v>
      </c>
      <c r="F16" s="105" t="s">
        <v>30</v>
      </c>
      <c r="G16" s="105" t="s">
        <v>30</v>
      </c>
      <c r="H16" s="105" t="s">
        <v>31</v>
      </c>
      <c r="I16" s="105" t="s">
        <v>30</v>
      </c>
      <c r="J16" s="105" t="s">
        <v>30</v>
      </c>
      <c r="K16" s="105" t="s">
        <v>30</v>
      </c>
    </row>
    <row r="17" spans="1:13" x14ac:dyDescent="0.2">
      <c r="A17" s="104">
        <v>44526.787529942128</v>
      </c>
      <c r="B17" s="105" t="s">
        <v>67</v>
      </c>
      <c r="C17" s="105" t="s">
        <v>76</v>
      </c>
      <c r="D17" s="105" t="s">
        <v>32</v>
      </c>
      <c r="E17" s="105" t="s">
        <v>32</v>
      </c>
      <c r="F17" s="105" t="s">
        <v>31</v>
      </c>
      <c r="G17" s="105" t="s">
        <v>32</v>
      </c>
      <c r="H17" s="105" t="s">
        <v>24</v>
      </c>
      <c r="I17" s="105" t="s">
        <v>31</v>
      </c>
      <c r="J17" s="105" t="s">
        <v>31</v>
      </c>
      <c r="K17" s="105" t="s">
        <v>31</v>
      </c>
      <c r="L17" s="105" t="s">
        <v>77</v>
      </c>
      <c r="M17" s="105" t="s">
        <v>78</v>
      </c>
    </row>
    <row r="18" spans="1:13" x14ac:dyDescent="0.2">
      <c r="A18" s="104">
        <v>44526.793081192125</v>
      </c>
      <c r="B18" s="105" t="s">
        <v>67</v>
      </c>
      <c r="C18" s="105" t="s">
        <v>79</v>
      </c>
      <c r="D18" s="105" t="s">
        <v>30</v>
      </c>
      <c r="E18" s="105" t="s">
        <v>32</v>
      </c>
      <c r="F18" s="105" t="s">
        <v>30</v>
      </c>
      <c r="G18" s="105" t="s">
        <v>32</v>
      </c>
      <c r="H18" s="105" t="s">
        <v>31</v>
      </c>
      <c r="I18" s="105" t="s">
        <v>32</v>
      </c>
      <c r="J18" s="105" t="s">
        <v>32</v>
      </c>
      <c r="K18" s="105" t="s">
        <v>32</v>
      </c>
    </row>
    <row r="19" spans="1:13" x14ac:dyDescent="0.2">
      <c r="A19" s="104">
        <v>44526.810937604168</v>
      </c>
      <c r="B19" s="105" t="s">
        <v>67</v>
      </c>
      <c r="C19" s="105" t="s">
        <v>22</v>
      </c>
      <c r="D19" s="105" t="s">
        <v>32</v>
      </c>
      <c r="E19" s="105" t="s">
        <v>32</v>
      </c>
      <c r="F19" s="105" t="s">
        <v>32</v>
      </c>
      <c r="G19" s="105" t="s">
        <v>31</v>
      </c>
      <c r="H19" s="105" t="s">
        <v>24</v>
      </c>
      <c r="I19" s="105" t="s">
        <v>31</v>
      </c>
      <c r="J19" s="105" t="s">
        <v>32</v>
      </c>
      <c r="K19" s="105" t="s">
        <v>32</v>
      </c>
    </row>
    <row r="20" spans="1:13" x14ac:dyDescent="0.2">
      <c r="A20" s="104">
        <v>44526.867616932868</v>
      </c>
      <c r="B20" s="105" t="s">
        <v>67</v>
      </c>
      <c r="C20" s="105" t="s">
        <v>66</v>
      </c>
      <c r="D20" s="105" t="s">
        <v>32</v>
      </c>
      <c r="E20" s="105" t="s">
        <v>32</v>
      </c>
      <c r="F20" s="105" t="s">
        <v>32</v>
      </c>
      <c r="G20" s="105" t="s">
        <v>32</v>
      </c>
      <c r="H20" s="105" t="s">
        <v>24</v>
      </c>
      <c r="I20" s="105" t="s">
        <v>32</v>
      </c>
      <c r="J20" s="105" t="s">
        <v>32</v>
      </c>
      <c r="K20" s="105" t="s">
        <v>30</v>
      </c>
    </row>
    <row r="21" spans="1:13" x14ac:dyDescent="0.2">
      <c r="A21" s="104">
        <v>44526.87266793981</v>
      </c>
      <c r="B21" s="105" t="s">
        <v>67</v>
      </c>
      <c r="C21" s="105" t="s">
        <v>70</v>
      </c>
      <c r="D21" s="105" t="s">
        <v>30</v>
      </c>
      <c r="E21" s="105" t="s">
        <v>30</v>
      </c>
      <c r="F21" s="105" t="s">
        <v>30</v>
      </c>
      <c r="G21" s="105" t="s">
        <v>30</v>
      </c>
      <c r="H21" s="105" t="s">
        <v>32</v>
      </c>
      <c r="I21" s="105" t="s">
        <v>30</v>
      </c>
      <c r="J21" s="105" t="s">
        <v>30</v>
      </c>
      <c r="K21" s="105" t="s">
        <v>30</v>
      </c>
    </row>
    <row r="22" spans="1:13" x14ac:dyDescent="0.2">
      <c r="A22" s="104">
        <v>44526.917052395831</v>
      </c>
      <c r="B22" s="105" t="s">
        <v>67</v>
      </c>
      <c r="C22" s="105" t="s">
        <v>80</v>
      </c>
      <c r="D22" s="105" t="s">
        <v>30</v>
      </c>
      <c r="E22" s="105" t="s">
        <v>32</v>
      </c>
      <c r="F22" s="105" t="s">
        <v>30</v>
      </c>
      <c r="G22" s="105" t="s">
        <v>30</v>
      </c>
      <c r="H22" s="105" t="s">
        <v>34</v>
      </c>
      <c r="I22" s="105" t="s">
        <v>32</v>
      </c>
      <c r="J22" s="105" t="s">
        <v>30</v>
      </c>
      <c r="K22" s="105" t="s">
        <v>32</v>
      </c>
    </row>
    <row r="23" spans="1:13" x14ac:dyDescent="0.2">
      <c r="A23" s="104">
        <v>44527.021126979162</v>
      </c>
      <c r="B23" s="105" t="s">
        <v>67</v>
      </c>
      <c r="C23" s="105" t="s">
        <v>22</v>
      </c>
      <c r="D23" s="105" t="s">
        <v>30</v>
      </c>
      <c r="E23" s="105" t="s">
        <v>30</v>
      </c>
      <c r="F23" s="105" t="s">
        <v>30</v>
      </c>
      <c r="G23" s="105" t="s">
        <v>30</v>
      </c>
      <c r="H23" s="105" t="s">
        <v>24</v>
      </c>
      <c r="I23" s="105" t="s">
        <v>32</v>
      </c>
      <c r="J23" s="105" t="s">
        <v>30</v>
      </c>
      <c r="K23" s="105" t="s">
        <v>30</v>
      </c>
    </row>
    <row r="24" spans="1:13" x14ac:dyDescent="0.2">
      <c r="A24" s="104">
        <v>44527.029495671297</v>
      </c>
      <c r="B24" s="105" t="s">
        <v>67</v>
      </c>
      <c r="C24" s="105" t="s">
        <v>68</v>
      </c>
      <c r="D24" s="105" t="s">
        <v>30</v>
      </c>
      <c r="E24" s="105" t="s">
        <v>32</v>
      </c>
      <c r="F24" s="105" t="s">
        <v>32</v>
      </c>
      <c r="G24" s="105" t="s">
        <v>32</v>
      </c>
      <c r="H24" s="105" t="s">
        <v>31</v>
      </c>
      <c r="I24" s="105" t="s">
        <v>32</v>
      </c>
      <c r="J24" s="105" t="s">
        <v>30</v>
      </c>
      <c r="K24" s="105" t="s">
        <v>30</v>
      </c>
      <c r="L24" s="105" t="s">
        <v>33</v>
      </c>
      <c r="M24" s="105" t="s">
        <v>81</v>
      </c>
    </row>
    <row r="25" spans="1:13" x14ac:dyDescent="0.2">
      <c r="A25" s="104">
        <v>44527.060324050923</v>
      </c>
      <c r="B25" s="105" t="s">
        <v>67</v>
      </c>
      <c r="C25" s="105" t="s">
        <v>25</v>
      </c>
      <c r="D25" s="105" t="s">
        <v>30</v>
      </c>
      <c r="E25" s="105" t="s">
        <v>31</v>
      </c>
      <c r="F25" s="105" t="s">
        <v>31</v>
      </c>
      <c r="G25" s="105" t="s">
        <v>30</v>
      </c>
      <c r="H25" s="105" t="s">
        <v>31</v>
      </c>
      <c r="I25" s="105" t="s">
        <v>32</v>
      </c>
      <c r="J25" s="105" t="s">
        <v>30</v>
      </c>
      <c r="K25" s="105" t="s">
        <v>30</v>
      </c>
    </row>
    <row r="26" spans="1:13" x14ac:dyDescent="0.2">
      <c r="A26" s="104">
        <v>44527.286147384264</v>
      </c>
      <c r="B26" s="105" t="s">
        <v>67</v>
      </c>
      <c r="C26" s="105" t="s">
        <v>70</v>
      </c>
      <c r="D26" s="105" t="s">
        <v>32</v>
      </c>
      <c r="E26" s="105" t="s">
        <v>32</v>
      </c>
      <c r="F26" s="105" t="s">
        <v>31</v>
      </c>
      <c r="G26" s="105" t="s">
        <v>32</v>
      </c>
      <c r="H26" s="105" t="s">
        <v>31</v>
      </c>
      <c r="I26" s="105" t="s">
        <v>32</v>
      </c>
      <c r="J26" s="105" t="s">
        <v>32</v>
      </c>
      <c r="K26" s="105" t="s">
        <v>30</v>
      </c>
      <c r="L26" s="105" t="s">
        <v>82</v>
      </c>
    </row>
    <row r="27" spans="1:13" x14ac:dyDescent="0.2">
      <c r="A27" s="104">
        <v>44527.347259282411</v>
      </c>
      <c r="B27" s="105" t="s">
        <v>67</v>
      </c>
      <c r="C27" s="105" t="s">
        <v>83</v>
      </c>
      <c r="D27" s="105" t="s">
        <v>32</v>
      </c>
      <c r="E27" s="105" t="s">
        <v>32</v>
      </c>
      <c r="F27" s="105" t="s">
        <v>32</v>
      </c>
      <c r="G27" s="105" t="s">
        <v>32</v>
      </c>
      <c r="H27" s="105" t="s">
        <v>30</v>
      </c>
      <c r="I27" s="105" t="s">
        <v>32</v>
      </c>
      <c r="J27" s="105" t="s">
        <v>32</v>
      </c>
      <c r="K27" s="105" t="s">
        <v>30</v>
      </c>
    </row>
    <row r="28" spans="1:13" x14ac:dyDescent="0.2">
      <c r="A28" s="104">
        <v>44527.440859629627</v>
      </c>
      <c r="B28" s="105" t="s">
        <v>67</v>
      </c>
      <c r="C28" s="105" t="s">
        <v>83</v>
      </c>
      <c r="D28" s="105" t="s">
        <v>30</v>
      </c>
      <c r="E28" s="105" t="s">
        <v>30</v>
      </c>
      <c r="F28" s="105" t="s">
        <v>30</v>
      </c>
      <c r="G28" s="105" t="s">
        <v>32</v>
      </c>
      <c r="H28" s="105" t="s">
        <v>34</v>
      </c>
      <c r="I28" s="105" t="s">
        <v>24</v>
      </c>
      <c r="J28" s="105" t="s">
        <v>32</v>
      </c>
      <c r="K28" s="105" t="s">
        <v>32</v>
      </c>
    </row>
    <row r="29" spans="1:13" x14ac:dyDescent="0.2">
      <c r="A29" s="104">
        <v>44527.527864224539</v>
      </c>
      <c r="B29" s="105" t="s">
        <v>67</v>
      </c>
      <c r="C29" s="105" t="s">
        <v>84</v>
      </c>
      <c r="D29" s="105" t="s">
        <v>30</v>
      </c>
      <c r="E29" s="105" t="s">
        <v>32</v>
      </c>
      <c r="F29" s="105" t="s">
        <v>32</v>
      </c>
      <c r="G29" s="105" t="s">
        <v>32</v>
      </c>
      <c r="H29" s="105" t="s">
        <v>34</v>
      </c>
      <c r="I29" s="105" t="s">
        <v>32</v>
      </c>
      <c r="J29" s="105" t="s">
        <v>32</v>
      </c>
      <c r="K29" s="105" t="s">
        <v>32</v>
      </c>
    </row>
    <row r="30" spans="1:13" x14ac:dyDescent="0.2">
      <c r="A30" s="104">
        <v>44527.616027465279</v>
      </c>
      <c r="B30" s="105" t="s">
        <v>67</v>
      </c>
      <c r="C30" s="105" t="s">
        <v>68</v>
      </c>
      <c r="D30" s="105" t="s">
        <v>30</v>
      </c>
      <c r="E30" s="105" t="s">
        <v>30</v>
      </c>
      <c r="F30" s="105" t="s">
        <v>30</v>
      </c>
      <c r="G30" s="105" t="s">
        <v>30</v>
      </c>
      <c r="H30" s="105" t="s">
        <v>31</v>
      </c>
      <c r="I30" s="105" t="s">
        <v>30</v>
      </c>
      <c r="J30" s="105" t="s">
        <v>30</v>
      </c>
      <c r="K30" s="105" t="s">
        <v>30</v>
      </c>
    </row>
    <row r="31" spans="1:13" x14ac:dyDescent="0.2">
      <c r="A31" s="104">
        <v>44527.868686192131</v>
      </c>
      <c r="B31" s="105" t="s">
        <v>67</v>
      </c>
      <c r="C31" s="105" t="s">
        <v>68</v>
      </c>
      <c r="D31" s="105" t="s">
        <v>30</v>
      </c>
      <c r="E31" s="105" t="s">
        <v>32</v>
      </c>
      <c r="F31" s="105" t="s">
        <v>32</v>
      </c>
      <c r="G31" s="105" t="s">
        <v>32</v>
      </c>
      <c r="H31" s="105" t="s">
        <v>34</v>
      </c>
      <c r="I31" s="105" t="s">
        <v>32</v>
      </c>
      <c r="J31" s="105" t="s">
        <v>32</v>
      </c>
      <c r="K31" s="105" t="s">
        <v>32</v>
      </c>
    </row>
    <row r="32" spans="1:13" x14ac:dyDescent="0.2">
      <c r="A32" s="104">
        <v>44528.446422175926</v>
      </c>
      <c r="B32" s="105" t="s">
        <v>67</v>
      </c>
      <c r="C32" s="105" t="s">
        <v>85</v>
      </c>
      <c r="D32" s="105" t="s">
        <v>32</v>
      </c>
      <c r="E32" s="105" t="s">
        <v>32</v>
      </c>
      <c r="F32" s="105" t="s">
        <v>32</v>
      </c>
      <c r="G32" s="105" t="s">
        <v>32</v>
      </c>
      <c r="H32" s="105" t="s">
        <v>24</v>
      </c>
      <c r="I32" s="105" t="s">
        <v>32</v>
      </c>
      <c r="J32" s="105" t="s">
        <v>30</v>
      </c>
      <c r="K32" s="105" t="s">
        <v>32</v>
      </c>
      <c r="L32" s="105" t="s">
        <v>86</v>
      </c>
      <c r="M32" s="105" t="s">
        <v>87</v>
      </c>
    </row>
    <row r="33" spans="1:13" x14ac:dyDescent="0.2">
      <c r="A33" s="104">
        <v>44528.602324317129</v>
      </c>
      <c r="B33" s="105" t="s">
        <v>67</v>
      </c>
      <c r="C33" s="105" t="s">
        <v>25</v>
      </c>
      <c r="D33" s="105" t="s">
        <v>32</v>
      </c>
      <c r="E33" s="105" t="s">
        <v>32</v>
      </c>
      <c r="F33" s="105" t="s">
        <v>32</v>
      </c>
      <c r="G33" s="105" t="s">
        <v>32</v>
      </c>
      <c r="H33" s="105" t="s">
        <v>24</v>
      </c>
      <c r="I33" s="105" t="s">
        <v>32</v>
      </c>
      <c r="J33" s="105" t="s">
        <v>32</v>
      </c>
      <c r="K33" s="105" t="s">
        <v>32</v>
      </c>
    </row>
    <row r="34" spans="1:13" x14ac:dyDescent="0.2">
      <c r="A34" s="104">
        <v>44528.605297615737</v>
      </c>
      <c r="B34" s="105" t="s">
        <v>67</v>
      </c>
      <c r="C34" s="105" t="s">
        <v>71</v>
      </c>
      <c r="D34" s="105" t="s">
        <v>30</v>
      </c>
      <c r="E34" s="105" t="s">
        <v>30</v>
      </c>
      <c r="F34" s="105" t="s">
        <v>30</v>
      </c>
      <c r="G34" s="105" t="s">
        <v>32</v>
      </c>
      <c r="H34" s="105" t="s">
        <v>31</v>
      </c>
      <c r="I34" s="105" t="s">
        <v>32</v>
      </c>
      <c r="J34" s="105" t="s">
        <v>32</v>
      </c>
      <c r="K34" s="105" t="s">
        <v>32</v>
      </c>
      <c r="L34" s="105" t="s">
        <v>46</v>
      </c>
    </row>
    <row r="35" spans="1:13" x14ac:dyDescent="0.2">
      <c r="A35" s="104">
        <v>44528.809969374997</v>
      </c>
      <c r="B35" s="105" t="s">
        <v>67</v>
      </c>
      <c r="C35" s="105" t="s">
        <v>25</v>
      </c>
      <c r="D35" s="105" t="s">
        <v>30</v>
      </c>
      <c r="E35" s="105" t="s">
        <v>30</v>
      </c>
      <c r="F35" s="105" t="s">
        <v>30</v>
      </c>
      <c r="G35" s="105" t="s">
        <v>32</v>
      </c>
      <c r="H35" s="105" t="s">
        <v>24</v>
      </c>
      <c r="I35" s="105" t="s">
        <v>32</v>
      </c>
      <c r="J35" s="105" t="s">
        <v>30</v>
      </c>
      <c r="K35" s="105" t="s">
        <v>32</v>
      </c>
    </row>
    <row r="36" spans="1:13" x14ac:dyDescent="0.2">
      <c r="A36" s="104">
        <v>44528.852564849542</v>
      </c>
      <c r="B36" s="105" t="s">
        <v>67</v>
      </c>
      <c r="C36" s="105" t="s">
        <v>66</v>
      </c>
      <c r="D36" s="105" t="s">
        <v>30</v>
      </c>
      <c r="E36" s="105" t="s">
        <v>32</v>
      </c>
      <c r="F36" s="105" t="s">
        <v>24</v>
      </c>
      <c r="G36" s="105" t="s">
        <v>30</v>
      </c>
      <c r="H36" s="105" t="s">
        <v>31</v>
      </c>
      <c r="I36" s="105" t="s">
        <v>32</v>
      </c>
      <c r="J36" s="105" t="s">
        <v>32</v>
      </c>
      <c r="K36" s="105" t="s">
        <v>32</v>
      </c>
    </row>
    <row r="37" spans="1:13" x14ac:dyDescent="0.2">
      <c r="A37" s="104">
        <v>44528.918209039351</v>
      </c>
      <c r="B37" s="105" t="s">
        <v>67</v>
      </c>
      <c r="C37" s="105" t="s">
        <v>66</v>
      </c>
      <c r="D37" s="105" t="s">
        <v>32</v>
      </c>
      <c r="E37" s="105" t="s">
        <v>32</v>
      </c>
      <c r="F37" s="105" t="s">
        <v>32</v>
      </c>
      <c r="G37" s="105" t="s">
        <v>32</v>
      </c>
      <c r="H37" s="105" t="s">
        <v>32</v>
      </c>
      <c r="I37" s="105" t="s">
        <v>32</v>
      </c>
      <c r="J37" s="105" t="s">
        <v>32</v>
      </c>
      <c r="K37" s="105" t="s">
        <v>32</v>
      </c>
    </row>
    <row r="38" spans="1:13" x14ac:dyDescent="0.2">
      <c r="A38" s="104">
        <v>44529.311677662037</v>
      </c>
      <c r="B38" s="105" t="s">
        <v>67</v>
      </c>
      <c r="C38" s="105" t="s">
        <v>25</v>
      </c>
      <c r="D38" s="105" t="s">
        <v>30</v>
      </c>
      <c r="E38" s="105" t="s">
        <v>30</v>
      </c>
      <c r="F38" s="105" t="s">
        <v>30</v>
      </c>
      <c r="G38" s="105" t="s">
        <v>32</v>
      </c>
      <c r="H38" s="105" t="s">
        <v>31</v>
      </c>
      <c r="I38" s="105" t="s">
        <v>32</v>
      </c>
      <c r="J38" s="105" t="s">
        <v>32</v>
      </c>
      <c r="K38" s="105" t="s">
        <v>32</v>
      </c>
    </row>
    <row r="39" spans="1:13" x14ac:dyDescent="0.2">
      <c r="A39" s="104">
        <v>44529.362948263893</v>
      </c>
      <c r="B39" s="105" t="s">
        <v>67</v>
      </c>
      <c r="C39" s="105" t="s">
        <v>88</v>
      </c>
      <c r="D39" s="105" t="s">
        <v>30</v>
      </c>
      <c r="E39" s="105" t="s">
        <v>32</v>
      </c>
      <c r="F39" s="105" t="s">
        <v>31</v>
      </c>
      <c r="G39" s="105" t="s">
        <v>32</v>
      </c>
      <c r="H39" s="105" t="s">
        <v>24</v>
      </c>
      <c r="I39" s="105" t="s">
        <v>32</v>
      </c>
      <c r="J39" s="105" t="s">
        <v>30</v>
      </c>
      <c r="K39" s="105" t="s">
        <v>32</v>
      </c>
    </row>
    <row r="40" spans="1:13" x14ac:dyDescent="0.2">
      <c r="A40" s="104">
        <v>44529.394409826389</v>
      </c>
      <c r="B40" s="105" t="s">
        <v>67</v>
      </c>
      <c r="C40" s="105" t="s">
        <v>72</v>
      </c>
      <c r="D40" s="105" t="s">
        <v>30</v>
      </c>
      <c r="E40" s="105" t="s">
        <v>30</v>
      </c>
      <c r="F40" s="105" t="s">
        <v>32</v>
      </c>
      <c r="G40" s="105" t="s">
        <v>30</v>
      </c>
      <c r="H40" s="105" t="s">
        <v>24</v>
      </c>
      <c r="I40" s="105" t="s">
        <v>32</v>
      </c>
      <c r="J40" s="105" t="s">
        <v>32</v>
      </c>
      <c r="K40" s="105" t="s">
        <v>32</v>
      </c>
    </row>
    <row r="41" spans="1:13" x14ac:dyDescent="0.2">
      <c r="A41" s="104">
        <v>44529.432356041667</v>
      </c>
      <c r="B41" s="105" t="s">
        <v>67</v>
      </c>
      <c r="C41" s="105" t="s">
        <v>70</v>
      </c>
      <c r="D41" s="105" t="s">
        <v>30</v>
      </c>
      <c r="E41" s="105" t="s">
        <v>30</v>
      </c>
      <c r="F41" s="105" t="s">
        <v>30</v>
      </c>
      <c r="G41" s="105" t="s">
        <v>30</v>
      </c>
      <c r="H41" s="105" t="s">
        <v>32</v>
      </c>
      <c r="I41" s="105" t="s">
        <v>32</v>
      </c>
      <c r="J41" s="105" t="s">
        <v>32</v>
      </c>
      <c r="K41" s="105" t="s">
        <v>30</v>
      </c>
    </row>
    <row r="42" spans="1:13" x14ac:dyDescent="0.2">
      <c r="A42" s="104">
        <v>44529.453779537042</v>
      </c>
      <c r="B42" s="105" t="s">
        <v>67</v>
      </c>
      <c r="C42" s="105" t="s">
        <v>89</v>
      </c>
      <c r="D42" s="105" t="s">
        <v>30</v>
      </c>
      <c r="E42" s="105" t="s">
        <v>30</v>
      </c>
      <c r="F42" s="105" t="s">
        <v>32</v>
      </c>
      <c r="G42" s="105" t="s">
        <v>30</v>
      </c>
      <c r="H42" s="105" t="s">
        <v>31</v>
      </c>
      <c r="I42" s="105" t="s">
        <v>32</v>
      </c>
      <c r="J42" s="105" t="s">
        <v>30</v>
      </c>
      <c r="K42" s="105" t="s">
        <v>30</v>
      </c>
    </row>
    <row r="43" spans="1:13" x14ac:dyDescent="0.2">
      <c r="A43" s="104">
        <v>44529.574116099539</v>
      </c>
      <c r="B43" s="105" t="s">
        <v>67</v>
      </c>
      <c r="C43" s="105" t="s">
        <v>25</v>
      </c>
      <c r="D43" s="105" t="s">
        <v>30</v>
      </c>
      <c r="E43" s="105" t="s">
        <v>31</v>
      </c>
      <c r="F43" s="105" t="s">
        <v>32</v>
      </c>
      <c r="G43" s="105" t="s">
        <v>32</v>
      </c>
      <c r="H43" s="105" t="s">
        <v>31</v>
      </c>
      <c r="I43" s="105" t="s">
        <v>32</v>
      </c>
      <c r="J43" s="105" t="s">
        <v>30</v>
      </c>
      <c r="K43" s="105" t="s">
        <v>30</v>
      </c>
      <c r="L43" s="105" t="s">
        <v>35</v>
      </c>
      <c r="M43" s="105" t="s">
        <v>35</v>
      </c>
    </row>
    <row r="44" spans="1:13" x14ac:dyDescent="0.2">
      <c r="A44" s="104">
        <v>44529.663292581019</v>
      </c>
      <c r="B44" s="105" t="s">
        <v>67</v>
      </c>
      <c r="C44" s="105" t="s">
        <v>90</v>
      </c>
      <c r="D44" s="105" t="s">
        <v>32</v>
      </c>
      <c r="E44" s="105" t="s">
        <v>32</v>
      </c>
      <c r="F44" s="105" t="s">
        <v>32</v>
      </c>
      <c r="G44" s="105" t="s">
        <v>32</v>
      </c>
      <c r="H44" s="105" t="s">
        <v>24</v>
      </c>
      <c r="I44" s="105" t="s">
        <v>32</v>
      </c>
      <c r="J44" s="105" t="s">
        <v>30</v>
      </c>
      <c r="K44" s="105" t="s">
        <v>30</v>
      </c>
    </row>
    <row r="45" spans="1:13" x14ac:dyDescent="0.2">
      <c r="A45" s="104">
        <v>44529.71602876157</v>
      </c>
      <c r="B45" s="105" t="s">
        <v>67</v>
      </c>
      <c r="C45" s="105" t="s">
        <v>91</v>
      </c>
      <c r="D45" s="105" t="s">
        <v>30</v>
      </c>
      <c r="E45" s="105" t="s">
        <v>30</v>
      </c>
      <c r="F45" s="105" t="s">
        <v>30</v>
      </c>
      <c r="G45" s="105" t="s">
        <v>30</v>
      </c>
      <c r="H45" s="105" t="s">
        <v>34</v>
      </c>
      <c r="I45" s="105" t="s">
        <v>32</v>
      </c>
      <c r="J45" s="105" t="s">
        <v>30</v>
      </c>
      <c r="K45" s="105" t="s">
        <v>30</v>
      </c>
    </row>
    <row r="46" spans="1:13" x14ac:dyDescent="0.2">
      <c r="A46" s="104">
        <v>44530.43032028935</v>
      </c>
      <c r="B46" s="105" t="s">
        <v>65</v>
      </c>
      <c r="C46" s="105" t="s">
        <v>26</v>
      </c>
      <c r="D46" s="105" t="s">
        <v>32</v>
      </c>
      <c r="E46" s="105" t="s">
        <v>32</v>
      </c>
      <c r="F46" s="105" t="s">
        <v>32</v>
      </c>
      <c r="G46" s="105" t="s">
        <v>32</v>
      </c>
      <c r="H46" s="105" t="s">
        <v>31</v>
      </c>
      <c r="I46" s="105" t="s">
        <v>32</v>
      </c>
      <c r="J46" s="105" t="s">
        <v>32</v>
      </c>
      <c r="K46" s="105" t="s">
        <v>32</v>
      </c>
      <c r="L46" s="105" t="s">
        <v>35</v>
      </c>
      <c r="M46" s="105" t="s">
        <v>35</v>
      </c>
    </row>
    <row r="47" spans="1:13" x14ac:dyDescent="0.2">
      <c r="A47" s="104">
        <v>44530.617472754631</v>
      </c>
      <c r="B47" s="105" t="s">
        <v>67</v>
      </c>
      <c r="C47" s="105" t="s">
        <v>92</v>
      </c>
      <c r="D47" s="105" t="s">
        <v>32</v>
      </c>
      <c r="E47" s="105" t="s">
        <v>31</v>
      </c>
      <c r="F47" s="105" t="s">
        <v>32</v>
      </c>
      <c r="G47" s="105" t="s">
        <v>32</v>
      </c>
      <c r="H47" s="105" t="s">
        <v>31</v>
      </c>
      <c r="I47" s="105" t="s">
        <v>32</v>
      </c>
      <c r="J47" s="105" t="s">
        <v>32</v>
      </c>
      <c r="K47" s="105" t="s">
        <v>32</v>
      </c>
      <c r="L47" s="105" t="s">
        <v>33</v>
      </c>
      <c r="M47" s="105" t="s">
        <v>33</v>
      </c>
    </row>
    <row r="48" spans="1:13" x14ac:dyDescent="0.2">
      <c r="A48" s="104">
        <v>44530.842172060184</v>
      </c>
      <c r="B48" s="105" t="s">
        <v>67</v>
      </c>
      <c r="C48" s="105" t="s">
        <v>93</v>
      </c>
      <c r="D48" s="105" t="s">
        <v>30</v>
      </c>
      <c r="E48" s="105" t="s">
        <v>32</v>
      </c>
      <c r="F48" s="105" t="s">
        <v>32</v>
      </c>
      <c r="G48" s="105" t="s">
        <v>32</v>
      </c>
      <c r="H48" s="105" t="s">
        <v>24</v>
      </c>
      <c r="I48" s="105" t="s">
        <v>32</v>
      </c>
      <c r="J48" s="105" t="s">
        <v>32</v>
      </c>
      <c r="K48" s="105" t="s">
        <v>32</v>
      </c>
    </row>
    <row r="49" spans="1:13" x14ac:dyDescent="0.2">
      <c r="A49" s="104">
        <v>44530.914250868052</v>
      </c>
      <c r="B49" s="105" t="s">
        <v>67</v>
      </c>
      <c r="C49" s="105" t="s">
        <v>83</v>
      </c>
      <c r="D49" s="105" t="s">
        <v>30</v>
      </c>
      <c r="E49" s="105" t="s">
        <v>30</v>
      </c>
      <c r="F49" s="105" t="s">
        <v>30</v>
      </c>
      <c r="G49" s="105" t="s">
        <v>30</v>
      </c>
      <c r="H49" s="105" t="s">
        <v>30</v>
      </c>
      <c r="I49" s="105" t="s">
        <v>30</v>
      </c>
      <c r="J49" s="105" t="s">
        <v>30</v>
      </c>
      <c r="K49" s="105" t="s">
        <v>30</v>
      </c>
    </row>
    <row r="50" spans="1:13" x14ac:dyDescent="0.2">
      <c r="A50" s="104">
        <v>44526.693484502313</v>
      </c>
      <c r="B50" s="105" t="s">
        <v>65</v>
      </c>
      <c r="C50" s="105" t="s">
        <v>66</v>
      </c>
      <c r="D50" s="105" t="s">
        <v>30</v>
      </c>
      <c r="E50" s="105" t="s">
        <v>30</v>
      </c>
      <c r="F50" s="105" t="s">
        <v>30</v>
      </c>
      <c r="G50" s="105" t="s">
        <v>30</v>
      </c>
      <c r="H50" s="105" t="s">
        <v>24</v>
      </c>
      <c r="I50" s="105" t="s">
        <v>32</v>
      </c>
      <c r="J50" s="105" t="s">
        <v>30</v>
      </c>
      <c r="K50" s="105" t="s">
        <v>32</v>
      </c>
      <c r="L50" s="105" t="s">
        <v>35</v>
      </c>
      <c r="M50" s="105" t="s">
        <v>35</v>
      </c>
    </row>
    <row r="51" spans="1:13" x14ac:dyDescent="0.2">
      <c r="A51" s="104">
        <v>44526.694769814814</v>
      </c>
      <c r="B51" s="105" t="s">
        <v>67</v>
      </c>
      <c r="C51" s="105" t="s">
        <v>68</v>
      </c>
      <c r="D51" s="105" t="s">
        <v>30</v>
      </c>
      <c r="E51" s="105" t="s">
        <v>30</v>
      </c>
      <c r="F51" s="105" t="s">
        <v>32</v>
      </c>
      <c r="G51" s="105" t="s">
        <v>30</v>
      </c>
      <c r="H51" s="105" t="s">
        <v>30</v>
      </c>
      <c r="I51" s="105" t="s">
        <v>32</v>
      </c>
      <c r="J51" s="105" t="s">
        <v>30</v>
      </c>
      <c r="K51" s="105" t="s">
        <v>30</v>
      </c>
      <c r="L51" s="105" t="s">
        <v>69</v>
      </c>
    </row>
    <row r="52" spans="1:13" x14ac:dyDescent="0.2">
      <c r="A52" s="104">
        <v>44526.695814548613</v>
      </c>
      <c r="B52" s="105" t="s">
        <v>67</v>
      </c>
      <c r="C52" s="105" t="s">
        <v>70</v>
      </c>
      <c r="D52" s="105" t="s">
        <v>32</v>
      </c>
      <c r="E52" s="105" t="s">
        <v>31</v>
      </c>
      <c r="F52" s="105" t="s">
        <v>32</v>
      </c>
      <c r="G52" s="105" t="s">
        <v>32</v>
      </c>
      <c r="H52" s="105" t="s">
        <v>24</v>
      </c>
      <c r="I52" s="105" t="s">
        <v>32</v>
      </c>
      <c r="J52" s="105" t="s">
        <v>32</v>
      </c>
      <c r="K52" s="105" t="s">
        <v>32</v>
      </c>
    </row>
    <row r="53" spans="1:13" x14ac:dyDescent="0.2">
      <c r="A53" s="104">
        <v>44526.695838703701</v>
      </c>
      <c r="B53" s="105" t="s">
        <v>67</v>
      </c>
      <c r="C53" s="105" t="s">
        <v>71</v>
      </c>
      <c r="D53" s="105" t="s">
        <v>30</v>
      </c>
      <c r="E53" s="105" t="s">
        <v>30</v>
      </c>
      <c r="F53" s="105" t="s">
        <v>30</v>
      </c>
      <c r="G53" s="105" t="s">
        <v>32</v>
      </c>
      <c r="H53" s="105" t="s">
        <v>31</v>
      </c>
      <c r="I53" s="105" t="s">
        <v>32</v>
      </c>
      <c r="J53" s="105" t="s">
        <v>30</v>
      </c>
      <c r="K53" s="105" t="s">
        <v>32</v>
      </c>
    </row>
    <row r="54" spans="1:13" x14ac:dyDescent="0.2">
      <c r="A54" s="104">
        <v>44526.697163032411</v>
      </c>
      <c r="B54" s="105" t="s">
        <v>67</v>
      </c>
      <c r="C54" s="105" t="s">
        <v>25</v>
      </c>
      <c r="D54" s="105" t="s">
        <v>32</v>
      </c>
      <c r="E54" s="105" t="s">
        <v>32</v>
      </c>
      <c r="F54" s="105" t="s">
        <v>30</v>
      </c>
      <c r="G54" s="105" t="s">
        <v>32</v>
      </c>
      <c r="H54" s="105" t="s">
        <v>31</v>
      </c>
      <c r="I54" s="105" t="s">
        <v>30</v>
      </c>
      <c r="J54" s="105" t="s">
        <v>32</v>
      </c>
      <c r="K54" s="105" t="s">
        <v>30</v>
      </c>
    </row>
    <row r="55" spans="1:13" x14ac:dyDescent="0.2">
      <c r="A55" s="104">
        <v>44526.70257115741</v>
      </c>
      <c r="B55" s="105" t="s">
        <v>67</v>
      </c>
      <c r="C55" s="105" t="s">
        <v>25</v>
      </c>
      <c r="D55" s="105" t="s">
        <v>30</v>
      </c>
      <c r="E55" s="105" t="s">
        <v>30</v>
      </c>
      <c r="F55" s="105" t="s">
        <v>30</v>
      </c>
      <c r="G55" s="105" t="s">
        <v>30</v>
      </c>
      <c r="H55" s="105" t="s">
        <v>24</v>
      </c>
      <c r="I55" s="105" t="s">
        <v>32</v>
      </c>
      <c r="J55" s="105" t="s">
        <v>30</v>
      </c>
      <c r="K55" s="105" t="s">
        <v>30</v>
      </c>
    </row>
    <row r="56" spans="1:13" x14ac:dyDescent="0.2">
      <c r="A56" s="104">
        <v>44526.705448217588</v>
      </c>
      <c r="B56" s="105" t="s">
        <v>67</v>
      </c>
      <c r="C56" s="105" t="s">
        <v>25</v>
      </c>
      <c r="D56" s="105" t="s">
        <v>30</v>
      </c>
      <c r="E56" s="105" t="s">
        <v>30</v>
      </c>
      <c r="F56" s="105" t="s">
        <v>30</v>
      </c>
      <c r="G56" s="105" t="s">
        <v>30</v>
      </c>
      <c r="H56" s="105" t="s">
        <v>32</v>
      </c>
      <c r="I56" s="105" t="s">
        <v>30</v>
      </c>
      <c r="J56" s="105" t="s">
        <v>30</v>
      </c>
      <c r="K56" s="105" t="s">
        <v>30</v>
      </c>
    </row>
    <row r="57" spans="1:13" x14ac:dyDescent="0.2">
      <c r="A57" s="104">
        <v>44526.710946909719</v>
      </c>
      <c r="B57" s="105" t="s">
        <v>67</v>
      </c>
      <c r="C57" s="105" t="s">
        <v>68</v>
      </c>
      <c r="D57" s="105" t="s">
        <v>32</v>
      </c>
      <c r="E57" s="105" t="s">
        <v>32</v>
      </c>
      <c r="F57" s="105" t="s">
        <v>32</v>
      </c>
      <c r="G57" s="105" t="s">
        <v>32</v>
      </c>
      <c r="H57" s="105" t="s">
        <v>31</v>
      </c>
      <c r="I57" s="105" t="s">
        <v>32</v>
      </c>
      <c r="J57" s="105" t="s">
        <v>30</v>
      </c>
      <c r="K57" s="105" t="s">
        <v>30</v>
      </c>
      <c r="L57" s="105" t="s">
        <v>33</v>
      </c>
      <c r="M57" s="105" t="s">
        <v>33</v>
      </c>
    </row>
    <row r="58" spans="1:13" x14ac:dyDescent="0.2">
      <c r="A58" s="104">
        <v>44526.714470092593</v>
      </c>
      <c r="B58" s="105" t="s">
        <v>67</v>
      </c>
      <c r="C58" s="105" t="s">
        <v>72</v>
      </c>
      <c r="D58" s="105" t="s">
        <v>30</v>
      </c>
      <c r="E58" s="105" t="s">
        <v>30</v>
      </c>
      <c r="F58" s="105" t="s">
        <v>32</v>
      </c>
      <c r="G58" s="105" t="s">
        <v>30</v>
      </c>
      <c r="H58" s="105" t="s">
        <v>24</v>
      </c>
      <c r="I58" s="105" t="s">
        <v>32</v>
      </c>
      <c r="J58" s="105" t="s">
        <v>30</v>
      </c>
      <c r="K58" s="105" t="s">
        <v>32</v>
      </c>
      <c r="L58" s="105" t="s">
        <v>33</v>
      </c>
      <c r="M58" s="105" t="s">
        <v>73</v>
      </c>
    </row>
    <row r="59" spans="1:13" x14ac:dyDescent="0.2">
      <c r="A59" s="104">
        <v>44526.727879606478</v>
      </c>
      <c r="B59" s="105" t="s">
        <v>67</v>
      </c>
      <c r="C59" s="105" t="s">
        <v>66</v>
      </c>
      <c r="D59" s="105" t="s">
        <v>30</v>
      </c>
      <c r="E59" s="105" t="s">
        <v>30</v>
      </c>
      <c r="F59" s="105" t="s">
        <v>30</v>
      </c>
      <c r="G59" s="105" t="s">
        <v>30</v>
      </c>
      <c r="H59" s="105" t="s">
        <v>34</v>
      </c>
      <c r="I59" s="105" t="s">
        <v>32</v>
      </c>
      <c r="J59" s="105" t="s">
        <v>30</v>
      </c>
      <c r="K59" s="105" t="s">
        <v>30</v>
      </c>
    </row>
    <row r="60" spans="1:13" x14ac:dyDescent="0.2">
      <c r="A60" s="104">
        <v>44526.731880787032</v>
      </c>
      <c r="B60" s="105" t="s">
        <v>67</v>
      </c>
      <c r="C60" s="105" t="s">
        <v>74</v>
      </c>
      <c r="D60" s="105" t="s">
        <v>30</v>
      </c>
      <c r="E60" s="105" t="s">
        <v>30</v>
      </c>
      <c r="F60" s="105" t="s">
        <v>30</v>
      </c>
      <c r="G60" s="105" t="s">
        <v>30</v>
      </c>
      <c r="H60" s="105" t="s">
        <v>34</v>
      </c>
      <c r="I60" s="105" t="s">
        <v>32</v>
      </c>
      <c r="J60" s="105" t="s">
        <v>32</v>
      </c>
      <c r="K60" s="105" t="s">
        <v>32</v>
      </c>
    </row>
    <row r="61" spans="1:13" x14ac:dyDescent="0.2">
      <c r="A61" s="104">
        <v>44526.747369837962</v>
      </c>
      <c r="B61" s="105" t="s">
        <v>67</v>
      </c>
      <c r="C61" s="105" t="s">
        <v>68</v>
      </c>
      <c r="D61" s="105" t="s">
        <v>32</v>
      </c>
      <c r="E61" s="105" t="s">
        <v>32</v>
      </c>
      <c r="F61" s="105" t="s">
        <v>32</v>
      </c>
      <c r="G61" s="105" t="s">
        <v>32</v>
      </c>
      <c r="H61" s="105" t="s">
        <v>31</v>
      </c>
      <c r="I61" s="105" t="s">
        <v>32</v>
      </c>
      <c r="J61" s="105" t="s">
        <v>32</v>
      </c>
      <c r="K61" s="105" t="s">
        <v>32</v>
      </c>
    </row>
    <row r="62" spans="1:13" x14ac:dyDescent="0.2">
      <c r="A62" s="104">
        <v>44526.754886585652</v>
      </c>
      <c r="B62" s="105" t="s">
        <v>67</v>
      </c>
      <c r="C62" s="105" t="s">
        <v>74</v>
      </c>
      <c r="D62" s="105" t="s">
        <v>30</v>
      </c>
      <c r="E62" s="105" t="s">
        <v>30</v>
      </c>
      <c r="F62" s="105" t="s">
        <v>32</v>
      </c>
      <c r="G62" s="105" t="s">
        <v>30</v>
      </c>
      <c r="H62" s="105" t="s">
        <v>30</v>
      </c>
      <c r="I62" s="105" t="s">
        <v>30</v>
      </c>
      <c r="J62" s="105" t="s">
        <v>32</v>
      </c>
      <c r="K62" s="105" t="s">
        <v>30</v>
      </c>
    </row>
    <row r="63" spans="1:13" x14ac:dyDescent="0.2">
      <c r="A63" s="104">
        <v>44526.773692511575</v>
      </c>
      <c r="B63" s="105" t="s">
        <v>67</v>
      </c>
      <c r="C63" s="105" t="s">
        <v>25</v>
      </c>
      <c r="D63" s="105" t="s">
        <v>30</v>
      </c>
      <c r="E63" s="105" t="s">
        <v>30</v>
      </c>
      <c r="F63" s="105" t="s">
        <v>32</v>
      </c>
      <c r="G63" s="105" t="s">
        <v>30</v>
      </c>
      <c r="H63" s="105" t="s">
        <v>34</v>
      </c>
      <c r="I63" s="105" t="s">
        <v>31</v>
      </c>
      <c r="J63" s="105" t="s">
        <v>32</v>
      </c>
      <c r="K63" s="105" t="s">
        <v>31</v>
      </c>
    </row>
    <row r="64" spans="1:13" x14ac:dyDescent="0.2">
      <c r="A64" s="104">
        <v>44526.782967083331</v>
      </c>
      <c r="B64" s="105" t="s">
        <v>65</v>
      </c>
      <c r="C64" s="105" t="s">
        <v>75</v>
      </c>
      <c r="D64" s="105" t="s">
        <v>30</v>
      </c>
      <c r="E64" s="105" t="s">
        <v>30</v>
      </c>
      <c r="F64" s="105" t="s">
        <v>30</v>
      </c>
      <c r="G64" s="105" t="s">
        <v>30</v>
      </c>
      <c r="H64" s="105" t="s">
        <v>31</v>
      </c>
      <c r="I64" s="105" t="s">
        <v>30</v>
      </c>
      <c r="J64" s="105" t="s">
        <v>30</v>
      </c>
      <c r="K64" s="105" t="s">
        <v>30</v>
      </c>
    </row>
    <row r="65" spans="1:13" x14ac:dyDescent="0.2">
      <c r="A65" s="104">
        <v>44526.787529942128</v>
      </c>
      <c r="B65" s="105" t="s">
        <v>67</v>
      </c>
      <c r="C65" s="105" t="s">
        <v>76</v>
      </c>
      <c r="D65" s="105" t="s">
        <v>32</v>
      </c>
      <c r="E65" s="105" t="s">
        <v>32</v>
      </c>
      <c r="F65" s="105" t="s">
        <v>31</v>
      </c>
      <c r="G65" s="105" t="s">
        <v>32</v>
      </c>
      <c r="H65" s="105" t="s">
        <v>24</v>
      </c>
      <c r="I65" s="105" t="s">
        <v>31</v>
      </c>
      <c r="J65" s="105" t="s">
        <v>31</v>
      </c>
      <c r="K65" s="105" t="s">
        <v>31</v>
      </c>
      <c r="L65" s="105" t="s">
        <v>77</v>
      </c>
      <c r="M65" s="105" t="s">
        <v>78</v>
      </c>
    </row>
    <row r="66" spans="1:13" x14ac:dyDescent="0.2">
      <c r="A66" s="104">
        <v>44526.793081192125</v>
      </c>
      <c r="B66" s="105" t="s">
        <v>67</v>
      </c>
      <c r="C66" s="105" t="s">
        <v>79</v>
      </c>
      <c r="D66" s="105" t="s">
        <v>30</v>
      </c>
      <c r="E66" s="105" t="s">
        <v>32</v>
      </c>
      <c r="F66" s="105" t="s">
        <v>30</v>
      </c>
      <c r="G66" s="105" t="s">
        <v>32</v>
      </c>
      <c r="H66" s="105" t="s">
        <v>31</v>
      </c>
      <c r="I66" s="105" t="s">
        <v>32</v>
      </c>
      <c r="J66" s="105" t="s">
        <v>32</v>
      </c>
      <c r="K66" s="105" t="s">
        <v>32</v>
      </c>
    </row>
    <row r="67" spans="1:13" x14ac:dyDescent="0.2">
      <c r="A67" s="104">
        <v>44526.810937604168</v>
      </c>
      <c r="B67" s="105" t="s">
        <v>67</v>
      </c>
      <c r="C67" s="105" t="s">
        <v>22</v>
      </c>
      <c r="D67" s="105" t="s">
        <v>32</v>
      </c>
      <c r="E67" s="105" t="s">
        <v>32</v>
      </c>
      <c r="F67" s="105" t="s">
        <v>32</v>
      </c>
      <c r="G67" s="105" t="s">
        <v>31</v>
      </c>
      <c r="H67" s="105" t="s">
        <v>24</v>
      </c>
      <c r="I67" s="105" t="s">
        <v>31</v>
      </c>
      <c r="J67" s="105" t="s">
        <v>32</v>
      </c>
      <c r="K67" s="105" t="s">
        <v>32</v>
      </c>
    </row>
    <row r="68" spans="1:13" x14ac:dyDescent="0.2">
      <c r="A68" s="104">
        <v>44526.867616932868</v>
      </c>
      <c r="B68" s="105" t="s">
        <v>67</v>
      </c>
      <c r="C68" s="105" t="s">
        <v>66</v>
      </c>
      <c r="D68" s="105" t="s">
        <v>32</v>
      </c>
      <c r="E68" s="105" t="s">
        <v>32</v>
      </c>
      <c r="F68" s="105" t="s">
        <v>32</v>
      </c>
      <c r="G68" s="105" t="s">
        <v>32</v>
      </c>
      <c r="H68" s="105" t="s">
        <v>24</v>
      </c>
      <c r="I68" s="105" t="s">
        <v>32</v>
      </c>
      <c r="J68" s="105" t="s">
        <v>32</v>
      </c>
      <c r="K68" s="105" t="s">
        <v>30</v>
      </c>
    </row>
    <row r="69" spans="1:13" x14ac:dyDescent="0.2">
      <c r="A69" s="104">
        <v>44526.87266793981</v>
      </c>
      <c r="B69" s="105" t="s">
        <v>67</v>
      </c>
      <c r="C69" s="105" t="s">
        <v>70</v>
      </c>
      <c r="D69" s="105" t="s">
        <v>30</v>
      </c>
      <c r="E69" s="105" t="s">
        <v>30</v>
      </c>
      <c r="F69" s="105" t="s">
        <v>30</v>
      </c>
      <c r="G69" s="105" t="s">
        <v>30</v>
      </c>
      <c r="H69" s="105" t="s">
        <v>32</v>
      </c>
      <c r="I69" s="105" t="s">
        <v>30</v>
      </c>
      <c r="J69" s="105" t="s">
        <v>30</v>
      </c>
      <c r="K69" s="105" t="s">
        <v>30</v>
      </c>
    </row>
    <row r="70" spans="1:13" x14ac:dyDescent="0.2">
      <c r="A70" s="104">
        <v>44526.917052395831</v>
      </c>
      <c r="B70" s="105" t="s">
        <v>67</v>
      </c>
      <c r="C70" s="105" t="s">
        <v>80</v>
      </c>
      <c r="D70" s="105" t="s">
        <v>30</v>
      </c>
      <c r="E70" s="105" t="s">
        <v>32</v>
      </c>
      <c r="F70" s="105" t="s">
        <v>30</v>
      </c>
      <c r="G70" s="105" t="s">
        <v>30</v>
      </c>
      <c r="H70" s="105" t="s">
        <v>34</v>
      </c>
      <c r="I70" s="105" t="s">
        <v>32</v>
      </c>
      <c r="J70" s="105" t="s">
        <v>30</v>
      </c>
      <c r="K70" s="105" t="s">
        <v>32</v>
      </c>
    </row>
    <row r="71" spans="1:13" x14ac:dyDescent="0.2">
      <c r="A71" s="104">
        <v>44527.021126979162</v>
      </c>
      <c r="B71" s="105" t="s">
        <v>67</v>
      </c>
      <c r="C71" s="105" t="s">
        <v>22</v>
      </c>
      <c r="D71" s="105" t="s">
        <v>30</v>
      </c>
      <c r="E71" s="105" t="s">
        <v>30</v>
      </c>
      <c r="F71" s="105" t="s">
        <v>30</v>
      </c>
      <c r="G71" s="105" t="s">
        <v>30</v>
      </c>
      <c r="H71" s="105" t="s">
        <v>24</v>
      </c>
      <c r="I71" s="105" t="s">
        <v>32</v>
      </c>
      <c r="J71" s="105" t="s">
        <v>30</v>
      </c>
      <c r="K71" s="105" t="s">
        <v>30</v>
      </c>
    </row>
    <row r="72" spans="1:13" x14ac:dyDescent="0.2">
      <c r="A72" s="104">
        <v>44527.029495671297</v>
      </c>
      <c r="B72" s="105" t="s">
        <v>67</v>
      </c>
      <c r="C72" s="105" t="s">
        <v>68</v>
      </c>
      <c r="D72" s="105" t="s">
        <v>30</v>
      </c>
      <c r="E72" s="105" t="s">
        <v>32</v>
      </c>
      <c r="F72" s="105" t="s">
        <v>32</v>
      </c>
      <c r="G72" s="105" t="s">
        <v>32</v>
      </c>
      <c r="H72" s="105" t="s">
        <v>31</v>
      </c>
      <c r="I72" s="105" t="s">
        <v>32</v>
      </c>
      <c r="J72" s="105" t="s">
        <v>30</v>
      </c>
      <c r="K72" s="105" t="s">
        <v>30</v>
      </c>
      <c r="L72" s="105" t="s">
        <v>33</v>
      </c>
      <c r="M72" s="105" t="s">
        <v>81</v>
      </c>
    </row>
    <row r="73" spans="1:13" x14ac:dyDescent="0.2">
      <c r="A73" s="104">
        <v>44527.060324050923</v>
      </c>
      <c r="B73" s="105" t="s">
        <v>67</v>
      </c>
      <c r="C73" s="105" t="s">
        <v>25</v>
      </c>
      <c r="D73" s="105" t="s">
        <v>30</v>
      </c>
      <c r="E73" s="105" t="s">
        <v>31</v>
      </c>
      <c r="F73" s="105" t="s">
        <v>31</v>
      </c>
      <c r="G73" s="105" t="s">
        <v>30</v>
      </c>
      <c r="H73" s="105" t="s">
        <v>31</v>
      </c>
      <c r="I73" s="105" t="s">
        <v>32</v>
      </c>
      <c r="J73" s="105" t="s">
        <v>30</v>
      </c>
      <c r="K73" s="105" t="s">
        <v>30</v>
      </c>
    </row>
    <row r="74" spans="1:13" x14ac:dyDescent="0.2">
      <c r="A74" s="104">
        <v>44527.286147384264</v>
      </c>
      <c r="B74" s="105" t="s">
        <v>67</v>
      </c>
      <c r="C74" s="105" t="s">
        <v>70</v>
      </c>
      <c r="D74" s="105" t="s">
        <v>32</v>
      </c>
      <c r="E74" s="105" t="s">
        <v>32</v>
      </c>
      <c r="F74" s="105" t="s">
        <v>31</v>
      </c>
      <c r="G74" s="105" t="s">
        <v>32</v>
      </c>
      <c r="H74" s="105" t="s">
        <v>31</v>
      </c>
      <c r="I74" s="105" t="s">
        <v>32</v>
      </c>
      <c r="J74" s="105" t="s">
        <v>32</v>
      </c>
      <c r="K74" s="105" t="s">
        <v>30</v>
      </c>
      <c r="L74" s="105" t="s">
        <v>82</v>
      </c>
    </row>
    <row r="75" spans="1:13" x14ac:dyDescent="0.2">
      <c r="A75" s="104">
        <v>44527.347259282411</v>
      </c>
      <c r="B75" s="105" t="s">
        <v>67</v>
      </c>
      <c r="C75" s="105" t="s">
        <v>83</v>
      </c>
      <c r="D75" s="105" t="s">
        <v>32</v>
      </c>
      <c r="E75" s="105" t="s">
        <v>32</v>
      </c>
      <c r="F75" s="105" t="s">
        <v>32</v>
      </c>
      <c r="G75" s="105" t="s">
        <v>32</v>
      </c>
      <c r="H75" s="105" t="s">
        <v>30</v>
      </c>
      <c r="I75" s="105" t="s">
        <v>32</v>
      </c>
      <c r="J75" s="105" t="s">
        <v>32</v>
      </c>
      <c r="K75" s="105" t="s">
        <v>30</v>
      </c>
    </row>
    <row r="76" spans="1:13" x14ac:dyDescent="0.2">
      <c r="A76" s="104">
        <v>44527.440859629627</v>
      </c>
      <c r="B76" s="105" t="s">
        <v>67</v>
      </c>
      <c r="C76" s="105" t="s">
        <v>83</v>
      </c>
      <c r="D76" s="105" t="s">
        <v>30</v>
      </c>
      <c r="E76" s="105" t="s">
        <v>30</v>
      </c>
      <c r="F76" s="105" t="s">
        <v>30</v>
      </c>
      <c r="G76" s="105" t="s">
        <v>32</v>
      </c>
      <c r="H76" s="105" t="s">
        <v>34</v>
      </c>
      <c r="I76" s="105" t="s">
        <v>24</v>
      </c>
      <c r="J76" s="105" t="s">
        <v>32</v>
      </c>
      <c r="K76" s="105" t="s">
        <v>32</v>
      </c>
    </row>
    <row r="77" spans="1:13" x14ac:dyDescent="0.2">
      <c r="A77" s="104">
        <v>44527.527864224539</v>
      </c>
      <c r="B77" s="105" t="s">
        <v>67</v>
      </c>
      <c r="C77" s="105" t="s">
        <v>84</v>
      </c>
      <c r="D77" s="105" t="s">
        <v>30</v>
      </c>
      <c r="E77" s="105" t="s">
        <v>32</v>
      </c>
      <c r="F77" s="105" t="s">
        <v>32</v>
      </c>
      <c r="G77" s="105" t="s">
        <v>32</v>
      </c>
      <c r="H77" s="105" t="s">
        <v>34</v>
      </c>
      <c r="I77" s="105" t="s">
        <v>32</v>
      </c>
      <c r="J77" s="105" t="s">
        <v>32</v>
      </c>
      <c r="K77" s="105" t="s">
        <v>32</v>
      </c>
    </row>
    <row r="78" spans="1:13" x14ac:dyDescent="0.2">
      <c r="A78" s="104">
        <v>44527.616027465279</v>
      </c>
      <c r="B78" s="105" t="s">
        <v>67</v>
      </c>
      <c r="C78" s="105" t="s">
        <v>68</v>
      </c>
      <c r="D78" s="105" t="s">
        <v>30</v>
      </c>
      <c r="E78" s="105" t="s">
        <v>30</v>
      </c>
      <c r="F78" s="105" t="s">
        <v>30</v>
      </c>
      <c r="G78" s="105" t="s">
        <v>30</v>
      </c>
      <c r="H78" s="105" t="s">
        <v>31</v>
      </c>
      <c r="I78" s="105" t="s">
        <v>30</v>
      </c>
      <c r="J78" s="105" t="s">
        <v>30</v>
      </c>
      <c r="K78" s="105" t="s">
        <v>30</v>
      </c>
    </row>
    <row r="79" spans="1:13" x14ac:dyDescent="0.2">
      <c r="A79" s="104">
        <v>44527.868686192131</v>
      </c>
      <c r="B79" s="105" t="s">
        <v>67</v>
      </c>
      <c r="C79" s="105" t="s">
        <v>68</v>
      </c>
      <c r="D79" s="105" t="s">
        <v>30</v>
      </c>
      <c r="E79" s="105" t="s">
        <v>32</v>
      </c>
      <c r="F79" s="105" t="s">
        <v>32</v>
      </c>
      <c r="G79" s="105" t="s">
        <v>32</v>
      </c>
      <c r="H79" s="105" t="s">
        <v>34</v>
      </c>
      <c r="I79" s="105" t="s">
        <v>32</v>
      </c>
      <c r="J79" s="105" t="s">
        <v>32</v>
      </c>
      <c r="K79" s="105" t="s">
        <v>32</v>
      </c>
    </row>
    <row r="80" spans="1:13" x14ac:dyDescent="0.2">
      <c r="A80" s="104">
        <v>44528.446422175926</v>
      </c>
      <c r="B80" s="105" t="s">
        <v>67</v>
      </c>
      <c r="C80" s="105" t="s">
        <v>85</v>
      </c>
      <c r="D80" s="105" t="s">
        <v>32</v>
      </c>
      <c r="E80" s="105" t="s">
        <v>32</v>
      </c>
      <c r="F80" s="105" t="s">
        <v>32</v>
      </c>
      <c r="G80" s="105" t="s">
        <v>32</v>
      </c>
      <c r="H80" s="105" t="s">
        <v>24</v>
      </c>
      <c r="I80" s="105" t="s">
        <v>32</v>
      </c>
      <c r="J80" s="105" t="s">
        <v>30</v>
      </c>
      <c r="K80" s="105" t="s">
        <v>32</v>
      </c>
      <c r="L80" s="105" t="s">
        <v>86</v>
      </c>
      <c r="M80" s="105" t="s">
        <v>87</v>
      </c>
    </row>
    <row r="81" spans="1:11" x14ac:dyDescent="0.2">
      <c r="A81" s="104">
        <v>44528.602324317129</v>
      </c>
      <c r="B81" s="105" t="s">
        <v>67</v>
      </c>
      <c r="C81" s="105" t="s">
        <v>25</v>
      </c>
      <c r="D81" s="105" t="s">
        <v>32</v>
      </c>
      <c r="E81" s="105" t="s">
        <v>32</v>
      </c>
      <c r="F81" s="105" t="s">
        <v>32</v>
      </c>
      <c r="G81" s="105" t="s">
        <v>32</v>
      </c>
      <c r="H81" s="105" t="s">
        <v>24</v>
      </c>
      <c r="I81" s="105" t="s">
        <v>32</v>
      </c>
      <c r="J81" s="105" t="s">
        <v>32</v>
      </c>
      <c r="K81" s="105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topLeftCell="A70" zoomScale="90" zoomScaleNormal="90" workbookViewId="0">
      <selection activeCell="J84" sqref="J84"/>
    </sheetView>
  </sheetViews>
  <sheetFormatPr defaultColWidth="15" defaultRowHeight="21" x14ac:dyDescent="0.35"/>
  <cols>
    <col min="1" max="1" width="4" style="8" bestFit="1" customWidth="1"/>
    <col min="2" max="2" width="23.875" style="8" customWidth="1"/>
    <col min="3" max="3" width="24.625" style="8" customWidth="1"/>
    <col min="4" max="5" width="5.125" style="43" bestFit="1" customWidth="1"/>
    <col min="6" max="6" width="5.625" style="43" bestFit="1" customWidth="1"/>
    <col min="7" max="7" width="6.25" style="9" customWidth="1"/>
    <col min="8" max="8" width="6.25" style="9" bestFit="1" customWidth="1"/>
    <col min="9" max="10" width="6.25" style="47" bestFit="1" customWidth="1"/>
    <col min="11" max="11" width="6.25" style="29" bestFit="1" customWidth="1"/>
    <col min="12" max="12" width="5" style="8" bestFit="1" customWidth="1"/>
    <col min="13" max="16384" width="15" style="8"/>
  </cols>
  <sheetData>
    <row r="1" spans="1:26" s="90" customFormat="1" ht="24.75" customHeight="1" x14ac:dyDescent="0.2">
      <c r="A1" s="149" t="s">
        <v>14</v>
      </c>
      <c r="B1" s="149" t="s">
        <v>0</v>
      </c>
      <c r="C1" s="149" t="s">
        <v>21</v>
      </c>
      <c r="D1" s="150">
        <v>1</v>
      </c>
      <c r="E1" s="150">
        <v>2</v>
      </c>
      <c r="F1" s="150">
        <v>3</v>
      </c>
      <c r="G1" s="150">
        <v>4</v>
      </c>
      <c r="H1" s="131">
        <v>5</v>
      </c>
      <c r="I1" s="160">
        <v>6</v>
      </c>
      <c r="J1" s="133">
        <v>7</v>
      </c>
      <c r="K1" s="155">
        <v>8</v>
      </c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s="102" customFormat="1" ht="18.75" x14ac:dyDescent="0.2">
      <c r="A2" s="129">
        <v>1</v>
      </c>
      <c r="B2" s="130" t="s">
        <v>65</v>
      </c>
      <c r="C2" s="130" t="s">
        <v>66</v>
      </c>
      <c r="D2" s="151">
        <v>5</v>
      </c>
      <c r="E2" s="151">
        <v>5</v>
      </c>
      <c r="F2" s="151">
        <v>5</v>
      </c>
      <c r="G2" s="151">
        <v>5</v>
      </c>
      <c r="H2" s="132">
        <v>2</v>
      </c>
      <c r="I2" s="161">
        <v>4</v>
      </c>
      <c r="J2" s="134">
        <v>5</v>
      </c>
      <c r="K2" s="156">
        <v>4</v>
      </c>
      <c r="L2" s="91"/>
      <c r="M2" s="91"/>
      <c r="N2" s="91"/>
      <c r="O2" s="91"/>
    </row>
    <row r="3" spans="1:26" s="102" customFormat="1" ht="18.75" x14ac:dyDescent="0.2">
      <c r="A3" s="129">
        <v>2</v>
      </c>
      <c r="B3" s="130" t="s">
        <v>67</v>
      </c>
      <c r="C3" s="130" t="s">
        <v>68</v>
      </c>
      <c r="D3" s="151">
        <v>5</v>
      </c>
      <c r="E3" s="151">
        <v>5</v>
      </c>
      <c r="F3" s="151">
        <v>4</v>
      </c>
      <c r="G3" s="151">
        <v>5</v>
      </c>
      <c r="H3" s="132">
        <v>5</v>
      </c>
      <c r="I3" s="161">
        <v>4</v>
      </c>
      <c r="J3" s="134">
        <v>5</v>
      </c>
      <c r="K3" s="156">
        <v>5</v>
      </c>
      <c r="L3" s="91"/>
      <c r="M3" s="91"/>
      <c r="N3" s="91"/>
      <c r="O3" s="91"/>
    </row>
    <row r="4" spans="1:26" s="102" customFormat="1" ht="18.75" x14ac:dyDescent="0.2">
      <c r="A4" s="129">
        <v>3</v>
      </c>
      <c r="B4" s="130" t="s">
        <v>67</v>
      </c>
      <c r="C4" s="130" t="s">
        <v>70</v>
      </c>
      <c r="D4" s="151">
        <v>4</v>
      </c>
      <c r="E4" s="151">
        <v>3</v>
      </c>
      <c r="F4" s="151">
        <v>4</v>
      </c>
      <c r="G4" s="151">
        <v>4</v>
      </c>
      <c r="H4" s="132">
        <v>2</v>
      </c>
      <c r="I4" s="161">
        <v>4</v>
      </c>
      <c r="J4" s="134">
        <v>4</v>
      </c>
      <c r="K4" s="156">
        <v>4</v>
      </c>
      <c r="L4" s="91"/>
      <c r="M4" s="91"/>
      <c r="N4" s="91"/>
      <c r="O4" s="91"/>
    </row>
    <row r="5" spans="1:26" s="102" customFormat="1" ht="18.75" x14ac:dyDescent="0.2">
      <c r="A5" s="129">
        <v>4</v>
      </c>
      <c r="B5" s="130" t="s">
        <v>67</v>
      </c>
      <c r="C5" s="130" t="s">
        <v>85</v>
      </c>
      <c r="D5" s="151">
        <v>5</v>
      </c>
      <c r="E5" s="151">
        <v>5</v>
      </c>
      <c r="F5" s="151">
        <v>5</v>
      </c>
      <c r="G5" s="151">
        <v>4</v>
      </c>
      <c r="H5" s="132">
        <v>3</v>
      </c>
      <c r="I5" s="161">
        <v>4</v>
      </c>
      <c r="J5" s="134">
        <v>5</v>
      </c>
      <c r="K5" s="156">
        <v>4</v>
      </c>
      <c r="L5" s="91"/>
      <c r="M5" s="91"/>
      <c r="N5" s="91"/>
      <c r="O5" s="91"/>
    </row>
    <row r="6" spans="1:26" s="102" customFormat="1" ht="18.75" x14ac:dyDescent="0.2">
      <c r="A6" s="129">
        <v>5</v>
      </c>
      <c r="B6" s="130" t="s">
        <v>67</v>
      </c>
      <c r="C6" s="130" t="s">
        <v>25</v>
      </c>
      <c r="D6" s="151">
        <v>4</v>
      </c>
      <c r="E6" s="151">
        <v>4</v>
      </c>
      <c r="F6" s="151">
        <v>5</v>
      </c>
      <c r="G6" s="151">
        <v>4</v>
      </c>
      <c r="H6" s="132">
        <v>3</v>
      </c>
      <c r="I6" s="161">
        <v>5</v>
      </c>
      <c r="J6" s="134">
        <v>4</v>
      </c>
      <c r="K6" s="156">
        <v>5</v>
      </c>
      <c r="L6" s="91"/>
      <c r="M6" s="91"/>
      <c r="N6" s="91"/>
      <c r="O6" s="91"/>
    </row>
    <row r="7" spans="1:26" s="102" customFormat="1" ht="18.75" x14ac:dyDescent="0.2">
      <c r="A7" s="129">
        <v>6</v>
      </c>
      <c r="B7" s="130" t="s">
        <v>67</v>
      </c>
      <c r="C7" s="130" t="s">
        <v>25</v>
      </c>
      <c r="D7" s="151">
        <v>5</v>
      </c>
      <c r="E7" s="151">
        <v>5</v>
      </c>
      <c r="F7" s="151">
        <v>5</v>
      </c>
      <c r="G7" s="151">
        <v>5</v>
      </c>
      <c r="H7" s="132">
        <v>2</v>
      </c>
      <c r="I7" s="161">
        <v>4</v>
      </c>
      <c r="J7" s="134">
        <v>5</v>
      </c>
      <c r="K7" s="156">
        <v>5</v>
      </c>
      <c r="L7" s="91"/>
      <c r="M7" s="91"/>
      <c r="N7" s="91"/>
      <c r="O7" s="91"/>
    </row>
    <row r="8" spans="1:26" s="102" customFormat="1" ht="18.75" x14ac:dyDescent="0.2">
      <c r="A8" s="129">
        <v>7</v>
      </c>
      <c r="B8" s="130" t="s">
        <v>67</v>
      </c>
      <c r="C8" s="130" t="s">
        <v>25</v>
      </c>
      <c r="D8" s="151">
        <v>5</v>
      </c>
      <c r="E8" s="151">
        <v>5</v>
      </c>
      <c r="F8" s="151">
        <v>5</v>
      </c>
      <c r="G8" s="151">
        <v>5</v>
      </c>
      <c r="H8" s="132">
        <v>4</v>
      </c>
      <c r="I8" s="161">
        <v>5</v>
      </c>
      <c r="J8" s="134">
        <v>5</v>
      </c>
      <c r="K8" s="156">
        <v>5</v>
      </c>
      <c r="L8" s="91"/>
      <c r="M8" s="91"/>
      <c r="N8" s="91"/>
      <c r="O8" s="91"/>
    </row>
    <row r="9" spans="1:26" s="102" customFormat="1" ht="18.75" x14ac:dyDescent="0.2">
      <c r="A9" s="129">
        <v>8</v>
      </c>
      <c r="B9" s="130" t="s">
        <v>67</v>
      </c>
      <c r="C9" s="130" t="s">
        <v>68</v>
      </c>
      <c r="D9" s="151">
        <v>4</v>
      </c>
      <c r="E9" s="151">
        <v>4</v>
      </c>
      <c r="F9" s="151">
        <v>4</v>
      </c>
      <c r="G9" s="151">
        <v>4</v>
      </c>
      <c r="H9" s="132">
        <v>3</v>
      </c>
      <c r="I9" s="161">
        <v>4</v>
      </c>
      <c r="J9" s="134">
        <v>5</v>
      </c>
      <c r="K9" s="156">
        <v>5</v>
      </c>
      <c r="L9" s="91"/>
      <c r="M9" s="91"/>
      <c r="N9" s="91"/>
      <c r="O9" s="91"/>
    </row>
    <row r="10" spans="1:26" s="102" customFormat="1" ht="18.75" x14ac:dyDescent="0.2">
      <c r="A10" s="129">
        <v>9</v>
      </c>
      <c r="B10" s="130" t="s">
        <v>67</v>
      </c>
      <c r="C10" s="130" t="s">
        <v>72</v>
      </c>
      <c r="D10" s="151">
        <v>5</v>
      </c>
      <c r="E10" s="151">
        <v>5</v>
      </c>
      <c r="F10" s="151">
        <v>4</v>
      </c>
      <c r="G10" s="151">
        <v>5</v>
      </c>
      <c r="H10" s="132">
        <v>2</v>
      </c>
      <c r="I10" s="161">
        <v>4</v>
      </c>
      <c r="J10" s="134">
        <v>5</v>
      </c>
      <c r="K10" s="156">
        <v>4</v>
      </c>
      <c r="L10" s="91"/>
      <c r="M10" s="91"/>
      <c r="N10" s="91"/>
      <c r="O10" s="91"/>
    </row>
    <row r="11" spans="1:26" s="102" customFormat="1" ht="18.75" x14ac:dyDescent="0.2">
      <c r="A11" s="129">
        <v>10</v>
      </c>
      <c r="B11" s="130" t="s">
        <v>67</v>
      </c>
      <c r="C11" s="130" t="s">
        <v>66</v>
      </c>
      <c r="D11" s="151">
        <v>5</v>
      </c>
      <c r="E11" s="151">
        <v>5</v>
      </c>
      <c r="F11" s="151">
        <v>5</v>
      </c>
      <c r="G11" s="151">
        <v>5</v>
      </c>
      <c r="H11" s="132">
        <v>1</v>
      </c>
      <c r="I11" s="161">
        <v>4</v>
      </c>
      <c r="J11" s="134">
        <v>5</v>
      </c>
      <c r="K11" s="156">
        <v>5</v>
      </c>
      <c r="L11" s="91"/>
      <c r="M11" s="91"/>
      <c r="N11" s="91"/>
      <c r="O11" s="91"/>
    </row>
    <row r="12" spans="1:26" s="102" customFormat="1" ht="18.75" x14ac:dyDescent="0.2">
      <c r="A12" s="129">
        <v>11</v>
      </c>
      <c r="B12" s="130" t="s">
        <v>67</v>
      </c>
      <c r="C12" s="130" t="s">
        <v>74</v>
      </c>
      <c r="D12" s="151">
        <v>5</v>
      </c>
      <c r="E12" s="151">
        <v>5</v>
      </c>
      <c r="F12" s="151">
        <v>5</v>
      </c>
      <c r="G12" s="151">
        <v>5</v>
      </c>
      <c r="H12" s="132">
        <v>1</v>
      </c>
      <c r="I12" s="161">
        <v>4</v>
      </c>
      <c r="J12" s="134">
        <v>4</v>
      </c>
      <c r="K12" s="156">
        <v>4</v>
      </c>
      <c r="L12" s="91"/>
      <c r="M12" s="91"/>
      <c r="N12" s="91"/>
      <c r="O12" s="91"/>
    </row>
    <row r="13" spans="1:26" s="102" customFormat="1" ht="18.75" x14ac:dyDescent="0.2">
      <c r="A13" s="129">
        <v>12</v>
      </c>
      <c r="B13" s="130" t="s">
        <v>67</v>
      </c>
      <c r="C13" s="130" t="s">
        <v>68</v>
      </c>
      <c r="D13" s="151">
        <v>4</v>
      </c>
      <c r="E13" s="151">
        <v>4</v>
      </c>
      <c r="F13" s="151">
        <v>4</v>
      </c>
      <c r="G13" s="151">
        <v>4</v>
      </c>
      <c r="H13" s="132">
        <v>3</v>
      </c>
      <c r="I13" s="161">
        <v>4</v>
      </c>
      <c r="J13" s="134">
        <v>4</v>
      </c>
      <c r="K13" s="156">
        <v>4</v>
      </c>
      <c r="L13" s="91"/>
      <c r="M13" s="91"/>
      <c r="N13" s="91"/>
      <c r="O13" s="91"/>
    </row>
    <row r="14" spans="1:26" s="102" customFormat="1" ht="18.75" x14ac:dyDescent="0.2">
      <c r="A14" s="129">
        <v>13</v>
      </c>
      <c r="B14" s="130" t="s">
        <v>67</v>
      </c>
      <c r="C14" s="130" t="s">
        <v>74</v>
      </c>
      <c r="D14" s="151">
        <v>5</v>
      </c>
      <c r="E14" s="151">
        <v>5</v>
      </c>
      <c r="F14" s="151">
        <v>4</v>
      </c>
      <c r="G14" s="151">
        <v>5</v>
      </c>
      <c r="H14" s="132">
        <v>5</v>
      </c>
      <c r="I14" s="161">
        <v>5</v>
      </c>
      <c r="J14" s="134">
        <v>4</v>
      </c>
      <c r="K14" s="156">
        <v>5</v>
      </c>
      <c r="L14" s="91"/>
      <c r="M14" s="91"/>
      <c r="N14" s="91"/>
      <c r="O14" s="91"/>
    </row>
    <row r="15" spans="1:26" s="102" customFormat="1" ht="18.75" x14ac:dyDescent="0.2">
      <c r="A15" s="129">
        <v>14</v>
      </c>
      <c r="B15" s="130" t="s">
        <v>67</v>
      </c>
      <c r="C15" s="130" t="s">
        <v>25</v>
      </c>
      <c r="D15" s="151">
        <v>5</v>
      </c>
      <c r="E15" s="151">
        <v>5</v>
      </c>
      <c r="F15" s="151">
        <v>4</v>
      </c>
      <c r="G15" s="151">
        <v>5</v>
      </c>
      <c r="H15" s="132">
        <v>1</v>
      </c>
      <c r="I15" s="161">
        <v>3</v>
      </c>
      <c r="J15" s="134">
        <v>4</v>
      </c>
      <c r="K15" s="156">
        <v>3</v>
      </c>
      <c r="L15" s="91"/>
      <c r="M15" s="91"/>
      <c r="N15" s="91"/>
      <c r="O15" s="91"/>
    </row>
    <row r="16" spans="1:26" s="102" customFormat="1" ht="18.75" x14ac:dyDescent="0.2">
      <c r="A16" s="129">
        <v>15</v>
      </c>
      <c r="B16" s="130" t="s">
        <v>65</v>
      </c>
      <c r="C16" s="130" t="s">
        <v>75</v>
      </c>
      <c r="D16" s="151">
        <v>5</v>
      </c>
      <c r="E16" s="151">
        <v>5</v>
      </c>
      <c r="F16" s="151">
        <v>5</v>
      </c>
      <c r="G16" s="151">
        <v>5</v>
      </c>
      <c r="H16" s="132">
        <v>3</v>
      </c>
      <c r="I16" s="161">
        <v>5</v>
      </c>
      <c r="J16" s="134">
        <v>5</v>
      </c>
      <c r="K16" s="156">
        <v>5</v>
      </c>
      <c r="L16" s="91"/>
      <c r="M16" s="91"/>
      <c r="N16" s="91"/>
      <c r="O16" s="91"/>
    </row>
    <row r="17" spans="1:15" s="102" customFormat="1" ht="18.75" x14ac:dyDescent="0.2">
      <c r="A17" s="129">
        <v>16</v>
      </c>
      <c r="B17" s="130" t="s">
        <v>67</v>
      </c>
      <c r="C17" s="130" t="s">
        <v>76</v>
      </c>
      <c r="D17" s="151">
        <v>4</v>
      </c>
      <c r="E17" s="151">
        <v>4</v>
      </c>
      <c r="F17" s="151">
        <v>3</v>
      </c>
      <c r="G17" s="151">
        <v>4</v>
      </c>
      <c r="H17" s="132">
        <v>2</v>
      </c>
      <c r="I17" s="161">
        <v>3</v>
      </c>
      <c r="J17" s="134">
        <v>3</v>
      </c>
      <c r="K17" s="156">
        <v>3</v>
      </c>
      <c r="L17" s="91"/>
      <c r="M17" s="91"/>
      <c r="N17" s="91"/>
      <c r="O17" s="91"/>
    </row>
    <row r="18" spans="1:15" s="102" customFormat="1" ht="18.75" x14ac:dyDescent="0.2">
      <c r="A18" s="129">
        <v>17</v>
      </c>
      <c r="B18" s="130" t="s">
        <v>67</v>
      </c>
      <c r="C18" s="130" t="s">
        <v>25</v>
      </c>
      <c r="D18" s="151">
        <v>5</v>
      </c>
      <c r="E18" s="151">
        <v>4</v>
      </c>
      <c r="F18" s="151">
        <v>5</v>
      </c>
      <c r="G18" s="151">
        <v>4</v>
      </c>
      <c r="H18" s="132">
        <v>3</v>
      </c>
      <c r="I18" s="161">
        <v>4</v>
      </c>
      <c r="J18" s="134">
        <v>4</v>
      </c>
      <c r="K18" s="156">
        <v>4</v>
      </c>
      <c r="L18" s="91"/>
      <c r="M18" s="91"/>
      <c r="N18" s="91"/>
      <c r="O18" s="91"/>
    </row>
    <row r="19" spans="1:15" s="102" customFormat="1" ht="18.75" x14ac:dyDescent="0.2">
      <c r="A19" s="129">
        <v>18</v>
      </c>
      <c r="B19" s="130" t="s">
        <v>67</v>
      </c>
      <c r="C19" s="130" t="s">
        <v>22</v>
      </c>
      <c r="D19" s="151">
        <v>4</v>
      </c>
      <c r="E19" s="151">
        <v>4</v>
      </c>
      <c r="F19" s="151">
        <v>4</v>
      </c>
      <c r="G19" s="151">
        <v>3</v>
      </c>
      <c r="H19" s="132">
        <v>2</v>
      </c>
      <c r="I19" s="161">
        <v>3</v>
      </c>
      <c r="J19" s="134">
        <v>4</v>
      </c>
      <c r="K19" s="156">
        <v>4</v>
      </c>
      <c r="L19" s="91"/>
      <c r="M19" s="91"/>
      <c r="N19" s="91"/>
      <c r="O19" s="91"/>
    </row>
    <row r="20" spans="1:15" s="102" customFormat="1" ht="18.75" x14ac:dyDescent="0.2">
      <c r="A20" s="129">
        <v>19</v>
      </c>
      <c r="B20" s="130" t="s">
        <v>67</v>
      </c>
      <c r="C20" s="130" t="s">
        <v>66</v>
      </c>
      <c r="D20" s="151">
        <v>4</v>
      </c>
      <c r="E20" s="151">
        <v>4</v>
      </c>
      <c r="F20" s="151">
        <v>4</v>
      </c>
      <c r="G20" s="151">
        <v>4</v>
      </c>
      <c r="H20" s="132">
        <v>2</v>
      </c>
      <c r="I20" s="161">
        <v>4</v>
      </c>
      <c r="J20" s="134">
        <v>4</v>
      </c>
      <c r="K20" s="156">
        <v>5</v>
      </c>
      <c r="L20" s="91"/>
      <c r="M20" s="91"/>
      <c r="N20" s="91"/>
      <c r="O20" s="91"/>
    </row>
    <row r="21" spans="1:15" s="102" customFormat="1" ht="18.75" x14ac:dyDescent="0.2">
      <c r="A21" s="129">
        <v>20</v>
      </c>
      <c r="B21" s="130" t="s">
        <v>67</v>
      </c>
      <c r="C21" s="130" t="s">
        <v>70</v>
      </c>
      <c r="D21" s="151">
        <v>5</v>
      </c>
      <c r="E21" s="151">
        <v>5</v>
      </c>
      <c r="F21" s="151">
        <v>5</v>
      </c>
      <c r="G21" s="151">
        <v>5</v>
      </c>
      <c r="H21" s="132">
        <v>4</v>
      </c>
      <c r="I21" s="161">
        <v>5</v>
      </c>
      <c r="J21" s="134">
        <v>5</v>
      </c>
      <c r="K21" s="156">
        <v>5</v>
      </c>
      <c r="L21" s="91"/>
      <c r="M21" s="91"/>
      <c r="N21" s="91"/>
      <c r="O21" s="91"/>
    </row>
    <row r="22" spans="1:15" s="102" customFormat="1" ht="18.75" x14ac:dyDescent="0.2">
      <c r="A22" s="129">
        <v>21</v>
      </c>
      <c r="B22" s="130" t="s">
        <v>67</v>
      </c>
      <c r="C22" s="130" t="s">
        <v>94</v>
      </c>
      <c r="D22" s="151">
        <v>5</v>
      </c>
      <c r="E22" s="151">
        <v>4</v>
      </c>
      <c r="F22" s="151">
        <v>5</v>
      </c>
      <c r="G22" s="151">
        <v>5</v>
      </c>
      <c r="H22" s="132">
        <v>1</v>
      </c>
      <c r="I22" s="161">
        <v>4</v>
      </c>
      <c r="J22" s="134">
        <v>5</v>
      </c>
      <c r="K22" s="156">
        <v>4</v>
      </c>
      <c r="L22" s="91"/>
      <c r="M22" s="91"/>
      <c r="N22" s="91"/>
      <c r="O22" s="91"/>
    </row>
    <row r="23" spans="1:15" s="102" customFormat="1" ht="18.75" x14ac:dyDescent="0.2">
      <c r="A23" s="129">
        <v>22</v>
      </c>
      <c r="B23" s="130" t="s">
        <v>67</v>
      </c>
      <c r="C23" s="130" t="s">
        <v>22</v>
      </c>
      <c r="D23" s="151">
        <v>5</v>
      </c>
      <c r="E23" s="151">
        <v>5</v>
      </c>
      <c r="F23" s="151">
        <v>5</v>
      </c>
      <c r="G23" s="151">
        <v>5</v>
      </c>
      <c r="H23" s="132">
        <v>2</v>
      </c>
      <c r="I23" s="161">
        <v>4</v>
      </c>
      <c r="J23" s="134">
        <v>5</v>
      </c>
      <c r="K23" s="156">
        <v>5</v>
      </c>
      <c r="L23" s="91"/>
      <c r="M23" s="91"/>
      <c r="N23" s="91"/>
      <c r="O23" s="91"/>
    </row>
    <row r="24" spans="1:15" s="102" customFormat="1" ht="18.75" x14ac:dyDescent="0.2">
      <c r="A24" s="129">
        <v>23</v>
      </c>
      <c r="B24" s="130" t="s">
        <v>67</v>
      </c>
      <c r="C24" s="130" t="s">
        <v>68</v>
      </c>
      <c r="D24" s="151">
        <v>5</v>
      </c>
      <c r="E24" s="151">
        <v>4</v>
      </c>
      <c r="F24" s="151">
        <v>4</v>
      </c>
      <c r="G24" s="151">
        <v>4</v>
      </c>
      <c r="H24" s="132">
        <v>3</v>
      </c>
      <c r="I24" s="161">
        <v>4</v>
      </c>
      <c r="J24" s="134">
        <v>5</v>
      </c>
      <c r="K24" s="156">
        <v>5</v>
      </c>
      <c r="L24" s="91"/>
      <c r="M24" s="91"/>
      <c r="N24" s="91"/>
      <c r="O24" s="91"/>
    </row>
    <row r="25" spans="1:15" s="102" customFormat="1" ht="18.75" x14ac:dyDescent="0.2">
      <c r="A25" s="129">
        <v>24</v>
      </c>
      <c r="B25" s="130" t="s">
        <v>67</v>
      </c>
      <c r="C25" s="130" t="s">
        <v>25</v>
      </c>
      <c r="D25" s="151">
        <v>5</v>
      </c>
      <c r="E25" s="151">
        <v>3</v>
      </c>
      <c r="F25" s="151">
        <v>3</v>
      </c>
      <c r="G25" s="151">
        <v>5</v>
      </c>
      <c r="H25" s="132">
        <v>3</v>
      </c>
      <c r="I25" s="161">
        <v>4</v>
      </c>
      <c r="J25" s="134">
        <v>5</v>
      </c>
      <c r="K25" s="156">
        <v>5</v>
      </c>
      <c r="L25" s="91"/>
      <c r="M25" s="91"/>
      <c r="N25" s="91"/>
      <c r="O25" s="91"/>
    </row>
    <row r="26" spans="1:15" s="102" customFormat="1" ht="18.75" x14ac:dyDescent="0.2">
      <c r="A26" s="129">
        <v>25</v>
      </c>
      <c r="B26" s="130" t="s">
        <v>67</v>
      </c>
      <c r="C26" s="130" t="s">
        <v>70</v>
      </c>
      <c r="D26" s="151">
        <v>4</v>
      </c>
      <c r="E26" s="151">
        <v>4</v>
      </c>
      <c r="F26" s="151">
        <v>3</v>
      </c>
      <c r="G26" s="151">
        <v>4</v>
      </c>
      <c r="H26" s="132">
        <v>3</v>
      </c>
      <c r="I26" s="161">
        <v>4</v>
      </c>
      <c r="J26" s="134">
        <v>4</v>
      </c>
      <c r="K26" s="156">
        <v>5</v>
      </c>
      <c r="L26" s="91"/>
      <c r="M26" s="91"/>
      <c r="N26" s="91"/>
      <c r="O26" s="91"/>
    </row>
    <row r="27" spans="1:15" s="102" customFormat="1" ht="18.75" x14ac:dyDescent="0.2">
      <c r="A27" s="129">
        <v>26</v>
      </c>
      <c r="B27" s="130" t="s">
        <v>67</v>
      </c>
      <c r="C27" s="130" t="s">
        <v>83</v>
      </c>
      <c r="D27" s="151">
        <v>4</v>
      </c>
      <c r="E27" s="151">
        <v>4</v>
      </c>
      <c r="F27" s="151">
        <v>4</v>
      </c>
      <c r="G27" s="151">
        <v>4</v>
      </c>
      <c r="H27" s="132">
        <v>5</v>
      </c>
      <c r="I27" s="161">
        <v>4</v>
      </c>
      <c r="J27" s="134">
        <v>4</v>
      </c>
      <c r="K27" s="156">
        <v>5</v>
      </c>
      <c r="L27" s="91"/>
      <c r="M27" s="91"/>
      <c r="N27" s="91"/>
      <c r="O27" s="91"/>
    </row>
    <row r="28" spans="1:15" s="102" customFormat="1" ht="18.75" x14ac:dyDescent="0.2">
      <c r="A28" s="129">
        <v>27</v>
      </c>
      <c r="B28" s="130" t="s">
        <v>67</v>
      </c>
      <c r="C28" s="130" t="s">
        <v>83</v>
      </c>
      <c r="D28" s="151">
        <v>5</v>
      </c>
      <c r="E28" s="151">
        <v>5</v>
      </c>
      <c r="F28" s="151">
        <v>5</v>
      </c>
      <c r="G28" s="151">
        <v>4</v>
      </c>
      <c r="H28" s="132">
        <v>1</v>
      </c>
      <c r="I28" s="161">
        <v>2</v>
      </c>
      <c r="J28" s="134">
        <v>4</v>
      </c>
      <c r="K28" s="156">
        <v>4</v>
      </c>
      <c r="L28" s="91"/>
      <c r="M28" s="91"/>
      <c r="N28" s="91"/>
      <c r="O28" s="91"/>
    </row>
    <row r="29" spans="1:15" s="102" customFormat="1" ht="18.75" x14ac:dyDescent="0.2">
      <c r="A29" s="129">
        <v>28</v>
      </c>
      <c r="B29" s="130" t="s">
        <v>67</v>
      </c>
      <c r="C29" s="130" t="s">
        <v>101</v>
      </c>
      <c r="D29" s="151">
        <v>5</v>
      </c>
      <c r="E29" s="151">
        <v>4</v>
      </c>
      <c r="F29" s="151">
        <v>4</v>
      </c>
      <c r="G29" s="151">
        <v>4</v>
      </c>
      <c r="H29" s="132">
        <v>1</v>
      </c>
      <c r="I29" s="161">
        <v>4</v>
      </c>
      <c r="J29" s="134">
        <v>4</v>
      </c>
      <c r="K29" s="156">
        <v>4</v>
      </c>
      <c r="L29" s="91"/>
      <c r="M29" s="91"/>
      <c r="N29" s="91"/>
      <c r="O29" s="91"/>
    </row>
    <row r="30" spans="1:15" s="102" customFormat="1" ht="18.75" x14ac:dyDescent="0.2">
      <c r="A30" s="129">
        <v>29</v>
      </c>
      <c r="B30" s="130" t="s">
        <v>67</v>
      </c>
      <c r="C30" s="130" t="s">
        <v>68</v>
      </c>
      <c r="D30" s="151">
        <v>5</v>
      </c>
      <c r="E30" s="151">
        <v>5</v>
      </c>
      <c r="F30" s="151">
        <v>5</v>
      </c>
      <c r="G30" s="151">
        <v>5</v>
      </c>
      <c r="H30" s="132">
        <v>3</v>
      </c>
      <c r="I30" s="161">
        <v>5</v>
      </c>
      <c r="J30" s="134">
        <v>5</v>
      </c>
      <c r="K30" s="156">
        <v>5</v>
      </c>
      <c r="L30" s="91"/>
      <c r="M30" s="91"/>
      <c r="N30" s="91"/>
      <c r="O30" s="91"/>
    </row>
    <row r="31" spans="1:15" s="102" customFormat="1" ht="18.75" x14ac:dyDescent="0.2">
      <c r="A31" s="129">
        <v>30</v>
      </c>
      <c r="B31" s="130" t="s">
        <v>67</v>
      </c>
      <c r="C31" s="130" t="s">
        <v>68</v>
      </c>
      <c r="D31" s="151">
        <v>5</v>
      </c>
      <c r="E31" s="151">
        <v>4</v>
      </c>
      <c r="F31" s="151">
        <v>4</v>
      </c>
      <c r="G31" s="151">
        <v>4</v>
      </c>
      <c r="H31" s="132">
        <v>1</v>
      </c>
      <c r="I31" s="161">
        <v>4</v>
      </c>
      <c r="J31" s="134">
        <v>4</v>
      </c>
      <c r="K31" s="156">
        <v>4</v>
      </c>
      <c r="L31" s="91"/>
      <c r="M31" s="91"/>
      <c r="N31" s="91"/>
      <c r="O31" s="91"/>
    </row>
    <row r="32" spans="1:15" s="102" customFormat="1" ht="18.75" x14ac:dyDescent="0.2">
      <c r="A32" s="129">
        <v>31</v>
      </c>
      <c r="B32" s="130" t="s">
        <v>67</v>
      </c>
      <c r="C32" s="130" t="s">
        <v>85</v>
      </c>
      <c r="D32" s="151">
        <v>4</v>
      </c>
      <c r="E32" s="151">
        <v>4</v>
      </c>
      <c r="F32" s="151">
        <v>4</v>
      </c>
      <c r="G32" s="151">
        <v>4</v>
      </c>
      <c r="H32" s="132">
        <v>2</v>
      </c>
      <c r="I32" s="161">
        <v>4</v>
      </c>
      <c r="J32" s="134">
        <v>5</v>
      </c>
      <c r="K32" s="156">
        <v>4</v>
      </c>
      <c r="L32" s="91"/>
      <c r="M32" s="91"/>
      <c r="N32" s="91"/>
      <c r="O32" s="91"/>
    </row>
    <row r="33" spans="1:15" s="102" customFormat="1" ht="18.75" x14ac:dyDescent="0.2">
      <c r="A33" s="129">
        <v>32</v>
      </c>
      <c r="B33" s="130" t="s">
        <v>67</v>
      </c>
      <c r="C33" s="130" t="s">
        <v>25</v>
      </c>
      <c r="D33" s="151">
        <v>4</v>
      </c>
      <c r="E33" s="151">
        <v>4</v>
      </c>
      <c r="F33" s="151">
        <v>4</v>
      </c>
      <c r="G33" s="151">
        <v>4</v>
      </c>
      <c r="H33" s="132">
        <v>2</v>
      </c>
      <c r="I33" s="161">
        <v>4</v>
      </c>
      <c r="J33" s="134">
        <v>4</v>
      </c>
      <c r="K33" s="156">
        <v>4</v>
      </c>
      <c r="L33" s="91"/>
      <c r="M33" s="91"/>
      <c r="N33" s="91"/>
      <c r="O33" s="91"/>
    </row>
    <row r="34" spans="1:15" s="102" customFormat="1" ht="18.75" x14ac:dyDescent="0.2">
      <c r="A34" s="129">
        <v>33</v>
      </c>
      <c r="B34" s="130" t="s">
        <v>67</v>
      </c>
      <c r="C34" s="130" t="s">
        <v>85</v>
      </c>
      <c r="D34" s="151">
        <v>5</v>
      </c>
      <c r="E34" s="151">
        <v>5</v>
      </c>
      <c r="F34" s="151">
        <v>5</v>
      </c>
      <c r="G34" s="151">
        <v>4</v>
      </c>
      <c r="H34" s="132">
        <v>3</v>
      </c>
      <c r="I34" s="161">
        <v>4</v>
      </c>
      <c r="J34" s="134">
        <v>4</v>
      </c>
      <c r="K34" s="156">
        <v>4</v>
      </c>
      <c r="L34" s="91"/>
      <c r="M34" s="91"/>
      <c r="N34" s="91"/>
      <c r="O34" s="91"/>
    </row>
    <row r="35" spans="1:15" s="102" customFormat="1" ht="18.75" x14ac:dyDescent="0.2">
      <c r="A35" s="129">
        <v>34</v>
      </c>
      <c r="B35" s="130" t="s">
        <v>67</v>
      </c>
      <c r="C35" s="130" t="s">
        <v>25</v>
      </c>
      <c r="D35" s="151">
        <v>5</v>
      </c>
      <c r="E35" s="151">
        <v>5</v>
      </c>
      <c r="F35" s="151">
        <v>5</v>
      </c>
      <c r="G35" s="151">
        <v>4</v>
      </c>
      <c r="H35" s="132">
        <v>2</v>
      </c>
      <c r="I35" s="161">
        <v>4</v>
      </c>
      <c r="J35" s="134">
        <v>5</v>
      </c>
      <c r="K35" s="156">
        <v>4</v>
      </c>
      <c r="L35" s="91"/>
      <c r="M35" s="91"/>
      <c r="N35" s="91"/>
      <c r="O35" s="91"/>
    </row>
    <row r="36" spans="1:15" s="102" customFormat="1" ht="18.75" x14ac:dyDescent="0.2">
      <c r="A36" s="129">
        <v>35</v>
      </c>
      <c r="B36" s="130" t="s">
        <v>67</v>
      </c>
      <c r="C36" s="130" t="s">
        <v>66</v>
      </c>
      <c r="D36" s="151">
        <v>5</v>
      </c>
      <c r="E36" s="151">
        <v>4</v>
      </c>
      <c r="F36" s="151">
        <v>2</v>
      </c>
      <c r="G36" s="151">
        <v>5</v>
      </c>
      <c r="H36" s="132">
        <v>3</v>
      </c>
      <c r="I36" s="161">
        <v>4</v>
      </c>
      <c r="J36" s="134">
        <v>4</v>
      </c>
      <c r="K36" s="156">
        <v>4</v>
      </c>
      <c r="L36" s="91"/>
      <c r="M36" s="91"/>
      <c r="N36" s="91"/>
      <c r="O36" s="91"/>
    </row>
    <row r="37" spans="1:15" s="102" customFormat="1" ht="18.75" x14ac:dyDescent="0.2">
      <c r="A37" s="129">
        <v>36</v>
      </c>
      <c r="B37" s="130" t="s">
        <v>67</v>
      </c>
      <c r="C37" s="130" t="s">
        <v>66</v>
      </c>
      <c r="D37" s="151">
        <v>4</v>
      </c>
      <c r="E37" s="151">
        <v>4</v>
      </c>
      <c r="F37" s="151">
        <v>4</v>
      </c>
      <c r="G37" s="151">
        <v>4</v>
      </c>
      <c r="H37" s="132">
        <v>4</v>
      </c>
      <c r="I37" s="161">
        <v>4</v>
      </c>
      <c r="J37" s="134">
        <v>4</v>
      </c>
      <c r="K37" s="156">
        <v>4</v>
      </c>
      <c r="L37" s="91"/>
      <c r="M37" s="91"/>
      <c r="N37" s="91"/>
      <c r="O37" s="91"/>
    </row>
    <row r="38" spans="1:15" s="102" customFormat="1" ht="18.75" x14ac:dyDescent="0.2">
      <c r="A38" s="129">
        <v>37</v>
      </c>
      <c r="B38" s="130" t="s">
        <v>67</v>
      </c>
      <c r="C38" s="130" t="s">
        <v>25</v>
      </c>
      <c r="D38" s="151">
        <v>5</v>
      </c>
      <c r="E38" s="151">
        <v>5</v>
      </c>
      <c r="F38" s="151">
        <v>5</v>
      </c>
      <c r="G38" s="151">
        <v>4</v>
      </c>
      <c r="H38" s="132">
        <v>3</v>
      </c>
      <c r="I38" s="161">
        <v>4</v>
      </c>
      <c r="J38" s="134">
        <v>4</v>
      </c>
      <c r="K38" s="156">
        <v>4</v>
      </c>
      <c r="L38" s="91"/>
      <c r="M38" s="91"/>
      <c r="N38" s="91"/>
      <c r="O38" s="91"/>
    </row>
    <row r="39" spans="1:15" s="102" customFormat="1" ht="18.75" x14ac:dyDescent="0.2">
      <c r="A39" s="129">
        <v>38</v>
      </c>
      <c r="B39" s="130" t="s">
        <v>67</v>
      </c>
      <c r="C39" s="130" t="s">
        <v>98</v>
      </c>
      <c r="D39" s="151">
        <v>5</v>
      </c>
      <c r="E39" s="151">
        <v>4</v>
      </c>
      <c r="F39" s="151">
        <v>3</v>
      </c>
      <c r="G39" s="151">
        <v>4</v>
      </c>
      <c r="H39" s="132">
        <v>2</v>
      </c>
      <c r="I39" s="161">
        <v>4</v>
      </c>
      <c r="J39" s="134">
        <v>5</v>
      </c>
      <c r="K39" s="156">
        <v>4</v>
      </c>
      <c r="L39" s="91"/>
      <c r="M39" s="91"/>
      <c r="N39" s="91"/>
      <c r="O39" s="91"/>
    </row>
    <row r="40" spans="1:15" s="102" customFormat="1" ht="18.75" x14ac:dyDescent="0.2">
      <c r="A40" s="129">
        <v>39</v>
      </c>
      <c r="B40" s="130" t="s">
        <v>67</v>
      </c>
      <c r="C40" s="130" t="s">
        <v>72</v>
      </c>
      <c r="D40" s="151">
        <v>5</v>
      </c>
      <c r="E40" s="151">
        <v>5</v>
      </c>
      <c r="F40" s="151">
        <v>4</v>
      </c>
      <c r="G40" s="151">
        <v>5</v>
      </c>
      <c r="H40" s="132">
        <v>2</v>
      </c>
      <c r="I40" s="161">
        <v>4</v>
      </c>
      <c r="J40" s="134">
        <v>4</v>
      </c>
      <c r="K40" s="156">
        <v>4</v>
      </c>
      <c r="L40" s="91"/>
      <c r="M40" s="91"/>
      <c r="N40" s="91"/>
      <c r="O40" s="91"/>
    </row>
    <row r="41" spans="1:15" s="102" customFormat="1" ht="18.75" x14ac:dyDescent="0.2">
      <c r="A41" s="129">
        <v>40</v>
      </c>
      <c r="B41" s="130" t="s">
        <v>67</v>
      </c>
      <c r="C41" s="130" t="s">
        <v>70</v>
      </c>
      <c r="D41" s="151">
        <v>5</v>
      </c>
      <c r="E41" s="151">
        <v>5</v>
      </c>
      <c r="F41" s="151">
        <v>5</v>
      </c>
      <c r="G41" s="151">
        <v>5</v>
      </c>
      <c r="H41" s="132">
        <v>4</v>
      </c>
      <c r="I41" s="161">
        <v>4</v>
      </c>
      <c r="J41" s="134">
        <v>4</v>
      </c>
      <c r="K41" s="156">
        <v>5</v>
      </c>
      <c r="L41" s="91"/>
      <c r="M41" s="91"/>
      <c r="N41" s="91"/>
      <c r="O41" s="91"/>
    </row>
    <row r="42" spans="1:15" s="102" customFormat="1" ht="18.75" x14ac:dyDescent="0.2">
      <c r="A42" s="129">
        <v>41</v>
      </c>
      <c r="B42" s="130" t="s">
        <v>67</v>
      </c>
      <c r="C42" s="130" t="s">
        <v>89</v>
      </c>
      <c r="D42" s="151">
        <v>5</v>
      </c>
      <c r="E42" s="151">
        <v>5</v>
      </c>
      <c r="F42" s="151">
        <v>4</v>
      </c>
      <c r="G42" s="151">
        <v>5</v>
      </c>
      <c r="H42" s="132">
        <v>3</v>
      </c>
      <c r="I42" s="161">
        <v>4</v>
      </c>
      <c r="J42" s="134">
        <v>5</v>
      </c>
      <c r="K42" s="156">
        <v>5</v>
      </c>
      <c r="L42" s="91"/>
      <c r="M42" s="91"/>
      <c r="N42" s="91"/>
      <c r="O42" s="91"/>
    </row>
    <row r="43" spans="1:15" s="102" customFormat="1" ht="18.75" x14ac:dyDescent="0.2">
      <c r="A43" s="129">
        <v>42</v>
      </c>
      <c r="B43" s="130" t="s">
        <v>67</v>
      </c>
      <c r="C43" s="130" t="s">
        <v>25</v>
      </c>
      <c r="D43" s="151">
        <v>5</v>
      </c>
      <c r="E43" s="151">
        <v>3</v>
      </c>
      <c r="F43" s="151">
        <v>4</v>
      </c>
      <c r="G43" s="151">
        <v>4</v>
      </c>
      <c r="H43" s="132">
        <v>3</v>
      </c>
      <c r="I43" s="161">
        <v>4</v>
      </c>
      <c r="J43" s="134">
        <v>5</v>
      </c>
      <c r="K43" s="156">
        <v>5</v>
      </c>
      <c r="L43" s="91"/>
      <c r="M43" s="91"/>
      <c r="N43" s="91"/>
      <c r="O43" s="91"/>
    </row>
    <row r="44" spans="1:15" s="102" customFormat="1" ht="18.75" x14ac:dyDescent="0.2">
      <c r="A44" s="129">
        <v>43</v>
      </c>
      <c r="B44" s="130" t="s">
        <v>67</v>
      </c>
      <c r="C44" s="130" t="s">
        <v>68</v>
      </c>
      <c r="D44" s="151">
        <v>4</v>
      </c>
      <c r="E44" s="151">
        <v>4</v>
      </c>
      <c r="F44" s="151">
        <v>4</v>
      </c>
      <c r="G44" s="151">
        <v>4</v>
      </c>
      <c r="H44" s="132">
        <v>2</v>
      </c>
      <c r="I44" s="161">
        <v>4</v>
      </c>
      <c r="J44" s="134">
        <v>5</v>
      </c>
      <c r="K44" s="156">
        <v>5</v>
      </c>
      <c r="L44" s="91"/>
      <c r="M44" s="91"/>
      <c r="N44" s="91"/>
      <c r="O44" s="91"/>
    </row>
    <row r="45" spans="1:15" s="102" customFormat="1" ht="18.75" x14ac:dyDescent="0.2">
      <c r="A45" s="129">
        <v>44</v>
      </c>
      <c r="B45" s="130" t="s">
        <v>67</v>
      </c>
      <c r="C45" s="130" t="s">
        <v>66</v>
      </c>
      <c r="D45" s="151">
        <v>5</v>
      </c>
      <c r="E45" s="151">
        <v>5</v>
      </c>
      <c r="F45" s="151">
        <v>5</v>
      </c>
      <c r="G45" s="151">
        <v>5</v>
      </c>
      <c r="H45" s="132">
        <v>1</v>
      </c>
      <c r="I45" s="161">
        <v>4</v>
      </c>
      <c r="J45" s="134">
        <v>5</v>
      </c>
      <c r="K45" s="156">
        <v>5</v>
      </c>
      <c r="L45" s="91"/>
      <c r="M45" s="91"/>
      <c r="N45" s="91"/>
      <c r="O45" s="91"/>
    </row>
    <row r="46" spans="1:15" s="102" customFormat="1" ht="18.75" x14ac:dyDescent="0.2">
      <c r="A46" s="129">
        <v>45</v>
      </c>
      <c r="B46" s="130" t="s">
        <v>65</v>
      </c>
      <c r="C46" s="130" t="s">
        <v>26</v>
      </c>
      <c r="D46" s="151">
        <v>4</v>
      </c>
      <c r="E46" s="151">
        <v>4</v>
      </c>
      <c r="F46" s="151">
        <v>4</v>
      </c>
      <c r="G46" s="151">
        <v>4</v>
      </c>
      <c r="H46" s="132">
        <v>3</v>
      </c>
      <c r="I46" s="161">
        <v>4</v>
      </c>
      <c r="J46" s="134">
        <v>4</v>
      </c>
      <c r="K46" s="156">
        <v>4</v>
      </c>
      <c r="L46" s="91"/>
      <c r="M46" s="91"/>
      <c r="N46" s="91"/>
      <c r="O46" s="91"/>
    </row>
    <row r="47" spans="1:15" s="102" customFormat="1" ht="18.75" x14ac:dyDescent="0.2">
      <c r="A47" s="129">
        <v>46</v>
      </c>
      <c r="B47" s="130" t="s">
        <v>67</v>
      </c>
      <c r="C47" s="130" t="s">
        <v>95</v>
      </c>
      <c r="D47" s="151">
        <v>4</v>
      </c>
      <c r="E47" s="151">
        <v>3</v>
      </c>
      <c r="F47" s="151">
        <v>4</v>
      </c>
      <c r="G47" s="151">
        <v>4</v>
      </c>
      <c r="H47" s="132">
        <v>3</v>
      </c>
      <c r="I47" s="161">
        <v>4</v>
      </c>
      <c r="J47" s="134">
        <v>4</v>
      </c>
      <c r="K47" s="156">
        <v>4</v>
      </c>
      <c r="L47" s="91"/>
      <c r="M47" s="91"/>
      <c r="N47" s="91"/>
      <c r="O47" s="91"/>
    </row>
    <row r="48" spans="1:15" s="102" customFormat="1" ht="18.75" x14ac:dyDescent="0.2">
      <c r="A48" s="129">
        <v>47</v>
      </c>
      <c r="B48" s="130" t="s">
        <v>67</v>
      </c>
      <c r="C48" s="130" t="s">
        <v>97</v>
      </c>
      <c r="D48" s="151">
        <v>5</v>
      </c>
      <c r="E48" s="151">
        <v>4</v>
      </c>
      <c r="F48" s="151">
        <v>4</v>
      </c>
      <c r="G48" s="151">
        <v>4</v>
      </c>
      <c r="H48" s="132">
        <v>2</v>
      </c>
      <c r="I48" s="161">
        <v>4</v>
      </c>
      <c r="J48" s="134">
        <v>4</v>
      </c>
      <c r="K48" s="156">
        <v>4</v>
      </c>
      <c r="L48" s="91"/>
      <c r="M48" s="91"/>
      <c r="N48" s="91"/>
      <c r="O48" s="91"/>
    </row>
    <row r="49" spans="1:15" s="102" customFormat="1" ht="18.75" x14ac:dyDescent="0.2">
      <c r="A49" s="129">
        <v>48</v>
      </c>
      <c r="B49" s="130" t="s">
        <v>67</v>
      </c>
      <c r="C49" s="130" t="s">
        <v>83</v>
      </c>
      <c r="D49" s="151">
        <v>5</v>
      </c>
      <c r="E49" s="151">
        <v>5</v>
      </c>
      <c r="F49" s="151">
        <v>5</v>
      </c>
      <c r="G49" s="151">
        <v>5</v>
      </c>
      <c r="H49" s="132">
        <v>5</v>
      </c>
      <c r="I49" s="161">
        <v>5</v>
      </c>
      <c r="J49" s="134">
        <v>5</v>
      </c>
      <c r="K49" s="156">
        <v>5</v>
      </c>
      <c r="L49" s="91"/>
      <c r="M49" s="91"/>
      <c r="N49" s="91"/>
      <c r="O49" s="91"/>
    </row>
    <row r="50" spans="1:15" s="102" customFormat="1" ht="18.75" x14ac:dyDescent="0.2">
      <c r="A50" s="129">
        <v>49</v>
      </c>
      <c r="B50" s="130" t="s">
        <v>65</v>
      </c>
      <c r="C50" s="130" t="s">
        <v>66</v>
      </c>
      <c r="D50" s="151">
        <v>5</v>
      </c>
      <c r="E50" s="151">
        <v>5</v>
      </c>
      <c r="F50" s="151">
        <v>5</v>
      </c>
      <c r="G50" s="151">
        <v>5</v>
      </c>
      <c r="H50" s="132">
        <v>2</v>
      </c>
      <c r="I50" s="161">
        <v>4</v>
      </c>
      <c r="J50" s="134">
        <v>5</v>
      </c>
      <c r="K50" s="156">
        <v>4</v>
      </c>
      <c r="L50" s="91"/>
      <c r="M50" s="91"/>
      <c r="N50" s="91"/>
      <c r="O50" s="91"/>
    </row>
    <row r="51" spans="1:15" s="102" customFormat="1" ht="18.75" x14ac:dyDescent="0.2">
      <c r="A51" s="129">
        <v>50</v>
      </c>
      <c r="B51" s="130" t="s">
        <v>67</v>
      </c>
      <c r="C51" s="130" t="s">
        <v>68</v>
      </c>
      <c r="D51" s="151">
        <v>5</v>
      </c>
      <c r="E51" s="151">
        <v>5</v>
      </c>
      <c r="F51" s="151">
        <v>4</v>
      </c>
      <c r="G51" s="151">
        <v>5</v>
      </c>
      <c r="H51" s="132">
        <v>5</v>
      </c>
      <c r="I51" s="161">
        <v>4</v>
      </c>
      <c r="J51" s="134">
        <v>5</v>
      </c>
      <c r="K51" s="156">
        <v>5</v>
      </c>
      <c r="L51" s="91"/>
      <c r="M51" s="91"/>
      <c r="N51" s="91"/>
      <c r="O51" s="91"/>
    </row>
    <row r="52" spans="1:15" s="102" customFormat="1" ht="18.75" x14ac:dyDescent="0.2">
      <c r="A52" s="129">
        <v>51</v>
      </c>
      <c r="B52" s="130" t="s">
        <v>67</v>
      </c>
      <c r="C52" s="130" t="s">
        <v>70</v>
      </c>
      <c r="D52" s="151">
        <v>4</v>
      </c>
      <c r="E52" s="151">
        <v>3</v>
      </c>
      <c r="F52" s="151">
        <v>4</v>
      </c>
      <c r="G52" s="151">
        <v>4</v>
      </c>
      <c r="H52" s="132">
        <v>2</v>
      </c>
      <c r="I52" s="161">
        <v>4</v>
      </c>
      <c r="J52" s="134">
        <v>4</v>
      </c>
      <c r="K52" s="156">
        <v>4</v>
      </c>
      <c r="L52" s="91"/>
      <c r="M52" s="91"/>
      <c r="N52" s="91"/>
      <c r="O52" s="91"/>
    </row>
    <row r="53" spans="1:15" s="102" customFormat="1" ht="18.75" x14ac:dyDescent="0.2">
      <c r="A53" s="129">
        <v>52</v>
      </c>
      <c r="B53" s="130" t="s">
        <v>67</v>
      </c>
      <c r="C53" s="130" t="s">
        <v>85</v>
      </c>
      <c r="D53" s="151">
        <v>5</v>
      </c>
      <c r="E53" s="151">
        <v>5</v>
      </c>
      <c r="F53" s="151">
        <v>5</v>
      </c>
      <c r="G53" s="151">
        <v>4</v>
      </c>
      <c r="H53" s="132">
        <v>3</v>
      </c>
      <c r="I53" s="161">
        <v>4</v>
      </c>
      <c r="J53" s="134">
        <v>5</v>
      </c>
      <c r="K53" s="156">
        <v>4</v>
      </c>
      <c r="L53" s="91"/>
      <c r="M53" s="91"/>
      <c r="N53" s="91"/>
      <c r="O53" s="91"/>
    </row>
    <row r="54" spans="1:15" s="102" customFormat="1" ht="18.75" x14ac:dyDescent="0.2">
      <c r="A54" s="129">
        <v>53</v>
      </c>
      <c r="B54" s="130" t="s">
        <v>67</v>
      </c>
      <c r="C54" s="130" t="s">
        <v>25</v>
      </c>
      <c r="D54" s="151">
        <v>4</v>
      </c>
      <c r="E54" s="151">
        <v>4</v>
      </c>
      <c r="F54" s="151">
        <v>5</v>
      </c>
      <c r="G54" s="151">
        <v>4</v>
      </c>
      <c r="H54" s="132">
        <v>3</v>
      </c>
      <c r="I54" s="161">
        <v>5</v>
      </c>
      <c r="J54" s="134">
        <v>4</v>
      </c>
      <c r="K54" s="156">
        <v>5</v>
      </c>
      <c r="L54" s="91"/>
      <c r="M54" s="91"/>
      <c r="N54" s="91"/>
      <c r="O54" s="91"/>
    </row>
    <row r="55" spans="1:15" s="102" customFormat="1" ht="18.75" x14ac:dyDescent="0.2">
      <c r="A55" s="129">
        <v>54</v>
      </c>
      <c r="B55" s="130" t="s">
        <v>67</v>
      </c>
      <c r="C55" s="130" t="s">
        <v>25</v>
      </c>
      <c r="D55" s="151">
        <v>5</v>
      </c>
      <c r="E55" s="151">
        <v>5</v>
      </c>
      <c r="F55" s="151">
        <v>5</v>
      </c>
      <c r="G55" s="151">
        <v>5</v>
      </c>
      <c r="H55" s="132">
        <v>2</v>
      </c>
      <c r="I55" s="161">
        <v>4</v>
      </c>
      <c r="J55" s="134">
        <v>5</v>
      </c>
      <c r="K55" s="156">
        <v>5</v>
      </c>
      <c r="L55" s="91"/>
      <c r="M55" s="91"/>
      <c r="N55" s="91"/>
      <c r="O55" s="91"/>
    </row>
    <row r="56" spans="1:15" s="102" customFormat="1" ht="18.75" x14ac:dyDescent="0.2">
      <c r="A56" s="129">
        <v>55</v>
      </c>
      <c r="B56" s="130" t="s">
        <v>67</v>
      </c>
      <c r="C56" s="130" t="s">
        <v>25</v>
      </c>
      <c r="D56" s="151">
        <v>5</v>
      </c>
      <c r="E56" s="151">
        <v>5</v>
      </c>
      <c r="F56" s="151">
        <v>5</v>
      </c>
      <c r="G56" s="151">
        <v>5</v>
      </c>
      <c r="H56" s="132">
        <v>4</v>
      </c>
      <c r="I56" s="161">
        <v>5</v>
      </c>
      <c r="J56" s="134">
        <v>5</v>
      </c>
      <c r="K56" s="156">
        <v>5</v>
      </c>
      <c r="L56" s="91"/>
      <c r="M56" s="91"/>
      <c r="N56" s="91"/>
      <c r="O56" s="91"/>
    </row>
    <row r="57" spans="1:15" s="102" customFormat="1" ht="18.75" x14ac:dyDescent="0.2">
      <c r="A57" s="129">
        <v>56</v>
      </c>
      <c r="B57" s="130" t="s">
        <v>67</v>
      </c>
      <c r="C57" s="130" t="s">
        <v>68</v>
      </c>
      <c r="D57" s="151">
        <v>4</v>
      </c>
      <c r="E57" s="151">
        <v>4</v>
      </c>
      <c r="F57" s="151">
        <v>4</v>
      </c>
      <c r="G57" s="151">
        <v>4</v>
      </c>
      <c r="H57" s="132">
        <v>3</v>
      </c>
      <c r="I57" s="161">
        <v>4</v>
      </c>
      <c r="J57" s="134">
        <v>5</v>
      </c>
      <c r="K57" s="156">
        <v>5</v>
      </c>
      <c r="L57" s="91"/>
      <c r="M57" s="91"/>
      <c r="N57" s="91"/>
      <c r="O57" s="91"/>
    </row>
    <row r="58" spans="1:15" s="102" customFormat="1" ht="18.75" x14ac:dyDescent="0.2">
      <c r="A58" s="129">
        <v>57</v>
      </c>
      <c r="B58" s="130" t="s">
        <v>67</v>
      </c>
      <c r="C58" s="130" t="s">
        <v>72</v>
      </c>
      <c r="D58" s="151">
        <v>5</v>
      </c>
      <c r="E58" s="151">
        <v>5</v>
      </c>
      <c r="F58" s="151">
        <v>4</v>
      </c>
      <c r="G58" s="151">
        <v>5</v>
      </c>
      <c r="H58" s="132">
        <v>2</v>
      </c>
      <c r="I58" s="161">
        <v>4</v>
      </c>
      <c r="J58" s="134">
        <v>5</v>
      </c>
      <c r="K58" s="156">
        <v>4</v>
      </c>
      <c r="L58" s="91"/>
      <c r="M58" s="91"/>
      <c r="N58" s="91"/>
      <c r="O58" s="91"/>
    </row>
    <row r="59" spans="1:15" s="102" customFormat="1" ht="18.75" x14ac:dyDescent="0.2">
      <c r="A59" s="129">
        <v>58</v>
      </c>
      <c r="B59" s="130" t="s">
        <v>67</v>
      </c>
      <c r="C59" s="130" t="s">
        <v>66</v>
      </c>
      <c r="D59" s="151">
        <v>5</v>
      </c>
      <c r="E59" s="151">
        <v>5</v>
      </c>
      <c r="F59" s="151">
        <v>5</v>
      </c>
      <c r="G59" s="151">
        <v>5</v>
      </c>
      <c r="H59" s="132">
        <v>1</v>
      </c>
      <c r="I59" s="161">
        <v>4</v>
      </c>
      <c r="J59" s="134">
        <v>5</v>
      </c>
      <c r="K59" s="156">
        <v>5</v>
      </c>
      <c r="L59" s="91"/>
      <c r="M59" s="91"/>
      <c r="N59" s="91"/>
      <c r="O59" s="91"/>
    </row>
    <row r="60" spans="1:15" s="102" customFormat="1" ht="18.75" x14ac:dyDescent="0.2">
      <c r="A60" s="129">
        <v>59</v>
      </c>
      <c r="B60" s="130" t="s">
        <v>67</v>
      </c>
      <c r="C60" s="130" t="s">
        <v>74</v>
      </c>
      <c r="D60" s="151">
        <v>5</v>
      </c>
      <c r="E60" s="151">
        <v>5</v>
      </c>
      <c r="F60" s="151">
        <v>5</v>
      </c>
      <c r="G60" s="151">
        <v>5</v>
      </c>
      <c r="H60" s="132">
        <v>1</v>
      </c>
      <c r="I60" s="161">
        <v>4</v>
      </c>
      <c r="J60" s="134">
        <v>4</v>
      </c>
      <c r="K60" s="156">
        <v>4</v>
      </c>
      <c r="L60" s="91"/>
      <c r="M60" s="91"/>
      <c r="N60" s="91"/>
      <c r="O60" s="91"/>
    </row>
    <row r="61" spans="1:15" s="102" customFormat="1" ht="18.75" x14ac:dyDescent="0.2">
      <c r="A61" s="129">
        <v>60</v>
      </c>
      <c r="B61" s="130" t="s">
        <v>67</v>
      </c>
      <c r="C61" s="130" t="s">
        <v>68</v>
      </c>
      <c r="D61" s="151">
        <v>4</v>
      </c>
      <c r="E61" s="151">
        <v>4</v>
      </c>
      <c r="F61" s="151">
        <v>4</v>
      </c>
      <c r="G61" s="151">
        <v>4</v>
      </c>
      <c r="H61" s="132">
        <v>3</v>
      </c>
      <c r="I61" s="161">
        <v>4</v>
      </c>
      <c r="J61" s="134">
        <v>4</v>
      </c>
      <c r="K61" s="156">
        <v>4</v>
      </c>
      <c r="L61" s="91"/>
      <c r="M61" s="91"/>
      <c r="N61" s="91"/>
      <c r="O61" s="91"/>
    </row>
    <row r="62" spans="1:15" s="102" customFormat="1" ht="18.75" x14ac:dyDescent="0.2">
      <c r="A62" s="129">
        <v>61</v>
      </c>
      <c r="B62" s="130" t="s">
        <v>67</v>
      </c>
      <c r="C62" s="130" t="s">
        <v>74</v>
      </c>
      <c r="D62" s="151">
        <v>5</v>
      </c>
      <c r="E62" s="151">
        <v>5</v>
      </c>
      <c r="F62" s="151">
        <v>4</v>
      </c>
      <c r="G62" s="151">
        <v>5</v>
      </c>
      <c r="H62" s="132">
        <v>5</v>
      </c>
      <c r="I62" s="161">
        <v>5</v>
      </c>
      <c r="J62" s="134">
        <v>4</v>
      </c>
      <c r="K62" s="156">
        <v>5</v>
      </c>
      <c r="L62" s="91"/>
      <c r="M62" s="91"/>
      <c r="N62" s="91"/>
      <c r="O62" s="91"/>
    </row>
    <row r="63" spans="1:15" s="102" customFormat="1" ht="18.75" x14ac:dyDescent="0.2">
      <c r="A63" s="129">
        <v>62</v>
      </c>
      <c r="B63" s="130" t="s">
        <v>67</v>
      </c>
      <c r="C63" s="130" t="s">
        <v>25</v>
      </c>
      <c r="D63" s="151">
        <v>5</v>
      </c>
      <c r="E63" s="151">
        <v>5</v>
      </c>
      <c r="F63" s="151">
        <v>4</v>
      </c>
      <c r="G63" s="151">
        <v>5</v>
      </c>
      <c r="H63" s="132">
        <v>1</v>
      </c>
      <c r="I63" s="161">
        <v>3</v>
      </c>
      <c r="J63" s="134">
        <v>4</v>
      </c>
      <c r="K63" s="156">
        <v>3</v>
      </c>
      <c r="L63" s="91"/>
      <c r="M63" s="91"/>
      <c r="N63" s="91"/>
      <c r="O63" s="91"/>
    </row>
    <row r="64" spans="1:15" s="102" customFormat="1" ht="18.75" x14ac:dyDescent="0.2">
      <c r="A64" s="129">
        <v>63</v>
      </c>
      <c r="B64" s="130" t="s">
        <v>65</v>
      </c>
      <c r="C64" s="130" t="s">
        <v>75</v>
      </c>
      <c r="D64" s="151">
        <v>5</v>
      </c>
      <c r="E64" s="151">
        <v>5</v>
      </c>
      <c r="F64" s="151">
        <v>5</v>
      </c>
      <c r="G64" s="151">
        <v>5</v>
      </c>
      <c r="H64" s="132">
        <v>3</v>
      </c>
      <c r="I64" s="161">
        <v>5</v>
      </c>
      <c r="J64" s="134">
        <v>5</v>
      </c>
      <c r="K64" s="156">
        <v>5</v>
      </c>
      <c r="L64" s="91"/>
      <c r="M64" s="91"/>
      <c r="N64" s="91"/>
      <c r="O64" s="91"/>
    </row>
    <row r="65" spans="1:15" s="102" customFormat="1" ht="18.75" x14ac:dyDescent="0.2">
      <c r="A65" s="129">
        <v>64</v>
      </c>
      <c r="B65" s="130" t="s">
        <v>67</v>
      </c>
      <c r="C65" s="130" t="s">
        <v>76</v>
      </c>
      <c r="D65" s="151">
        <v>4</v>
      </c>
      <c r="E65" s="151">
        <v>4</v>
      </c>
      <c r="F65" s="151">
        <v>3</v>
      </c>
      <c r="G65" s="151">
        <v>4</v>
      </c>
      <c r="H65" s="132">
        <v>2</v>
      </c>
      <c r="I65" s="161">
        <v>3</v>
      </c>
      <c r="J65" s="134">
        <v>3</v>
      </c>
      <c r="K65" s="156">
        <v>3</v>
      </c>
      <c r="L65" s="91"/>
      <c r="M65" s="91"/>
      <c r="N65" s="91"/>
      <c r="O65" s="91"/>
    </row>
    <row r="66" spans="1:15" s="102" customFormat="1" ht="18.75" x14ac:dyDescent="0.2">
      <c r="A66" s="129">
        <v>65</v>
      </c>
      <c r="B66" s="130" t="s">
        <v>67</v>
      </c>
      <c r="C66" s="130" t="s">
        <v>25</v>
      </c>
      <c r="D66" s="151">
        <v>5</v>
      </c>
      <c r="E66" s="151">
        <v>4</v>
      </c>
      <c r="F66" s="151">
        <v>5</v>
      </c>
      <c r="G66" s="151">
        <v>4</v>
      </c>
      <c r="H66" s="132">
        <v>3</v>
      </c>
      <c r="I66" s="161">
        <v>4</v>
      </c>
      <c r="J66" s="134">
        <v>4</v>
      </c>
      <c r="K66" s="156">
        <v>4</v>
      </c>
      <c r="L66" s="91"/>
      <c r="M66" s="91"/>
      <c r="N66" s="91"/>
      <c r="O66" s="91"/>
    </row>
    <row r="67" spans="1:15" s="102" customFormat="1" ht="18.75" x14ac:dyDescent="0.2">
      <c r="A67" s="129">
        <v>66</v>
      </c>
      <c r="B67" s="130" t="s">
        <v>67</v>
      </c>
      <c r="C67" s="130" t="s">
        <v>22</v>
      </c>
      <c r="D67" s="151">
        <v>4</v>
      </c>
      <c r="E67" s="151">
        <v>4</v>
      </c>
      <c r="F67" s="151">
        <v>4</v>
      </c>
      <c r="G67" s="151">
        <v>3</v>
      </c>
      <c r="H67" s="132">
        <v>2</v>
      </c>
      <c r="I67" s="161">
        <v>3</v>
      </c>
      <c r="J67" s="134">
        <v>4</v>
      </c>
      <c r="K67" s="156">
        <v>4</v>
      </c>
      <c r="L67" s="91"/>
      <c r="M67" s="91"/>
      <c r="N67" s="91"/>
      <c r="O67" s="91"/>
    </row>
    <row r="68" spans="1:15" s="102" customFormat="1" ht="18.75" x14ac:dyDescent="0.2">
      <c r="A68" s="129">
        <v>67</v>
      </c>
      <c r="B68" s="130" t="s">
        <v>67</v>
      </c>
      <c r="C68" s="130" t="s">
        <v>66</v>
      </c>
      <c r="D68" s="151">
        <v>4</v>
      </c>
      <c r="E68" s="151">
        <v>4</v>
      </c>
      <c r="F68" s="151">
        <v>4</v>
      </c>
      <c r="G68" s="151">
        <v>4</v>
      </c>
      <c r="H68" s="132">
        <v>2</v>
      </c>
      <c r="I68" s="161">
        <v>4</v>
      </c>
      <c r="J68" s="134">
        <v>4</v>
      </c>
      <c r="K68" s="156">
        <v>5</v>
      </c>
      <c r="L68" s="91"/>
      <c r="M68" s="91"/>
      <c r="N68" s="91"/>
      <c r="O68" s="91"/>
    </row>
    <row r="69" spans="1:15" s="102" customFormat="1" ht="18.75" x14ac:dyDescent="0.2">
      <c r="A69" s="129">
        <v>68</v>
      </c>
      <c r="B69" s="130" t="s">
        <v>67</v>
      </c>
      <c r="C69" s="130" t="s">
        <v>70</v>
      </c>
      <c r="D69" s="151">
        <v>5</v>
      </c>
      <c r="E69" s="151">
        <v>5</v>
      </c>
      <c r="F69" s="151">
        <v>5</v>
      </c>
      <c r="G69" s="151">
        <v>5</v>
      </c>
      <c r="H69" s="132">
        <v>4</v>
      </c>
      <c r="I69" s="161">
        <v>5</v>
      </c>
      <c r="J69" s="134">
        <v>5</v>
      </c>
      <c r="K69" s="156">
        <v>5</v>
      </c>
      <c r="L69" s="91"/>
      <c r="M69" s="91"/>
      <c r="N69" s="91"/>
      <c r="O69" s="91"/>
    </row>
    <row r="70" spans="1:15" s="102" customFormat="1" ht="18.75" x14ac:dyDescent="0.2">
      <c r="A70" s="129">
        <v>69</v>
      </c>
      <c r="B70" s="130" t="s">
        <v>67</v>
      </c>
      <c r="C70" s="130" t="s">
        <v>94</v>
      </c>
      <c r="D70" s="151">
        <v>5</v>
      </c>
      <c r="E70" s="151">
        <v>4</v>
      </c>
      <c r="F70" s="151">
        <v>5</v>
      </c>
      <c r="G70" s="151">
        <v>5</v>
      </c>
      <c r="H70" s="132">
        <v>1</v>
      </c>
      <c r="I70" s="161">
        <v>4</v>
      </c>
      <c r="J70" s="134">
        <v>5</v>
      </c>
      <c r="K70" s="156">
        <v>4</v>
      </c>
      <c r="L70" s="91"/>
      <c r="M70" s="91"/>
      <c r="N70" s="91"/>
      <c r="O70" s="91"/>
    </row>
    <row r="71" spans="1:15" s="102" customFormat="1" ht="18.75" x14ac:dyDescent="0.2">
      <c r="A71" s="129">
        <v>70</v>
      </c>
      <c r="B71" s="130" t="s">
        <v>67</v>
      </c>
      <c r="C71" s="130" t="s">
        <v>22</v>
      </c>
      <c r="D71" s="151">
        <v>5</v>
      </c>
      <c r="E71" s="151">
        <v>5</v>
      </c>
      <c r="F71" s="151">
        <v>5</v>
      </c>
      <c r="G71" s="151">
        <v>5</v>
      </c>
      <c r="H71" s="132">
        <v>2</v>
      </c>
      <c r="I71" s="161">
        <v>4</v>
      </c>
      <c r="J71" s="134">
        <v>5</v>
      </c>
      <c r="K71" s="156">
        <v>5</v>
      </c>
      <c r="L71" s="91"/>
      <c r="M71" s="91"/>
      <c r="N71" s="91"/>
      <c r="O71" s="91"/>
    </row>
    <row r="72" spans="1:15" s="102" customFormat="1" ht="18.75" x14ac:dyDescent="0.2">
      <c r="A72" s="129">
        <v>71</v>
      </c>
      <c r="B72" s="130" t="s">
        <v>67</v>
      </c>
      <c r="C72" s="130" t="s">
        <v>68</v>
      </c>
      <c r="D72" s="151">
        <v>5</v>
      </c>
      <c r="E72" s="151">
        <v>4</v>
      </c>
      <c r="F72" s="151">
        <v>4</v>
      </c>
      <c r="G72" s="151">
        <v>4</v>
      </c>
      <c r="H72" s="132">
        <v>3</v>
      </c>
      <c r="I72" s="161">
        <v>4</v>
      </c>
      <c r="J72" s="134">
        <v>5</v>
      </c>
      <c r="K72" s="156">
        <v>5</v>
      </c>
      <c r="L72" s="91"/>
      <c r="M72" s="91"/>
      <c r="N72" s="91"/>
      <c r="O72" s="91"/>
    </row>
    <row r="73" spans="1:15" s="102" customFormat="1" ht="18.75" x14ac:dyDescent="0.2">
      <c r="A73" s="129">
        <v>72</v>
      </c>
      <c r="B73" s="130" t="s">
        <v>67</v>
      </c>
      <c r="C73" s="130" t="s">
        <v>25</v>
      </c>
      <c r="D73" s="151">
        <v>5</v>
      </c>
      <c r="E73" s="151">
        <v>3</v>
      </c>
      <c r="F73" s="151">
        <v>3</v>
      </c>
      <c r="G73" s="151">
        <v>5</v>
      </c>
      <c r="H73" s="132">
        <v>3</v>
      </c>
      <c r="I73" s="161">
        <v>4</v>
      </c>
      <c r="J73" s="134">
        <v>5</v>
      </c>
      <c r="K73" s="156">
        <v>5</v>
      </c>
      <c r="L73" s="91"/>
      <c r="M73" s="91"/>
      <c r="N73" s="91"/>
      <c r="O73" s="91"/>
    </row>
    <row r="74" spans="1:15" s="102" customFormat="1" ht="18.75" x14ac:dyDescent="0.2">
      <c r="A74" s="129">
        <v>73</v>
      </c>
      <c r="B74" s="130" t="s">
        <v>67</v>
      </c>
      <c r="C74" s="130" t="s">
        <v>70</v>
      </c>
      <c r="D74" s="151">
        <v>4</v>
      </c>
      <c r="E74" s="151">
        <v>4</v>
      </c>
      <c r="F74" s="151">
        <v>3</v>
      </c>
      <c r="G74" s="151">
        <v>4</v>
      </c>
      <c r="H74" s="132">
        <v>3</v>
      </c>
      <c r="I74" s="161">
        <v>4</v>
      </c>
      <c r="J74" s="134">
        <v>4</v>
      </c>
      <c r="K74" s="156">
        <v>5</v>
      </c>
      <c r="L74" s="91"/>
      <c r="M74" s="91"/>
      <c r="N74" s="91"/>
      <c r="O74" s="91"/>
    </row>
    <row r="75" spans="1:15" s="102" customFormat="1" ht="18.75" x14ac:dyDescent="0.2">
      <c r="A75" s="129">
        <v>74</v>
      </c>
      <c r="B75" s="130" t="s">
        <v>67</v>
      </c>
      <c r="C75" s="130" t="s">
        <v>83</v>
      </c>
      <c r="D75" s="151">
        <v>4</v>
      </c>
      <c r="E75" s="151">
        <v>4</v>
      </c>
      <c r="F75" s="151">
        <v>4</v>
      </c>
      <c r="G75" s="151">
        <v>4</v>
      </c>
      <c r="H75" s="132">
        <v>5</v>
      </c>
      <c r="I75" s="161">
        <v>4</v>
      </c>
      <c r="J75" s="134">
        <v>4</v>
      </c>
      <c r="K75" s="156">
        <v>5</v>
      </c>
      <c r="L75" s="91"/>
      <c r="M75" s="91"/>
      <c r="N75" s="91"/>
      <c r="O75" s="91"/>
    </row>
    <row r="76" spans="1:15" s="102" customFormat="1" ht="18.75" x14ac:dyDescent="0.2">
      <c r="A76" s="129">
        <v>75</v>
      </c>
      <c r="B76" s="130" t="s">
        <v>67</v>
      </c>
      <c r="C76" s="130" t="s">
        <v>83</v>
      </c>
      <c r="D76" s="151">
        <v>5</v>
      </c>
      <c r="E76" s="151">
        <v>5</v>
      </c>
      <c r="F76" s="151">
        <v>5</v>
      </c>
      <c r="G76" s="151">
        <v>4</v>
      </c>
      <c r="H76" s="132">
        <v>1</v>
      </c>
      <c r="I76" s="161">
        <v>2</v>
      </c>
      <c r="J76" s="134">
        <v>4</v>
      </c>
      <c r="K76" s="156">
        <v>4</v>
      </c>
      <c r="L76" s="91"/>
      <c r="M76" s="91"/>
      <c r="N76" s="91"/>
      <c r="O76" s="91"/>
    </row>
    <row r="77" spans="1:15" s="102" customFormat="1" ht="18.75" x14ac:dyDescent="0.2">
      <c r="A77" s="129">
        <v>76</v>
      </c>
      <c r="B77" s="130" t="s">
        <v>67</v>
      </c>
      <c r="C77" s="130" t="s">
        <v>101</v>
      </c>
      <c r="D77" s="151">
        <v>5</v>
      </c>
      <c r="E77" s="151">
        <v>4</v>
      </c>
      <c r="F77" s="151">
        <v>4</v>
      </c>
      <c r="G77" s="151">
        <v>4</v>
      </c>
      <c r="H77" s="132">
        <v>1</v>
      </c>
      <c r="I77" s="161">
        <v>4</v>
      </c>
      <c r="J77" s="134">
        <v>4</v>
      </c>
      <c r="K77" s="156">
        <v>4</v>
      </c>
      <c r="L77" s="91"/>
      <c r="M77" s="91"/>
      <c r="N77" s="91"/>
      <c r="O77" s="91"/>
    </row>
    <row r="78" spans="1:15" s="102" customFormat="1" ht="18.75" x14ac:dyDescent="0.2">
      <c r="A78" s="129">
        <v>77</v>
      </c>
      <c r="B78" s="130" t="s">
        <v>67</v>
      </c>
      <c r="C78" s="130" t="s">
        <v>68</v>
      </c>
      <c r="D78" s="151">
        <v>5</v>
      </c>
      <c r="E78" s="151">
        <v>5</v>
      </c>
      <c r="F78" s="151">
        <v>5</v>
      </c>
      <c r="G78" s="151">
        <v>5</v>
      </c>
      <c r="H78" s="132">
        <v>3</v>
      </c>
      <c r="I78" s="161">
        <v>5</v>
      </c>
      <c r="J78" s="134">
        <v>5</v>
      </c>
      <c r="K78" s="156">
        <v>5</v>
      </c>
      <c r="L78" s="91"/>
      <c r="M78" s="91"/>
      <c r="N78" s="91"/>
      <c r="O78" s="91"/>
    </row>
    <row r="79" spans="1:15" s="102" customFormat="1" ht="18.75" x14ac:dyDescent="0.2">
      <c r="A79" s="129">
        <v>78</v>
      </c>
      <c r="B79" s="130" t="s">
        <v>67</v>
      </c>
      <c r="C79" s="130" t="s">
        <v>68</v>
      </c>
      <c r="D79" s="151">
        <v>5</v>
      </c>
      <c r="E79" s="151">
        <v>4</v>
      </c>
      <c r="F79" s="151">
        <v>4</v>
      </c>
      <c r="G79" s="151">
        <v>4</v>
      </c>
      <c r="H79" s="132">
        <v>1</v>
      </c>
      <c r="I79" s="161">
        <v>4</v>
      </c>
      <c r="J79" s="134">
        <v>4</v>
      </c>
      <c r="K79" s="156">
        <v>4</v>
      </c>
      <c r="L79" s="91"/>
      <c r="M79" s="91"/>
      <c r="N79" s="91"/>
      <c r="O79" s="91"/>
    </row>
    <row r="80" spans="1:15" s="102" customFormat="1" ht="18.75" x14ac:dyDescent="0.2">
      <c r="A80" s="129">
        <v>79</v>
      </c>
      <c r="B80" s="130" t="s">
        <v>67</v>
      </c>
      <c r="C80" s="130" t="s">
        <v>85</v>
      </c>
      <c r="D80" s="151">
        <v>4</v>
      </c>
      <c r="E80" s="151">
        <v>4</v>
      </c>
      <c r="F80" s="151">
        <v>4</v>
      </c>
      <c r="G80" s="151">
        <v>4</v>
      </c>
      <c r="H80" s="132">
        <v>2</v>
      </c>
      <c r="I80" s="161">
        <v>4</v>
      </c>
      <c r="J80" s="134">
        <v>5</v>
      </c>
      <c r="K80" s="156">
        <v>4</v>
      </c>
      <c r="L80" s="91"/>
      <c r="M80" s="91"/>
      <c r="N80" s="91"/>
      <c r="O80" s="91"/>
    </row>
    <row r="81" spans="1:15" s="102" customFormat="1" ht="18.75" x14ac:dyDescent="0.2">
      <c r="A81" s="129">
        <v>80</v>
      </c>
      <c r="B81" s="130" t="s">
        <v>67</v>
      </c>
      <c r="C81" s="130" t="s">
        <v>25</v>
      </c>
      <c r="D81" s="151">
        <v>4</v>
      </c>
      <c r="E81" s="151">
        <v>4</v>
      </c>
      <c r="F81" s="151">
        <v>4</v>
      </c>
      <c r="G81" s="151">
        <v>4</v>
      </c>
      <c r="H81" s="132">
        <v>2</v>
      </c>
      <c r="I81" s="161">
        <v>4</v>
      </c>
      <c r="J81" s="134">
        <v>4</v>
      </c>
      <c r="K81" s="156">
        <v>4</v>
      </c>
      <c r="L81" s="91"/>
      <c r="M81" s="91"/>
      <c r="N81" s="91"/>
      <c r="O81" s="91"/>
    </row>
    <row r="82" spans="1:15" s="54" customFormat="1" ht="23.25" x14ac:dyDescent="0.35">
      <c r="D82" s="152">
        <f>AVERAGE(D2:D81)</f>
        <v>4.6749999999999998</v>
      </c>
      <c r="E82" s="152">
        <f t="shared" ref="E82:G82" si="0">AVERAGE(E2:E81)</f>
        <v>4.4000000000000004</v>
      </c>
      <c r="F82" s="152">
        <f t="shared" si="0"/>
        <v>4.3125</v>
      </c>
      <c r="G82" s="152">
        <f t="shared" si="0"/>
        <v>4.4249999999999998</v>
      </c>
      <c r="H82" s="137">
        <f>AVERAGE(H2:H81)</f>
        <v>2.5625</v>
      </c>
      <c r="I82" s="162">
        <f>AVERAGE(I2:I81)</f>
        <v>4.0374999999999996</v>
      </c>
      <c r="J82" s="135">
        <f>AVERAGE(J2:J81)</f>
        <v>4.4625000000000004</v>
      </c>
      <c r="K82" s="157">
        <f>AVERAGE(K2:K81)</f>
        <v>4.4249999999999998</v>
      </c>
      <c r="L82" s="103">
        <f>AVERAGE(D2:G81,J2:K81)</f>
        <v>4.45</v>
      </c>
    </row>
    <row r="83" spans="1:15" s="54" customFormat="1" ht="23.25" x14ac:dyDescent="0.35">
      <c r="D83" s="153">
        <f>STDEV(D2:D81)</f>
        <v>0.47132992556613368</v>
      </c>
      <c r="E83" s="153">
        <f t="shared" ref="E83:G83" si="1">STDEV(E2:E81)</f>
        <v>0.62843990075484546</v>
      </c>
      <c r="F83" s="153">
        <f t="shared" si="1"/>
        <v>0.6860960924690257</v>
      </c>
      <c r="G83" s="153">
        <f t="shared" si="1"/>
        <v>0.54598650699699913</v>
      </c>
      <c r="H83" s="138">
        <f>STDEV(H2:H81)</f>
        <v>1.14564392373896</v>
      </c>
      <c r="I83" s="163">
        <f>STDEV(I2:I81)</f>
        <v>0.58339360749482283</v>
      </c>
      <c r="J83" s="136">
        <f>STDEV(J2:J81)</f>
        <v>0.54988491316048993</v>
      </c>
      <c r="K83" s="158">
        <f>STDEV(K2:K81)</f>
        <v>0.59053719376106129</v>
      </c>
      <c r="L83" s="103">
        <f>STDEVA(D2:G81,J2:K81)</f>
        <v>0.59010632069873625</v>
      </c>
    </row>
    <row r="84" spans="1:15" s="54" customFormat="1" ht="18.75" x14ac:dyDescent="0.3">
      <c r="G84" s="153">
        <f>STDEV(E2:G81)</f>
        <v>0.62210276880205717</v>
      </c>
      <c r="H84" s="138">
        <f>STDEVA(G2:H81)</f>
        <v>1.2934127982460462</v>
      </c>
      <c r="I84" s="163">
        <f>STDEVA(I2:I81)</f>
        <v>0.58339360749482283</v>
      </c>
      <c r="K84" s="158">
        <f>STDEVA(J2:K81)</f>
        <v>0.56908704333615112</v>
      </c>
    </row>
    <row r="85" spans="1:15" s="54" customFormat="1" ht="18.75" x14ac:dyDescent="0.3">
      <c r="G85" s="154">
        <f>AVERAGE(E2:G81)</f>
        <v>4.3791666666666664</v>
      </c>
      <c r="H85" s="139">
        <f>AVERAGE(H2:H81)</f>
        <v>2.5625</v>
      </c>
      <c r="I85" s="164">
        <f>AVERAGE(I2:I81)</f>
        <v>4.0374999999999996</v>
      </c>
      <c r="K85" s="159">
        <f>AVERAGE(J2:K81)</f>
        <v>4.4437499999999996</v>
      </c>
    </row>
    <row r="86" spans="1:15" x14ac:dyDescent="0.35">
      <c r="C86" s="54"/>
      <c r="D86" s="8"/>
      <c r="E86" s="8"/>
      <c r="F86" s="8"/>
      <c r="G86" s="8"/>
      <c r="H86" s="8"/>
      <c r="I86" s="8"/>
      <c r="J86" s="8"/>
      <c r="K86" s="8"/>
    </row>
    <row r="87" spans="1:15" x14ac:dyDescent="0.35">
      <c r="B87" s="169" t="s">
        <v>65</v>
      </c>
      <c r="C87" s="166">
        <f>COUNTIF(B2:B81,"เจ้าหน้าที่")</f>
        <v>5</v>
      </c>
      <c r="D87" s="8"/>
      <c r="E87" s="8"/>
      <c r="F87" s="8"/>
      <c r="G87" s="8"/>
      <c r="H87" s="8"/>
      <c r="I87" s="8"/>
      <c r="J87" s="8"/>
      <c r="K87" s="8"/>
    </row>
    <row r="88" spans="1:15" x14ac:dyDescent="0.35">
      <c r="B88" s="169" t="s">
        <v>67</v>
      </c>
      <c r="C88" s="166">
        <f>COUNTIF(B3:B82,"คณาจารย์")</f>
        <v>75</v>
      </c>
      <c r="D88" s="8"/>
      <c r="E88" s="8"/>
      <c r="F88" s="8"/>
      <c r="G88" s="8"/>
      <c r="H88" s="8"/>
      <c r="I88" s="8"/>
      <c r="J88" s="8"/>
      <c r="K88" s="8"/>
    </row>
    <row r="89" spans="1:15" x14ac:dyDescent="0.35">
      <c r="C89" s="168">
        <f>SUM(C87:C88)</f>
        <v>80</v>
      </c>
      <c r="D89" s="8"/>
      <c r="E89" s="8"/>
      <c r="F89" s="8"/>
      <c r="G89" s="8"/>
      <c r="H89" s="8"/>
      <c r="I89" s="8"/>
      <c r="J89" s="8"/>
      <c r="K89" s="8"/>
    </row>
    <row r="90" spans="1:15" x14ac:dyDescent="0.35">
      <c r="D90" s="8"/>
      <c r="E90" s="8"/>
      <c r="F90" s="8"/>
      <c r="G90" s="8"/>
      <c r="H90" s="8"/>
      <c r="I90" s="8"/>
      <c r="J90" s="8"/>
      <c r="K90" s="8"/>
    </row>
    <row r="91" spans="1:15" x14ac:dyDescent="0.35">
      <c r="B91" s="165" t="s">
        <v>68</v>
      </c>
      <c r="C91" s="166">
        <f>COUNTIF(C2:C81,"วิทยาศาสตร์การแพทย์")</f>
        <v>13</v>
      </c>
      <c r="D91" s="8"/>
      <c r="E91" s="8"/>
      <c r="F91" s="8"/>
      <c r="G91" s="8"/>
      <c r="H91" s="8"/>
      <c r="I91" s="8"/>
      <c r="J91" s="8"/>
      <c r="K91" s="8"/>
    </row>
    <row r="92" spans="1:15" x14ac:dyDescent="0.35">
      <c r="B92" s="165" t="s">
        <v>70</v>
      </c>
      <c r="C92" s="166">
        <f>COUNTIF(C2:C82,"วิศวกรรมศาสตร์")</f>
        <v>7</v>
      </c>
      <c r="D92" s="8"/>
      <c r="E92" s="8"/>
      <c r="F92" s="8"/>
      <c r="G92" s="8"/>
      <c r="H92" s="8"/>
      <c r="I92" s="8"/>
      <c r="J92" s="8"/>
      <c r="K92" s="8"/>
    </row>
    <row r="93" spans="1:15" x14ac:dyDescent="0.35">
      <c r="B93" s="165" t="s">
        <v>85</v>
      </c>
      <c r="C93" s="166">
        <f>COUNTIF(C2:C83,"พยาบาลศาสตร์")</f>
        <v>5</v>
      </c>
      <c r="D93" s="8"/>
      <c r="E93" s="8"/>
      <c r="F93" s="8"/>
      <c r="G93" s="8"/>
      <c r="H93" s="8"/>
      <c r="I93" s="8"/>
      <c r="J93" s="8"/>
      <c r="K93" s="8"/>
    </row>
    <row r="94" spans="1:15" x14ac:dyDescent="0.35">
      <c r="B94" s="165" t="s">
        <v>25</v>
      </c>
      <c r="C94" s="166">
        <f>COUNTIF(C2:C84,"วิทยาศาสตร์")</f>
        <v>17</v>
      </c>
      <c r="D94" s="8"/>
      <c r="E94" s="8"/>
      <c r="F94" s="8"/>
      <c r="G94" s="8"/>
      <c r="H94" s="8"/>
      <c r="I94" s="8"/>
      <c r="J94" s="8"/>
      <c r="K94" s="8"/>
    </row>
    <row r="95" spans="1:15" x14ac:dyDescent="0.35">
      <c r="B95" s="165" t="s">
        <v>72</v>
      </c>
      <c r="C95" s="166">
        <f>COUNTIF(C2:C86,"เภสัชศาสตร์")</f>
        <v>3</v>
      </c>
      <c r="D95" s="8"/>
      <c r="E95" s="8"/>
      <c r="F95" s="8"/>
      <c r="G95" s="8"/>
      <c r="H95" s="8"/>
      <c r="I95" s="8"/>
      <c r="J95" s="8"/>
      <c r="K95" s="8"/>
    </row>
    <row r="96" spans="1:15" x14ac:dyDescent="0.35">
      <c r="B96" s="165" t="s">
        <v>66</v>
      </c>
      <c r="C96" s="166">
        <f>COUNTIF(C2:C87,"มนุษยศาสตร์")</f>
        <v>9</v>
      </c>
      <c r="D96" s="8"/>
      <c r="E96" s="8"/>
      <c r="F96" s="8"/>
      <c r="G96" s="8"/>
      <c r="H96" s="8"/>
      <c r="I96" s="8"/>
      <c r="J96" s="8"/>
      <c r="K96" s="8"/>
    </row>
    <row r="97" spans="2:11" x14ac:dyDescent="0.35">
      <c r="B97" s="165" t="s">
        <v>74</v>
      </c>
      <c r="C97" s="166">
        <f>COUNTIF(C2:C88,"ทันตแพทยศาสตร์")</f>
        <v>4</v>
      </c>
      <c r="D97" s="8"/>
      <c r="E97" s="8"/>
      <c r="F97" s="8"/>
      <c r="G97" s="8"/>
      <c r="H97" s="8"/>
      <c r="I97" s="8"/>
      <c r="J97" s="8"/>
      <c r="K97" s="8"/>
    </row>
    <row r="98" spans="2:11" x14ac:dyDescent="0.35">
      <c r="B98" s="165" t="s">
        <v>75</v>
      </c>
      <c r="C98" s="166">
        <f>COUNTIF(C2:C89,"นิติศาสตร์")</f>
        <v>2</v>
      </c>
      <c r="D98" s="8"/>
      <c r="E98" s="8"/>
      <c r="F98" s="8"/>
      <c r="G98" s="8"/>
      <c r="H98" s="8"/>
      <c r="I98" s="8"/>
      <c r="J98" s="8"/>
      <c r="K98" s="8"/>
    </row>
    <row r="99" spans="2:11" x14ac:dyDescent="0.35">
      <c r="B99" s="165" t="s">
        <v>76</v>
      </c>
      <c r="C99" s="166">
        <f>COUNTIF(C2:C90,"แพทยศาสตร์")</f>
        <v>2</v>
      </c>
      <c r="D99" s="8"/>
      <c r="E99" s="8"/>
      <c r="F99" s="8"/>
      <c r="G99" s="8"/>
      <c r="H99" s="8"/>
      <c r="I99" s="8"/>
      <c r="J99" s="8"/>
      <c r="K99" s="8"/>
    </row>
    <row r="100" spans="2:11" x14ac:dyDescent="0.35">
      <c r="B100" s="165" t="s">
        <v>22</v>
      </c>
      <c r="C100" s="166">
        <f>COUNTIF(C2:C91,"ศึกษาศาสตร์")</f>
        <v>4</v>
      </c>
      <c r="D100" s="8"/>
      <c r="E100" s="8"/>
      <c r="F100" s="8"/>
      <c r="G100" s="8"/>
      <c r="H100" s="8"/>
      <c r="I100" s="8"/>
      <c r="J100" s="8"/>
      <c r="K100" s="8"/>
    </row>
    <row r="101" spans="2:11" ht="42" x14ac:dyDescent="0.35">
      <c r="B101" s="165" t="s">
        <v>94</v>
      </c>
      <c r="C101" s="167">
        <f>COUNTIF(C2:C92,"สถาปัตยกรรมศาสตร์ ศิลปะและการออกแบบ")</f>
        <v>2</v>
      </c>
      <c r="D101" s="8"/>
      <c r="E101" s="8"/>
      <c r="F101" s="8"/>
      <c r="G101" s="8"/>
      <c r="H101" s="8"/>
      <c r="I101" s="8"/>
      <c r="J101" s="8"/>
      <c r="K101" s="8"/>
    </row>
    <row r="102" spans="2:11" x14ac:dyDescent="0.35">
      <c r="B102" s="165" t="s">
        <v>83</v>
      </c>
      <c r="C102" s="166">
        <f>COUNTIF(C2:C93,"สหเวชศาสตร์")</f>
        <v>5</v>
      </c>
      <c r="D102" s="8"/>
      <c r="E102" s="8"/>
      <c r="F102" s="8"/>
      <c r="G102" s="8"/>
      <c r="H102" s="8"/>
      <c r="I102" s="8"/>
      <c r="J102" s="8"/>
      <c r="K102" s="8"/>
    </row>
    <row r="103" spans="2:11" ht="63" x14ac:dyDescent="0.35">
      <c r="B103" s="165" t="s">
        <v>101</v>
      </c>
      <c r="C103" s="167">
        <f>COUNTIF(C2:C94,"เกษตรศาสตร์ ทรัพยากรธรรมชาติและสิ่งแวดล้อม")</f>
        <v>2</v>
      </c>
      <c r="D103" s="8"/>
      <c r="E103" s="8"/>
      <c r="F103" s="8"/>
      <c r="G103" s="8"/>
      <c r="H103" s="8"/>
      <c r="I103" s="8"/>
      <c r="J103" s="8"/>
      <c r="K103" s="8"/>
    </row>
    <row r="104" spans="2:11" x14ac:dyDescent="0.35">
      <c r="B104" s="165" t="s">
        <v>98</v>
      </c>
      <c r="C104" s="166">
        <f>COUNTIF(C2:C96,"สาธารณสุขศาสตร์")</f>
        <v>1</v>
      </c>
      <c r="D104" s="8"/>
      <c r="E104" s="8"/>
      <c r="F104" s="8"/>
      <c r="G104" s="8"/>
      <c r="H104" s="8"/>
      <c r="I104" s="8"/>
      <c r="J104" s="8"/>
      <c r="K104" s="8"/>
    </row>
    <row r="105" spans="2:11" ht="63" x14ac:dyDescent="0.35">
      <c r="B105" s="165" t="s">
        <v>89</v>
      </c>
      <c r="C105" s="167">
        <f>COUNTIF(C2:C99,"วิทยาลัยพลังงานทดแทนและสมาร์ตกริดเทคโนโลยี มหาวิทยาลัยนเรศวร")</f>
        <v>1</v>
      </c>
      <c r="D105" s="8"/>
      <c r="E105" s="8"/>
      <c r="F105" s="8"/>
      <c r="G105" s="8"/>
      <c r="H105" s="8"/>
      <c r="I105" s="8"/>
      <c r="J105" s="8"/>
      <c r="K105" s="8"/>
    </row>
    <row r="106" spans="2:11" x14ac:dyDescent="0.35">
      <c r="B106" s="165" t="s">
        <v>26</v>
      </c>
      <c r="C106" s="166">
        <f>COUNTIF(C2:C101,"บัณฑิตวิทยาลัย")</f>
        <v>1</v>
      </c>
      <c r="D106" s="8"/>
      <c r="E106" s="8"/>
      <c r="F106" s="8"/>
      <c r="G106" s="8"/>
      <c r="H106" s="8"/>
      <c r="I106" s="8"/>
      <c r="J106" s="8"/>
      <c r="K106" s="8"/>
    </row>
    <row r="107" spans="2:11" x14ac:dyDescent="0.35">
      <c r="B107" s="165" t="s">
        <v>95</v>
      </c>
      <c r="C107" s="166">
        <f>COUNTIF(C2:C102,"โลจิสติกส์และดิจิทัลซัพพลายเชน")</f>
        <v>1</v>
      </c>
      <c r="D107" s="8"/>
      <c r="E107" s="8"/>
      <c r="F107" s="8"/>
      <c r="G107" s="8"/>
      <c r="H107" s="8"/>
      <c r="I107" s="8"/>
      <c r="J107" s="8"/>
      <c r="K107" s="8"/>
    </row>
    <row r="108" spans="2:11" ht="42" x14ac:dyDescent="0.35">
      <c r="B108" s="165" t="s">
        <v>97</v>
      </c>
      <c r="C108" s="166">
        <f>COUNTIF(C3:C104,"บริหารธุรกิจ เศรษฐศาสตร์และการสื่อสาร")</f>
        <v>1</v>
      </c>
      <c r="D108" s="8"/>
      <c r="E108" s="8"/>
      <c r="F108" s="8"/>
      <c r="G108" s="8"/>
      <c r="H108" s="8"/>
      <c r="I108" s="8"/>
      <c r="J108" s="8"/>
      <c r="K108" s="8"/>
    </row>
    <row r="109" spans="2:11" x14ac:dyDescent="0.35">
      <c r="C109" s="168">
        <f>SUM(C91:C108)</f>
        <v>80</v>
      </c>
      <c r="D109" s="8"/>
      <c r="E109" s="8"/>
      <c r="F109" s="8"/>
      <c r="G109" s="8"/>
      <c r="H109" s="8"/>
      <c r="I109" s="8"/>
      <c r="J109" s="8"/>
      <c r="K109" s="8"/>
    </row>
    <row r="110" spans="2:11" x14ac:dyDescent="0.35">
      <c r="D110" s="8"/>
      <c r="E110" s="8"/>
      <c r="F110" s="8"/>
      <c r="G110" s="8"/>
      <c r="H110" s="8"/>
      <c r="I110" s="8"/>
      <c r="J110" s="8"/>
      <c r="K110" s="8"/>
    </row>
    <row r="111" spans="2:11" x14ac:dyDescent="0.35">
      <c r="D111" s="8"/>
      <c r="E111" s="8"/>
      <c r="F111" s="8"/>
      <c r="G111" s="8"/>
      <c r="H111" s="8"/>
      <c r="I111" s="8"/>
      <c r="J111" s="8"/>
      <c r="K111" s="8"/>
    </row>
    <row r="112" spans="2:11" x14ac:dyDescent="0.35">
      <c r="D112" s="8"/>
      <c r="E112" s="8"/>
      <c r="F112" s="8"/>
      <c r="G112" s="8"/>
      <c r="H112" s="8"/>
      <c r="I112" s="8"/>
      <c r="J112" s="8"/>
      <c r="K112" s="8"/>
    </row>
    <row r="113" spans="4:11" x14ac:dyDescent="0.35">
      <c r="D113" s="8"/>
      <c r="E113" s="8"/>
      <c r="F113" s="8"/>
      <c r="G113" s="8"/>
      <c r="H113" s="8"/>
      <c r="I113" s="8"/>
      <c r="J113" s="8"/>
      <c r="K113" s="8"/>
    </row>
    <row r="114" spans="4:11" x14ac:dyDescent="0.35">
      <c r="D114" s="8"/>
      <c r="E114" s="8"/>
      <c r="F114" s="8"/>
      <c r="G114" s="8"/>
      <c r="H114" s="8"/>
      <c r="I114" s="8"/>
      <c r="J114" s="8"/>
      <c r="K114" s="8"/>
    </row>
    <row r="115" spans="4:11" x14ac:dyDescent="0.35">
      <c r="D115" s="8"/>
      <c r="E115" s="8"/>
      <c r="F115" s="8"/>
      <c r="G115" s="8"/>
      <c r="H115" s="8"/>
      <c r="I115" s="8"/>
      <c r="J115" s="8"/>
      <c r="K115" s="8"/>
    </row>
    <row r="116" spans="4:11" x14ac:dyDescent="0.35">
      <c r="D116" s="8"/>
      <c r="E116" s="8"/>
      <c r="F116" s="8"/>
      <c r="G116" s="8"/>
      <c r="H116" s="8"/>
      <c r="I116" s="8"/>
      <c r="J116" s="8"/>
      <c r="K116" s="8"/>
    </row>
    <row r="117" spans="4:11" x14ac:dyDescent="0.35">
      <c r="D117" s="8"/>
      <c r="E117" s="8"/>
      <c r="F117" s="8"/>
      <c r="G117" s="8"/>
      <c r="H117" s="8"/>
      <c r="I117" s="8"/>
      <c r="J117" s="8"/>
      <c r="K117" s="8"/>
    </row>
    <row r="118" spans="4:11" x14ac:dyDescent="0.35">
      <c r="D118" s="8"/>
      <c r="E118" s="8"/>
      <c r="F118" s="8"/>
      <c r="G118" s="8"/>
      <c r="H118" s="8"/>
      <c r="I118" s="8"/>
      <c r="J118" s="8"/>
      <c r="K118" s="8"/>
    </row>
    <row r="119" spans="4:11" x14ac:dyDescent="0.35">
      <c r="D119" s="8"/>
      <c r="E119" s="8"/>
      <c r="F119" s="8"/>
      <c r="G119" s="8"/>
      <c r="H119" s="8"/>
      <c r="I119" s="8"/>
      <c r="J119" s="8"/>
      <c r="K119" s="8"/>
    </row>
    <row r="120" spans="4:11" x14ac:dyDescent="0.35">
      <c r="D120" s="8"/>
      <c r="E120" s="8"/>
      <c r="F120" s="8"/>
      <c r="G120" s="8"/>
      <c r="H120" s="8"/>
      <c r="I120" s="8"/>
      <c r="J120" s="8"/>
      <c r="K120" s="8"/>
    </row>
    <row r="121" spans="4:11" x14ac:dyDescent="0.35">
      <c r="D121" s="8"/>
      <c r="E121" s="8"/>
      <c r="F121" s="8"/>
      <c r="G121" s="8"/>
      <c r="H121" s="8"/>
      <c r="I121" s="8"/>
      <c r="J121" s="8"/>
      <c r="K121" s="8"/>
    </row>
    <row r="122" spans="4:11" x14ac:dyDescent="0.35">
      <c r="D122" s="8"/>
      <c r="E122" s="8"/>
      <c r="F122" s="8"/>
      <c r="G122" s="8"/>
      <c r="H122" s="8"/>
      <c r="I122" s="8"/>
      <c r="J122" s="8"/>
      <c r="K122" s="8"/>
    </row>
    <row r="123" spans="4:11" x14ac:dyDescent="0.35">
      <c r="D123" s="8"/>
      <c r="E123" s="8"/>
      <c r="F123" s="8"/>
      <c r="G123" s="8"/>
      <c r="H123" s="8"/>
      <c r="I123" s="8"/>
      <c r="J123" s="8"/>
      <c r="K123" s="8"/>
    </row>
    <row r="124" spans="4:11" x14ac:dyDescent="0.35">
      <c r="D124" s="8"/>
      <c r="E124" s="8"/>
      <c r="F124" s="8"/>
      <c r="G124" s="8"/>
      <c r="H124" s="8"/>
      <c r="I124" s="8"/>
      <c r="J124" s="8"/>
      <c r="K124" s="8"/>
    </row>
    <row r="125" spans="4:11" x14ac:dyDescent="0.35">
      <c r="D125" s="8"/>
      <c r="E125" s="8"/>
      <c r="F125" s="8"/>
      <c r="G125" s="8"/>
      <c r="H125" s="8"/>
      <c r="I125" s="8"/>
      <c r="J125" s="8"/>
      <c r="K125" s="8"/>
    </row>
    <row r="126" spans="4:11" x14ac:dyDescent="0.35">
      <c r="D126" s="8"/>
      <c r="E126" s="8"/>
      <c r="F126" s="8"/>
      <c r="G126" s="8"/>
      <c r="H126" s="8"/>
      <c r="I126" s="8"/>
      <c r="J126" s="8"/>
      <c r="K126" s="8"/>
    </row>
    <row r="127" spans="4:11" x14ac:dyDescent="0.35">
      <c r="D127" s="8"/>
      <c r="E127" s="8"/>
      <c r="F127" s="8"/>
      <c r="G127" s="8"/>
      <c r="H127" s="8"/>
      <c r="I127" s="8"/>
      <c r="J127" s="8"/>
      <c r="K127" s="8"/>
    </row>
    <row r="128" spans="4:11" x14ac:dyDescent="0.35">
      <c r="D128" s="8"/>
      <c r="E128" s="8"/>
      <c r="F128" s="8"/>
      <c r="G128" s="8"/>
      <c r="H128" s="8"/>
      <c r="I128" s="8"/>
      <c r="J128" s="8"/>
      <c r="K128" s="8"/>
    </row>
    <row r="129" spans="4:11" x14ac:dyDescent="0.35">
      <c r="D129" s="8"/>
      <c r="E129" s="8"/>
      <c r="F129" s="8"/>
      <c r="G129" s="8"/>
      <c r="H129" s="8"/>
      <c r="I129" s="8"/>
      <c r="J129" s="8"/>
      <c r="K129" s="8"/>
    </row>
    <row r="130" spans="4:11" x14ac:dyDescent="0.35">
      <c r="D130" s="8"/>
      <c r="E130" s="8"/>
      <c r="F130" s="8"/>
      <c r="G130" s="8"/>
      <c r="H130" s="8"/>
      <c r="I130" s="8"/>
      <c r="J130" s="8"/>
      <c r="K130" s="8"/>
    </row>
    <row r="131" spans="4:11" x14ac:dyDescent="0.35">
      <c r="D131" s="8"/>
      <c r="E131" s="8"/>
      <c r="F131" s="8"/>
      <c r="G131" s="8"/>
      <c r="H131" s="8"/>
      <c r="I131" s="8"/>
      <c r="J131" s="8"/>
      <c r="K131" s="8"/>
    </row>
    <row r="132" spans="4:11" x14ac:dyDescent="0.35">
      <c r="D132" s="8"/>
      <c r="E132" s="8"/>
      <c r="F132" s="8"/>
      <c r="G132" s="8"/>
      <c r="H132" s="8"/>
      <c r="I132" s="8"/>
      <c r="J132" s="8"/>
      <c r="K132" s="8"/>
    </row>
    <row r="133" spans="4:11" x14ac:dyDescent="0.35">
      <c r="D133" s="8"/>
      <c r="E133" s="8"/>
      <c r="F133" s="8"/>
      <c r="G133" s="8"/>
      <c r="H133" s="8"/>
      <c r="I133" s="8"/>
      <c r="J133" s="8"/>
      <c r="K133" s="8"/>
    </row>
    <row r="134" spans="4:11" x14ac:dyDescent="0.35">
      <c r="D134" s="8"/>
      <c r="E134" s="8"/>
      <c r="F134" s="8"/>
      <c r="G134" s="8"/>
      <c r="H134" s="8"/>
      <c r="I134" s="8"/>
      <c r="J134" s="8"/>
      <c r="K134" s="8"/>
    </row>
    <row r="135" spans="4:11" x14ac:dyDescent="0.35">
      <c r="D135" s="8"/>
      <c r="E135" s="8"/>
      <c r="F135" s="8"/>
      <c r="G135" s="8"/>
      <c r="H135" s="8"/>
      <c r="I135" s="8"/>
      <c r="J135" s="8"/>
      <c r="K135" s="8"/>
    </row>
    <row r="136" spans="4:11" x14ac:dyDescent="0.35">
      <c r="D136" s="8"/>
      <c r="E136" s="8"/>
      <c r="F136" s="8"/>
      <c r="G136" s="8"/>
      <c r="H136" s="8"/>
      <c r="I136" s="8"/>
      <c r="J136" s="8"/>
      <c r="K136" s="8"/>
    </row>
    <row r="137" spans="4:11" x14ac:dyDescent="0.35">
      <c r="D137" s="8"/>
      <c r="E137" s="8"/>
      <c r="F137" s="8"/>
      <c r="G137" s="8"/>
      <c r="H137" s="8"/>
      <c r="I137" s="8"/>
      <c r="J137" s="8"/>
      <c r="K137" s="8"/>
    </row>
    <row r="138" spans="4:11" x14ac:dyDescent="0.35">
      <c r="D138" s="8"/>
      <c r="E138" s="8"/>
      <c r="F138" s="8"/>
      <c r="G138" s="8"/>
      <c r="H138" s="8"/>
      <c r="I138" s="8"/>
      <c r="J138" s="8"/>
      <c r="K138" s="8"/>
    </row>
    <row r="139" spans="4:11" x14ac:dyDescent="0.35">
      <c r="D139" s="8"/>
      <c r="E139" s="8"/>
      <c r="F139" s="8"/>
      <c r="G139" s="8"/>
      <c r="H139" s="8"/>
      <c r="I139" s="8"/>
      <c r="J139" s="8"/>
      <c r="K139" s="8"/>
    </row>
    <row r="140" spans="4:11" x14ac:dyDescent="0.35">
      <c r="D140" s="8"/>
      <c r="E140" s="8"/>
      <c r="F140" s="8"/>
      <c r="G140" s="8"/>
      <c r="H140" s="8"/>
      <c r="I140" s="8"/>
      <c r="J140" s="8"/>
      <c r="K140" s="8"/>
    </row>
    <row r="141" spans="4:11" x14ac:dyDescent="0.35">
      <c r="D141" s="8"/>
      <c r="E141" s="8"/>
      <c r="F141" s="8"/>
      <c r="G141" s="8"/>
      <c r="H141" s="8"/>
      <c r="I141" s="8"/>
      <c r="J141" s="8"/>
      <c r="K141" s="8"/>
    </row>
    <row r="142" spans="4:11" x14ac:dyDescent="0.35">
      <c r="D142" s="8"/>
      <c r="E142" s="8"/>
      <c r="F142" s="8"/>
      <c r="G142" s="8"/>
      <c r="H142" s="8"/>
      <c r="I142" s="8"/>
      <c r="J142" s="8"/>
      <c r="K142" s="8"/>
    </row>
    <row r="143" spans="4:11" x14ac:dyDescent="0.35">
      <c r="D143" s="8"/>
      <c r="E143" s="8"/>
      <c r="F143" s="8"/>
      <c r="G143" s="8"/>
      <c r="H143" s="8"/>
      <c r="I143" s="8"/>
      <c r="J143" s="8"/>
      <c r="K143" s="8"/>
    </row>
    <row r="144" spans="4:11" x14ac:dyDescent="0.35">
      <c r="D144" s="8"/>
      <c r="E144" s="8"/>
      <c r="F144" s="8"/>
      <c r="G144" s="8"/>
      <c r="H144" s="8"/>
      <c r="I144" s="8"/>
      <c r="J144" s="8"/>
      <c r="K144" s="8"/>
    </row>
    <row r="145" spans="4:11" x14ac:dyDescent="0.35">
      <c r="D145" s="8"/>
      <c r="E145" s="8"/>
      <c r="F145" s="8"/>
      <c r="G145" s="8"/>
      <c r="H145" s="8"/>
      <c r="I145" s="8"/>
      <c r="J145" s="8"/>
      <c r="K145" s="8"/>
    </row>
    <row r="146" spans="4:11" x14ac:dyDescent="0.35">
      <c r="D146" s="8"/>
      <c r="E146" s="8"/>
      <c r="F146" s="8"/>
      <c r="G146" s="8"/>
      <c r="H146" s="8"/>
      <c r="I146" s="8"/>
      <c r="J146" s="8"/>
      <c r="K146" s="8"/>
    </row>
    <row r="147" spans="4:11" x14ac:dyDescent="0.35">
      <c r="D147" s="8"/>
      <c r="E147" s="8"/>
      <c r="F147" s="8"/>
      <c r="G147" s="8"/>
      <c r="H147" s="8"/>
      <c r="I147" s="8"/>
      <c r="J147" s="8"/>
      <c r="K147" s="8"/>
    </row>
    <row r="148" spans="4:11" x14ac:dyDescent="0.35">
      <c r="D148" s="8"/>
      <c r="E148" s="8"/>
      <c r="F148" s="8"/>
      <c r="G148" s="8"/>
      <c r="H148" s="8"/>
      <c r="I148" s="8"/>
      <c r="J148" s="8"/>
      <c r="K148" s="8"/>
    </row>
    <row r="149" spans="4:11" x14ac:dyDescent="0.35">
      <c r="D149" s="8"/>
      <c r="E149" s="8"/>
      <c r="F149" s="8"/>
      <c r="G149" s="8"/>
      <c r="H149" s="8"/>
      <c r="I149" s="8"/>
      <c r="J149" s="8"/>
      <c r="K149" s="8"/>
    </row>
    <row r="150" spans="4:11" x14ac:dyDescent="0.35">
      <c r="D150" s="8"/>
      <c r="E150" s="8"/>
      <c r="F150" s="8"/>
      <c r="G150" s="8"/>
      <c r="H150" s="8"/>
      <c r="I150" s="8"/>
      <c r="J150" s="8"/>
      <c r="K150" s="8"/>
    </row>
    <row r="151" spans="4:11" x14ac:dyDescent="0.35">
      <c r="D151" s="8"/>
      <c r="E151" s="8"/>
      <c r="F151" s="8"/>
      <c r="G151" s="8"/>
      <c r="H151" s="8"/>
      <c r="I151" s="8"/>
      <c r="J151" s="8"/>
      <c r="K151" s="8"/>
    </row>
    <row r="152" spans="4:11" x14ac:dyDescent="0.35">
      <c r="D152" s="8"/>
      <c r="E152" s="8"/>
      <c r="F152" s="8"/>
      <c r="G152" s="8"/>
      <c r="H152" s="8"/>
      <c r="I152" s="8"/>
      <c r="J152" s="8"/>
      <c r="K152" s="8"/>
    </row>
    <row r="153" spans="4:11" x14ac:dyDescent="0.35">
      <c r="D153" s="8"/>
      <c r="E153" s="8"/>
      <c r="F153" s="8"/>
      <c r="G153" s="8"/>
      <c r="H153" s="8"/>
      <c r="I153" s="8"/>
      <c r="J153" s="8"/>
      <c r="K153" s="8"/>
    </row>
    <row r="154" spans="4:11" x14ac:dyDescent="0.35">
      <c r="D154" s="8"/>
      <c r="E154" s="8"/>
      <c r="F154" s="8"/>
      <c r="G154" s="8"/>
      <c r="H154" s="8"/>
      <c r="I154" s="8"/>
      <c r="J154" s="8"/>
      <c r="K154" s="8"/>
    </row>
    <row r="155" spans="4:11" x14ac:dyDescent="0.35">
      <c r="D155" s="8"/>
      <c r="E155" s="8"/>
      <c r="F155" s="8"/>
      <c r="G155" s="8"/>
      <c r="H155" s="8"/>
      <c r="I155" s="8"/>
      <c r="J155" s="8"/>
      <c r="K155" s="8"/>
    </row>
    <row r="156" spans="4:11" x14ac:dyDescent="0.35">
      <c r="D156" s="8"/>
      <c r="E156" s="8"/>
      <c r="F156" s="8"/>
      <c r="G156" s="8"/>
      <c r="H156" s="8"/>
      <c r="I156" s="8"/>
      <c r="J156" s="8"/>
      <c r="K156" s="8"/>
    </row>
    <row r="157" spans="4:11" x14ac:dyDescent="0.35">
      <c r="D157" s="8"/>
      <c r="E157" s="8"/>
      <c r="F157" s="8"/>
      <c r="G157" s="8"/>
      <c r="H157" s="8"/>
      <c r="I157" s="8"/>
      <c r="J157" s="8"/>
      <c r="K157" s="8"/>
    </row>
    <row r="158" spans="4:11" x14ac:dyDescent="0.35">
      <c r="D158" s="8"/>
      <c r="E158" s="8"/>
      <c r="F158" s="8"/>
      <c r="G158" s="8"/>
      <c r="H158" s="8"/>
      <c r="I158" s="8"/>
      <c r="J158" s="8"/>
      <c r="K158" s="8"/>
    </row>
    <row r="159" spans="4:11" x14ac:dyDescent="0.35">
      <c r="D159" s="8"/>
      <c r="E159" s="8"/>
      <c r="F159" s="8"/>
      <c r="G159" s="8"/>
      <c r="H159" s="8"/>
      <c r="I159" s="8"/>
      <c r="J159" s="8"/>
      <c r="K159" s="8"/>
    </row>
    <row r="160" spans="4:11" x14ac:dyDescent="0.35">
      <c r="D160" s="8"/>
      <c r="E160" s="8"/>
      <c r="F160" s="8"/>
      <c r="G160" s="8"/>
      <c r="H160" s="8"/>
      <c r="I160" s="8"/>
      <c r="J160" s="8"/>
      <c r="K160" s="8"/>
    </row>
    <row r="161" spans="4:11" x14ac:dyDescent="0.35">
      <c r="D161" s="8"/>
      <c r="E161" s="8"/>
      <c r="F161" s="8"/>
      <c r="G161" s="8"/>
      <c r="H161" s="8"/>
      <c r="I161" s="8"/>
      <c r="J161" s="8"/>
      <c r="K161" s="8"/>
    </row>
    <row r="162" spans="4:11" x14ac:dyDescent="0.35">
      <c r="D162" s="8"/>
      <c r="E162" s="8"/>
      <c r="F162" s="8"/>
      <c r="G162" s="8"/>
      <c r="H162" s="8"/>
      <c r="I162" s="8"/>
      <c r="J162" s="8"/>
      <c r="K162" s="8"/>
    </row>
    <row r="163" spans="4:11" x14ac:dyDescent="0.35">
      <c r="D163" s="8"/>
      <c r="E163" s="8"/>
      <c r="F163" s="8"/>
      <c r="G163" s="8"/>
      <c r="H163" s="8"/>
      <c r="I163" s="8"/>
      <c r="J163" s="8"/>
      <c r="K163" s="8"/>
    </row>
    <row r="164" spans="4:11" x14ac:dyDescent="0.35">
      <c r="D164" s="8"/>
      <c r="E164" s="8"/>
      <c r="F164" s="8"/>
      <c r="G164" s="8"/>
      <c r="H164" s="8"/>
      <c r="I164" s="8"/>
      <c r="J164" s="8"/>
      <c r="K164" s="8"/>
    </row>
    <row r="165" spans="4:11" x14ac:dyDescent="0.35">
      <c r="D165" s="8"/>
      <c r="E165" s="8"/>
      <c r="F165" s="8"/>
      <c r="G165" s="8"/>
      <c r="H165" s="8"/>
      <c r="I165" s="8"/>
      <c r="J165" s="8"/>
      <c r="K165" s="8"/>
    </row>
    <row r="166" spans="4:11" x14ac:dyDescent="0.35">
      <c r="D166" s="8"/>
      <c r="E166" s="8"/>
      <c r="F166" s="8"/>
      <c r="G166" s="8"/>
      <c r="H166" s="8"/>
      <c r="I166" s="8"/>
      <c r="J166" s="8"/>
      <c r="K166" s="8"/>
    </row>
    <row r="167" spans="4:11" x14ac:dyDescent="0.35">
      <c r="D167" s="8"/>
      <c r="E167" s="8"/>
      <c r="F167" s="8"/>
      <c r="G167" s="8"/>
      <c r="H167" s="8"/>
      <c r="I167" s="8"/>
      <c r="J167" s="8"/>
      <c r="K167" s="8"/>
    </row>
    <row r="168" spans="4:11" x14ac:dyDescent="0.35">
      <c r="D168" s="8"/>
      <c r="E168" s="8"/>
      <c r="F168" s="8"/>
      <c r="G168" s="8"/>
      <c r="H168" s="8"/>
      <c r="I168" s="8"/>
      <c r="J168" s="8"/>
      <c r="K168" s="8"/>
    </row>
    <row r="169" spans="4:11" x14ac:dyDescent="0.35">
      <c r="D169" s="8"/>
      <c r="E169" s="8"/>
      <c r="F169" s="8"/>
      <c r="G169" s="8"/>
      <c r="H169" s="8"/>
      <c r="I169" s="8"/>
      <c r="J169" s="8"/>
      <c r="K169" s="8"/>
    </row>
    <row r="170" spans="4:11" x14ac:dyDescent="0.35">
      <c r="D170" s="8"/>
      <c r="E170" s="8"/>
      <c r="F170" s="8"/>
      <c r="G170" s="8"/>
      <c r="H170" s="8"/>
      <c r="I170" s="8"/>
      <c r="J170" s="8"/>
      <c r="K170" s="8"/>
    </row>
    <row r="171" spans="4:11" x14ac:dyDescent="0.35">
      <c r="D171" s="8"/>
      <c r="E171" s="8"/>
      <c r="F171" s="8"/>
      <c r="G171" s="8"/>
      <c r="H171" s="8"/>
      <c r="I171" s="8"/>
      <c r="J171" s="8"/>
      <c r="K171" s="8"/>
    </row>
    <row r="172" spans="4:11" x14ac:dyDescent="0.35">
      <c r="D172" s="8"/>
      <c r="E172" s="8"/>
      <c r="F172" s="8"/>
      <c r="G172" s="8"/>
      <c r="H172" s="8"/>
      <c r="I172" s="8"/>
      <c r="J172" s="8"/>
      <c r="K172" s="8"/>
    </row>
    <row r="173" spans="4:11" x14ac:dyDescent="0.35">
      <c r="D173" s="8"/>
      <c r="E173" s="8"/>
      <c r="F173" s="8"/>
      <c r="G173" s="8"/>
      <c r="H173" s="8"/>
      <c r="I173" s="8"/>
      <c r="J173" s="8"/>
      <c r="K173" s="8"/>
    </row>
    <row r="174" spans="4:11" x14ac:dyDescent="0.35">
      <c r="D174" s="8"/>
      <c r="E174" s="8"/>
      <c r="F174" s="8"/>
      <c r="G174" s="8"/>
      <c r="H174" s="8"/>
      <c r="I174" s="8"/>
      <c r="J174" s="8"/>
      <c r="K174" s="8"/>
    </row>
    <row r="175" spans="4:11" x14ac:dyDescent="0.35">
      <c r="D175" s="8"/>
      <c r="E175" s="8"/>
      <c r="F175" s="8"/>
      <c r="G175" s="8"/>
      <c r="H175" s="8"/>
      <c r="I175" s="8"/>
      <c r="J175" s="8"/>
      <c r="K175" s="8"/>
    </row>
    <row r="176" spans="4:11" x14ac:dyDescent="0.35">
      <c r="D176" s="8"/>
      <c r="E176" s="8"/>
      <c r="F176" s="8"/>
      <c r="G176" s="8"/>
      <c r="H176" s="8"/>
      <c r="I176" s="8"/>
      <c r="J176" s="8"/>
      <c r="K176" s="8"/>
    </row>
    <row r="177" spans="4:11" x14ac:dyDescent="0.35">
      <c r="D177" s="8"/>
      <c r="E177" s="8"/>
      <c r="F177" s="8"/>
      <c r="G177" s="8"/>
      <c r="H177" s="8"/>
      <c r="I177" s="8"/>
      <c r="J177" s="8"/>
      <c r="K177" s="8"/>
    </row>
    <row r="178" spans="4:11" x14ac:dyDescent="0.35">
      <c r="D178" s="8"/>
      <c r="E178" s="8"/>
      <c r="F178" s="8"/>
      <c r="G178" s="8"/>
      <c r="H178" s="8"/>
      <c r="I178" s="8"/>
      <c r="J178" s="8"/>
      <c r="K178" s="8"/>
    </row>
    <row r="179" spans="4:11" x14ac:dyDescent="0.35">
      <c r="D179" s="8"/>
      <c r="E179" s="8"/>
      <c r="F179" s="8"/>
      <c r="G179" s="8"/>
      <c r="H179" s="8"/>
      <c r="I179" s="8"/>
      <c r="J179" s="8"/>
      <c r="K179" s="8"/>
    </row>
    <row r="180" spans="4:11" x14ac:dyDescent="0.35">
      <c r="D180" s="8"/>
      <c r="E180" s="8"/>
      <c r="F180" s="8"/>
      <c r="G180" s="8"/>
      <c r="H180" s="8"/>
      <c r="I180" s="8"/>
      <c r="J180" s="8"/>
      <c r="K180" s="8"/>
    </row>
    <row r="181" spans="4:11" x14ac:dyDescent="0.35">
      <c r="D181" s="8"/>
      <c r="E181" s="8"/>
      <c r="F181" s="8"/>
      <c r="G181" s="8"/>
      <c r="H181" s="8"/>
      <c r="I181" s="8"/>
      <c r="J181" s="8"/>
      <c r="K181" s="8"/>
    </row>
    <row r="182" spans="4:11" x14ac:dyDescent="0.35">
      <c r="D182" s="8"/>
      <c r="E182" s="8"/>
      <c r="F182" s="8"/>
      <c r="G182" s="8"/>
      <c r="H182" s="8"/>
      <c r="I182" s="8"/>
      <c r="J182" s="8"/>
      <c r="K182" s="8"/>
    </row>
    <row r="183" spans="4:11" x14ac:dyDescent="0.35">
      <c r="D183" s="8"/>
      <c r="E183" s="8"/>
      <c r="F183" s="8"/>
      <c r="G183" s="8"/>
      <c r="H183" s="8"/>
      <c r="I183" s="8"/>
      <c r="J183" s="8"/>
      <c r="K183" s="8"/>
    </row>
    <row r="184" spans="4:11" x14ac:dyDescent="0.35">
      <c r="D184" s="8"/>
      <c r="E184" s="8"/>
      <c r="F184" s="8"/>
      <c r="G184" s="8"/>
      <c r="H184" s="8"/>
      <c r="I184" s="8"/>
      <c r="J184" s="8"/>
      <c r="K184" s="8"/>
    </row>
    <row r="185" spans="4:11" x14ac:dyDescent="0.35">
      <c r="D185" s="8"/>
      <c r="E185" s="8"/>
      <c r="F185" s="8"/>
      <c r="G185" s="8"/>
      <c r="H185" s="8"/>
      <c r="I185" s="8"/>
      <c r="J185" s="8"/>
      <c r="K185" s="8"/>
    </row>
    <row r="186" spans="4:11" x14ac:dyDescent="0.35">
      <c r="D186" s="8"/>
      <c r="E186" s="8"/>
      <c r="F186" s="8"/>
      <c r="G186" s="8"/>
      <c r="H186" s="8"/>
      <c r="I186" s="8"/>
      <c r="J186" s="8"/>
      <c r="K186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zoomScale="140" zoomScaleNormal="140" workbookViewId="0">
      <selection activeCell="A5" sqref="A5:F5"/>
    </sheetView>
  </sheetViews>
  <sheetFormatPr defaultColWidth="9.125" defaultRowHeight="14.25" x14ac:dyDescent="0.2"/>
  <cols>
    <col min="1" max="1" width="9.125" style="32" customWidth="1"/>
    <col min="2" max="2" width="9.25" style="32" customWidth="1"/>
    <col min="3" max="3" width="9.125" style="32" customWidth="1"/>
    <col min="4" max="4" width="9.125" style="32"/>
    <col min="5" max="5" width="9.125" style="32" customWidth="1"/>
    <col min="6" max="6" width="46.25" style="32" customWidth="1"/>
    <col min="7" max="16384" width="9.125" style="32"/>
  </cols>
  <sheetData>
    <row r="2" spans="1:6" s="31" customFormat="1" ht="23.25" x14ac:dyDescent="0.35">
      <c r="A2" s="178" t="s">
        <v>15</v>
      </c>
      <c r="B2" s="178"/>
      <c r="C2" s="178"/>
      <c r="D2" s="178"/>
      <c r="E2" s="178"/>
      <c r="F2" s="178"/>
    </row>
    <row r="3" spans="1:6" s="31" customFormat="1" ht="23.25" x14ac:dyDescent="0.35">
      <c r="A3" s="178" t="s">
        <v>103</v>
      </c>
      <c r="B3" s="178"/>
      <c r="C3" s="178"/>
      <c r="D3" s="178"/>
      <c r="E3" s="178"/>
      <c r="F3" s="178"/>
    </row>
    <row r="4" spans="1:6" ht="23.25" x14ac:dyDescent="0.35">
      <c r="A4" s="178" t="s">
        <v>102</v>
      </c>
      <c r="B4" s="178"/>
      <c r="C4" s="178"/>
      <c r="D4" s="178"/>
      <c r="E4" s="178"/>
      <c r="F4" s="178"/>
    </row>
    <row r="5" spans="1:6" ht="23.25" x14ac:dyDescent="0.35">
      <c r="A5" s="178" t="s">
        <v>162</v>
      </c>
      <c r="B5" s="178"/>
      <c r="C5" s="178"/>
      <c r="D5" s="178"/>
      <c r="E5" s="178"/>
      <c r="F5" s="178"/>
    </row>
    <row r="6" spans="1:6" ht="21" x14ac:dyDescent="0.35">
      <c r="A6" s="92"/>
      <c r="B6" s="92"/>
      <c r="C6" s="92"/>
      <c r="D6" s="92"/>
      <c r="E6" s="92"/>
      <c r="F6" s="92"/>
    </row>
    <row r="7" spans="1:6" s="34" customFormat="1" ht="21" x14ac:dyDescent="0.35">
      <c r="A7" s="33" t="s">
        <v>161</v>
      </c>
      <c r="B7" s="33"/>
      <c r="C7" s="33"/>
      <c r="D7" s="33"/>
      <c r="E7" s="33"/>
      <c r="F7" s="33"/>
    </row>
    <row r="8" spans="1:6" s="34" customFormat="1" ht="21" x14ac:dyDescent="0.35">
      <c r="A8" s="33" t="s">
        <v>104</v>
      </c>
      <c r="B8" s="33"/>
      <c r="C8" s="33"/>
      <c r="D8" s="33"/>
      <c r="E8" s="33"/>
      <c r="F8" s="33"/>
    </row>
    <row r="9" spans="1:6" s="34" customFormat="1" ht="21" x14ac:dyDescent="0.35">
      <c r="A9" s="46" t="s">
        <v>105</v>
      </c>
      <c r="B9" s="46"/>
      <c r="C9" s="46"/>
      <c r="D9" s="46"/>
      <c r="E9" s="46"/>
      <c r="F9" s="46"/>
    </row>
    <row r="10" spans="1:6" s="34" customFormat="1" ht="21" x14ac:dyDescent="0.35">
      <c r="A10" s="33" t="s">
        <v>106</v>
      </c>
      <c r="B10" s="33"/>
      <c r="C10" s="33"/>
      <c r="D10" s="33"/>
      <c r="E10" s="33"/>
      <c r="F10" s="33"/>
    </row>
    <row r="11" spans="1:6" s="34" customFormat="1" ht="21" x14ac:dyDescent="0.35">
      <c r="A11" s="96"/>
      <c r="B11" s="96" t="s">
        <v>150</v>
      </c>
      <c r="C11" s="96"/>
      <c r="D11" s="96"/>
      <c r="E11" s="96"/>
      <c r="F11" s="96"/>
    </row>
    <row r="12" spans="1:6" s="4" customFormat="1" ht="21" x14ac:dyDescent="0.35">
      <c r="A12" s="51" t="s">
        <v>151</v>
      </c>
      <c r="B12" s="51"/>
      <c r="C12" s="51"/>
      <c r="D12" s="51"/>
      <c r="E12" s="51"/>
      <c r="F12" s="51"/>
    </row>
    <row r="13" spans="1:6" s="4" customFormat="1" ht="21" x14ac:dyDescent="0.35">
      <c r="A13" s="10" t="s">
        <v>152</v>
      </c>
      <c r="B13" s="10"/>
      <c r="C13" s="10"/>
      <c r="D13" s="10"/>
      <c r="E13" s="10"/>
      <c r="F13" s="10"/>
    </row>
    <row r="14" spans="1:6" s="4" customFormat="1" ht="21" x14ac:dyDescent="0.35">
      <c r="A14" s="50" t="s">
        <v>44</v>
      </c>
      <c r="B14" s="50"/>
      <c r="C14" s="50"/>
      <c r="D14" s="50"/>
      <c r="E14" s="50"/>
      <c r="F14" s="50"/>
    </row>
    <row r="15" spans="1:6" s="4" customFormat="1" ht="21" x14ac:dyDescent="0.35">
      <c r="A15" s="50" t="s">
        <v>49</v>
      </c>
      <c r="B15" s="50"/>
      <c r="C15" s="50"/>
      <c r="D15" s="50"/>
      <c r="E15" s="50"/>
      <c r="F15" s="50"/>
    </row>
    <row r="16" spans="1:6" s="4" customFormat="1" ht="21" x14ac:dyDescent="0.35">
      <c r="A16" s="50" t="s">
        <v>54</v>
      </c>
      <c r="B16" s="50"/>
      <c r="C16" s="50"/>
      <c r="D16" s="50"/>
      <c r="E16" s="50"/>
      <c r="F16" s="50"/>
    </row>
    <row r="17" spans="1:9" s="4" customFormat="1" ht="21" x14ac:dyDescent="0.35">
      <c r="A17" s="96"/>
      <c r="B17" s="96" t="s">
        <v>153</v>
      </c>
      <c r="C17" s="96"/>
      <c r="D17" s="96"/>
      <c r="E17" s="96"/>
      <c r="F17" s="96"/>
    </row>
    <row r="18" spans="1:9" s="4" customFormat="1" ht="21" x14ac:dyDescent="0.35">
      <c r="A18" s="96" t="s">
        <v>154</v>
      </c>
      <c r="B18" s="96"/>
      <c r="C18" s="96"/>
      <c r="D18" s="96"/>
      <c r="E18" s="96"/>
      <c r="F18" s="96"/>
    </row>
    <row r="19" spans="1:9" s="4" customFormat="1" ht="21" x14ac:dyDescent="0.35">
      <c r="A19" s="96"/>
      <c r="B19" s="179" t="s">
        <v>155</v>
      </c>
      <c r="C19" s="179"/>
      <c r="D19" s="179"/>
      <c r="E19" s="179"/>
      <c r="F19" s="179"/>
    </row>
    <row r="20" spans="1:9" s="4" customFormat="1" ht="21" x14ac:dyDescent="0.35">
      <c r="A20" s="96"/>
      <c r="B20" s="179" t="s">
        <v>156</v>
      </c>
      <c r="C20" s="179"/>
      <c r="D20" s="179"/>
      <c r="E20" s="179"/>
      <c r="F20" s="179"/>
    </row>
    <row r="21" spans="1:9" s="4" customFormat="1" ht="21" x14ac:dyDescent="0.35">
      <c r="C21" s="27" t="s">
        <v>157</v>
      </c>
      <c r="D21" s="27"/>
      <c r="E21" s="27"/>
      <c r="F21" s="27"/>
      <c r="G21" s="27"/>
      <c r="H21" s="27"/>
      <c r="I21" s="27"/>
    </row>
    <row r="22" spans="1:9" s="4" customFormat="1" ht="21" x14ac:dyDescent="0.35">
      <c r="B22" s="145" t="s">
        <v>158</v>
      </c>
      <c r="C22" s="145"/>
      <c r="D22" s="145"/>
      <c r="E22" s="145"/>
      <c r="F22" s="145"/>
      <c r="G22" s="145"/>
      <c r="H22" s="145"/>
      <c r="I22" s="145"/>
    </row>
    <row r="23" spans="1:9" s="4" customFormat="1" ht="21" x14ac:dyDescent="0.35">
      <c r="B23" s="180" t="s">
        <v>159</v>
      </c>
      <c r="C23" s="180"/>
      <c r="D23" s="180"/>
      <c r="E23" s="180"/>
      <c r="F23" s="180"/>
      <c r="G23" s="145"/>
      <c r="H23" s="145"/>
      <c r="I23" s="145"/>
    </row>
    <row r="24" spans="1:9" s="4" customFormat="1" ht="21" x14ac:dyDescent="0.35">
      <c r="B24" s="180" t="s">
        <v>160</v>
      </c>
      <c r="C24" s="180"/>
      <c r="D24" s="180"/>
      <c r="E24" s="180"/>
      <c r="F24" s="180"/>
      <c r="G24" s="180"/>
      <c r="H24" s="180"/>
      <c r="I24" s="180"/>
    </row>
    <row r="25" spans="1:9" x14ac:dyDescent="0.2">
      <c r="B25" s="141"/>
    </row>
  </sheetData>
  <mergeCells count="8">
    <mergeCell ref="B20:F20"/>
    <mergeCell ref="B23:F23"/>
    <mergeCell ref="B24:I24"/>
    <mergeCell ref="A2:F2"/>
    <mergeCell ref="A3:F3"/>
    <mergeCell ref="A4:F4"/>
    <mergeCell ref="A5:F5"/>
    <mergeCell ref="B19:F19"/>
  </mergeCells>
  <pageMargins left="0.31496062992125984" right="0" top="0.35433070866141736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G18" sqref="G18"/>
    </sheetView>
  </sheetViews>
  <sheetFormatPr defaultRowHeight="14.25" x14ac:dyDescent="0.2"/>
  <sheetData>
    <row r="2" spans="1:9" s="32" customFormat="1" ht="21" x14ac:dyDescent="0.35">
      <c r="A2" s="10" t="s">
        <v>50</v>
      </c>
      <c r="B2" s="10"/>
      <c r="C2" s="10"/>
      <c r="D2" s="10"/>
      <c r="E2" s="10"/>
      <c r="F2" s="10"/>
      <c r="G2" s="10"/>
      <c r="H2" s="10"/>
      <c r="I2" s="10"/>
    </row>
    <row r="3" spans="1:9" s="85" customFormat="1" ht="24" x14ac:dyDescent="0.55000000000000004">
      <c r="B3" s="140" t="s">
        <v>146</v>
      </c>
    </row>
    <row r="4" spans="1:9" s="85" customFormat="1" ht="24" x14ac:dyDescent="0.55000000000000004">
      <c r="B4" s="140" t="s">
        <v>143</v>
      </c>
    </row>
    <row r="5" spans="1:9" s="85" customFormat="1" ht="24" x14ac:dyDescent="0.55000000000000004">
      <c r="B5" s="140" t="s">
        <v>147</v>
      </c>
    </row>
    <row r="6" spans="1:9" s="32" customFormat="1" ht="24" x14ac:dyDescent="0.55000000000000004">
      <c r="B6" s="140" t="s">
        <v>148</v>
      </c>
    </row>
    <row r="7" spans="1:9" s="32" customFormat="1" ht="24" x14ac:dyDescent="0.55000000000000004">
      <c r="B7" s="140" t="s">
        <v>145</v>
      </c>
    </row>
    <row r="8" spans="1:9" s="32" customFormat="1" ht="24" x14ac:dyDescent="0.55000000000000004">
      <c r="B8" s="140" t="s">
        <v>149</v>
      </c>
    </row>
    <row r="9" spans="1:9" s="32" customFormat="1" ht="24" x14ac:dyDescent="0.55000000000000004">
      <c r="B9" s="140"/>
    </row>
    <row r="10" spans="1:9" s="32" customFormat="1" ht="21" x14ac:dyDescent="0.2">
      <c r="B10" s="127"/>
    </row>
    <row r="11" spans="1:9" s="32" customFormat="1" ht="21" x14ac:dyDescent="0.2">
      <c r="B11" s="127"/>
    </row>
    <row r="12" spans="1:9" s="32" customFormat="1" ht="24" x14ac:dyDescent="0.55000000000000004">
      <c r="B12" s="140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120" zoomScaleNormal="120" workbookViewId="0">
      <selection activeCell="E15" sqref="E15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2.625" style="1" customWidth="1"/>
    <col min="6" max="6" width="10.75" style="2" customWidth="1"/>
    <col min="7" max="7" width="18.3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194" t="s">
        <v>1</v>
      </c>
      <c r="C1" s="194"/>
      <c r="D1" s="194"/>
      <c r="E1" s="194"/>
      <c r="F1" s="194"/>
      <c r="G1" s="194"/>
      <c r="H1" s="45"/>
    </row>
    <row r="2" spans="2:9" x14ac:dyDescent="0.3">
      <c r="B2" s="87"/>
      <c r="C2" s="87"/>
      <c r="D2" s="87"/>
      <c r="E2" s="87"/>
      <c r="F2" s="87"/>
      <c r="G2" s="87"/>
      <c r="H2" s="45"/>
    </row>
    <row r="3" spans="2:9" s="12" customFormat="1" ht="23.25" x14ac:dyDescent="0.35">
      <c r="B3" s="178" t="s">
        <v>107</v>
      </c>
      <c r="C3" s="178"/>
      <c r="D3" s="178"/>
      <c r="E3" s="178"/>
      <c r="F3" s="178"/>
      <c r="G3" s="178"/>
      <c r="H3" s="80"/>
      <c r="I3" s="11"/>
    </row>
    <row r="4" spans="2:9" s="12" customFormat="1" ht="23.25" x14ac:dyDescent="0.35">
      <c r="B4" s="178" t="s">
        <v>102</v>
      </c>
      <c r="C4" s="178"/>
      <c r="D4" s="178"/>
      <c r="E4" s="178"/>
      <c r="F4" s="178"/>
      <c r="G4" s="178"/>
      <c r="H4" s="11"/>
      <c r="I4" s="11"/>
    </row>
    <row r="5" spans="2:9" s="12" customFormat="1" ht="23.25" x14ac:dyDescent="0.35">
      <c r="B5" s="178" t="s">
        <v>162</v>
      </c>
      <c r="C5" s="178"/>
      <c r="D5" s="178"/>
      <c r="E5" s="178"/>
      <c r="F5" s="178"/>
      <c r="G5" s="178"/>
      <c r="H5" s="11"/>
      <c r="I5" s="11"/>
    </row>
    <row r="6" spans="2:9" x14ac:dyDescent="0.3">
      <c r="B6" s="195"/>
      <c r="C6" s="195"/>
      <c r="D6" s="195"/>
      <c r="E6" s="195"/>
      <c r="F6" s="195"/>
      <c r="G6" s="195"/>
      <c r="H6" s="195"/>
    </row>
    <row r="7" spans="2:9" s="4" customFormat="1" ht="21" x14ac:dyDescent="0.35">
      <c r="B7" s="5" t="s">
        <v>16</v>
      </c>
      <c r="F7" s="13"/>
      <c r="G7" s="13"/>
      <c r="H7" s="13"/>
    </row>
    <row r="8" spans="2:9" s="4" customFormat="1" ht="21" x14ac:dyDescent="0.35">
      <c r="B8" s="44" t="s">
        <v>38</v>
      </c>
      <c r="C8" s="89"/>
      <c r="D8" s="89"/>
    </row>
    <row r="9" spans="2:9" s="4" customFormat="1" ht="21" x14ac:dyDescent="0.35">
      <c r="B9" s="14" t="s">
        <v>108</v>
      </c>
      <c r="C9" s="52"/>
      <c r="D9" s="52"/>
      <c r="E9" s="52"/>
      <c r="F9" s="53"/>
      <c r="G9" s="53"/>
      <c r="H9" s="13"/>
    </row>
    <row r="10" spans="2:9" s="4" customFormat="1" ht="21.75" thickBot="1" x14ac:dyDescent="0.4">
      <c r="B10" s="14"/>
      <c r="C10" s="187" t="s">
        <v>2</v>
      </c>
      <c r="D10" s="187"/>
      <c r="E10" s="187"/>
      <c r="F10" s="48" t="s">
        <v>3</v>
      </c>
      <c r="G10" s="48" t="s">
        <v>4</v>
      </c>
      <c r="H10" s="13"/>
    </row>
    <row r="11" spans="2:9" s="4" customFormat="1" ht="21.75" thickTop="1" x14ac:dyDescent="0.35">
      <c r="B11" s="14"/>
      <c r="C11" s="191" t="str">
        <f>DATA!B87</f>
        <v>เจ้าหน้าที่</v>
      </c>
      <c r="D11" s="192"/>
      <c r="E11" s="193"/>
      <c r="F11" s="15">
        <v>5</v>
      </c>
      <c r="G11" s="40">
        <f>F11*100/F$13</f>
        <v>6.25</v>
      </c>
      <c r="H11" s="81"/>
    </row>
    <row r="12" spans="2:9" s="4" customFormat="1" ht="21" x14ac:dyDescent="0.35">
      <c r="B12" s="14"/>
      <c r="C12" s="188" t="s">
        <v>67</v>
      </c>
      <c r="D12" s="189"/>
      <c r="E12" s="190"/>
      <c r="F12" s="15">
        <v>75</v>
      </c>
      <c r="G12" s="40">
        <f>F12*100/F$13</f>
        <v>93.75</v>
      </c>
      <c r="H12" s="86"/>
    </row>
    <row r="13" spans="2:9" s="4" customFormat="1" ht="21.75" thickBot="1" x14ac:dyDescent="0.4">
      <c r="B13" s="14"/>
      <c r="C13" s="187" t="s">
        <v>5</v>
      </c>
      <c r="D13" s="187"/>
      <c r="E13" s="187"/>
      <c r="F13" s="49">
        <f>SUM(F11:F12)</f>
        <v>80</v>
      </c>
      <c r="G13" s="30">
        <f>F13*100/F$13</f>
        <v>100</v>
      </c>
    </row>
    <row r="14" spans="2:9" s="4" customFormat="1" ht="14.25" customHeight="1" thickTop="1" x14ac:dyDescent="0.35">
      <c r="B14" s="14"/>
      <c r="C14" s="16"/>
      <c r="D14" s="16"/>
      <c r="E14" s="16"/>
      <c r="F14" s="17"/>
      <c r="G14" s="18"/>
    </row>
    <row r="15" spans="2:9" s="4" customFormat="1" ht="21" x14ac:dyDescent="0.35">
      <c r="B15" s="14"/>
      <c r="C15" s="4" t="s">
        <v>110</v>
      </c>
      <c r="F15" s="13"/>
      <c r="G15" s="13"/>
    </row>
    <row r="16" spans="2:9" s="4" customFormat="1" ht="21" x14ac:dyDescent="0.35">
      <c r="B16" s="4" t="s">
        <v>109</v>
      </c>
      <c r="F16" s="13"/>
      <c r="G16" s="13"/>
    </row>
    <row r="17" spans="1:8" s="4" customFormat="1" ht="21" x14ac:dyDescent="0.35">
      <c r="F17" s="86"/>
      <c r="G17" s="86"/>
    </row>
    <row r="18" spans="1:8" x14ac:dyDescent="0.3">
      <c r="A18" s="113" t="s">
        <v>121</v>
      </c>
      <c r="E18" s="2"/>
      <c r="H18" s="1"/>
    </row>
    <row r="19" spans="1:8" x14ac:dyDescent="0.3">
      <c r="C19" s="181" t="s">
        <v>0</v>
      </c>
      <c r="D19" s="182"/>
      <c r="E19" s="182"/>
      <c r="F19" s="114" t="s">
        <v>3</v>
      </c>
      <c r="G19" s="114" t="s">
        <v>4</v>
      </c>
    </row>
    <row r="20" spans="1:8" x14ac:dyDescent="0.3">
      <c r="C20" s="146" t="s">
        <v>90</v>
      </c>
      <c r="D20" s="147"/>
      <c r="E20" s="148"/>
      <c r="F20" s="117">
        <v>13</v>
      </c>
      <c r="G20" s="116">
        <f>F20*100/$F$38</f>
        <v>16.25</v>
      </c>
    </row>
    <row r="21" spans="1:8" x14ac:dyDescent="0.3">
      <c r="C21" s="146" t="s">
        <v>112</v>
      </c>
      <c r="D21" s="147"/>
      <c r="E21" s="148"/>
      <c r="F21" s="117">
        <v>7</v>
      </c>
      <c r="G21" s="116">
        <f t="shared" ref="G21:G37" si="0">F21*100/$F$38</f>
        <v>8.75</v>
      </c>
    </row>
    <row r="22" spans="1:8" x14ac:dyDescent="0.3">
      <c r="C22" s="183" t="s">
        <v>71</v>
      </c>
      <c r="D22" s="184" t="s">
        <v>85</v>
      </c>
      <c r="E22" s="185" t="s">
        <v>85</v>
      </c>
      <c r="F22" s="117">
        <v>5</v>
      </c>
      <c r="G22" s="116">
        <f t="shared" si="0"/>
        <v>6.25</v>
      </c>
    </row>
    <row r="23" spans="1:8" x14ac:dyDescent="0.3">
      <c r="C23" s="183" t="s">
        <v>113</v>
      </c>
      <c r="D23" s="184" t="s">
        <v>25</v>
      </c>
      <c r="E23" s="185" t="s">
        <v>25</v>
      </c>
      <c r="F23" s="117">
        <v>17</v>
      </c>
      <c r="G23" s="116">
        <f t="shared" si="0"/>
        <v>21.25</v>
      </c>
    </row>
    <row r="24" spans="1:8" x14ac:dyDescent="0.3">
      <c r="C24" s="183" t="s">
        <v>114</v>
      </c>
      <c r="D24" s="184" t="s">
        <v>72</v>
      </c>
      <c r="E24" s="185" t="s">
        <v>72</v>
      </c>
      <c r="F24" s="117">
        <v>3</v>
      </c>
      <c r="G24" s="116">
        <f t="shared" si="0"/>
        <v>3.75</v>
      </c>
    </row>
    <row r="25" spans="1:8" x14ac:dyDescent="0.3">
      <c r="C25" s="183" t="s">
        <v>91</v>
      </c>
      <c r="D25" s="184" t="s">
        <v>66</v>
      </c>
      <c r="E25" s="185" t="s">
        <v>66</v>
      </c>
      <c r="F25" s="117">
        <v>9</v>
      </c>
      <c r="G25" s="116">
        <f t="shared" si="0"/>
        <v>11.25</v>
      </c>
    </row>
    <row r="26" spans="1:8" x14ac:dyDescent="0.3">
      <c r="C26" s="183" t="s">
        <v>115</v>
      </c>
      <c r="D26" s="184" t="s">
        <v>74</v>
      </c>
      <c r="E26" s="185" t="s">
        <v>74</v>
      </c>
      <c r="F26" s="117">
        <v>4</v>
      </c>
      <c r="G26" s="116">
        <f t="shared" si="0"/>
        <v>5</v>
      </c>
    </row>
    <row r="27" spans="1:8" x14ac:dyDescent="0.3">
      <c r="C27" s="183" t="s">
        <v>116</v>
      </c>
      <c r="D27" s="184" t="s">
        <v>75</v>
      </c>
      <c r="E27" s="185" t="s">
        <v>75</v>
      </c>
      <c r="F27" s="117">
        <v>2</v>
      </c>
      <c r="G27" s="116">
        <f t="shared" si="0"/>
        <v>2.5</v>
      </c>
    </row>
    <row r="28" spans="1:8" x14ac:dyDescent="0.3">
      <c r="C28" s="183" t="s">
        <v>117</v>
      </c>
      <c r="D28" s="184" t="s">
        <v>76</v>
      </c>
      <c r="E28" s="185" t="s">
        <v>76</v>
      </c>
      <c r="F28" s="117">
        <v>2</v>
      </c>
      <c r="G28" s="116">
        <f t="shared" si="0"/>
        <v>2.5</v>
      </c>
    </row>
    <row r="29" spans="1:8" x14ac:dyDescent="0.3">
      <c r="C29" s="146" t="s">
        <v>118</v>
      </c>
      <c r="D29" s="147"/>
      <c r="E29" s="148"/>
      <c r="F29" s="117">
        <v>4</v>
      </c>
      <c r="G29" s="116">
        <f t="shared" si="0"/>
        <v>5</v>
      </c>
    </row>
    <row r="30" spans="1:8" x14ac:dyDescent="0.3">
      <c r="C30" s="146" t="s">
        <v>119</v>
      </c>
      <c r="D30" s="147"/>
      <c r="E30" s="148"/>
      <c r="F30" s="117">
        <v>2</v>
      </c>
      <c r="G30" s="116">
        <f t="shared" si="0"/>
        <v>2.5</v>
      </c>
    </row>
    <row r="31" spans="1:8" x14ac:dyDescent="0.3">
      <c r="C31" s="146" t="s">
        <v>120</v>
      </c>
      <c r="D31" s="147"/>
      <c r="E31" s="148"/>
      <c r="F31" s="117">
        <v>5</v>
      </c>
      <c r="G31" s="116">
        <f t="shared" si="0"/>
        <v>6.25</v>
      </c>
    </row>
    <row r="32" spans="1:8" x14ac:dyDescent="0.3">
      <c r="C32" s="146" t="s">
        <v>100</v>
      </c>
      <c r="D32" s="147"/>
      <c r="E32" s="148"/>
      <c r="F32" s="117">
        <v>2</v>
      </c>
      <c r="G32" s="116">
        <f t="shared" si="0"/>
        <v>2.5</v>
      </c>
    </row>
    <row r="33" spans="3:7" x14ac:dyDescent="0.3">
      <c r="C33" s="146" t="s">
        <v>88</v>
      </c>
      <c r="D33" s="147"/>
      <c r="E33" s="148"/>
      <c r="F33" s="117">
        <v>1</v>
      </c>
      <c r="G33" s="116">
        <f t="shared" si="0"/>
        <v>1.25</v>
      </c>
    </row>
    <row r="34" spans="3:7" x14ac:dyDescent="0.3">
      <c r="C34" s="146" t="s">
        <v>111</v>
      </c>
      <c r="D34" s="147"/>
      <c r="E34" s="148"/>
      <c r="F34" s="117">
        <v>1</v>
      </c>
      <c r="G34" s="116">
        <f t="shared" si="0"/>
        <v>1.25</v>
      </c>
    </row>
    <row r="35" spans="3:7" x14ac:dyDescent="0.3">
      <c r="C35" s="146" t="s">
        <v>26</v>
      </c>
      <c r="D35" s="147"/>
      <c r="E35" s="148"/>
      <c r="F35" s="117">
        <v>1</v>
      </c>
      <c r="G35" s="116">
        <f t="shared" si="0"/>
        <v>1.25</v>
      </c>
    </row>
    <row r="36" spans="3:7" x14ac:dyDescent="0.3">
      <c r="C36" s="146" t="s">
        <v>92</v>
      </c>
      <c r="D36" s="147"/>
      <c r="E36" s="148"/>
      <c r="F36" s="117">
        <v>1</v>
      </c>
      <c r="G36" s="116">
        <f t="shared" si="0"/>
        <v>1.25</v>
      </c>
    </row>
    <row r="37" spans="3:7" x14ac:dyDescent="0.3">
      <c r="C37" s="146" t="s">
        <v>96</v>
      </c>
      <c r="D37" s="147"/>
      <c r="E37" s="148"/>
      <c r="F37" s="117">
        <v>1</v>
      </c>
      <c r="G37" s="116">
        <f t="shared" si="0"/>
        <v>1.25</v>
      </c>
    </row>
    <row r="38" spans="3:7" x14ac:dyDescent="0.3">
      <c r="C38" s="181" t="s">
        <v>39</v>
      </c>
      <c r="D38" s="182"/>
      <c r="E38" s="186"/>
      <c r="F38" s="118">
        <f>SUM(F20:F37)</f>
        <v>80</v>
      </c>
      <c r="G38" s="115">
        <f>F38*100/$F$38</f>
        <v>100</v>
      </c>
    </row>
  </sheetData>
  <mergeCells count="18">
    <mergeCell ref="C12:E12"/>
    <mergeCell ref="C11:E11"/>
    <mergeCell ref="B1:G1"/>
    <mergeCell ref="B6:H6"/>
    <mergeCell ref="C10:E10"/>
    <mergeCell ref="B4:G4"/>
    <mergeCell ref="B5:G5"/>
    <mergeCell ref="B3:G3"/>
    <mergeCell ref="C28:E28"/>
    <mergeCell ref="C38:E38"/>
    <mergeCell ref="C23:E23"/>
    <mergeCell ref="C22:E22"/>
    <mergeCell ref="C13:E13"/>
    <mergeCell ref="C19:E19"/>
    <mergeCell ref="C24:E24"/>
    <mergeCell ref="C25:E25"/>
    <mergeCell ref="C26:E26"/>
    <mergeCell ref="C27:E27"/>
  </mergeCells>
  <pageMargins left="3.937007874015748E-2" right="0" top="0.51181102362204722" bottom="0.23622047244094491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50" zoomScaleNormal="150" workbookViewId="0">
      <selection activeCell="A5" sqref="A5"/>
    </sheetView>
  </sheetViews>
  <sheetFormatPr defaultRowHeight="19.5" x14ac:dyDescent="0.3"/>
  <cols>
    <col min="1" max="1" width="10.875" style="120" customWidth="1"/>
    <col min="2" max="2" width="9" style="120"/>
    <col min="3" max="3" width="15.5" style="120" customWidth="1"/>
    <col min="4" max="4" width="12" style="120" customWidth="1"/>
    <col min="5" max="5" width="10.75" style="119" customWidth="1"/>
    <col min="6" max="6" width="15.375" style="119" customWidth="1"/>
    <col min="7" max="7" width="14.375" style="119" customWidth="1"/>
    <col min="8" max="256" width="9" style="120"/>
    <col min="257" max="257" width="10.875" style="120" customWidth="1"/>
    <col min="258" max="258" width="9" style="120"/>
    <col min="259" max="259" width="15.5" style="120" customWidth="1"/>
    <col min="260" max="260" width="20.75" style="120" customWidth="1"/>
    <col min="261" max="261" width="10.75" style="120" customWidth="1"/>
    <col min="262" max="262" width="15.375" style="120" customWidth="1"/>
    <col min="263" max="263" width="14.375" style="120" customWidth="1"/>
    <col min="264" max="512" width="9" style="120"/>
    <col min="513" max="513" width="10.875" style="120" customWidth="1"/>
    <col min="514" max="514" width="9" style="120"/>
    <col min="515" max="515" width="15.5" style="120" customWidth="1"/>
    <col min="516" max="516" width="20.75" style="120" customWidth="1"/>
    <col min="517" max="517" width="10.75" style="120" customWidth="1"/>
    <col min="518" max="518" width="15.375" style="120" customWidth="1"/>
    <col min="519" max="519" width="14.375" style="120" customWidth="1"/>
    <col min="520" max="768" width="9" style="120"/>
    <col min="769" max="769" width="10.875" style="120" customWidth="1"/>
    <col min="770" max="770" width="9" style="120"/>
    <col min="771" max="771" width="15.5" style="120" customWidth="1"/>
    <col min="772" max="772" width="20.75" style="120" customWidth="1"/>
    <col min="773" max="773" width="10.75" style="120" customWidth="1"/>
    <col min="774" max="774" width="15.375" style="120" customWidth="1"/>
    <col min="775" max="775" width="14.375" style="120" customWidth="1"/>
    <col min="776" max="1024" width="9" style="120"/>
    <col min="1025" max="1025" width="10.875" style="120" customWidth="1"/>
    <col min="1026" max="1026" width="9" style="120"/>
    <col min="1027" max="1027" width="15.5" style="120" customWidth="1"/>
    <col min="1028" max="1028" width="20.75" style="120" customWidth="1"/>
    <col min="1029" max="1029" width="10.75" style="120" customWidth="1"/>
    <col min="1030" max="1030" width="15.375" style="120" customWidth="1"/>
    <col min="1031" max="1031" width="14.375" style="120" customWidth="1"/>
    <col min="1032" max="1280" width="9" style="120"/>
    <col min="1281" max="1281" width="10.875" style="120" customWidth="1"/>
    <col min="1282" max="1282" width="9" style="120"/>
    <col min="1283" max="1283" width="15.5" style="120" customWidth="1"/>
    <col min="1284" max="1284" width="20.75" style="120" customWidth="1"/>
    <col min="1285" max="1285" width="10.75" style="120" customWidth="1"/>
    <col min="1286" max="1286" width="15.375" style="120" customWidth="1"/>
    <col min="1287" max="1287" width="14.375" style="120" customWidth="1"/>
    <col min="1288" max="1536" width="9" style="120"/>
    <col min="1537" max="1537" width="10.875" style="120" customWidth="1"/>
    <col min="1538" max="1538" width="9" style="120"/>
    <col min="1539" max="1539" width="15.5" style="120" customWidth="1"/>
    <col min="1540" max="1540" width="20.75" style="120" customWidth="1"/>
    <col min="1541" max="1541" width="10.75" style="120" customWidth="1"/>
    <col min="1542" max="1542" width="15.375" style="120" customWidth="1"/>
    <col min="1543" max="1543" width="14.375" style="120" customWidth="1"/>
    <col min="1544" max="1792" width="9" style="120"/>
    <col min="1793" max="1793" width="10.875" style="120" customWidth="1"/>
    <col min="1794" max="1794" width="9" style="120"/>
    <col min="1795" max="1795" width="15.5" style="120" customWidth="1"/>
    <col min="1796" max="1796" width="20.75" style="120" customWidth="1"/>
    <col min="1797" max="1797" width="10.75" style="120" customWidth="1"/>
    <col min="1798" max="1798" width="15.375" style="120" customWidth="1"/>
    <col min="1799" max="1799" width="14.375" style="120" customWidth="1"/>
    <col min="1800" max="2048" width="9" style="120"/>
    <col min="2049" max="2049" width="10.875" style="120" customWidth="1"/>
    <col min="2050" max="2050" width="9" style="120"/>
    <col min="2051" max="2051" width="15.5" style="120" customWidth="1"/>
    <col min="2052" max="2052" width="20.75" style="120" customWidth="1"/>
    <col min="2053" max="2053" width="10.75" style="120" customWidth="1"/>
    <col min="2054" max="2054" width="15.375" style="120" customWidth="1"/>
    <col min="2055" max="2055" width="14.375" style="120" customWidth="1"/>
    <col min="2056" max="2304" width="9" style="120"/>
    <col min="2305" max="2305" width="10.875" style="120" customWidth="1"/>
    <col min="2306" max="2306" width="9" style="120"/>
    <col min="2307" max="2307" width="15.5" style="120" customWidth="1"/>
    <col min="2308" max="2308" width="20.75" style="120" customWidth="1"/>
    <col min="2309" max="2309" width="10.75" style="120" customWidth="1"/>
    <col min="2310" max="2310" width="15.375" style="120" customWidth="1"/>
    <col min="2311" max="2311" width="14.375" style="120" customWidth="1"/>
    <col min="2312" max="2560" width="9" style="120"/>
    <col min="2561" max="2561" width="10.875" style="120" customWidth="1"/>
    <col min="2562" max="2562" width="9" style="120"/>
    <col min="2563" max="2563" width="15.5" style="120" customWidth="1"/>
    <col min="2564" max="2564" width="20.75" style="120" customWidth="1"/>
    <col min="2565" max="2565" width="10.75" style="120" customWidth="1"/>
    <col min="2566" max="2566" width="15.375" style="120" customWidth="1"/>
    <col min="2567" max="2567" width="14.375" style="120" customWidth="1"/>
    <col min="2568" max="2816" width="9" style="120"/>
    <col min="2817" max="2817" width="10.875" style="120" customWidth="1"/>
    <col min="2818" max="2818" width="9" style="120"/>
    <col min="2819" max="2819" width="15.5" style="120" customWidth="1"/>
    <col min="2820" max="2820" width="20.75" style="120" customWidth="1"/>
    <col min="2821" max="2821" width="10.75" style="120" customWidth="1"/>
    <col min="2822" max="2822" width="15.375" style="120" customWidth="1"/>
    <col min="2823" max="2823" width="14.375" style="120" customWidth="1"/>
    <col min="2824" max="3072" width="9" style="120"/>
    <col min="3073" max="3073" width="10.875" style="120" customWidth="1"/>
    <col min="3074" max="3074" width="9" style="120"/>
    <col min="3075" max="3075" width="15.5" style="120" customWidth="1"/>
    <col min="3076" max="3076" width="20.75" style="120" customWidth="1"/>
    <col min="3077" max="3077" width="10.75" style="120" customWidth="1"/>
    <col min="3078" max="3078" width="15.375" style="120" customWidth="1"/>
    <col min="3079" max="3079" width="14.375" style="120" customWidth="1"/>
    <col min="3080" max="3328" width="9" style="120"/>
    <col min="3329" max="3329" width="10.875" style="120" customWidth="1"/>
    <col min="3330" max="3330" width="9" style="120"/>
    <col min="3331" max="3331" width="15.5" style="120" customWidth="1"/>
    <col min="3332" max="3332" width="20.75" style="120" customWidth="1"/>
    <col min="3333" max="3333" width="10.75" style="120" customWidth="1"/>
    <col min="3334" max="3334" width="15.375" style="120" customWidth="1"/>
    <col min="3335" max="3335" width="14.375" style="120" customWidth="1"/>
    <col min="3336" max="3584" width="9" style="120"/>
    <col min="3585" max="3585" width="10.875" style="120" customWidth="1"/>
    <col min="3586" max="3586" width="9" style="120"/>
    <col min="3587" max="3587" width="15.5" style="120" customWidth="1"/>
    <col min="3588" max="3588" width="20.75" style="120" customWidth="1"/>
    <col min="3589" max="3589" width="10.75" style="120" customWidth="1"/>
    <col min="3590" max="3590" width="15.375" style="120" customWidth="1"/>
    <col min="3591" max="3591" width="14.375" style="120" customWidth="1"/>
    <col min="3592" max="3840" width="9" style="120"/>
    <col min="3841" max="3841" width="10.875" style="120" customWidth="1"/>
    <col min="3842" max="3842" width="9" style="120"/>
    <col min="3843" max="3843" width="15.5" style="120" customWidth="1"/>
    <col min="3844" max="3844" width="20.75" style="120" customWidth="1"/>
    <col min="3845" max="3845" width="10.75" style="120" customWidth="1"/>
    <col min="3846" max="3846" width="15.375" style="120" customWidth="1"/>
    <col min="3847" max="3847" width="14.375" style="120" customWidth="1"/>
    <col min="3848" max="4096" width="9" style="120"/>
    <col min="4097" max="4097" width="10.875" style="120" customWidth="1"/>
    <col min="4098" max="4098" width="9" style="120"/>
    <col min="4099" max="4099" width="15.5" style="120" customWidth="1"/>
    <col min="4100" max="4100" width="20.75" style="120" customWidth="1"/>
    <col min="4101" max="4101" width="10.75" style="120" customWidth="1"/>
    <col min="4102" max="4102" width="15.375" style="120" customWidth="1"/>
    <col min="4103" max="4103" width="14.375" style="120" customWidth="1"/>
    <col min="4104" max="4352" width="9" style="120"/>
    <col min="4353" max="4353" width="10.875" style="120" customWidth="1"/>
    <col min="4354" max="4354" width="9" style="120"/>
    <col min="4355" max="4355" width="15.5" style="120" customWidth="1"/>
    <col min="4356" max="4356" width="20.75" style="120" customWidth="1"/>
    <col min="4357" max="4357" width="10.75" style="120" customWidth="1"/>
    <col min="4358" max="4358" width="15.375" style="120" customWidth="1"/>
    <col min="4359" max="4359" width="14.375" style="120" customWidth="1"/>
    <col min="4360" max="4608" width="9" style="120"/>
    <col min="4609" max="4609" width="10.875" style="120" customWidth="1"/>
    <col min="4610" max="4610" width="9" style="120"/>
    <col min="4611" max="4611" width="15.5" style="120" customWidth="1"/>
    <col min="4612" max="4612" width="20.75" style="120" customWidth="1"/>
    <col min="4613" max="4613" width="10.75" style="120" customWidth="1"/>
    <col min="4614" max="4614" width="15.375" style="120" customWidth="1"/>
    <col min="4615" max="4615" width="14.375" style="120" customWidth="1"/>
    <col min="4616" max="4864" width="9" style="120"/>
    <col min="4865" max="4865" width="10.875" style="120" customWidth="1"/>
    <col min="4866" max="4866" width="9" style="120"/>
    <col min="4867" max="4867" width="15.5" style="120" customWidth="1"/>
    <col min="4868" max="4868" width="20.75" style="120" customWidth="1"/>
    <col min="4869" max="4869" width="10.75" style="120" customWidth="1"/>
    <col min="4870" max="4870" width="15.375" style="120" customWidth="1"/>
    <col min="4871" max="4871" width="14.375" style="120" customWidth="1"/>
    <col min="4872" max="5120" width="9" style="120"/>
    <col min="5121" max="5121" width="10.875" style="120" customWidth="1"/>
    <col min="5122" max="5122" width="9" style="120"/>
    <col min="5123" max="5123" width="15.5" style="120" customWidth="1"/>
    <col min="5124" max="5124" width="20.75" style="120" customWidth="1"/>
    <col min="5125" max="5125" width="10.75" style="120" customWidth="1"/>
    <col min="5126" max="5126" width="15.375" style="120" customWidth="1"/>
    <col min="5127" max="5127" width="14.375" style="120" customWidth="1"/>
    <col min="5128" max="5376" width="9" style="120"/>
    <col min="5377" max="5377" width="10.875" style="120" customWidth="1"/>
    <col min="5378" max="5378" width="9" style="120"/>
    <col min="5379" max="5379" width="15.5" style="120" customWidth="1"/>
    <col min="5380" max="5380" width="20.75" style="120" customWidth="1"/>
    <col min="5381" max="5381" width="10.75" style="120" customWidth="1"/>
    <col min="5382" max="5382" width="15.375" style="120" customWidth="1"/>
    <col min="5383" max="5383" width="14.375" style="120" customWidth="1"/>
    <col min="5384" max="5632" width="9" style="120"/>
    <col min="5633" max="5633" width="10.875" style="120" customWidth="1"/>
    <col min="5634" max="5634" width="9" style="120"/>
    <col min="5635" max="5635" width="15.5" style="120" customWidth="1"/>
    <col min="5636" max="5636" width="20.75" style="120" customWidth="1"/>
    <col min="5637" max="5637" width="10.75" style="120" customWidth="1"/>
    <col min="5638" max="5638" width="15.375" style="120" customWidth="1"/>
    <col min="5639" max="5639" width="14.375" style="120" customWidth="1"/>
    <col min="5640" max="5888" width="9" style="120"/>
    <col min="5889" max="5889" width="10.875" style="120" customWidth="1"/>
    <col min="5890" max="5890" width="9" style="120"/>
    <col min="5891" max="5891" width="15.5" style="120" customWidth="1"/>
    <col min="5892" max="5892" width="20.75" style="120" customWidth="1"/>
    <col min="5893" max="5893" width="10.75" style="120" customWidth="1"/>
    <col min="5894" max="5894" width="15.375" style="120" customWidth="1"/>
    <col min="5895" max="5895" width="14.375" style="120" customWidth="1"/>
    <col min="5896" max="6144" width="9" style="120"/>
    <col min="6145" max="6145" width="10.875" style="120" customWidth="1"/>
    <col min="6146" max="6146" width="9" style="120"/>
    <col min="6147" max="6147" width="15.5" style="120" customWidth="1"/>
    <col min="6148" max="6148" width="20.75" style="120" customWidth="1"/>
    <col min="6149" max="6149" width="10.75" style="120" customWidth="1"/>
    <col min="6150" max="6150" width="15.375" style="120" customWidth="1"/>
    <col min="6151" max="6151" width="14.375" style="120" customWidth="1"/>
    <col min="6152" max="6400" width="9" style="120"/>
    <col min="6401" max="6401" width="10.875" style="120" customWidth="1"/>
    <col min="6402" max="6402" width="9" style="120"/>
    <col min="6403" max="6403" width="15.5" style="120" customWidth="1"/>
    <col min="6404" max="6404" width="20.75" style="120" customWidth="1"/>
    <col min="6405" max="6405" width="10.75" style="120" customWidth="1"/>
    <col min="6406" max="6406" width="15.375" style="120" customWidth="1"/>
    <col min="6407" max="6407" width="14.375" style="120" customWidth="1"/>
    <col min="6408" max="6656" width="9" style="120"/>
    <col min="6657" max="6657" width="10.875" style="120" customWidth="1"/>
    <col min="6658" max="6658" width="9" style="120"/>
    <col min="6659" max="6659" width="15.5" style="120" customWidth="1"/>
    <col min="6660" max="6660" width="20.75" style="120" customWidth="1"/>
    <col min="6661" max="6661" width="10.75" style="120" customWidth="1"/>
    <col min="6662" max="6662" width="15.375" style="120" customWidth="1"/>
    <col min="6663" max="6663" width="14.375" style="120" customWidth="1"/>
    <col min="6664" max="6912" width="9" style="120"/>
    <col min="6913" max="6913" width="10.875" style="120" customWidth="1"/>
    <col min="6914" max="6914" width="9" style="120"/>
    <col min="6915" max="6915" width="15.5" style="120" customWidth="1"/>
    <col min="6916" max="6916" width="20.75" style="120" customWidth="1"/>
    <col min="6917" max="6917" width="10.75" style="120" customWidth="1"/>
    <col min="6918" max="6918" width="15.375" style="120" customWidth="1"/>
    <col min="6919" max="6919" width="14.375" style="120" customWidth="1"/>
    <col min="6920" max="7168" width="9" style="120"/>
    <col min="7169" max="7169" width="10.875" style="120" customWidth="1"/>
    <col min="7170" max="7170" width="9" style="120"/>
    <col min="7171" max="7171" width="15.5" style="120" customWidth="1"/>
    <col min="7172" max="7172" width="20.75" style="120" customWidth="1"/>
    <col min="7173" max="7173" width="10.75" style="120" customWidth="1"/>
    <col min="7174" max="7174" width="15.375" style="120" customWidth="1"/>
    <col min="7175" max="7175" width="14.375" style="120" customWidth="1"/>
    <col min="7176" max="7424" width="9" style="120"/>
    <col min="7425" max="7425" width="10.875" style="120" customWidth="1"/>
    <col min="7426" max="7426" width="9" style="120"/>
    <col min="7427" max="7427" width="15.5" style="120" customWidth="1"/>
    <col min="7428" max="7428" width="20.75" style="120" customWidth="1"/>
    <col min="7429" max="7429" width="10.75" style="120" customWidth="1"/>
    <col min="7430" max="7430" width="15.375" style="120" customWidth="1"/>
    <col min="7431" max="7431" width="14.375" style="120" customWidth="1"/>
    <col min="7432" max="7680" width="9" style="120"/>
    <col min="7681" max="7681" width="10.875" style="120" customWidth="1"/>
    <col min="7682" max="7682" width="9" style="120"/>
    <col min="7683" max="7683" width="15.5" style="120" customWidth="1"/>
    <col min="7684" max="7684" width="20.75" style="120" customWidth="1"/>
    <col min="7685" max="7685" width="10.75" style="120" customWidth="1"/>
    <col min="7686" max="7686" width="15.375" style="120" customWidth="1"/>
    <col min="7687" max="7687" width="14.375" style="120" customWidth="1"/>
    <col min="7688" max="7936" width="9" style="120"/>
    <col min="7937" max="7937" width="10.875" style="120" customWidth="1"/>
    <col min="7938" max="7938" width="9" style="120"/>
    <col min="7939" max="7939" width="15.5" style="120" customWidth="1"/>
    <col min="7940" max="7940" width="20.75" style="120" customWidth="1"/>
    <col min="7941" max="7941" width="10.75" style="120" customWidth="1"/>
    <col min="7942" max="7942" width="15.375" style="120" customWidth="1"/>
    <col min="7943" max="7943" width="14.375" style="120" customWidth="1"/>
    <col min="7944" max="8192" width="9" style="120"/>
    <col min="8193" max="8193" width="10.875" style="120" customWidth="1"/>
    <col min="8194" max="8194" width="9" style="120"/>
    <col min="8195" max="8195" width="15.5" style="120" customWidth="1"/>
    <col min="8196" max="8196" width="20.75" style="120" customWidth="1"/>
    <col min="8197" max="8197" width="10.75" style="120" customWidth="1"/>
    <col min="8198" max="8198" width="15.375" style="120" customWidth="1"/>
    <col min="8199" max="8199" width="14.375" style="120" customWidth="1"/>
    <col min="8200" max="8448" width="9" style="120"/>
    <col min="8449" max="8449" width="10.875" style="120" customWidth="1"/>
    <col min="8450" max="8450" width="9" style="120"/>
    <col min="8451" max="8451" width="15.5" style="120" customWidth="1"/>
    <col min="8452" max="8452" width="20.75" style="120" customWidth="1"/>
    <col min="8453" max="8453" width="10.75" style="120" customWidth="1"/>
    <col min="8454" max="8454" width="15.375" style="120" customWidth="1"/>
    <col min="8455" max="8455" width="14.375" style="120" customWidth="1"/>
    <col min="8456" max="8704" width="9" style="120"/>
    <col min="8705" max="8705" width="10.875" style="120" customWidth="1"/>
    <col min="8706" max="8706" width="9" style="120"/>
    <col min="8707" max="8707" width="15.5" style="120" customWidth="1"/>
    <col min="8708" max="8708" width="20.75" style="120" customWidth="1"/>
    <col min="8709" max="8709" width="10.75" style="120" customWidth="1"/>
    <col min="8710" max="8710" width="15.375" style="120" customWidth="1"/>
    <col min="8711" max="8711" width="14.375" style="120" customWidth="1"/>
    <col min="8712" max="8960" width="9" style="120"/>
    <col min="8961" max="8961" width="10.875" style="120" customWidth="1"/>
    <col min="8962" max="8962" width="9" style="120"/>
    <col min="8963" max="8963" width="15.5" style="120" customWidth="1"/>
    <col min="8964" max="8964" width="20.75" style="120" customWidth="1"/>
    <col min="8965" max="8965" width="10.75" style="120" customWidth="1"/>
    <col min="8966" max="8966" width="15.375" style="120" customWidth="1"/>
    <col min="8967" max="8967" width="14.375" style="120" customWidth="1"/>
    <col min="8968" max="9216" width="9" style="120"/>
    <col min="9217" max="9217" width="10.875" style="120" customWidth="1"/>
    <col min="9218" max="9218" width="9" style="120"/>
    <col min="9219" max="9219" width="15.5" style="120" customWidth="1"/>
    <col min="9220" max="9220" width="20.75" style="120" customWidth="1"/>
    <col min="9221" max="9221" width="10.75" style="120" customWidth="1"/>
    <col min="9222" max="9222" width="15.375" style="120" customWidth="1"/>
    <col min="9223" max="9223" width="14.375" style="120" customWidth="1"/>
    <col min="9224" max="9472" width="9" style="120"/>
    <col min="9473" max="9473" width="10.875" style="120" customWidth="1"/>
    <col min="9474" max="9474" width="9" style="120"/>
    <col min="9475" max="9475" width="15.5" style="120" customWidth="1"/>
    <col min="9476" max="9476" width="20.75" style="120" customWidth="1"/>
    <col min="9477" max="9477" width="10.75" style="120" customWidth="1"/>
    <col min="9478" max="9478" width="15.375" style="120" customWidth="1"/>
    <col min="9479" max="9479" width="14.375" style="120" customWidth="1"/>
    <col min="9480" max="9728" width="9" style="120"/>
    <col min="9729" max="9729" width="10.875" style="120" customWidth="1"/>
    <col min="9730" max="9730" width="9" style="120"/>
    <col min="9731" max="9731" width="15.5" style="120" customWidth="1"/>
    <col min="9732" max="9732" width="20.75" style="120" customWidth="1"/>
    <col min="9733" max="9733" width="10.75" style="120" customWidth="1"/>
    <col min="9734" max="9734" width="15.375" style="120" customWidth="1"/>
    <col min="9735" max="9735" width="14.375" style="120" customWidth="1"/>
    <col min="9736" max="9984" width="9" style="120"/>
    <col min="9985" max="9985" width="10.875" style="120" customWidth="1"/>
    <col min="9986" max="9986" width="9" style="120"/>
    <col min="9987" max="9987" width="15.5" style="120" customWidth="1"/>
    <col min="9988" max="9988" width="20.75" style="120" customWidth="1"/>
    <col min="9989" max="9989" width="10.75" style="120" customWidth="1"/>
    <col min="9990" max="9990" width="15.375" style="120" customWidth="1"/>
    <col min="9991" max="9991" width="14.375" style="120" customWidth="1"/>
    <col min="9992" max="10240" width="9" style="120"/>
    <col min="10241" max="10241" width="10.875" style="120" customWidth="1"/>
    <col min="10242" max="10242" width="9" style="120"/>
    <col min="10243" max="10243" width="15.5" style="120" customWidth="1"/>
    <col min="10244" max="10244" width="20.75" style="120" customWidth="1"/>
    <col min="10245" max="10245" width="10.75" style="120" customWidth="1"/>
    <col min="10246" max="10246" width="15.375" style="120" customWidth="1"/>
    <col min="10247" max="10247" width="14.375" style="120" customWidth="1"/>
    <col min="10248" max="10496" width="9" style="120"/>
    <col min="10497" max="10497" width="10.875" style="120" customWidth="1"/>
    <col min="10498" max="10498" width="9" style="120"/>
    <col min="10499" max="10499" width="15.5" style="120" customWidth="1"/>
    <col min="10500" max="10500" width="20.75" style="120" customWidth="1"/>
    <col min="10501" max="10501" width="10.75" style="120" customWidth="1"/>
    <col min="10502" max="10502" width="15.375" style="120" customWidth="1"/>
    <col min="10503" max="10503" width="14.375" style="120" customWidth="1"/>
    <col min="10504" max="10752" width="9" style="120"/>
    <col min="10753" max="10753" width="10.875" style="120" customWidth="1"/>
    <col min="10754" max="10754" width="9" style="120"/>
    <col min="10755" max="10755" width="15.5" style="120" customWidth="1"/>
    <col min="10756" max="10756" width="20.75" style="120" customWidth="1"/>
    <col min="10757" max="10757" width="10.75" style="120" customWidth="1"/>
    <col min="10758" max="10758" width="15.375" style="120" customWidth="1"/>
    <col min="10759" max="10759" width="14.375" style="120" customWidth="1"/>
    <col min="10760" max="11008" width="9" style="120"/>
    <col min="11009" max="11009" width="10.875" style="120" customWidth="1"/>
    <col min="11010" max="11010" width="9" style="120"/>
    <col min="11011" max="11011" width="15.5" style="120" customWidth="1"/>
    <col min="11012" max="11012" width="20.75" style="120" customWidth="1"/>
    <col min="11013" max="11013" width="10.75" style="120" customWidth="1"/>
    <col min="11014" max="11014" width="15.375" style="120" customWidth="1"/>
    <col min="11015" max="11015" width="14.375" style="120" customWidth="1"/>
    <col min="11016" max="11264" width="9" style="120"/>
    <col min="11265" max="11265" width="10.875" style="120" customWidth="1"/>
    <col min="11266" max="11266" width="9" style="120"/>
    <col min="11267" max="11267" width="15.5" style="120" customWidth="1"/>
    <col min="11268" max="11268" width="20.75" style="120" customWidth="1"/>
    <col min="11269" max="11269" width="10.75" style="120" customWidth="1"/>
    <col min="11270" max="11270" width="15.375" style="120" customWidth="1"/>
    <col min="11271" max="11271" width="14.375" style="120" customWidth="1"/>
    <col min="11272" max="11520" width="9" style="120"/>
    <col min="11521" max="11521" width="10.875" style="120" customWidth="1"/>
    <col min="11522" max="11522" width="9" style="120"/>
    <col min="11523" max="11523" width="15.5" style="120" customWidth="1"/>
    <col min="11524" max="11524" width="20.75" style="120" customWidth="1"/>
    <col min="11525" max="11525" width="10.75" style="120" customWidth="1"/>
    <col min="11526" max="11526" width="15.375" style="120" customWidth="1"/>
    <col min="11527" max="11527" width="14.375" style="120" customWidth="1"/>
    <col min="11528" max="11776" width="9" style="120"/>
    <col min="11777" max="11777" width="10.875" style="120" customWidth="1"/>
    <col min="11778" max="11778" width="9" style="120"/>
    <col min="11779" max="11779" width="15.5" style="120" customWidth="1"/>
    <col min="11780" max="11780" width="20.75" style="120" customWidth="1"/>
    <col min="11781" max="11781" width="10.75" style="120" customWidth="1"/>
    <col min="11782" max="11782" width="15.375" style="120" customWidth="1"/>
    <col min="11783" max="11783" width="14.375" style="120" customWidth="1"/>
    <col min="11784" max="12032" width="9" style="120"/>
    <col min="12033" max="12033" width="10.875" style="120" customWidth="1"/>
    <col min="12034" max="12034" width="9" style="120"/>
    <col min="12035" max="12035" width="15.5" style="120" customWidth="1"/>
    <col min="12036" max="12036" width="20.75" style="120" customWidth="1"/>
    <col min="12037" max="12037" width="10.75" style="120" customWidth="1"/>
    <col min="12038" max="12038" width="15.375" style="120" customWidth="1"/>
    <col min="12039" max="12039" width="14.375" style="120" customWidth="1"/>
    <col min="12040" max="12288" width="9" style="120"/>
    <col min="12289" max="12289" width="10.875" style="120" customWidth="1"/>
    <col min="12290" max="12290" width="9" style="120"/>
    <col min="12291" max="12291" width="15.5" style="120" customWidth="1"/>
    <col min="12292" max="12292" width="20.75" style="120" customWidth="1"/>
    <col min="12293" max="12293" width="10.75" style="120" customWidth="1"/>
    <col min="12294" max="12294" width="15.375" style="120" customWidth="1"/>
    <col min="12295" max="12295" width="14.375" style="120" customWidth="1"/>
    <col min="12296" max="12544" width="9" style="120"/>
    <col min="12545" max="12545" width="10.875" style="120" customWidth="1"/>
    <col min="12546" max="12546" width="9" style="120"/>
    <col min="12547" max="12547" width="15.5" style="120" customWidth="1"/>
    <col min="12548" max="12548" width="20.75" style="120" customWidth="1"/>
    <col min="12549" max="12549" width="10.75" style="120" customWidth="1"/>
    <col min="12550" max="12550" width="15.375" style="120" customWidth="1"/>
    <col min="12551" max="12551" width="14.375" style="120" customWidth="1"/>
    <col min="12552" max="12800" width="9" style="120"/>
    <col min="12801" max="12801" width="10.875" style="120" customWidth="1"/>
    <col min="12802" max="12802" width="9" style="120"/>
    <col min="12803" max="12803" width="15.5" style="120" customWidth="1"/>
    <col min="12804" max="12804" width="20.75" style="120" customWidth="1"/>
    <col min="12805" max="12805" width="10.75" style="120" customWidth="1"/>
    <col min="12806" max="12806" width="15.375" style="120" customWidth="1"/>
    <col min="12807" max="12807" width="14.375" style="120" customWidth="1"/>
    <col min="12808" max="13056" width="9" style="120"/>
    <col min="13057" max="13057" width="10.875" style="120" customWidth="1"/>
    <col min="13058" max="13058" width="9" style="120"/>
    <col min="13059" max="13059" width="15.5" style="120" customWidth="1"/>
    <col min="13060" max="13060" width="20.75" style="120" customWidth="1"/>
    <col min="13061" max="13061" width="10.75" style="120" customWidth="1"/>
    <col min="13062" max="13062" width="15.375" style="120" customWidth="1"/>
    <col min="13063" max="13063" width="14.375" style="120" customWidth="1"/>
    <col min="13064" max="13312" width="9" style="120"/>
    <col min="13313" max="13313" width="10.875" style="120" customWidth="1"/>
    <col min="13314" max="13314" width="9" style="120"/>
    <col min="13315" max="13315" width="15.5" style="120" customWidth="1"/>
    <col min="13316" max="13316" width="20.75" style="120" customWidth="1"/>
    <col min="13317" max="13317" width="10.75" style="120" customWidth="1"/>
    <col min="13318" max="13318" width="15.375" style="120" customWidth="1"/>
    <col min="13319" max="13319" width="14.375" style="120" customWidth="1"/>
    <col min="13320" max="13568" width="9" style="120"/>
    <col min="13569" max="13569" width="10.875" style="120" customWidth="1"/>
    <col min="13570" max="13570" width="9" style="120"/>
    <col min="13571" max="13571" width="15.5" style="120" customWidth="1"/>
    <col min="13572" max="13572" width="20.75" style="120" customWidth="1"/>
    <col min="13573" max="13573" width="10.75" style="120" customWidth="1"/>
    <col min="13574" max="13574" width="15.375" style="120" customWidth="1"/>
    <col min="13575" max="13575" width="14.375" style="120" customWidth="1"/>
    <col min="13576" max="13824" width="9" style="120"/>
    <col min="13825" max="13825" width="10.875" style="120" customWidth="1"/>
    <col min="13826" max="13826" width="9" style="120"/>
    <col min="13827" max="13827" width="15.5" style="120" customWidth="1"/>
    <col min="13828" max="13828" width="20.75" style="120" customWidth="1"/>
    <col min="13829" max="13829" width="10.75" style="120" customWidth="1"/>
    <col min="13830" max="13830" width="15.375" style="120" customWidth="1"/>
    <col min="13831" max="13831" width="14.375" style="120" customWidth="1"/>
    <col min="13832" max="14080" width="9" style="120"/>
    <col min="14081" max="14081" width="10.875" style="120" customWidth="1"/>
    <col min="14082" max="14082" width="9" style="120"/>
    <col min="14083" max="14083" width="15.5" style="120" customWidth="1"/>
    <col min="14084" max="14084" width="20.75" style="120" customWidth="1"/>
    <col min="14085" max="14085" width="10.75" style="120" customWidth="1"/>
    <col min="14086" max="14086" width="15.375" style="120" customWidth="1"/>
    <col min="14087" max="14087" width="14.375" style="120" customWidth="1"/>
    <col min="14088" max="14336" width="9" style="120"/>
    <col min="14337" max="14337" width="10.875" style="120" customWidth="1"/>
    <col min="14338" max="14338" width="9" style="120"/>
    <col min="14339" max="14339" width="15.5" style="120" customWidth="1"/>
    <col min="14340" max="14340" width="20.75" style="120" customWidth="1"/>
    <col min="14341" max="14341" width="10.75" style="120" customWidth="1"/>
    <col min="14342" max="14342" width="15.375" style="120" customWidth="1"/>
    <col min="14343" max="14343" width="14.375" style="120" customWidth="1"/>
    <col min="14344" max="14592" width="9" style="120"/>
    <col min="14593" max="14593" width="10.875" style="120" customWidth="1"/>
    <col min="14594" max="14594" width="9" style="120"/>
    <col min="14595" max="14595" width="15.5" style="120" customWidth="1"/>
    <col min="14596" max="14596" width="20.75" style="120" customWidth="1"/>
    <col min="14597" max="14597" width="10.75" style="120" customWidth="1"/>
    <col min="14598" max="14598" width="15.375" style="120" customWidth="1"/>
    <col min="14599" max="14599" width="14.375" style="120" customWidth="1"/>
    <col min="14600" max="14848" width="9" style="120"/>
    <col min="14849" max="14849" width="10.875" style="120" customWidth="1"/>
    <col min="14850" max="14850" width="9" style="120"/>
    <col min="14851" max="14851" width="15.5" style="120" customWidth="1"/>
    <col min="14852" max="14852" width="20.75" style="120" customWidth="1"/>
    <col min="14853" max="14853" width="10.75" style="120" customWidth="1"/>
    <col min="14854" max="14854" width="15.375" style="120" customWidth="1"/>
    <col min="14855" max="14855" width="14.375" style="120" customWidth="1"/>
    <col min="14856" max="15104" width="9" style="120"/>
    <col min="15105" max="15105" width="10.875" style="120" customWidth="1"/>
    <col min="15106" max="15106" width="9" style="120"/>
    <col min="15107" max="15107" width="15.5" style="120" customWidth="1"/>
    <col min="15108" max="15108" width="20.75" style="120" customWidth="1"/>
    <col min="15109" max="15109" width="10.75" style="120" customWidth="1"/>
    <col min="15110" max="15110" width="15.375" style="120" customWidth="1"/>
    <col min="15111" max="15111" width="14.375" style="120" customWidth="1"/>
    <col min="15112" max="15360" width="9" style="120"/>
    <col min="15361" max="15361" width="10.875" style="120" customWidth="1"/>
    <col min="15362" max="15362" width="9" style="120"/>
    <col min="15363" max="15363" width="15.5" style="120" customWidth="1"/>
    <col min="15364" max="15364" width="20.75" style="120" customWidth="1"/>
    <col min="15365" max="15365" width="10.75" style="120" customWidth="1"/>
    <col min="15366" max="15366" width="15.375" style="120" customWidth="1"/>
    <col min="15367" max="15367" width="14.375" style="120" customWidth="1"/>
    <col min="15368" max="15616" width="9" style="120"/>
    <col min="15617" max="15617" width="10.875" style="120" customWidth="1"/>
    <col min="15618" max="15618" width="9" style="120"/>
    <col min="15619" max="15619" width="15.5" style="120" customWidth="1"/>
    <col min="15620" max="15620" width="20.75" style="120" customWidth="1"/>
    <col min="15621" max="15621" width="10.75" style="120" customWidth="1"/>
    <col min="15622" max="15622" width="15.375" style="120" customWidth="1"/>
    <col min="15623" max="15623" width="14.375" style="120" customWidth="1"/>
    <col min="15624" max="15872" width="9" style="120"/>
    <col min="15873" max="15873" width="10.875" style="120" customWidth="1"/>
    <col min="15874" max="15874" width="9" style="120"/>
    <col min="15875" max="15875" width="15.5" style="120" customWidth="1"/>
    <col min="15876" max="15876" width="20.75" style="120" customWidth="1"/>
    <col min="15877" max="15877" width="10.75" style="120" customWidth="1"/>
    <col min="15878" max="15878" width="15.375" style="120" customWidth="1"/>
    <col min="15879" max="15879" width="14.375" style="120" customWidth="1"/>
    <col min="15880" max="16128" width="9" style="120"/>
    <col min="16129" max="16129" width="10.875" style="120" customWidth="1"/>
    <col min="16130" max="16130" width="9" style="120"/>
    <col min="16131" max="16131" width="15.5" style="120" customWidth="1"/>
    <col min="16132" max="16132" width="20.75" style="120" customWidth="1"/>
    <col min="16133" max="16133" width="10.75" style="120" customWidth="1"/>
    <col min="16134" max="16134" width="15.375" style="120" customWidth="1"/>
    <col min="16135" max="16135" width="14.375" style="120" customWidth="1"/>
    <col min="16136" max="16384" width="9" style="120"/>
  </cols>
  <sheetData>
    <row r="1" spans="1:8" s="1" customFormat="1" ht="16.5" customHeight="1" x14ac:dyDescent="0.3">
      <c r="A1" s="45"/>
      <c r="B1" s="194" t="s">
        <v>48</v>
      </c>
      <c r="C1" s="194"/>
      <c r="D1" s="194"/>
      <c r="E1" s="194"/>
      <c r="F1" s="194"/>
      <c r="G1" s="112"/>
      <c r="H1" s="112"/>
    </row>
    <row r="2" spans="1:8" s="1" customFormat="1" ht="16.5" customHeight="1" x14ac:dyDescent="0.3">
      <c r="A2" s="45"/>
      <c r="B2" s="97"/>
      <c r="C2" s="97"/>
      <c r="D2" s="97"/>
      <c r="E2" s="97"/>
      <c r="F2" s="97"/>
      <c r="G2" s="112"/>
      <c r="H2" s="112"/>
    </row>
    <row r="3" spans="1:8" s="4" customFormat="1" ht="21" x14ac:dyDescent="0.35">
      <c r="B3" s="88" t="s">
        <v>122</v>
      </c>
      <c r="C3" s="93"/>
      <c r="D3" s="93"/>
      <c r="E3" s="94"/>
      <c r="F3" s="95"/>
      <c r="G3" s="89"/>
    </row>
    <row r="4" spans="1:8" s="4" customFormat="1" ht="21" x14ac:dyDescent="0.35">
      <c r="A4" s="4" t="s">
        <v>123</v>
      </c>
      <c r="B4" s="93"/>
      <c r="C4" s="93"/>
      <c r="D4" s="93"/>
      <c r="E4" s="94"/>
      <c r="F4" s="95"/>
      <c r="G4" s="89"/>
    </row>
    <row r="5" spans="1:8" s="4" customFormat="1" ht="21" x14ac:dyDescent="0.35">
      <c r="A5" s="4" t="s">
        <v>124</v>
      </c>
      <c r="E5" s="89"/>
      <c r="F5" s="89"/>
      <c r="G5" s="89"/>
    </row>
    <row r="6" spans="1:8" s="106" customFormat="1" ht="21" x14ac:dyDescent="0.35">
      <c r="A6" s="106" t="s">
        <v>40</v>
      </c>
      <c r="E6" s="121"/>
      <c r="F6" s="121"/>
      <c r="G6" s="121"/>
    </row>
  </sheetData>
  <mergeCells count="1">
    <mergeCell ref="B1:F1"/>
  </mergeCells>
  <pageMargins left="0.31496062992125984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B19" sqref="B19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16.625" style="1" customWidth="1"/>
    <col min="6" max="7" width="6.5" style="2" customWidth="1"/>
    <col min="8" max="8" width="14.5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10" s="7" customFormat="1" ht="21" x14ac:dyDescent="0.35">
      <c r="A1" s="216" t="s">
        <v>51</v>
      </c>
      <c r="B1" s="216"/>
      <c r="C1" s="216"/>
      <c r="D1" s="216"/>
      <c r="E1" s="216"/>
      <c r="F1" s="216"/>
      <c r="G1" s="216"/>
      <c r="H1" s="216"/>
    </row>
    <row r="2" spans="1:10" x14ac:dyDescent="0.3">
      <c r="B2" s="2"/>
      <c r="C2" s="2"/>
      <c r="D2" s="2"/>
      <c r="E2" s="2"/>
      <c r="I2" s="3"/>
    </row>
    <row r="3" spans="1:10" s="4" customFormat="1" ht="21" x14ac:dyDescent="0.35">
      <c r="B3" s="5" t="s">
        <v>17</v>
      </c>
      <c r="F3" s="39"/>
      <c r="G3" s="39"/>
      <c r="H3" s="39"/>
    </row>
    <row r="4" spans="1:10" s="10" customFormat="1" ht="25.5" customHeight="1" x14ac:dyDescent="0.35">
      <c r="B4" s="28" t="s">
        <v>130</v>
      </c>
      <c r="F4" s="39"/>
      <c r="G4" s="39"/>
      <c r="H4" s="39"/>
    </row>
    <row r="5" spans="1:10" s="10" customFormat="1" ht="21.75" thickBot="1" x14ac:dyDescent="0.4">
      <c r="B5" s="10" t="s">
        <v>99</v>
      </c>
      <c r="F5" s="41"/>
      <c r="G5" s="41"/>
      <c r="H5" s="41"/>
    </row>
    <row r="6" spans="1:10" s="4" customFormat="1" ht="21.75" thickTop="1" x14ac:dyDescent="0.35">
      <c r="B6" s="206" t="s">
        <v>6</v>
      </c>
      <c r="C6" s="207"/>
      <c r="D6" s="207"/>
      <c r="E6" s="208"/>
      <c r="F6" s="212"/>
      <c r="G6" s="214" t="s">
        <v>7</v>
      </c>
      <c r="H6" s="214" t="s">
        <v>8</v>
      </c>
    </row>
    <row r="7" spans="1:10" s="4" customFormat="1" ht="21.75" thickBot="1" x14ac:dyDescent="0.4">
      <c r="B7" s="209"/>
      <c r="C7" s="210"/>
      <c r="D7" s="210"/>
      <c r="E7" s="211"/>
      <c r="F7" s="213"/>
      <c r="G7" s="215"/>
      <c r="H7" s="215"/>
    </row>
    <row r="8" spans="1:10" s="4" customFormat="1" ht="21.75" thickTop="1" x14ac:dyDescent="0.35">
      <c r="B8" s="82" t="s">
        <v>11</v>
      </c>
      <c r="C8" s="83"/>
      <c r="D8" s="83"/>
      <c r="E8" s="84"/>
      <c r="F8" s="55"/>
      <c r="G8" s="16"/>
      <c r="H8" s="42"/>
      <c r="I8" s="6"/>
    </row>
    <row r="9" spans="1:10" s="4" customFormat="1" ht="24" customHeight="1" x14ac:dyDescent="0.35">
      <c r="B9" s="217" t="s">
        <v>132</v>
      </c>
      <c r="C9" s="218"/>
      <c r="D9" s="218"/>
      <c r="E9" s="219"/>
      <c r="F9" s="199">
        <f>DATA!H82</f>
        <v>2.5625</v>
      </c>
      <c r="G9" s="199">
        <f>DATA!H83</f>
        <v>1.14564392373896</v>
      </c>
      <c r="H9" s="201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10" s="4" customFormat="1" ht="24" customHeight="1" x14ac:dyDescent="0.35">
      <c r="B10" s="196" t="s">
        <v>125</v>
      </c>
      <c r="C10" s="197"/>
      <c r="D10" s="197"/>
      <c r="E10" s="198"/>
      <c r="F10" s="200"/>
      <c r="G10" s="200"/>
      <c r="H10" s="202"/>
    </row>
    <row r="11" spans="1:10" s="4" customFormat="1" ht="21.75" thickBot="1" x14ac:dyDescent="0.4">
      <c r="B11" s="220" t="s">
        <v>12</v>
      </c>
      <c r="C11" s="221"/>
      <c r="D11" s="221"/>
      <c r="E11" s="222"/>
      <c r="F11" s="19">
        <f>DATA!H85</f>
        <v>2.5625</v>
      </c>
      <c r="G11" s="20">
        <f>DATA!H83</f>
        <v>1.14564392373896</v>
      </c>
      <c r="H11" s="144" t="str">
        <f t="shared" ref="H11" si="0">IF(F11&gt;4.5,"มากที่สุด",IF(F11&gt;3.5,"มาก",IF(F11&gt;2.5,"ปานกลาง",IF(F11&gt;1.5,"น้อย",IF(F11&lt;=1.5,"น้อยที่สุด")))))</f>
        <v>ปานกลาง</v>
      </c>
    </row>
    <row r="12" spans="1:10" s="4" customFormat="1" ht="21.75" thickTop="1" x14ac:dyDescent="0.35">
      <c r="B12" s="56" t="s">
        <v>13</v>
      </c>
      <c r="C12" s="57"/>
      <c r="D12" s="57"/>
      <c r="E12" s="22"/>
      <c r="F12" s="23"/>
      <c r="G12" s="23"/>
      <c r="H12" s="143"/>
    </row>
    <row r="13" spans="1:10" s="4" customFormat="1" ht="24" customHeight="1" x14ac:dyDescent="0.35">
      <c r="B13" s="217" t="s">
        <v>133</v>
      </c>
      <c r="C13" s="218"/>
      <c r="D13" s="218"/>
      <c r="E13" s="219"/>
      <c r="F13" s="199">
        <f>DATA!I82</f>
        <v>4.0374999999999996</v>
      </c>
      <c r="G13" s="199">
        <f>DATA!I83</f>
        <v>0.58339360749482283</v>
      </c>
      <c r="H13" s="201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4" customFormat="1" ht="24" customHeight="1" x14ac:dyDescent="0.35">
      <c r="B14" s="196" t="s">
        <v>125</v>
      </c>
      <c r="C14" s="197"/>
      <c r="D14" s="197"/>
      <c r="E14" s="198"/>
      <c r="F14" s="200"/>
      <c r="G14" s="200"/>
      <c r="H14" s="202"/>
    </row>
    <row r="15" spans="1:10" s="4" customFormat="1" ht="21.75" thickBot="1" x14ac:dyDescent="0.4">
      <c r="B15" s="203" t="s">
        <v>12</v>
      </c>
      <c r="C15" s="204"/>
      <c r="D15" s="204"/>
      <c r="E15" s="205"/>
      <c r="F15" s="20">
        <f>DATA!I82</f>
        <v>4.0374999999999996</v>
      </c>
      <c r="G15" s="24">
        <f>DATA!I83</f>
        <v>0.58339360749482283</v>
      </c>
      <c r="H15" s="21" t="str">
        <f t="shared" ref="H15" si="1">IF(F15&gt;4.5,"มากที่สุด",IF(F15&gt;3.5,"มาก",IF(F15&gt;2.5,"ปานกลาง",IF(F15&gt;1.5,"น้อย",IF(F15&lt;=1.5,"น้อยที่สุด")))))</f>
        <v>มาก</v>
      </c>
      <c r="J15" s="25"/>
    </row>
    <row r="16" spans="1:10" s="4" customFormat="1" ht="16.5" customHeight="1" thickTop="1" x14ac:dyDescent="0.35">
      <c r="B16" s="6"/>
      <c r="C16" s="6"/>
      <c r="D16" s="6"/>
      <c r="E16" s="6"/>
      <c r="F16" s="26"/>
      <c r="G16" s="26"/>
      <c r="H16" s="26"/>
    </row>
    <row r="17" spans="1:10" s="4" customFormat="1" ht="21" x14ac:dyDescent="0.35">
      <c r="B17" s="10"/>
      <c r="C17" s="10" t="s">
        <v>131</v>
      </c>
      <c r="D17" s="10"/>
      <c r="E17" s="10"/>
      <c r="F17" s="10"/>
      <c r="G17" s="10"/>
      <c r="H17" s="10"/>
      <c r="I17" s="10"/>
      <c r="J17" s="10"/>
    </row>
    <row r="18" spans="1:10" s="4" customFormat="1" ht="21" x14ac:dyDescent="0.35">
      <c r="B18" s="10" t="s">
        <v>126</v>
      </c>
      <c r="C18" s="10"/>
      <c r="D18" s="10"/>
      <c r="E18" s="10"/>
      <c r="F18" s="10"/>
      <c r="G18" s="10"/>
      <c r="H18" s="10"/>
      <c r="I18" s="10"/>
      <c r="J18" s="10"/>
    </row>
    <row r="19" spans="1:10" s="4" customFormat="1" ht="21" x14ac:dyDescent="0.35">
      <c r="B19" s="10" t="s">
        <v>127</v>
      </c>
      <c r="C19" s="10"/>
      <c r="D19" s="10"/>
      <c r="E19" s="10"/>
      <c r="F19" s="10"/>
      <c r="G19" s="10"/>
      <c r="H19" s="10"/>
      <c r="I19" s="10"/>
      <c r="J19" s="10"/>
    </row>
    <row r="20" spans="1:10" s="4" customFormat="1" ht="21" x14ac:dyDescent="0.35">
      <c r="A20" s="38"/>
      <c r="B20" s="38"/>
      <c r="C20" s="38"/>
      <c r="D20" s="38"/>
      <c r="E20" s="38"/>
      <c r="F20" s="38"/>
      <c r="G20" s="10"/>
      <c r="H20" s="10"/>
    </row>
    <row r="21" spans="1:10" s="4" customFormat="1" ht="21" x14ac:dyDescent="0.35">
      <c r="B21" s="10"/>
      <c r="C21" s="10"/>
      <c r="D21" s="10"/>
      <c r="E21" s="10"/>
      <c r="F21" s="10"/>
      <c r="G21" s="10"/>
      <c r="H21" s="10"/>
      <c r="I21" s="10"/>
      <c r="J21" s="10"/>
    </row>
    <row r="22" spans="1:10" s="4" customFormat="1" ht="21" x14ac:dyDescent="0.35">
      <c r="B22" s="10"/>
      <c r="C22" s="10"/>
      <c r="D22" s="10"/>
      <c r="E22" s="10"/>
      <c r="F22" s="10"/>
      <c r="G22" s="10"/>
      <c r="H22" s="10"/>
      <c r="I22" s="10"/>
      <c r="J22" s="10"/>
    </row>
    <row r="23" spans="1:10" s="7" customFormat="1" ht="21" x14ac:dyDescent="0.35">
      <c r="B23" s="35"/>
      <c r="C23" s="35"/>
      <c r="D23" s="35"/>
      <c r="E23" s="35"/>
      <c r="F23" s="36"/>
      <c r="G23" s="36"/>
      <c r="H23" s="37"/>
    </row>
  </sheetData>
  <mergeCells count="17">
    <mergeCell ref="H9:H10"/>
    <mergeCell ref="B13:E13"/>
    <mergeCell ref="B9:E9"/>
    <mergeCell ref="B11:E11"/>
    <mergeCell ref="B10:E10"/>
    <mergeCell ref="F9:F10"/>
    <mergeCell ref="G9:G10"/>
    <mergeCell ref="B6:E7"/>
    <mergeCell ref="F6:F7"/>
    <mergeCell ref="G6:G7"/>
    <mergeCell ref="A1:H1"/>
    <mergeCell ref="H6:H7"/>
    <mergeCell ref="B14:E14"/>
    <mergeCell ref="F13:F14"/>
    <mergeCell ref="G13:G14"/>
    <mergeCell ref="H13:H14"/>
    <mergeCell ref="B15:E15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4" zoomScale="120" zoomScaleNormal="120" workbookViewId="0">
      <selection activeCell="G26" sqref="G26"/>
    </sheetView>
  </sheetViews>
  <sheetFormatPr defaultRowHeight="19.5" x14ac:dyDescent="0.3"/>
  <cols>
    <col min="1" max="1" width="7.125" style="1" customWidth="1"/>
    <col min="2" max="2" width="4.625" style="1" customWidth="1"/>
    <col min="3" max="3" width="7.75" style="1" customWidth="1"/>
    <col min="4" max="4" width="9" style="1"/>
    <col min="5" max="5" width="15.375" style="1" customWidth="1"/>
    <col min="6" max="6" width="21.125" style="1" customWidth="1"/>
    <col min="7" max="7" width="6.75" style="2" customWidth="1"/>
    <col min="8" max="8" width="7" style="2" customWidth="1"/>
    <col min="9" max="9" width="14.75" style="2" customWidth="1"/>
    <col min="10" max="258" width="9" style="1"/>
    <col min="259" max="259" width="10.875" style="1" customWidth="1"/>
    <col min="260" max="260" width="9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" style="1"/>
    <col min="515" max="515" width="10.875" style="1" customWidth="1"/>
    <col min="516" max="516" width="9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" style="1"/>
    <col min="771" max="771" width="10.875" style="1" customWidth="1"/>
    <col min="772" max="772" width="9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" style="1"/>
    <col min="1027" max="1027" width="10.875" style="1" customWidth="1"/>
    <col min="1028" max="1028" width="9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" style="1"/>
    <col min="1283" max="1283" width="10.875" style="1" customWidth="1"/>
    <col min="1284" max="1284" width="9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" style="1"/>
    <col min="1539" max="1539" width="10.875" style="1" customWidth="1"/>
    <col min="1540" max="1540" width="9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" style="1"/>
    <col min="1795" max="1795" width="10.875" style="1" customWidth="1"/>
    <col min="1796" max="1796" width="9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" style="1"/>
    <col min="2051" max="2051" width="10.875" style="1" customWidth="1"/>
    <col min="2052" max="2052" width="9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" style="1"/>
    <col min="2307" max="2307" width="10.875" style="1" customWidth="1"/>
    <col min="2308" max="2308" width="9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" style="1"/>
    <col min="2563" max="2563" width="10.875" style="1" customWidth="1"/>
    <col min="2564" max="2564" width="9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" style="1"/>
    <col min="2819" max="2819" width="10.875" style="1" customWidth="1"/>
    <col min="2820" max="2820" width="9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" style="1"/>
    <col min="3075" max="3075" width="10.875" style="1" customWidth="1"/>
    <col min="3076" max="3076" width="9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" style="1"/>
    <col min="3331" max="3331" width="10.875" style="1" customWidth="1"/>
    <col min="3332" max="3332" width="9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" style="1"/>
    <col min="3587" max="3587" width="10.875" style="1" customWidth="1"/>
    <col min="3588" max="3588" width="9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" style="1"/>
    <col min="3843" max="3843" width="10.875" style="1" customWidth="1"/>
    <col min="3844" max="3844" width="9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" style="1"/>
    <col min="4099" max="4099" width="10.875" style="1" customWidth="1"/>
    <col min="4100" max="4100" width="9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" style="1"/>
    <col min="4355" max="4355" width="10.875" style="1" customWidth="1"/>
    <col min="4356" max="4356" width="9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" style="1"/>
    <col min="4611" max="4611" width="10.875" style="1" customWidth="1"/>
    <col min="4612" max="4612" width="9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" style="1"/>
    <col min="4867" max="4867" width="10.875" style="1" customWidth="1"/>
    <col min="4868" max="4868" width="9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" style="1"/>
    <col min="5123" max="5123" width="10.875" style="1" customWidth="1"/>
    <col min="5124" max="5124" width="9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" style="1"/>
    <col min="5379" max="5379" width="10.875" style="1" customWidth="1"/>
    <col min="5380" max="5380" width="9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" style="1"/>
    <col min="5635" max="5635" width="10.875" style="1" customWidth="1"/>
    <col min="5636" max="5636" width="9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" style="1"/>
    <col min="5891" max="5891" width="10.875" style="1" customWidth="1"/>
    <col min="5892" max="5892" width="9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" style="1"/>
    <col min="6147" max="6147" width="10.875" style="1" customWidth="1"/>
    <col min="6148" max="6148" width="9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" style="1"/>
    <col min="6403" max="6403" width="10.875" style="1" customWidth="1"/>
    <col min="6404" max="6404" width="9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" style="1"/>
    <col min="6659" max="6659" width="10.875" style="1" customWidth="1"/>
    <col min="6660" max="6660" width="9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" style="1"/>
    <col min="6915" max="6915" width="10.875" style="1" customWidth="1"/>
    <col min="6916" max="6916" width="9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" style="1"/>
    <col min="7171" max="7171" width="10.875" style="1" customWidth="1"/>
    <col min="7172" max="7172" width="9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" style="1"/>
    <col min="7427" max="7427" width="10.875" style="1" customWidth="1"/>
    <col min="7428" max="7428" width="9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" style="1"/>
    <col min="7683" max="7683" width="10.875" style="1" customWidth="1"/>
    <col min="7684" max="7684" width="9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" style="1"/>
    <col min="7939" max="7939" width="10.875" style="1" customWidth="1"/>
    <col min="7940" max="7940" width="9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" style="1"/>
    <col min="8195" max="8195" width="10.875" style="1" customWidth="1"/>
    <col min="8196" max="8196" width="9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" style="1"/>
    <col min="8451" max="8451" width="10.875" style="1" customWidth="1"/>
    <col min="8452" max="8452" width="9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" style="1"/>
    <col min="8707" max="8707" width="10.875" style="1" customWidth="1"/>
    <col min="8708" max="8708" width="9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" style="1"/>
    <col min="8963" max="8963" width="10.875" style="1" customWidth="1"/>
    <col min="8964" max="8964" width="9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" style="1"/>
    <col min="9219" max="9219" width="10.875" style="1" customWidth="1"/>
    <col min="9220" max="9220" width="9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" style="1"/>
    <col min="9475" max="9475" width="10.875" style="1" customWidth="1"/>
    <col min="9476" max="9476" width="9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" style="1"/>
    <col min="9731" max="9731" width="10.875" style="1" customWidth="1"/>
    <col min="9732" max="9732" width="9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" style="1"/>
    <col min="9987" max="9987" width="10.875" style="1" customWidth="1"/>
    <col min="9988" max="9988" width="9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" style="1"/>
    <col min="10243" max="10243" width="10.875" style="1" customWidth="1"/>
    <col min="10244" max="10244" width="9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" style="1"/>
    <col min="10499" max="10499" width="10.875" style="1" customWidth="1"/>
    <col min="10500" max="10500" width="9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" style="1"/>
    <col min="10755" max="10755" width="10.875" style="1" customWidth="1"/>
    <col min="10756" max="10756" width="9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" style="1"/>
    <col min="11011" max="11011" width="10.875" style="1" customWidth="1"/>
    <col min="11012" max="11012" width="9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" style="1"/>
    <col min="11267" max="11267" width="10.875" style="1" customWidth="1"/>
    <col min="11268" max="11268" width="9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" style="1"/>
    <col min="11523" max="11523" width="10.875" style="1" customWidth="1"/>
    <col min="11524" max="11524" width="9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" style="1"/>
    <col min="11779" max="11779" width="10.875" style="1" customWidth="1"/>
    <col min="11780" max="11780" width="9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" style="1"/>
    <col min="12035" max="12035" width="10.875" style="1" customWidth="1"/>
    <col min="12036" max="12036" width="9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" style="1"/>
    <col min="12291" max="12291" width="10.875" style="1" customWidth="1"/>
    <col min="12292" max="12292" width="9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" style="1"/>
    <col min="12547" max="12547" width="10.875" style="1" customWidth="1"/>
    <col min="12548" max="12548" width="9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" style="1"/>
    <col min="12803" max="12803" width="10.875" style="1" customWidth="1"/>
    <col min="12804" max="12804" width="9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" style="1"/>
    <col min="13059" max="13059" width="10.875" style="1" customWidth="1"/>
    <col min="13060" max="13060" width="9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" style="1"/>
    <col min="13315" max="13315" width="10.875" style="1" customWidth="1"/>
    <col min="13316" max="13316" width="9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" style="1"/>
    <col min="13571" max="13571" width="10.875" style="1" customWidth="1"/>
    <col min="13572" max="13572" width="9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" style="1"/>
    <col min="13827" max="13827" width="10.875" style="1" customWidth="1"/>
    <col min="13828" max="13828" width="9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" style="1"/>
    <col min="14083" max="14083" width="10.875" style="1" customWidth="1"/>
    <col min="14084" max="14084" width="9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" style="1"/>
    <col min="14339" max="14339" width="10.875" style="1" customWidth="1"/>
    <col min="14340" max="14340" width="9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" style="1"/>
    <col min="14595" max="14595" width="10.875" style="1" customWidth="1"/>
    <col min="14596" max="14596" width="9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" style="1"/>
    <col min="14851" max="14851" width="10.875" style="1" customWidth="1"/>
    <col min="14852" max="14852" width="9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" style="1"/>
    <col min="15107" max="15107" width="10.875" style="1" customWidth="1"/>
    <col min="15108" max="15108" width="9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" style="1"/>
    <col min="15363" max="15363" width="10.875" style="1" customWidth="1"/>
    <col min="15364" max="15364" width="9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" style="1"/>
    <col min="15619" max="15619" width="10.875" style="1" customWidth="1"/>
    <col min="15620" max="15620" width="9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" style="1"/>
    <col min="15875" max="15875" width="10.875" style="1" customWidth="1"/>
    <col min="15876" max="15876" width="9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" style="1"/>
    <col min="16131" max="16131" width="10.875" style="1" customWidth="1"/>
    <col min="16132" max="16132" width="9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" style="1"/>
  </cols>
  <sheetData>
    <row r="1" spans="1:11" s="7" customFormat="1" ht="21" x14ac:dyDescent="0.35">
      <c r="B1" s="216" t="s">
        <v>52</v>
      </c>
      <c r="C1" s="216"/>
      <c r="D1" s="216"/>
      <c r="E1" s="216"/>
      <c r="F1" s="216"/>
      <c r="G1" s="216"/>
      <c r="H1" s="216"/>
      <c r="I1" s="216"/>
    </row>
    <row r="2" spans="1:11" s="7" customFormat="1" ht="21" x14ac:dyDescent="0.35">
      <c r="B2" s="98"/>
      <c r="C2" s="98"/>
      <c r="D2" s="98"/>
      <c r="E2" s="98"/>
      <c r="F2" s="98"/>
      <c r="G2" s="98"/>
      <c r="H2" s="98"/>
      <c r="I2" s="98"/>
    </row>
    <row r="3" spans="1:11" s="58" customFormat="1" ht="20.25" thickBot="1" x14ac:dyDescent="0.35">
      <c r="C3" s="59" t="s">
        <v>135</v>
      </c>
      <c r="G3" s="60"/>
      <c r="H3" s="60"/>
      <c r="I3" s="60"/>
    </row>
    <row r="4" spans="1:11" s="58" customFormat="1" ht="19.5" customHeight="1" thickTop="1" x14ac:dyDescent="0.3">
      <c r="C4" s="227" t="s">
        <v>6</v>
      </c>
      <c r="D4" s="228"/>
      <c r="E4" s="228"/>
      <c r="F4" s="229"/>
      <c r="G4" s="233"/>
      <c r="H4" s="235" t="s">
        <v>7</v>
      </c>
      <c r="I4" s="235" t="s">
        <v>8</v>
      </c>
    </row>
    <row r="5" spans="1:11" s="58" customFormat="1" ht="12" customHeight="1" thickBot="1" x14ac:dyDescent="0.35">
      <c r="C5" s="230"/>
      <c r="D5" s="231"/>
      <c r="E5" s="231"/>
      <c r="F5" s="232"/>
      <c r="G5" s="234"/>
      <c r="H5" s="236"/>
      <c r="I5" s="236"/>
    </row>
    <row r="6" spans="1:11" s="58" customFormat="1" ht="20.25" thickTop="1" x14ac:dyDescent="0.3">
      <c r="C6" s="237" t="s">
        <v>20</v>
      </c>
      <c r="D6" s="238"/>
      <c r="E6" s="238"/>
      <c r="F6" s="239"/>
      <c r="G6" s="61"/>
      <c r="H6" s="62"/>
      <c r="I6" s="62"/>
    </row>
    <row r="7" spans="1:11" s="58" customFormat="1" x14ac:dyDescent="0.3">
      <c r="C7" s="240" t="s">
        <v>36</v>
      </c>
      <c r="D7" s="241"/>
      <c r="E7" s="241"/>
      <c r="F7" s="242"/>
      <c r="G7" s="63">
        <f>DATA!D82</f>
        <v>4.6749999999999998</v>
      </c>
      <c r="H7" s="63">
        <f>DATA!D83</f>
        <v>0.47132992556613368</v>
      </c>
      <c r="I7" s="64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1:11" s="58" customFormat="1" x14ac:dyDescent="0.3">
      <c r="C8" s="65" t="s">
        <v>129</v>
      </c>
      <c r="D8" s="65"/>
      <c r="E8" s="65"/>
      <c r="F8" s="65"/>
      <c r="G8" s="63">
        <f>DATA!E82</f>
        <v>4.4000000000000004</v>
      </c>
      <c r="H8" s="63">
        <f>DATA!E83</f>
        <v>0.62843990075484546</v>
      </c>
      <c r="I8" s="64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1:11" s="58" customFormat="1" x14ac:dyDescent="0.3">
      <c r="C9" s="66" t="s">
        <v>19</v>
      </c>
      <c r="D9" s="67"/>
      <c r="E9" s="67"/>
      <c r="F9" s="68"/>
      <c r="G9" s="246">
        <f>DATA!F82</f>
        <v>4.3125</v>
      </c>
      <c r="H9" s="246">
        <f>DATA!F83</f>
        <v>0.6860960924690257</v>
      </c>
      <c r="I9" s="248" t="str">
        <f t="shared" ref="I9:I16" si="0">IF(G9&gt;4.5,"มากที่สุด",IF(G9&gt;3.5,"มาก",IF(G9&gt;2.5,"ปานกลาง",IF(G9&gt;1.5,"น้อย",IF(G9&lt;=1.5,"น้อยที่สุด")))))</f>
        <v>มาก</v>
      </c>
    </row>
    <row r="10" spans="1:11" s="58" customFormat="1" x14ac:dyDescent="0.3">
      <c r="C10" s="69" t="s">
        <v>41</v>
      </c>
      <c r="D10" s="70"/>
      <c r="E10" s="70"/>
      <c r="F10" s="71"/>
      <c r="G10" s="247"/>
      <c r="H10" s="247"/>
      <c r="I10" s="249"/>
    </row>
    <row r="11" spans="1:11" s="58" customFormat="1" x14ac:dyDescent="0.3">
      <c r="C11" s="69" t="s">
        <v>128</v>
      </c>
      <c r="D11" s="70"/>
      <c r="E11" s="70"/>
      <c r="F11" s="71"/>
      <c r="G11" s="171">
        <f>DATA!G82</f>
        <v>4.4249999999999998</v>
      </c>
      <c r="H11" s="171">
        <f>DATA!G83</f>
        <v>0.54598650699699913</v>
      </c>
      <c r="I11" s="170"/>
    </row>
    <row r="12" spans="1:11" s="58" customFormat="1" x14ac:dyDescent="0.3">
      <c r="C12" s="243" t="s">
        <v>9</v>
      </c>
      <c r="D12" s="244"/>
      <c r="E12" s="244"/>
      <c r="F12" s="245"/>
      <c r="G12" s="72">
        <f>DATA!G85</f>
        <v>4.3791666666666664</v>
      </c>
      <c r="H12" s="72">
        <f>DATA!G84</f>
        <v>0.62210276880205717</v>
      </c>
      <c r="I12" s="99" t="str">
        <f>IF(G12&gt;4.5,"มากที่สุด",IF(G12&gt;3.5,"มาก",IF(G12&gt;2.5,"ปานกลาง",IF(G12&gt;1.5,"น้อย",IF(G12&lt;=1.5,"น้อยที่สุด")))))</f>
        <v>มาก</v>
      </c>
      <c r="K12" s="73"/>
    </row>
    <row r="13" spans="1:11" s="58" customFormat="1" x14ac:dyDescent="0.3">
      <c r="C13" s="240" t="s">
        <v>136</v>
      </c>
      <c r="D13" s="241"/>
      <c r="E13" s="241"/>
      <c r="F13" s="242"/>
      <c r="G13" s="74"/>
      <c r="H13" s="74"/>
      <c r="I13" s="75"/>
    </row>
    <row r="14" spans="1:11" s="58" customFormat="1" x14ac:dyDescent="0.3">
      <c r="C14" s="223" t="s">
        <v>23</v>
      </c>
      <c r="D14" s="223"/>
      <c r="E14" s="223"/>
      <c r="F14" s="223"/>
      <c r="G14" s="76">
        <f>DATA!J82</f>
        <v>4.4625000000000004</v>
      </c>
      <c r="H14" s="76">
        <f>DATA!J83</f>
        <v>0.54988491316048993</v>
      </c>
      <c r="I14" s="77" t="str">
        <f t="shared" si="0"/>
        <v>มาก</v>
      </c>
    </row>
    <row r="15" spans="1:11" s="58" customFormat="1" x14ac:dyDescent="0.3">
      <c r="A15" s="58" t="s">
        <v>18</v>
      </c>
      <c r="C15" s="223" t="s">
        <v>42</v>
      </c>
      <c r="D15" s="223"/>
      <c r="E15" s="223"/>
      <c r="F15" s="223"/>
      <c r="G15" s="76">
        <f>DATA!K82</f>
        <v>4.4249999999999998</v>
      </c>
      <c r="H15" s="76">
        <f>DATA!K83</f>
        <v>0.59053719376106129</v>
      </c>
      <c r="I15" s="77" t="str">
        <f t="shared" si="0"/>
        <v>มาก</v>
      </c>
    </row>
    <row r="16" spans="1:11" s="58" customFormat="1" x14ac:dyDescent="0.3">
      <c r="C16" s="224" t="s">
        <v>37</v>
      </c>
      <c r="D16" s="225"/>
      <c r="E16" s="225"/>
      <c r="F16" s="226"/>
      <c r="G16" s="74">
        <f>DATA!K85</f>
        <v>4.4437499999999996</v>
      </c>
      <c r="H16" s="74">
        <f>DATA!K84</f>
        <v>0.56908704333615112</v>
      </c>
      <c r="I16" s="75" t="str">
        <f t="shared" si="0"/>
        <v>มาก</v>
      </c>
    </row>
    <row r="17" spans="3:9" s="58" customFormat="1" ht="20.25" thickBot="1" x14ac:dyDescent="0.35">
      <c r="C17" s="251" t="s">
        <v>10</v>
      </c>
      <c r="D17" s="252"/>
      <c r="E17" s="252"/>
      <c r="F17" s="253"/>
      <c r="G17" s="78">
        <f>DATA!L82</f>
        <v>4.45</v>
      </c>
      <c r="H17" s="78">
        <f>DATA!L83</f>
        <v>0.59010632069873625</v>
      </c>
      <c r="I17" s="79" t="str">
        <f t="shared" ref="I17" si="1">IF(G17&gt;4.5,"มากที่สุด",IF(G17&gt;3.5,"มาก",IF(G17&gt;2.5,"ปานกลาง",IF(G17&gt;1.5,"น้อย",IF(G17&lt;=1.5,"น้อยที่สุด")))))</f>
        <v>มาก</v>
      </c>
    </row>
    <row r="18" spans="3:9" s="106" customFormat="1" ht="21.75" thickTop="1" x14ac:dyDescent="0.35">
      <c r="C18" s="107"/>
      <c r="D18" s="107"/>
      <c r="E18" s="107"/>
      <c r="F18" s="107"/>
      <c r="G18" s="108"/>
      <c r="H18" s="108"/>
      <c r="I18" s="107"/>
    </row>
    <row r="19" spans="3:9" s="4" customFormat="1" ht="21" x14ac:dyDescent="0.35">
      <c r="C19" s="16"/>
      <c r="D19" s="254" t="s">
        <v>134</v>
      </c>
      <c r="E19" s="254"/>
      <c r="F19" s="254"/>
      <c r="G19" s="254"/>
      <c r="H19" s="254"/>
      <c r="I19" s="254"/>
    </row>
    <row r="20" spans="3:9" s="4" customFormat="1" ht="21" x14ac:dyDescent="0.35">
      <c r="C20" s="180" t="s">
        <v>163</v>
      </c>
      <c r="D20" s="250"/>
      <c r="E20" s="250"/>
      <c r="F20" s="250"/>
      <c r="G20" s="250"/>
      <c r="H20" s="250"/>
      <c r="I20" s="250"/>
    </row>
    <row r="21" spans="3:9" s="4" customFormat="1" ht="21" x14ac:dyDescent="0.35">
      <c r="C21" s="100" t="s">
        <v>137</v>
      </c>
      <c r="D21" s="101"/>
      <c r="E21" s="101"/>
      <c r="F21" s="101"/>
      <c r="G21" s="101"/>
      <c r="H21" s="101"/>
      <c r="I21" s="101"/>
    </row>
    <row r="22" spans="3:9" s="4" customFormat="1" ht="21" x14ac:dyDescent="0.35">
      <c r="C22" s="27"/>
      <c r="D22" s="180" t="s">
        <v>138</v>
      </c>
      <c r="E22" s="180"/>
      <c r="F22" s="180"/>
      <c r="G22" s="180"/>
      <c r="H22" s="180"/>
      <c r="I22" s="180"/>
    </row>
    <row r="23" spans="3:9" s="4" customFormat="1" ht="21" x14ac:dyDescent="0.35">
      <c r="C23" s="27" t="s">
        <v>139</v>
      </c>
      <c r="D23" s="100"/>
      <c r="E23" s="100"/>
      <c r="F23" s="100"/>
      <c r="G23" s="100"/>
      <c r="H23" s="100"/>
      <c r="I23" s="100"/>
    </row>
    <row r="24" spans="3:9" s="4" customFormat="1" ht="21" x14ac:dyDescent="0.35">
      <c r="C24" s="27" t="s">
        <v>140</v>
      </c>
      <c r="D24" s="100"/>
      <c r="E24" s="100"/>
      <c r="F24" s="100"/>
      <c r="G24" s="100"/>
      <c r="H24" s="100"/>
      <c r="I24" s="100"/>
    </row>
    <row r="25" spans="3:9" s="4" customFormat="1" ht="21" x14ac:dyDescent="0.35">
      <c r="C25" s="180" t="s">
        <v>47</v>
      </c>
      <c r="D25" s="250"/>
      <c r="E25" s="250"/>
      <c r="F25" s="250"/>
      <c r="G25" s="250"/>
      <c r="H25" s="250"/>
      <c r="I25" s="250"/>
    </row>
    <row r="26" spans="3:9" s="4" customFormat="1" ht="21" x14ac:dyDescent="0.35"/>
    <row r="27" spans="3:9" s="4" customFormat="1" ht="21" x14ac:dyDescent="0.35"/>
    <row r="28" spans="3:9" s="106" customFormat="1" ht="21" x14ac:dyDescent="0.35"/>
    <row r="29" spans="3:9" s="106" customFormat="1" ht="21" x14ac:dyDescent="0.35"/>
    <row r="30" spans="3:9" s="106" customFormat="1" ht="21" x14ac:dyDescent="0.35"/>
    <row r="31" spans="3:9" s="106" customFormat="1" ht="21" x14ac:dyDescent="0.35"/>
    <row r="32" spans="3:9" s="106" customFormat="1" ht="21" x14ac:dyDescent="0.35"/>
    <row r="33" s="106" customFormat="1" ht="21" x14ac:dyDescent="0.35"/>
    <row r="34" s="106" customFormat="1" ht="21" x14ac:dyDescent="0.35"/>
    <row r="35" s="106" customFormat="1" ht="21" x14ac:dyDescent="0.35"/>
    <row r="36" s="106" customFormat="1" ht="21" x14ac:dyDescent="0.35"/>
    <row r="37" s="106" customFormat="1" ht="21" x14ac:dyDescent="0.35"/>
    <row r="38" s="106" customFormat="1" ht="21" x14ac:dyDescent="0.35"/>
    <row r="39" s="106" customFormat="1" ht="21" x14ac:dyDescent="0.35"/>
    <row r="40" s="106" customFormat="1" ht="21" x14ac:dyDescent="0.35"/>
    <row r="41" s="4" customFormat="1" ht="21" x14ac:dyDescent="0.35"/>
    <row r="42" s="4" customFormat="1" ht="21" x14ac:dyDescent="0.35"/>
    <row r="43" s="4" customFormat="1" ht="21" x14ac:dyDescent="0.35"/>
    <row r="44" s="4" customFormat="1" ht="21" x14ac:dyDescent="0.35"/>
    <row r="45" s="4" customFormat="1" ht="21" x14ac:dyDescent="0.35"/>
    <row r="46" s="4" customFormat="1" ht="21" x14ac:dyDescent="0.35"/>
    <row r="47" s="10" customFormat="1" ht="21" x14ac:dyDescent="0.35"/>
    <row r="48" s="10" customFormat="1" ht="21" x14ac:dyDescent="0.35"/>
    <row r="49" spans="3:9" s="10" customFormat="1" ht="21" x14ac:dyDescent="0.35"/>
    <row r="50" spans="3:9" s="10" customFormat="1" ht="21" x14ac:dyDescent="0.35"/>
    <row r="51" spans="3:9" s="10" customFormat="1" ht="21" x14ac:dyDescent="0.35"/>
    <row r="52" spans="3:9" s="10" customFormat="1" ht="21" x14ac:dyDescent="0.35"/>
    <row r="53" spans="3:9" s="3" customFormat="1" x14ac:dyDescent="0.3">
      <c r="C53" s="109"/>
      <c r="D53" s="109"/>
    </row>
    <row r="54" spans="3:9" x14ac:dyDescent="0.3">
      <c r="C54" s="110"/>
      <c r="D54" s="110"/>
      <c r="E54" s="110"/>
      <c r="F54" s="110"/>
      <c r="G54" s="111"/>
      <c r="H54" s="111"/>
      <c r="I54" s="111"/>
    </row>
    <row r="55" spans="3:9" x14ac:dyDescent="0.3">
      <c r="C55" s="110"/>
      <c r="D55" s="110"/>
      <c r="E55" s="110"/>
      <c r="F55" s="110"/>
      <c r="G55" s="111"/>
      <c r="H55" s="111"/>
      <c r="I55" s="111"/>
    </row>
    <row r="56" spans="3:9" x14ac:dyDescent="0.3">
      <c r="C56" s="110"/>
      <c r="D56" s="110"/>
      <c r="E56" s="110"/>
      <c r="F56" s="110"/>
      <c r="G56" s="111"/>
      <c r="H56" s="111"/>
      <c r="I56" s="111"/>
    </row>
    <row r="57" spans="3:9" x14ac:dyDescent="0.3">
      <c r="C57" s="110"/>
      <c r="D57" s="110"/>
      <c r="E57" s="110"/>
      <c r="F57" s="110"/>
      <c r="G57" s="111"/>
      <c r="H57" s="111"/>
      <c r="I57" s="111"/>
    </row>
    <row r="58" spans="3:9" x14ac:dyDescent="0.3">
      <c r="C58" s="110"/>
      <c r="D58" s="110"/>
      <c r="E58" s="110"/>
      <c r="F58" s="110"/>
      <c r="G58" s="111"/>
      <c r="H58" s="111"/>
      <c r="I58" s="111"/>
    </row>
    <row r="59" spans="3:9" x14ac:dyDescent="0.3">
      <c r="C59" s="110"/>
      <c r="D59" s="110"/>
      <c r="E59" s="110"/>
      <c r="F59" s="110"/>
      <c r="G59" s="111"/>
      <c r="H59" s="111"/>
      <c r="I59" s="111"/>
    </row>
    <row r="60" spans="3:9" x14ac:dyDescent="0.3">
      <c r="C60" s="110"/>
      <c r="D60" s="110"/>
      <c r="E60" s="110"/>
      <c r="F60" s="110"/>
      <c r="G60" s="111"/>
      <c r="H60" s="111"/>
      <c r="I60" s="111"/>
    </row>
    <row r="61" spans="3:9" x14ac:dyDescent="0.3">
      <c r="C61" s="110"/>
      <c r="D61" s="110"/>
      <c r="E61" s="110"/>
      <c r="F61" s="110"/>
      <c r="G61" s="111"/>
      <c r="H61" s="111"/>
      <c r="I61" s="111"/>
    </row>
    <row r="62" spans="3:9" x14ac:dyDescent="0.3">
      <c r="C62" s="110"/>
      <c r="D62" s="110"/>
      <c r="E62" s="110"/>
      <c r="F62" s="110"/>
      <c r="G62" s="111"/>
      <c r="H62" s="111"/>
      <c r="I62" s="111"/>
    </row>
    <row r="63" spans="3:9" x14ac:dyDescent="0.3">
      <c r="C63" s="110"/>
      <c r="D63" s="110"/>
      <c r="E63" s="110"/>
      <c r="F63" s="110"/>
      <c r="G63" s="111"/>
      <c r="H63" s="111"/>
      <c r="I63" s="111"/>
    </row>
    <row r="64" spans="3:9" x14ac:dyDescent="0.3">
      <c r="C64" s="110"/>
      <c r="D64" s="110"/>
      <c r="E64" s="110"/>
      <c r="F64" s="110"/>
      <c r="G64" s="111"/>
      <c r="H64" s="111"/>
      <c r="I64" s="111"/>
    </row>
    <row r="65" spans="3:9" x14ac:dyDescent="0.3">
      <c r="C65" s="110"/>
      <c r="D65" s="110"/>
      <c r="E65" s="110"/>
      <c r="F65" s="110"/>
      <c r="G65" s="111"/>
      <c r="H65" s="111"/>
      <c r="I65" s="111"/>
    </row>
  </sheetData>
  <mergeCells count="20">
    <mergeCell ref="D22:I22"/>
    <mergeCell ref="C25:I25"/>
    <mergeCell ref="C17:F17"/>
    <mergeCell ref="D19:I19"/>
    <mergeCell ref="C20:I20"/>
    <mergeCell ref="C15:F15"/>
    <mergeCell ref="C16:F16"/>
    <mergeCell ref="B1:I1"/>
    <mergeCell ref="C4:F5"/>
    <mergeCell ref="G4:G5"/>
    <mergeCell ref="H4:H5"/>
    <mergeCell ref="I4:I5"/>
    <mergeCell ref="C6:F6"/>
    <mergeCell ref="C7:F7"/>
    <mergeCell ref="C12:F12"/>
    <mergeCell ref="G9:G10"/>
    <mergeCell ref="H9:H10"/>
    <mergeCell ref="I9:I10"/>
    <mergeCell ref="C13:F13"/>
    <mergeCell ref="C14:F14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2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0" sqref="C10"/>
    </sheetView>
  </sheetViews>
  <sheetFormatPr defaultRowHeight="21" x14ac:dyDescent="0.35"/>
  <cols>
    <col min="1" max="1" width="5.875" style="4" customWidth="1"/>
    <col min="2" max="2" width="5.625" style="4" customWidth="1"/>
    <col min="3" max="3" width="65" style="4" customWidth="1"/>
    <col min="4" max="4" width="7.75" style="4" customWidth="1"/>
    <col min="5" max="255" width="9" style="4"/>
    <col min="256" max="256" width="5.875" style="4" customWidth="1"/>
    <col min="257" max="257" width="5.625" style="4" customWidth="1"/>
    <col min="258" max="258" width="69.25" style="4" customWidth="1"/>
    <col min="259" max="259" width="7.375" style="4" customWidth="1"/>
    <col min="260" max="511" width="9" style="4"/>
    <col min="512" max="512" width="5.875" style="4" customWidth="1"/>
    <col min="513" max="513" width="5.625" style="4" customWidth="1"/>
    <col min="514" max="514" width="69.25" style="4" customWidth="1"/>
    <col min="515" max="515" width="7.375" style="4" customWidth="1"/>
    <col min="516" max="767" width="9" style="4"/>
    <col min="768" max="768" width="5.875" style="4" customWidth="1"/>
    <col min="769" max="769" width="5.625" style="4" customWidth="1"/>
    <col min="770" max="770" width="69.25" style="4" customWidth="1"/>
    <col min="771" max="771" width="7.375" style="4" customWidth="1"/>
    <col min="772" max="1023" width="9" style="4"/>
    <col min="1024" max="1024" width="5.875" style="4" customWidth="1"/>
    <col min="1025" max="1025" width="5.625" style="4" customWidth="1"/>
    <col min="1026" max="1026" width="69.25" style="4" customWidth="1"/>
    <col min="1027" max="1027" width="7.375" style="4" customWidth="1"/>
    <col min="1028" max="1279" width="9" style="4"/>
    <col min="1280" max="1280" width="5.875" style="4" customWidth="1"/>
    <col min="1281" max="1281" width="5.625" style="4" customWidth="1"/>
    <col min="1282" max="1282" width="69.25" style="4" customWidth="1"/>
    <col min="1283" max="1283" width="7.375" style="4" customWidth="1"/>
    <col min="1284" max="1535" width="9" style="4"/>
    <col min="1536" max="1536" width="5.875" style="4" customWidth="1"/>
    <col min="1537" max="1537" width="5.625" style="4" customWidth="1"/>
    <col min="1538" max="1538" width="69.25" style="4" customWidth="1"/>
    <col min="1539" max="1539" width="7.375" style="4" customWidth="1"/>
    <col min="1540" max="1791" width="9" style="4"/>
    <col min="1792" max="1792" width="5.875" style="4" customWidth="1"/>
    <col min="1793" max="1793" width="5.625" style="4" customWidth="1"/>
    <col min="1794" max="1794" width="69.25" style="4" customWidth="1"/>
    <col min="1795" max="1795" width="7.375" style="4" customWidth="1"/>
    <col min="1796" max="2047" width="9" style="4"/>
    <col min="2048" max="2048" width="5.875" style="4" customWidth="1"/>
    <col min="2049" max="2049" width="5.625" style="4" customWidth="1"/>
    <col min="2050" max="2050" width="69.25" style="4" customWidth="1"/>
    <col min="2051" max="2051" width="7.375" style="4" customWidth="1"/>
    <col min="2052" max="2303" width="9" style="4"/>
    <col min="2304" max="2304" width="5.875" style="4" customWidth="1"/>
    <col min="2305" max="2305" width="5.625" style="4" customWidth="1"/>
    <col min="2306" max="2306" width="69.25" style="4" customWidth="1"/>
    <col min="2307" max="2307" width="7.375" style="4" customWidth="1"/>
    <col min="2308" max="2559" width="9" style="4"/>
    <col min="2560" max="2560" width="5.875" style="4" customWidth="1"/>
    <col min="2561" max="2561" width="5.625" style="4" customWidth="1"/>
    <col min="2562" max="2562" width="69.25" style="4" customWidth="1"/>
    <col min="2563" max="2563" width="7.375" style="4" customWidth="1"/>
    <col min="2564" max="2815" width="9" style="4"/>
    <col min="2816" max="2816" width="5.875" style="4" customWidth="1"/>
    <col min="2817" max="2817" width="5.625" style="4" customWidth="1"/>
    <col min="2818" max="2818" width="69.25" style="4" customWidth="1"/>
    <col min="2819" max="2819" width="7.375" style="4" customWidth="1"/>
    <col min="2820" max="3071" width="9" style="4"/>
    <col min="3072" max="3072" width="5.875" style="4" customWidth="1"/>
    <col min="3073" max="3073" width="5.625" style="4" customWidth="1"/>
    <col min="3074" max="3074" width="69.25" style="4" customWidth="1"/>
    <col min="3075" max="3075" width="7.375" style="4" customWidth="1"/>
    <col min="3076" max="3327" width="9" style="4"/>
    <col min="3328" max="3328" width="5.875" style="4" customWidth="1"/>
    <col min="3329" max="3329" width="5.625" style="4" customWidth="1"/>
    <col min="3330" max="3330" width="69.25" style="4" customWidth="1"/>
    <col min="3331" max="3331" width="7.375" style="4" customWidth="1"/>
    <col min="3332" max="3583" width="9" style="4"/>
    <col min="3584" max="3584" width="5.875" style="4" customWidth="1"/>
    <col min="3585" max="3585" width="5.625" style="4" customWidth="1"/>
    <col min="3586" max="3586" width="69.25" style="4" customWidth="1"/>
    <col min="3587" max="3587" width="7.375" style="4" customWidth="1"/>
    <col min="3588" max="3839" width="9" style="4"/>
    <col min="3840" max="3840" width="5.875" style="4" customWidth="1"/>
    <col min="3841" max="3841" width="5.625" style="4" customWidth="1"/>
    <col min="3842" max="3842" width="69.25" style="4" customWidth="1"/>
    <col min="3843" max="3843" width="7.375" style="4" customWidth="1"/>
    <col min="3844" max="4095" width="9" style="4"/>
    <col min="4096" max="4096" width="5.875" style="4" customWidth="1"/>
    <col min="4097" max="4097" width="5.625" style="4" customWidth="1"/>
    <col min="4098" max="4098" width="69.25" style="4" customWidth="1"/>
    <col min="4099" max="4099" width="7.375" style="4" customWidth="1"/>
    <col min="4100" max="4351" width="9" style="4"/>
    <col min="4352" max="4352" width="5.875" style="4" customWidth="1"/>
    <col min="4353" max="4353" width="5.625" style="4" customWidth="1"/>
    <col min="4354" max="4354" width="69.25" style="4" customWidth="1"/>
    <col min="4355" max="4355" width="7.375" style="4" customWidth="1"/>
    <col min="4356" max="4607" width="9" style="4"/>
    <col min="4608" max="4608" width="5.875" style="4" customWidth="1"/>
    <col min="4609" max="4609" width="5.625" style="4" customWidth="1"/>
    <col min="4610" max="4610" width="69.25" style="4" customWidth="1"/>
    <col min="4611" max="4611" width="7.375" style="4" customWidth="1"/>
    <col min="4612" max="4863" width="9" style="4"/>
    <col min="4864" max="4864" width="5.875" style="4" customWidth="1"/>
    <col min="4865" max="4865" width="5.625" style="4" customWidth="1"/>
    <col min="4866" max="4866" width="69.25" style="4" customWidth="1"/>
    <col min="4867" max="4867" width="7.375" style="4" customWidth="1"/>
    <col min="4868" max="5119" width="9" style="4"/>
    <col min="5120" max="5120" width="5.875" style="4" customWidth="1"/>
    <col min="5121" max="5121" width="5.625" style="4" customWidth="1"/>
    <col min="5122" max="5122" width="69.25" style="4" customWidth="1"/>
    <col min="5123" max="5123" width="7.375" style="4" customWidth="1"/>
    <col min="5124" max="5375" width="9" style="4"/>
    <col min="5376" max="5376" width="5.875" style="4" customWidth="1"/>
    <col min="5377" max="5377" width="5.625" style="4" customWidth="1"/>
    <col min="5378" max="5378" width="69.25" style="4" customWidth="1"/>
    <col min="5379" max="5379" width="7.375" style="4" customWidth="1"/>
    <col min="5380" max="5631" width="9" style="4"/>
    <col min="5632" max="5632" width="5.875" style="4" customWidth="1"/>
    <col min="5633" max="5633" width="5.625" style="4" customWidth="1"/>
    <col min="5634" max="5634" width="69.25" style="4" customWidth="1"/>
    <col min="5635" max="5635" width="7.375" style="4" customWidth="1"/>
    <col min="5636" max="5887" width="9" style="4"/>
    <col min="5888" max="5888" width="5.875" style="4" customWidth="1"/>
    <col min="5889" max="5889" width="5.625" style="4" customWidth="1"/>
    <col min="5890" max="5890" width="69.25" style="4" customWidth="1"/>
    <col min="5891" max="5891" width="7.375" style="4" customWidth="1"/>
    <col min="5892" max="6143" width="9" style="4"/>
    <col min="6144" max="6144" width="5.875" style="4" customWidth="1"/>
    <col min="6145" max="6145" width="5.625" style="4" customWidth="1"/>
    <col min="6146" max="6146" width="69.25" style="4" customWidth="1"/>
    <col min="6147" max="6147" width="7.375" style="4" customWidth="1"/>
    <col min="6148" max="6399" width="9" style="4"/>
    <col min="6400" max="6400" width="5.875" style="4" customWidth="1"/>
    <col min="6401" max="6401" width="5.625" style="4" customWidth="1"/>
    <col min="6402" max="6402" width="69.25" style="4" customWidth="1"/>
    <col min="6403" max="6403" width="7.375" style="4" customWidth="1"/>
    <col min="6404" max="6655" width="9" style="4"/>
    <col min="6656" max="6656" width="5.875" style="4" customWidth="1"/>
    <col min="6657" max="6657" width="5.625" style="4" customWidth="1"/>
    <col min="6658" max="6658" width="69.25" style="4" customWidth="1"/>
    <col min="6659" max="6659" width="7.375" style="4" customWidth="1"/>
    <col min="6660" max="6911" width="9" style="4"/>
    <col min="6912" max="6912" width="5.875" style="4" customWidth="1"/>
    <col min="6913" max="6913" width="5.625" style="4" customWidth="1"/>
    <col min="6914" max="6914" width="69.25" style="4" customWidth="1"/>
    <col min="6915" max="6915" width="7.375" style="4" customWidth="1"/>
    <col min="6916" max="7167" width="9" style="4"/>
    <col min="7168" max="7168" width="5.875" style="4" customWidth="1"/>
    <col min="7169" max="7169" width="5.625" style="4" customWidth="1"/>
    <col min="7170" max="7170" width="69.25" style="4" customWidth="1"/>
    <col min="7171" max="7171" width="7.375" style="4" customWidth="1"/>
    <col min="7172" max="7423" width="9" style="4"/>
    <col min="7424" max="7424" width="5.875" style="4" customWidth="1"/>
    <col min="7425" max="7425" width="5.625" style="4" customWidth="1"/>
    <col min="7426" max="7426" width="69.25" style="4" customWidth="1"/>
    <col min="7427" max="7427" width="7.375" style="4" customWidth="1"/>
    <col min="7428" max="7679" width="9" style="4"/>
    <col min="7680" max="7680" width="5.875" style="4" customWidth="1"/>
    <col min="7681" max="7681" width="5.625" style="4" customWidth="1"/>
    <col min="7682" max="7682" width="69.25" style="4" customWidth="1"/>
    <col min="7683" max="7683" width="7.375" style="4" customWidth="1"/>
    <col min="7684" max="7935" width="9" style="4"/>
    <col min="7936" max="7936" width="5.875" style="4" customWidth="1"/>
    <col min="7937" max="7937" width="5.625" style="4" customWidth="1"/>
    <col min="7938" max="7938" width="69.25" style="4" customWidth="1"/>
    <col min="7939" max="7939" width="7.375" style="4" customWidth="1"/>
    <col min="7940" max="8191" width="9" style="4"/>
    <col min="8192" max="8192" width="5.875" style="4" customWidth="1"/>
    <col min="8193" max="8193" width="5.625" style="4" customWidth="1"/>
    <col min="8194" max="8194" width="69.25" style="4" customWidth="1"/>
    <col min="8195" max="8195" width="7.375" style="4" customWidth="1"/>
    <col min="8196" max="8447" width="9" style="4"/>
    <col min="8448" max="8448" width="5.875" style="4" customWidth="1"/>
    <col min="8449" max="8449" width="5.625" style="4" customWidth="1"/>
    <col min="8450" max="8450" width="69.25" style="4" customWidth="1"/>
    <col min="8451" max="8451" width="7.375" style="4" customWidth="1"/>
    <col min="8452" max="8703" width="9" style="4"/>
    <col min="8704" max="8704" width="5.875" style="4" customWidth="1"/>
    <col min="8705" max="8705" width="5.625" style="4" customWidth="1"/>
    <col min="8706" max="8706" width="69.25" style="4" customWidth="1"/>
    <col min="8707" max="8707" width="7.375" style="4" customWidth="1"/>
    <col min="8708" max="8959" width="9" style="4"/>
    <col min="8960" max="8960" width="5.875" style="4" customWidth="1"/>
    <col min="8961" max="8961" width="5.625" style="4" customWidth="1"/>
    <col min="8962" max="8962" width="69.25" style="4" customWidth="1"/>
    <col min="8963" max="8963" width="7.375" style="4" customWidth="1"/>
    <col min="8964" max="9215" width="9" style="4"/>
    <col min="9216" max="9216" width="5.875" style="4" customWidth="1"/>
    <col min="9217" max="9217" width="5.625" style="4" customWidth="1"/>
    <col min="9218" max="9218" width="69.25" style="4" customWidth="1"/>
    <col min="9219" max="9219" width="7.375" style="4" customWidth="1"/>
    <col min="9220" max="9471" width="9" style="4"/>
    <col min="9472" max="9472" width="5.875" style="4" customWidth="1"/>
    <col min="9473" max="9473" width="5.625" style="4" customWidth="1"/>
    <col min="9474" max="9474" width="69.25" style="4" customWidth="1"/>
    <col min="9475" max="9475" width="7.375" style="4" customWidth="1"/>
    <col min="9476" max="9727" width="9" style="4"/>
    <col min="9728" max="9728" width="5.875" style="4" customWidth="1"/>
    <col min="9729" max="9729" width="5.625" style="4" customWidth="1"/>
    <col min="9730" max="9730" width="69.25" style="4" customWidth="1"/>
    <col min="9731" max="9731" width="7.375" style="4" customWidth="1"/>
    <col min="9732" max="9983" width="9" style="4"/>
    <col min="9984" max="9984" width="5.875" style="4" customWidth="1"/>
    <col min="9985" max="9985" width="5.625" style="4" customWidth="1"/>
    <col min="9986" max="9986" width="69.25" style="4" customWidth="1"/>
    <col min="9987" max="9987" width="7.375" style="4" customWidth="1"/>
    <col min="9988" max="10239" width="9" style="4"/>
    <col min="10240" max="10240" width="5.875" style="4" customWidth="1"/>
    <col min="10241" max="10241" width="5.625" style="4" customWidth="1"/>
    <col min="10242" max="10242" width="69.25" style="4" customWidth="1"/>
    <col min="10243" max="10243" width="7.375" style="4" customWidth="1"/>
    <col min="10244" max="10495" width="9" style="4"/>
    <col min="10496" max="10496" width="5.875" style="4" customWidth="1"/>
    <col min="10497" max="10497" width="5.625" style="4" customWidth="1"/>
    <col min="10498" max="10498" width="69.25" style="4" customWidth="1"/>
    <col min="10499" max="10499" width="7.375" style="4" customWidth="1"/>
    <col min="10500" max="10751" width="9" style="4"/>
    <col min="10752" max="10752" width="5.875" style="4" customWidth="1"/>
    <col min="10753" max="10753" width="5.625" style="4" customWidth="1"/>
    <col min="10754" max="10754" width="69.25" style="4" customWidth="1"/>
    <col min="10755" max="10755" width="7.375" style="4" customWidth="1"/>
    <col min="10756" max="11007" width="9" style="4"/>
    <col min="11008" max="11008" width="5.875" style="4" customWidth="1"/>
    <col min="11009" max="11009" width="5.625" style="4" customWidth="1"/>
    <col min="11010" max="11010" width="69.25" style="4" customWidth="1"/>
    <col min="11011" max="11011" width="7.375" style="4" customWidth="1"/>
    <col min="11012" max="11263" width="9" style="4"/>
    <col min="11264" max="11264" width="5.875" style="4" customWidth="1"/>
    <col min="11265" max="11265" width="5.625" style="4" customWidth="1"/>
    <col min="11266" max="11266" width="69.25" style="4" customWidth="1"/>
    <col min="11267" max="11267" width="7.375" style="4" customWidth="1"/>
    <col min="11268" max="11519" width="9" style="4"/>
    <col min="11520" max="11520" width="5.875" style="4" customWidth="1"/>
    <col min="11521" max="11521" width="5.625" style="4" customWidth="1"/>
    <col min="11522" max="11522" width="69.25" style="4" customWidth="1"/>
    <col min="11523" max="11523" width="7.375" style="4" customWidth="1"/>
    <col min="11524" max="11775" width="9" style="4"/>
    <col min="11776" max="11776" width="5.875" style="4" customWidth="1"/>
    <col min="11777" max="11777" width="5.625" style="4" customWidth="1"/>
    <col min="11778" max="11778" width="69.25" style="4" customWidth="1"/>
    <col min="11779" max="11779" width="7.375" style="4" customWidth="1"/>
    <col min="11780" max="12031" width="9" style="4"/>
    <col min="12032" max="12032" width="5.875" style="4" customWidth="1"/>
    <col min="12033" max="12033" width="5.625" style="4" customWidth="1"/>
    <col min="12034" max="12034" width="69.25" style="4" customWidth="1"/>
    <col min="12035" max="12035" width="7.375" style="4" customWidth="1"/>
    <col min="12036" max="12287" width="9" style="4"/>
    <col min="12288" max="12288" width="5.875" style="4" customWidth="1"/>
    <col min="12289" max="12289" width="5.625" style="4" customWidth="1"/>
    <col min="12290" max="12290" width="69.25" style="4" customWidth="1"/>
    <col min="12291" max="12291" width="7.375" style="4" customWidth="1"/>
    <col min="12292" max="12543" width="9" style="4"/>
    <col min="12544" max="12544" width="5.875" style="4" customWidth="1"/>
    <col min="12545" max="12545" width="5.625" style="4" customWidth="1"/>
    <col min="12546" max="12546" width="69.25" style="4" customWidth="1"/>
    <col min="12547" max="12547" width="7.375" style="4" customWidth="1"/>
    <col min="12548" max="12799" width="9" style="4"/>
    <col min="12800" max="12800" width="5.875" style="4" customWidth="1"/>
    <col min="12801" max="12801" width="5.625" style="4" customWidth="1"/>
    <col min="12802" max="12802" width="69.25" style="4" customWidth="1"/>
    <col min="12803" max="12803" width="7.375" style="4" customWidth="1"/>
    <col min="12804" max="13055" width="9" style="4"/>
    <col min="13056" max="13056" width="5.875" style="4" customWidth="1"/>
    <col min="13057" max="13057" width="5.625" style="4" customWidth="1"/>
    <col min="13058" max="13058" width="69.25" style="4" customWidth="1"/>
    <col min="13059" max="13059" width="7.375" style="4" customWidth="1"/>
    <col min="13060" max="13311" width="9" style="4"/>
    <col min="13312" max="13312" width="5.875" style="4" customWidth="1"/>
    <col min="13313" max="13313" width="5.625" style="4" customWidth="1"/>
    <col min="13314" max="13314" width="69.25" style="4" customWidth="1"/>
    <col min="13315" max="13315" width="7.375" style="4" customWidth="1"/>
    <col min="13316" max="13567" width="9" style="4"/>
    <col min="13568" max="13568" width="5.875" style="4" customWidth="1"/>
    <col min="13569" max="13569" width="5.625" style="4" customWidth="1"/>
    <col min="13570" max="13570" width="69.25" style="4" customWidth="1"/>
    <col min="13571" max="13571" width="7.375" style="4" customWidth="1"/>
    <col min="13572" max="13823" width="9" style="4"/>
    <col min="13824" max="13824" width="5.875" style="4" customWidth="1"/>
    <col min="13825" max="13825" width="5.625" style="4" customWidth="1"/>
    <col min="13826" max="13826" width="69.25" style="4" customWidth="1"/>
    <col min="13827" max="13827" width="7.375" style="4" customWidth="1"/>
    <col min="13828" max="14079" width="9" style="4"/>
    <col min="14080" max="14080" width="5.875" style="4" customWidth="1"/>
    <col min="14081" max="14081" width="5.625" style="4" customWidth="1"/>
    <col min="14082" max="14082" width="69.25" style="4" customWidth="1"/>
    <col min="14083" max="14083" width="7.375" style="4" customWidth="1"/>
    <col min="14084" max="14335" width="9" style="4"/>
    <col min="14336" max="14336" width="5.875" style="4" customWidth="1"/>
    <col min="14337" max="14337" width="5.625" style="4" customWidth="1"/>
    <col min="14338" max="14338" width="69.25" style="4" customWidth="1"/>
    <col min="14339" max="14339" width="7.375" style="4" customWidth="1"/>
    <col min="14340" max="14591" width="9" style="4"/>
    <col min="14592" max="14592" width="5.875" style="4" customWidth="1"/>
    <col min="14593" max="14593" width="5.625" style="4" customWidth="1"/>
    <col min="14594" max="14594" width="69.25" style="4" customWidth="1"/>
    <col min="14595" max="14595" width="7.375" style="4" customWidth="1"/>
    <col min="14596" max="14847" width="9" style="4"/>
    <col min="14848" max="14848" width="5.875" style="4" customWidth="1"/>
    <col min="14849" max="14849" width="5.625" style="4" customWidth="1"/>
    <col min="14850" max="14850" width="69.25" style="4" customWidth="1"/>
    <col min="14851" max="14851" width="7.375" style="4" customWidth="1"/>
    <col min="14852" max="15103" width="9" style="4"/>
    <col min="15104" max="15104" width="5.875" style="4" customWidth="1"/>
    <col min="15105" max="15105" width="5.625" style="4" customWidth="1"/>
    <col min="15106" max="15106" width="69.25" style="4" customWidth="1"/>
    <col min="15107" max="15107" width="7.375" style="4" customWidth="1"/>
    <col min="15108" max="15359" width="9" style="4"/>
    <col min="15360" max="15360" width="5.875" style="4" customWidth="1"/>
    <col min="15361" max="15361" width="5.625" style="4" customWidth="1"/>
    <col min="15362" max="15362" width="69.25" style="4" customWidth="1"/>
    <col min="15363" max="15363" width="7.375" style="4" customWidth="1"/>
    <col min="15364" max="15615" width="9" style="4"/>
    <col min="15616" max="15616" width="5.875" style="4" customWidth="1"/>
    <col min="15617" max="15617" width="5.625" style="4" customWidth="1"/>
    <col min="15618" max="15618" width="69.25" style="4" customWidth="1"/>
    <col min="15619" max="15619" width="7.375" style="4" customWidth="1"/>
    <col min="15620" max="15871" width="9" style="4"/>
    <col min="15872" max="15872" width="5.875" style="4" customWidth="1"/>
    <col min="15873" max="15873" width="5.625" style="4" customWidth="1"/>
    <col min="15874" max="15874" width="69.25" style="4" customWidth="1"/>
    <col min="15875" max="15875" width="7.375" style="4" customWidth="1"/>
    <col min="15876" max="16127" width="9" style="4"/>
    <col min="16128" max="16128" width="5.875" style="4" customWidth="1"/>
    <col min="16129" max="16129" width="5.625" style="4" customWidth="1"/>
    <col min="16130" max="16130" width="69.25" style="4" customWidth="1"/>
    <col min="16131" max="16131" width="7.375" style="4" customWidth="1"/>
    <col min="16132" max="16383" width="9" style="4"/>
    <col min="16384" max="16384" width="9" style="4" customWidth="1"/>
  </cols>
  <sheetData>
    <row r="1" spans="1:4" x14ac:dyDescent="0.35">
      <c r="A1" s="216" t="s">
        <v>53</v>
      </c>
      <c r="B1" s="216"/>
      <c r="C1" s="216"/>
      <c r="D1" s="216"/>
    </row>
    <row r="2" spans="1:4" x14ac:dyDescent="0.35">
      <c r="A2" s="5" t="s">
        <v>45</v>
      </c>
    </row>
    <row r="3" spans="1:4" x14ac:dyDescent="0.35">
      <c r="B3" s="44" t="s">
        <v>141</v>
      </c>
    </row>
    <row r="4" spans="1:4" x14ac:dyDescent="0.35">
      <c r="B4" s="122" t="s">
        <v>14</v>
      </c>
      <c r="C4" s="172" t="s">
        <v>6</v>
      </c>
      <c r="D4" s="123" t="s">
        <v>43</v>
      </c>
    </row>
    <row r="5" spans="1:4" x14ac:dyDescent="0.35">
      <c r="B5" s="257">
        <v>1</v>
      </c>
      <c r="C5" s="174" t="s">
        <v>142</v>
      </c>
      <c r="D5" s="201">
        <v>5</v>
      </c>
    </row>
    <row r="6" spans="1:4" x14ac:dyDescent="0.35">
      <c r="B6" s="258"/>
      <c r="C6" s="173" t="s">
        <v>143</v>
      </c>
      <c r="D6" s="202"/>
    </row>
    <row r="7" spans="1:4" x14ac:dyDescent="0.35">
      <c r="B7" s="124">
        <v>2</v>
      </c>
      <c r="C7" s="175" t="s">
        <v>69</v>
      </c>
      <c r="D7" s="142">
        <v>5</v>
      </c>
    </row>
    <row r="8" spans="1:4" ht="22.5" customHeight="1" x14ac:dyDescent="0.35">
      <c r="B8" s="259">
        <v>3</v>
      </c>
      <c r="C8" s="177" t="s">
        <v>144</v>
      </c>
      <c r="D8" s="201">
        <v>3</v>
      </c>
    </row>
    <row r="9" spans="1:4" x14ac:dyDescent="0.35">
      <c r="B9" s="260"/>
      <c r="C9" s="173" t="s">
        <v>145</v>
      </c>
      <c r="D9" s="202"/>
    </row>
    <row r="10" spans="1:4" x14ac:dyDescent="0.35">
      <c r="B10" s="124">
        <v>4</v>
      </c>
      <c r="C10" s="176" t="s">
        <v>81</v>
      </c>
      <c r="D10" s="125">
        <v>3</v>
      </c>
    </row>
    <row r="11" spans="1:4" s="106" customFormat="1" x14ac:dyDescent="0.35">
      <c r="B11" s="255" t="s">
        <v>5</v>
      </c>
      <c r="C11" s="256"/>
      <c r="D11" s="126">
        <f>SUM(D5:D10)</f>
        <v>16</v>
      </c>
    </row>
  </sheetData>
  <mergeCells count="6">
    <mergeCell ref="A1:D1"/>
    <mergeCell ref="B11:C11"/>
    <mergeCell ref="B5:B6"/>
    <mergeCell ref="B8:B9"/>
    <mergeCell ref="D8:D9"/>
    <mergeCell ref="D5:D6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DATA</vt:lpstr>
      <vt:lpstr>บทสรุป</vt:lpstr>
      <vt:lpstr>ข้อเสนอแนะ-</vt:lpstr>
      <vt:lpstr>สรุปตาราง1-3</vt:lpstr>
      <vt:lpstr>ตาราง 4</vt:lpstr>
      <vt:lpstr>ก่อน-หลัง</vt:lpstr>
      <vt:lpstr>ตาราง 6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2021-12-01T04:33:35Z</cp:lastPrinted>
  <dcterms:created xsi:type="dcterms:W3CDTF">2014-10-15T08:34:52Z</dcterms:created>
  <dcterms:modified xsi:type="dcterms:W3CDTF">2021-12-08T03:29:03Z</dcterms:modified>
</cp:coreProperties>
</file>