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2"/>
  </bookViews>
  <sheets>
    <sheet name="DATA" sheetId="1" r:id="rId1"/>
    <sheet name="บทสรุป" sheetId="9" r:id="rId2"/>
    <sheet name="สรุปตาราง1-2" sheetId="2" r:id="rId3"/>
    <sheet name="ตาราง 3 " sheetId="16" r:id="rId4"/>
    <sheet name="ตาราง 5" sheetId="14" r:id="rId5"/>
    <sheet name="รวมข้อเสนอแนะ" sheetId="3" r:id="rId6"/>
  </sheets>
  <definedNames>
    <definedName name="_xlnm._FilterDatabase" localSheetId="0" hidden="1">DATA!$C$1:$C$142</definedName>
  </definedNames>
  <calcPr calcId="162913"/>
</workbook>
</file>

<file path=xl/calcChain.xml><?xml version="1.0" encoding="utf-8"?>
<calcChain xmlns="http://schemas.openxmlformats.org/spreadsheetml/2006/main">
  <c r="I29" i="1" l="1"/>
  <c r="H25" i="14" l="1"/>
  <c r="H22" i="14"/>
  <c r="H21" i="14"/>
  <c r="G25" i="14"/>
  <c r="G22" i="14"/>
  <c r="G21" i="14"/>
  <c r="H18" i="14"/>
  <c r="H17" i="14"/>
  <c r="H16" i="14"/>
  <c r="H15" i="14"/>
  <c r="G18" i="14"/>
  <c r="G17" i="14"/>
  <c r="G16" i="14"/>
  <c r="G15" i="14"/>
  <c r="G12" i="14"/>
  <c r="G11" i="14"/>
  <c r="H8" i="14"/>
  <c r="H7" i="14"/>
  <c r="H6" i="14"/>
  <c r="G8" i="14"/>
  <c r="G7" i="14"/>
  <c r="G6" i="14"/>
  <c r="E12" i="16"/>
  <c r="F6" i="16" s="1"/>
  <c r="C41" i="1"/>
  <c r="C40" i="1"/>
  <c r="C39" i="1"/>
  <c r="C38" i="1"/>
  <c r="C37" i="1"/>
  <c r="C36" i="1"/>
  <c r="C33" i="1"/>
  <c r="X30" i="1"/>
  <c r="W30" i="1"/>
  <c r="X29" i="1"/>
  <c r="W32" i="1"/>
  <c r="W31" i="1"/>
  <c r="T32" i="1"/>
  <c r="T31" i="1"/>
  <c r="R32" i="1"/>
  <c r="R31" i="1"/>
  <c r="N32" i="1"/>
  <c r="N31" i="1"/>
  <c r="L32" i="1"/>
  <c r="L31" i="1"/>
  <c r="K30" i="1"/>
  <c r="L30" i="1"/>
  <c r="M30" i="1"/>
  <c r="N30" i="1"/>
  <c r="O30" i="1"/>
  <c r="P30" i="1"/>
  <c r="Q30" i="1"/>
  <c r="R30" i="1"/>
  <c r="S30" i="1"/>
  <c r="T30" i="1"/>
  <c r="U30" i="1"/>
  <c r="V30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J30" i="1"/>
  <c r="J29" i="1"/>
  <c r="Y29" i="1" s="1"/>
  <c r="E30" i="1"/>
  <c r="F30" i="1"/>
  <c r="G30" i="1"/>
  <c r="H30" i="1"/>
  <c r="I30" i="1"/>
  <c r="D30" i="1"/>
  <c r="E29" i="1"/>
  <c r="F29" i="1"/>
  <c r="G29" i="1"/>
  <c r="H29" i="1"/>
  <c r="D29" i="1"/>
  <c r="D16" i="3"/>
  <c r="D8" i="3"/>
  <c r="F10" i="16" l="1"/>
  <c r="C31" i="1" l="1"/>
  <c r="F8" i="16" l="1"/>
  <c r="F9" i="16" l="1"/>
  <c r="F7" i="16"/>
  <c r="F12" i="16"/>
  <c r="G31" i="14" l="1"/>
  <c r="F28" i="2" l="1"/>
  <c r="G29" i="14" l="1"/>
  <c r="G28" i="2" l="1"/>
  <c r="G25" i="2"/>
  <c r="G27" i="2"/>
  <c r="G22" i="2"/>
  <c r="G23" i="2"/>
  <c r="G26" i="2"/>
  <c r="H31" i="14"/>
  <c r="H9" i="14" l="1"/>
  <c r="G27" i="14"/>
  <c r="G28" i="14"/>
  <c r="H11" i="14"/>
  <c r="H12" i="14"/>
  <c r="H27" i="14"/>
  <c r="H28" i="14"/>
  <c r="H29" i="14"/>
  <c r="I31" i="14" l="1"/>
  <c r="I29" i="14"/>
  <c r="I28" i="14"/>
  <c r="I27" i="14"/>
  <c r="I22" i="14"/>
  <c r="I21" i="14"/>
  <c r="I18" i="14"/>
  <c r="I17" i="14"/>
  <c r="I16" i="14"/>
  <c r="I15" i="14"/>
  <c r="I12" i="14"/>
  <c r="I11" i="14"/>
  <c r="I8" i="14"/>
  <c r="I7" i="14"/>
  <c r="I6" i="14"/>
  <c r="I25" i="14" l="1"/>
  <c r="G19" i="14"/>
  <c r="I19" i="14" s="1"/>
  <c r="G13" i="14"/>
  <c r="I13" i="14" s="1"/>
  <c r="G30" i="14" l="1"/>
  <c r="I30" i="14" s="1"/>
  <c r="G9" i="14"/>
  <c r="I9" i="14" s="1"/>
  <c r="C32" i="1" l="1"/>
  <c r="C34" i="1" l="1"/>
  <c r="F12" i="2"/>
  <c r="F11" i="2" l="1"/>
  <c r="F14" i="2" s="1"/>
  <c r="C42" i="1" l="1"/>
  <c r="G13" i="2"/>
  <c r="H30" i="14" l="1"/>
  <c r="H19" i="14" l="1"/>
  <c r="H13" i="14" l="1"/>
  <c r="G11" i="2" l="1"/>
  <c r="G12" i="2" l="1"/>
  <c r="G14" i="2" s="1"/>
</calcChain>
</file>

<file path=xl/sharedStrings.xml><?xml version="1.0" encoding="utf-8"?>
<sst xmlns="http://schemas.openxmlformats.org/spreadsheetml/2006/main" count="218" uniqueCount="139">
  <si>
    <t>คณะ</t>
  </si>
  <si>
    <t>สาขา</t>
  </si>
  <si>
    <t>อาจารย์</t>
  </si>
  <si>
    <t>เพื่อน</t>
  </si>
  <si>
    <t>นิสิตระดับปริญญาโท</t>
  </si>
  <si>
    <t>- 1 -</t>
  </si>
  <si>
    <t>สถานภาพ</t>
  </si>
  <si>
    <t>จำนวน</t>
  </si>
  <si>
    <t>ร้อยละ</t>
  </si>
  <si>
    <t>รวม</t>
  </si>
  <si>
    <t>Facebook บัณฑิตวิทยาลัย</t>
  </si>
  <si>
    <t>อาจารย์ที่ปรึกษา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</si>
  <si>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</si>
  <si>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</si>
  <si>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</si>
  <si>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</si>
  <si>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</si>
  <si>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</si>
  <si>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</si>
  <si>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</si>
  <si>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</si>
  <si>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</si>
  <si>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3.2 ความชัดเจนของจอภาพนำเสนอ</t>
  </si>
  <si>
    <t>รวมเฉลี่ยทุกด้าน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</si>
  <si>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</si>
  <si>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</si>
  <si>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</si>
  <si>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บทสรุปสำหรับผู้บริหาร</t>
  </si>
  <si>
    <t>- 2 -</t>
  </si>
  <si>
    <t>นิสิตระดับปริญญาเอก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</si>
  <si>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</si>
  <si>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</si>
  <si>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</si>
  <si>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</si>
  <si>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</si>
  <si>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</si>
  <si>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</si>
  <si>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(ตอบได้มากกว่า 1 ข้อ)</t>
  </si>
  <si>
    <t xml:space="preserve">จากตาราง 1 พบว่า ส่วนใหญ่ผู้ตอบแบบสอบถามเป็นนิสิตระดับปริญญาโท  </t>
  </si>
  <si>
    <t>คณะ/สาขาวิชา</t>
  </si>
  <si>
    <t>คณะวิทยาศาสตร์การแพทย์</t>
  </si>
  <si>
    <t>คณะศึกษาศาสตร์</t>
  </si>
  <si>
    <t>รวมทั้งสิ้น</t>
  </si>
  <si>
    <t>E-Mail บัณฑิตวิทยาลัย</t>
  </si>
  <si>
    <t>พยาบาลศาสตร์</t>
  </si>
  <si>
    <t>คณะพยาบาลศาสตร์</t>
  </si>
  <si>
    <t>สหเวชศาสตร์</t>
  </si>
  <si>
    <t>เว็บไซต์</t>
  </si>
  <si>
    <t>เฟสบุ๊ค</t>
  </si>
  <si>
    <t>อีเมล์</t>
  </si>
  <si>
    <t>ข้อเสนอแนะต้องการให้บัณฑิตวิทยาลัยจัดกิจกรรมเกี่ยวกับการส่งเสริมและสนับสนุน</t>
  </si>
  <si>
    <t>การวิจัยเกี่ยวกับทุน วช. ในครั้งต่อไป</t>
  </si>
  <si>
    <t>ข้อเสนอแนะอื่นๆ</t>
  </si>
  <si>
    <t>อยากให้ชี้แจงแผนที่ในการไปอบรม เนื่องจากไม่ทราบสถานที่จัดกิจกรรมทำให้ล่าช้าในการ</t>
  </si>
  <si>
    <t>เข้าอบรม</t>
  </si>
  <si>
    <t>อยากให้มีตัวอย่างอัพโหลดขึ้นเพื่อสามารถนำไปเป็นตัวอย่างได้</t>
  </si>
  <si>
    <t>ทัตแพทยศาสตร์</t>
  </si>
  <si>
    <t>วิทยาศาสตร์การแพทย์</t>
  </si>
  <si>
    <t>โปรดระบุห้องอบรม และแผนที่</t>
  </si>
  <si>
    <t>ศึกษาศาสตร์</t>
  </si>
  <si>
    <t>ต้องการให้จัดกิจกรรมในครั้งต่อไป</t>
  </si>
  <si>
    <t>มีความต้องการอย่างมากอยากให้มีการจัด event แนะนำการเขียนทุนอย่างละเอียด</t>
  </si>
  <si>
    <t>ผลการประเมินกิจกรรมแนะนำทุนและเตรียมความพร้อมในการขอรับทุนอุดหนุน</t>
  </si>
  <si>
    <t>การทำกิจกรรมส่งเสริมและสนับสนุนการวิจัย ประจำปี 2563</t>
  </si>
  <si>
    <t>จากสำนักงานคณะกรรมการวิจัยแห่งชาติ (วช.)</t>
  </si>
  <si>
    <t>วันที่ 25 มีนาคม 2562 เวลา 09.00 - 12.00 น.</t>
  </si>
  <si>
    <t>ณ ห้อง MD 236 อาคารคณะแพทยศาสตร์ (เก่า) คณะแพทยศาสตร์</t>
  </si>
  <si>
    <t>คิดเป็นร้อยละ 11.11</t>
  </si>
  <si>
    <t>เว็บไซต์บัณฑิตวิทยาลัย</t>
  </si>
  <si>
    <t>คณะสหเวชศาสตร์</t>
  </si>
  <si>
    <t>คณะทันตแพทยศาสตร์</t>
  </si>
  <si>
    <t xml:space="preserve">   1.2  ความเหมาะสมของวันจัดกิจกรรมฯ</t>
  </si>
  <si>
    <t xml:space="preserve">   1.3  ความเหมาะสมของระยะเวลาในการจัดกิจกรรมฯ (09.00-12.00 น.)</t>
  </si>
  <si>
    <t xml:space="preserve">   3.1 ความเหมาะสมของขนาดห้องประชุม</t>
  </si>
  <si>
    <t xml:space="preserve">   3.3 ความชัดเจนของระบบเสียงภายในห้องประชุม</t>
  </si>
  <si>
    <t xml:space="preserve">   3.4 ความสว่างภายในห้องประชุม</t>
  </si>
  <si>
    <t xml:space="preserve">4. ด้านคุณภาพการให้บริการ </t>
  </si>
  <si>
    <t>4.3 ท่านได้รับประโยชน์จากการบรรยายอยู่ในระดับใด</t>
  </si>
  <si>
    <t>4.4 ท่านคาดว่าจะนำความรู้จากกิจกรรมฯ ในครั้งนี้ไปใช้ให้เกิดประโยชน์ใน</t>
  </si>
  <si>
    <t>การขอรับทุนอุดหนุนการดำเนินงานกิจกรรมส่งเสริมและสนับสนุน</t>
  </si>
  <si>
    <t>การวิจัยมากน้อยเพียงใด</t>
  </si>
  <si>
    <t xml:space="preserve">   5.1 ความชัดเจน ความสมบูรณ์ของเอกสารประกอบกิจกรรมฯ</t>
  </si>
  <si>
    <t xml:space="preserve">   5.2 เอกสารมีเนื้อหาสาระตรงตามความต้องการของท่าน
</t>
  </si>
  <si>
    <t xml:space="preserve">   5.3 ประโยชน์ที่ได้รับจากเอกสารประกอบกิจกรรมฯ</t>
  </si>
  <si>
    <t xml:space="preserve">  </t>
  </si>
  <si>
    <t xml:space="preserve">เตรียมความพร้อมในการขอรับทุนอุดหนุนการทำกิจกรรมส่งเสริมและสนับสนุนการวิจัย ประจำปี 2563 </t>
  </si>
  <si>
    <t xml:space="preserve">จากสำนักงานคณะกรรมการวิจัยแห่งชาติ (วช.) ในวันที่ 25 มีนาคม 2562 ในภาพรวมพบว่า </t>
  </si>
  <si>
    <t xml:space="preserve">คิดเป็นร้อยละ 77.78 รองลงมาได้แก่ นิสิตระดับปริญญาเอก และอาจารย์ที่ปรึกษา </t>
  </si>
  <si>
    <t>ตาราง 2 แสดงจำนวนและร้อยละของผู้ตอบแบบสอบถาม จำแนกตามคณะ</t>
  </si>
  <si>
    <t>ตาราง 1  แสดงจำนวนและร้อยละของผู้ตอบแบบสอบถาม จำแนกตามสถานภาพ</t>
  </si>
  <si>
    <t xml:space="preserve">           จากตาราง 2 พบว่า ผู้ตอบแบบสอบถามส่วนใหญ่สังกัดคณะวิทยาศาสตร์การแพทย์</t>
  </si>
  <si>
    <t xml:space="preserve">           มากที่สุด  คิดเป็นร้อยละ 33.33 รองลงมาได้แก่ คณะสหเวชศาสตร์ คิดเป็นร้อยละ 25.93 </t>
  </si>
  <si>
    <t>คิดเป็นร้อยละ 18.92</t>
  </si>
  <si>
    <t>และเว็บไซต์บัณฑิตวิทยาลัย คิดเป็นร้อยละ 18.92</t>
  </si>
  <si>
    <t>- 3 -</t>
  </si>
  <si>
    <t>จากตาราง 4 พบว่าผู้ตอบแบบสอบถามมีความคิดเห็นเกี่ยวกับการจัดกิจกรรมแนะนำทุนและ</t>
  </si>
  <si>
    <t>- 4 -</t>
  </si>
  <si>
    <t xml:space="preserve">เมื่อพิจารณารายข้อแล้ว พบว่า ข้อที่มีค่าเฉลี่ยสูงที่สุดคือ ความสว่างภายในห้องประชุม (ค่าเฉลี่ย 4.81) </t>
  </si>
  <si>
    <t xml:space="preserve">รองลงมาได้แก่ ความเหมาะสมของขนาดห้องประชุม (ค่าเฉลี่ย 4.78) และข้อที่มีค่าเฉลี่ยต่ำที่สุดคือ </t>
  </si>
  <si>
    <t>ความเหมาะสมของวันจัดกิจกรรมฯ (ค่าเฉลี่ย 4.44)</t>
  </si>
  <si>
    <t xml:space="preserve">- 5 - </t>
  </si>
  <si>
    <t xml:space="preserve">           และสนับสนุนการวิจัย ประจำปี 2563 จากสำนักงานคณะกรรมการวิจัยแห่งชาติ (วช.) ในวันที่ 25 มีนาคม 2562</t>
  </si>
  <si>
    <t>มีผู้เข้าร่วมกิจกรรม จำนวน 31 คน ผู้ตอบแบบสอบถาม จำนวนทั้งสิ้น 27 คน คิดเป็นร้อยละ 87.10</t>
  </si>
  <si>
    <t>รองลงมาได้แก่ นิสิตระดับปริญญาเอก และอาจารย์ที่ปรึกษา คิดเป็นร้อยละ 11.11</t>
  </si>
  <si>
    <t xml:space="preserve">                     ผู้ตอบแบบสอบถามส่วนใหญ่สังกัดคณะวิทยาศาสตร์การแพทย์มากที่สุด  คิดเป็นร้อยละ 33.33 </t>
  </si>
  <si>
    <t xml:space="preserve">            จากการจัดกิจกรรมแนะนำทุนและเตรียมความพร้อมในการขอรับทุนอุดหนุน การทำกิจกรรมส่งเสริม</t>
  </si>
  <si>
    <t xml:space="preserve">          ผู้ตอบแบบสอบถามทราบข้อมูลการดำเนินกิจกรรมจากอาจารย์ที่ปรึกษา มากที่สุด </t>
  </si>
  <si>
    <t>คณะต้นสังกัด</t>
  </si>
  <si>
    <t>ที่ปรึกษามากที่สุด คิดเป็นร้อยละ 37.84 รองลงมาได้แก่ คณะต้นสังกัด คิดเป็นร้อยละ 21.62</t>
  </si>
  <si>
    <t>คิดเป็นร้อยละ 37.84 รองลงมาได้แก่ คณะต้นสังกัด คิดเป็นร้อยละ 21.62 และเว็บไซต์บัณฑิตวิทยาลัย</t>
  </si>
  <si>
    <t xml:space="preserve">     ความคิดเห็นเกี่ยวกับการจัดกิจกรรมแนะนำทุนและเตรียมความพร้อมในการขอรับทุนอุดหนุนการทำ</t>
  </si>
  <si>
    <t xml:space="preserve">           กิจกรรมส่งเสริมและสนับสนุนการวิจัย ประจำปี 2563 จากสำนักงานคณะกรรมการวิจัยแห่งชาติ (วช.)</t>
  </si>
  <si>
    <t xml:space="preserve">ในภาพรวมพบว่า ผู้เข้าร่วมกิจกรรม มีความคิดเห็นอยู่ในระดับมากที่สุด (ค่าเฉลี่ย 4.64) </t>
  </si>
  <si>
    <t>ผู้เข้าร่วมกิจกรรมฯ มีความคิดเห็นอยู่ในระดับมากที่สุด (ค่าเฉลี่ย 4.64)</t>
  </si>
  <si>
    <t xml:space="preserve">           เมื่อพิจารณารายด้านแล้ว พบว่า ด้านสิ่งอำนวยความสะดวก มีค่าเฉลี่ยสูงสุด (ค่าเฉลี่ย 4.73) </t>
  </si>
  <si>
    <t xml:space="preserve">           รองลงมาคือ ด้านเจ้าหน้าที่ให้บริการ (ค่าเฉลี่ย 4.72) และด้านคุณภาพการให้บริการ (ค่าเฉลี่ย 4.65) </t>
  </si>
  <si>
    <t xml:space="preserve">           เมื่อพิจารณารายข้อแล้ว พบว่า ข้อที่มีค่าเฉลี่ยสูงที่สุดคือ ความสว่างภายในห้องประชุม (ค่าเฉลี่ย 4.81) </t>
  </si>
  <si>
    <t xml:space="preserve">           รองลงมาได้แก่ ความเหมาะสมของขนาดห้องประชุม (ค่าเฉลี่ย 4.78) และข้อที่มีค่าเฉลี่ยต่ำที่สุดคือ </t>
  </si>
  <si>
    <t xml:space="preserve">           ความเหมาะสมของวันจัดกิจกรรมฯ (ค่าเฉลี่ย 4.44)</t>
  </si>
  <si>
    <r>
      <rPr>
        <b/>
        <sz val="16"/>
        <rFont val="TH SarabunPSK"/>
        <family val="2"/>
      </rPr>
      <t xml:space="preserve">             ข้อเสนอแนะต้องการให้บัณฑิตวิทยาลัยจัดกิจกรรมเกี่ยวกับการส่งเสริมและสนับสนุน</t>
    </r>
    <r>
      <rPr>
        <sz val="16"/>
        <rFont val="TH SarabunPSK"/>
        <family val="2"/>
      </rPr>
      <t xml:space="preserve"> </t>
    </r>
  </si>
  <si>
    <t xml:space="preserve">การวิจัยเกี่ยวกับทุน วช. ในครั้งต่อไป          </t>
  </si>
  <si>
    <t>1) มีความต้องการอย่างมากอยากให้มีการจัด event แนะนำการเขียนทุนอย่างละเอียด</t>
  </si>
  <si>
    <t>2) ต้องการให้จัดกิจกรรมในครั้งต่อไป</t>
  </si>
  <si>
    <t>1) อยากให้ชี้แจงแผนที่ในการไปอบรม เนื่องจากไม่ทราบสถานที่จัดกิจกรรมทำให้ล่าช้าในการเข้าอบรม</t>
  </si>
  <si>
    <t>2) อยากให้มีตัวอย่างอัพโหลดขึ้นเพื่อสามารถนำไปเป็นตัวอย่างได้</t>
  </si>
  <si>
    <t>3) โปรดระบุห้องอบรม และแผนที่</t>
  </si>
  <si>
    <t>บัณฑิตศึกษามีความพร้อมในการขอรับทุนอุดหนุนการทำกิจกรรมส่งเสริมและสนุบสนุนการวิจัย ประจำปี 2563</t>
  </si>
  <si>
    <t>การประชาสัมพันธ์</t>
  </si>
  <si>
    <t xml:space="preserve">ตาราง 3 แสดงจำนวนและร้อยละของผู้ตอบแบบสอบถาม จำแนกตามการประชาสัมพันธ์กิจกรรมฯ </t>
  </si>
  <si>
    <t>จากตาราง 3 พบว่าผู้ตอบแบบสอบถามทราบข้อมูลจากการจัดกิจกรรมฯ จำแนกตาม</t>
  </si>
  <si>
    <t>การประชาสัมพันธ์กิจกรรม พบว่า ผู้ตอบแบบสอบถามทราบข้อมูลการจัดกิจกรรมจากอาจารย์</t>
  </si>
  <si>
    <r>
      <t>ตาราง 4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และระดับความคิดเห็นเกี่ยวกับการจัดกิจกรรมฯ (N = 27)</t>
    </r>
  </si>
  <si>
    <t xml:space="preserve">เมื่อพิจารณารายด้านแล้ว พบว่า ด้านเจ้าหน้าที่ให้บริการ มีค่าเฉลี่ยสูงสุด (ค่าเฉลี่ย 4.67) </t>
  </si>
  <si>
    <t xml:space="preserve">รองลงมาคือ ด้านสิ่งอำนวยความสะดวก (ค่าเฉลี่ย 4.51) และด้านกระบวนการขั้นตอนการให้บริการ (ค่าเฉลี่ย 4.41) </t>
  </si>
  <si>
    <t>ของผู้เข้าร่วมกิจกรรม โดยผู้เข้าร่วมกิจกรรมเป็นนิสิตปริญญาโท คิดเป็นร้อยละ 77.78</t>
  </si>
  <si>
    <t xml:space="preserve">จากสำนักงานคณะกรรมการวิจัยแห่งชาติ (วช.) เป้าหมายผู้เข้าร่วมกิจกรรม จำนวน 50 คน </t>
  </si>
  <si>
    <t>ณ ห้อง MD 236 อาคารคณะแพทยศาสตร์ (เก่า) คณะแพทยศาสตร์ โดยมีวัตถุประสงค์ เพื่อให้นิสิตระดับ</t>
  </si>
  <si>
    <t xml:space="preserve">           รองลงมาได้แก่ คณะสหเวชศาสตร์ คิดเป็นร้อยละ 25.93 และคณะทันตแพทยศาสตร์ คิดเป็นร้อยละ 14.82</t>
  </si>
  <si>
    <t xml:space="preserve">           และคณะทันตแพทยศาสตร์ คิดเป็นร้อยละ 14.82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</si>
</sst>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u/>
      <sz val="16"/>
      <color rgb="FF000000"/>
      <name val="TH SarabunPSK"/>
      <family val="2"/>
    </font>
    <font>
      <b/>
      <sz val="18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8" fillId="0" borderId="0" xfId="0" applyFont="1"/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2" fontId="10" fillId="0" borderId="0" xfId="0" applyNumberFormat="1" applyFont="1" applyAlignment="1">
      <alignment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/>
    <xf numFmtId="0" fontId="15" fillId="0" borderId="0" xfId="0" applyFont="1"/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2" fontId="17" fillId="0" borderId="9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2" fontId="8" fillId="0" borderId="0" xfId="0" applyNumberFormat="1" applyFont="1"/>
    <xf numFmtId="2" fontId="17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2" fontId="17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1" fillId="0" borderId="0" xfId="0" applyFont="1" applyAlignment="1">
      <alignment horizontal="left" indent="5"/>
    </xf>
    <xf numFmtId="0" fontId="20" fillId="0" borderId="0" xfId="0" applyFont="1"/>
    <xf numFmtId="0" fontId="1" fillId="0" borderId="0" xfId="0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3" borderId="13" xfId="0" applyFont="1" applyFill="1" applyBorder="1" applyAlignment="1">
      <alignment wrapText="1"/>
    </xf>
    <xf numFmtId="2" fontId="9" fillId="0" borderId="0" xfId="0" applyNumberFormat="1" applyFont="1" applyAlignment="1">
      <alignment wrapText="1"/>
    </xf>
    <xf numFmtId="0" fontId="10" fillId="5" borderId="0" xfId="0" applyFont="1" applyFill="1" applyAlignment="1">
      <alignment wrapText="1"/>
    </xf>
    <xf numFmtId="0" fontId="22" fillId="0" borderId="13" xfId="0" applyFont="1" applyBorder="1" applyAlignment="1">
      <alignment horizontal="center" wrapText="1"/>
    </xf>
    <xf numFmtId="0" fontId="22" fillId="3" borderId="13" xfId="0" applyFont="1" applyFill="1" applyBorder="1" applyAlignment="1">
      <alignment horizontal="center" wrapText="1"/>
    </xf>
    <xf numFmtId="0" fontId="10" fillId="6" borderId="0" xfId="0" applyFont="1" applyFill="1" applyAlignment="1">
      <alignment wrapText="1"/>
    </xf>
    <xf numFmtId="0" fontId="1" fillId="0" borderId="10" xfId="0" applyFont="1" applyBorder="1"/>
    <xf numFmtId="0" fontId="1" fillId="0" borderId="0" xfId="0" applyFont="1" applyAlignment="1">
      <alignment horizontal="left" indent="5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7" borderId="13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21" fillId="7" borderId="13" xfId="0" applyFont="1" applyFill="1" applyBorder="1" applyAlignment="1">
      <alignment wrapText="1"/>
    </xf>
    <xf numFmtId="0" fontId="10" fillId="8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3" xfId="0" applyFont="1" applyFill="1" applyBorder="1" applyAlignment="1"/>
    <xf numFmtId="0" fontId="1" fillId="0" borderId="0" xfId="0" applyFont="1" applyAlignment="1">
      <alignment wrapText="1"/>
    </xf>
    <xf numFmtId="0" fontId="21" fillId="8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indent="5"/>
    </xf>
    <xf numFmtId="2" fontId="9" fillId="10" borderId="13" xfId="0" applyNumberFormat="1" applyFont="1" applyFill="1" applyBorder="1" applyAlignment="1">
      <alignment wrapText="1"/>
    </xf>
    <xf numFmtId="0" fontId="22" fillId="11" borderId="13" xfId="0" applyFont="1" applyFill="1" applyBorder="1" applyAlignment="1">
      <alignment horizontal="center" wrapText="1"/>
    </xf>
    <xf numFmtId="0" fontId="10" fillId="11" borderId="13" xfId="0" applyFont="1" applyFill="1" applyBorder="1" applyAlignment="1">
      <alignment wrapText="1"/>
    </xf>
    <xf numFmtId="0" fontId="22" fillId="8" borderId="13" xfId="0" applyFont="1" applyFill="1" applyBorder="1" applyAlignment="1">
      <alignment horizontal="center" wrapText="1"/>
    </xf>
    <xf numFmtId="0" fontId="22" fillId="12" borderId="13" xfId="0" applyFont="1" applyFill="1" applyBorder="1" applyAlignment="1">
      <alignment horizontal="center" wrapText="1"/>
    </xf>
    <xf numFmtId="0" fontId="10" fillId="12" borderId="13" xfId="0" applyFont="1" applyFill="1" applyBorder="1" applyAlignment="1">
      <alignment wrapText="1"/>
    </xf>
    <xf numFmtId="0" fontId="7" fillId="10" borderId="13" xfId="0" applyFont="1" applyFill="1" applyBorder="1" applyAlignment="1">
      <alignment horizontal="right"/>
    </xf>
    <xf numFmtId="2" fontId="9" fillId="9" borderId="13" xfId="0" applyNumberFormat="1" applyFont="1" applyFill="1" applyBorder="1" applyAlignment="1">
      <alignment wrapText="1"/>
    </xf>
    <xf numFmtId="2" fontId="7" fillId="9" borderId="13" xfId="0" applyNumberFormat="1" applyFont="1" applyFill="1" applyBorder="1" applyAlignment="1">
      <alignment wrapText="1"/>
    </xf>
    <xf numFmtId="0" fontId="10" fillId="9" borderId="0" xfId="0" applyFont="1" applyFill="1" applyAlignment="1">
      <alignment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2" fontId="1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 vertical="top"/>
    </xf>
    <xf numFmtId="2" fontId="15" fillId="0" borderId="9" xfId="0" applyNumberFormat="1" applyFont="1" applyBorder="1" applyAlignment="1">
      <alignment horizontal="center" vertical="top"/>
    </xf>
    <xf numFmtId="2" fontId="15" fillId="0" borderId="14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24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559594</xdr:colOff>
      <xdr:row>25</xdr:row>
      <xdr:rowOff>69652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20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23</xdr:row>
      <xdr:rowOff>57745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24</xdr:row>
      <xdr:rowOff>69650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25</xdr:row>
      <xdr:rowOff>57744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33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33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2</xdr:row>
          <xdr:rowOff>171450</xdr:rowOff>
        </xdr:from>
        <xdr:to>
          <xdr:col>6</xdr:col>
          <xdr:colOff>266700</xdr:colOff>
          <xdr:row>3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topLeftCell="C1" zoomScale="130" zoomScaleNormal="130" workbookViewId="0">
      <pane ySplit="1095" topLeftCell="A19" activePane="bottomLeft"/>
      <selection pane="bottomLeft" activeCell="X29" sqref="X29"/>
    </sheetView>
  </sheetViews>
  <sheetFormatPr defaultColWidth="15" defaultRowHeight="24"/>
  <cols>
    <col min="1" max="1" width="4.42578125" style="15" bestFit="1" customWidth="1"/>
    <col min="2" max="2" width="52.140625" style="15" customWidth="1"/>
    <col min="3" max="3" width="37" style="15" customWidth="1"/>
    <col min="4" max="4" width="7" style="15" customWidth="1"/>
    <col min="5" max="5" width="9.42578125" style="15" customWidth="1"/>
    <col min="6" max="6" width="8.7109375" style="15" customWidth="1"/>
    <col min="7" max="7" width="8.42578125" style="15" customWidth="1"/>
    <col min="8" max="9" width="7" style="15" customWidth="1"/>
    <col min="10" max="11" width="5.140625" style="63" bestFit="1" customWidth="1"/>
    <col min="12" max="12" width="5.5703125" style="63" bestFit="1" customWidth="1"/>
    <col min="13" max="18" width="5.140625" style="15" bestFit="1" customWidth="1"/>
    <col min="19" max="20" width="5.140625" style="18" bestFit="1" customWidth="1"/>
    <col min="21" max="23" width="5.140625" style="66" bestFit="1" customWidth="1"/>
    <col min="24" max="24" width="6.42578125" style="15" bestFit="1" customWidth="1"/>
    <col min="25" max="25" width="5" style="15" bestFit="1" customWidth="1"/>
    <col min="26" max="16384" width="15" style="15"/>
  </cols>
  <sheetData>
    <row r="1" spans="1:23" s="64" customFormat="1" ht="27.75">
      <c r="A1" s="64" t="s">
        <v>25</v>
      </c>
      <c r="B1" s="64" t="s">
        <v>0</v>
      </c>
      <c r="C1" s="64" t="s">
        <v>1</v>
      </c>
      <c r="D1" s="64" t="s">
        <v>0</v>
      </c>
      <c r="E1" s="64" t="s">
        <v>2</v>
      </c>
      <c r="F1" s="64" t="s">
        <v>47</v>
      </c>
      <c r="G1" s="64" t="s">
        <v>48</v>
      </c>
      <c r="H1" s="64" t="s">
        <v>49</v>
      </c>
      <c r="I1" s="64" t="s">
        <v>3</v>
      </c>
      <c r="J1" s="98">
        <v>1.1000000000000001</v>
      </c>
      <c r="K1" s="98">
        <v>1.2</v>
      </c>
      <c r="L1" s="98">
        <v>1.3</v>
      </c>
      <c r="M1" s="95">
        <v>2.1</v>
      </c>
      <c r="N1" s="95">
        <v>2.2000000000000002</v>
      </c>
      <c r="O1" s="65">
        <v>3.1</v>
      </c>
      <c r="P1" s="65">
        <v>3.2</v>
      </c>
      <c r="Q1" s="65">
        <v>3.3</v>
      </c>
      <c r="R1" s="65">
        <v>3.4</v>
      </c>
      <c r="S1" s="97">
        <v>4.0999999999999996</v>
      </c>
      <c r="T1" s="97">
        <v>4.2</v>
      </c>
      <c r="U1" s="95">
        <v>5.0999999999999996</v>
      </c>
      <c r="V1" s="95">
        <v>5.2</v>
      </c>
      <c r="W1" s="95">
        <v>5.3</v>
      </c>
    </row>
    <row r="2" spans="1:23" s="60" customFormat="1">
      <c r="A2" s="60">
        <v>1</v>
      </c>
      <c r="B2" s="60" t="s">
        <v>29</v>
      </c>
      <c r="C2" s="60" t="s">
        <v>46</v>
      </c>
      <c r="D2" s="60">
        <v>1</v>
      </c>
      <c r="E2" s="60">
        <v>1</v>
      </c>
      <c r="F2" s="60">
        <v>1</v>
      </c>
      <c r="G2" s="60">
        <v>0</v>
      </c>
      <c r="H2" s="60">
        <v>0</v>
      </c>
      <c r="I2" s="60">
        <v>0</v>
      </c>
      <c r="J2" s="99">
        <v>5</v>
      </c>
      <c r="K2" s="99">
        <v>5</v>
      </c>
      <c r="L2" s="99">
        <v>5</v>
      </c>
      <c r="M2" s="96">
        <v>5</v>
      </c>
      <c r="N2" s="96">
        <v>5</v>
      </c>
      <c r="O2" s="61">
        <v>5</v>
      </c>
      <c r="P2" s="61">
        <v>5</v>
      </c>
      <c r="Q2" s="61">
        <v>5</v>
      </c>
      <c r="R2" s="61">
        <v>5</v>
      </c>
      <c r="S2" s="80">
        <v>5</v>
      </c>
      <c r="T2" s="80">
        <v>5</v>
      </c>
      <c r="U2" s="96">
        <v>4</v>
      </c>
      <c r="V2" s="96">
        <v>4</v>
      </c>
      <c r="W2" s="96">
        <v>5</v>
      </c>
    </row>
    <row r="3" spans="1:23" s="60" customFormat="1">
      <c r="A3" s="60">
        <v>2</v>
      </c>
      <c r="B3" s="60" t="s">
        <v>4</v>
      </c>
      <c r="C3" s="60" t="s">
        <v>46</v>
      </c>
      <c r="D3" s="60">
        <v>1</v>
      </c>
      <c r="E3" s="60">
        <v>0</v>
      </c>
      <c r="F3" s="60">
        <v>0</v>
      </c>
      <c r="G3" s="60">
        <v>0</v>
      </c>
      <c r="H3" s="60">
        <v>0</v>
      </c>
      <c r="I3" s="60">
        <v>0</v>
      </c>
      <c r="J3" s="99">
        <v>5</v>
      </c>
      <c r="K3" s="99">
        <v>5</v>
      </c>
      <c r="L3" s="99">
        <v>5</v>
      </c>
      <c r="M3" s="96">
        <v>5</v>
      </c>
      <c r="N3" s="96">
        <v>5</v>
      </c>
      <c r="O3" s="61">
        <v>5</v>
      </c>
      <c r="P3" s="61">
        <v>5</v>
      </c>
      <c r="Q3" s="61">
        <v>5</v>
      </c>
      <c r="R3" s="61">
        <v>5</v>
      </c>
      <c r="S3" s="80">
        <v>5</v>
      </c>
      <c r="T3" s="80">
        <v>5</v>
      </c>
      <c r="U3" s="96">
        <v>5</v>
      </c>
      <c r="V3" s="96">
        <v>5</v>
      </c>
      <c r="W3" s="96">
        <v>5</v>
      </c>
    </row>
    <row r="4" spans="1:23" s="60" customFormat="1">
      <c r="A4" s="60">
        <v>3</v>
      </c>
      <c r="B4" s="60" t="s">
        <v>4</v>
      </c>
      <c r="C4" s="60" t="s">
        <v>46</v>
      </c>
      <c r="D4" s="60">
        <v>1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99">
        <v>4</v>
      </c>
      <c r="K4" s="99">
        <v>4</v>
      </c>
      <c r="L4" s="99">
        <v>4</v>
      </c>
      <c r="M4" s="96">
        <v>4</v>
      </c>
      <c r="N4" s="96">
        <v>4</v>
      </c>
      <c r="O4" s="61">
        <v>5</v>
      </c>
      <c r="P4" s="61">
        <v>4</v>
      </c>
      <c r="Q4" s="61">
        <v>5</v>
      </c>
      <c r="R4" s="61">
        <v>5</v>
      </c>
      <c r="S4" s="80">
        <v>4</v>
      </c>
      <c r="T4" s="80">
        <v>4</v>
      </c>
      <c r="U4" s="96">
        <v>4</v>
      </c>
      <c r="V4" s="96">
        <v>4</v>
      </c>
      <c r="W4" s="96">
        <v>4</v>
      </c>
    </row>
    <row r="5" spans="1:23" s="60" customFormat="1">
      <c r="A5" s="60">
        <v>4</v>
      </c>
      <c r="B5" s="60" t="s">
        <v>4</v>
      </c>
      <c r="C5" s="60" t="s">
        <v>46</v>
      </c>
      <c r="D5" s="60">
        <v>0</v>
      </c>
      <c r="E5" s="60">
        <v>1</v>
      </c>
      <c r="F5" s="60">
        <v>0</v>
      </c>
      <c r="G5" s="60">
        <v>0</v>
      </c>
      <c r="H5" s="60">
        <v>0</v>
      </c>
      <c r="I5" s="60">
        <v>0</v>
      </c>
      <c r="J5" s="99">
        <v>4</v>
      </c>
      <c r="K5" s="99">
        <v>4</v>
      </c>
      <c r="L5" s="99">
        <v>4</v>
      </c>
      <c r="M5" s="96">
        <v>4</v>
      </c>
      <c r="N5" s="96">
        <v>4</v>
      </c>
      <c r="O5" s="61">
        <v>5</v>
      </c>
      <c r="P5" s="61">
        <v>5</v>
      </c>
      <c r="Q5" s="61">
        <v>5</v>
      </c>
      <c r="R5" s="61">
        <v>5</v>
      </c>
      <c r="S5" s="80">
        <v>4</v>
      </c>
      <c r="T5" s="80">
        <v>4</v>
      </c>
      <c r="U5" s="96">
        <v>5</v>
      </c>
      <c r="V5" s="96">
        <v>4</v>
      </c>
      <c r="W5" s="96">
        <v>4</v>
      </c>
    </row>
    <row r="6" spans="1:23" s="60" customFormat="1">
      <c r="A6" s="60">
        <v>5</v>
      </c>
      <c r="B6" s="60" t="s">
        <v>4</v>
      </c>
      <c r="C6" s="60" t="s">
        <v>46</v>
      </c>
      <c r="D6" s="60">
        <v>0</v>
      </c>
      <c r="E6" s="60">
        <v>1</v>
      </c>
      <c r="F6" s="60">
        <v>0</v>
      </c>
      <c r="G6" s="60">
        <v>0</v>
      </c>
      <c r="H6" s="60">
        <v>0</v>
      </c>
      <c r="I6" s="60">
        <v>0</v>
      </c>
      <c r="J6" s="99">
        <v>4</v>
      </c>
      <c r="K6" s="99">
        <v>5</v>
      </c>
      <c r="L6" s="99">
        <v>5</v>
      </c>
      <c r="M6" s="96">
        <v>4</v>
      </c>
      <c r="N6" s="96">
        <v>3</v>
      </c>
      <c r="O6" s="61">
        <v>4</v>
      </c>
      <c r="P6" s="61">
        <v>4</v>
      </c>
      <c r="Q6" s="61">
        <v>4</v>
      </c>
      <c r="R6" s="61">
        <v>4</v>
      </c>
      <c r="S6" s="80">
        <v>4</v>
      </c>
      <c r="T6" s="80">
        <v>3</v>
      </c>
      <c r="U6" s="96">
        <v>4</v>
      </c>
      <c r="V6" s="96">
        <v>3</v>
      </c>
      <c r="W6" s="96">
        <v>3</v>
      </c>
    </row>
    <row r="7" spans="1:23" s="60" customFormat="1">
      <c r="A7" s="60">
        <v>6</v>
      </c>
      <c r="B7" s="60" t="s">
        <v>4</v>
      </c>
      <c r="C7" s="60" t="s">
        <v>46</v>
      </c>
      <c r="D7" s="60">
        <v>0</v>
      </c>
      <c r="E7" s="60">
        <v>1</v>
      </c>
      <c r="F7" s="60">
        <v>0</v>
      </c>
      <c r="G7" s="60">
        <v>0</v>
      </c>
      <c r="H7" s="60">
        <v>0</v>
      </c>
      <c r="I7" s="60">
        <v>0</v>
      </c>
      <c r="J7" s="99">
        <v>5</v>
      </c>
      <c r="K7" s="99">
        <v>5</v>
      </c>
      <c r="L7" s="99">
        <v>5</v>
      </c>
      <c r="M7" s="96">
        <v>5</v>
      </c>
      <c r="N7" s="96">
        <v>5</v>
      </c>
      <c r="O7" s="61">
        <v>5</v>
      </c>
      <c r="P7" s="61">
        <v>5</v>
      </c>
      <c r="Q7" s="61">
        <v>5</v>
      </c>
      <c r="R7" s="61">
        <v>5</v>
      </c>
      <c r="S7" s="80">
        <v>5</v>
      </c>
      <c r="T7" s="80">
        <v>5</v>
      </c>
      <c r="U7" s="96">
        <v>5</v>
      </c>
      <c r="V7" s="96">
        <v>5</v>
      </c>
      <c r="W7" s="96">
        <v>5</v>
      </c>
    </row>
    <row r="8" spans="1:23" s="60" customFormat="1">
      <c r="A8" s="60">
        <v>7</v>
      </c>
      <c r="B8" s="60" t="s">
        <v>4</v>
      </c>
      <c r="C8" s="60" t="s">
        <v>56</v>
      </c>
      <c r="D8" s="60">
        <v>0</v>
      </c>
      <c r="E8" s="60">
        <v>1</v>
      </c>
      <c r="F8" s="60">
        <v>0</v>
      </c>
      <c r="G8" s="60">
        <v>0</v>
      </c>
      <c r="H8" s="60">
        <v>0</v>
      </c>
      <c r="I8" s="60">
        <v>0</v>
      </c>
      <c r="J8" s="99">
        <v>5</v>
      </c>
      <c r="K8" s="99">
        <v>5</v>
      </c>
      <c r="L8" s="99">
        <v>5</v>
      </c>
      <c r="M8" s="96">
        <v>5</v>
      </c>
      <c r="N8" s="96">
        <v>5</v>
      </c>
      <c r="O8" s="61">
        <v>5</v>
      </c>
      <c r="P8" s="61">
        <v>5</v>
      </c>
      <c r="Q8" s="61">
        <v>5</v>
      </c>
      <c r="R8" s="61">
        <v>5</v>
      </c>
      <c r="S8" s="80">
        <v>5</v>
      </c>
      <c r="T8" s="80">
        <v>5</v>
      </c>
      <c r="U8" s="96">
        <v>5</v>
      </c>
      <c r="V8" s="96">
        <v>5</v>
      </c>
      <c r="W8" s="96">
        <v>5</v>
      </c>
    </row>
    <row r="9" spans="1:23" s="60" customFormat="1">
      <c r="A9" s="60">
        <v>8</v>
      </c>
      <c r="B9" s="60" t="s">
        <v>11</v>
      </c>
      <c r="C9" s="60" t="s">
        <v>56</v>
      </c>
      <c r="D9" s="60">
        <v>1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99">
        <v>5</v>
      </c>
      <c r="K9" s="99">
        <v>4</v>
      </c>
      <c r="L9" s="99">
        <v>5</v>
      </c>
      <c r="M9" s="96">
        <v>4</v>
      </c>
      <c r="N9" s="96">
        <v>4</v>
      </c>
      <c r="O9" s="61">
        <v>4</v>
      </c>
      <c r="P9" s="61">
        <v>5</v>
      </c>
      <c r="Q9" s="61">
        <v>5</v>
      </c>
      <c r="R9" s="61">
        <v>5</v>
      </c>
      <c r="S9" s="80">
        <v>5</v>
      </c>
      <c r="T9" s="80">
        <v>5</v>
      </c>
      <c r="U9" s="96">
        <v>5</v>
      </c>
      <c r="V9" s="96">
        <v>5</v>
      </c>
      <c r="W9" s="96">
        <v>5</v>
      </c>
    </row>
    <row r="10" spans="1:23" s="60" customFormat="1">
      <c r="A10" s="60">
        <v>9</v>
      </c>
      <c r="B10" s="60" t="s">
        <v>4</v>
      </c>
      <c r="C10" s="60" t="s">
        <v>56</v>
      </c>
      <c r="D10" s="60">
        <v>0</v>
      </c>
      <c r="E10" s="60">
        <v>0</v>
      </c>
      <c r="F10" s="60">
        <v>1</v>
      </c>
      <c r="G10" s="60">
        <v>0</v>
      </c>
      <c r="H10" s="60">
        <v>0</v>
      </c>
      <c r="I10" s="60">
        <v>0</v>
      </c>
      <c r="J10" s="99">
        <v>5</v>
      </c>
      <c r="K10" s="99">
        <v>4</v>
      </c>
      <c r="L10" s="99">
        <v>5</v>
      </c>
      <c r="M10" s="96">
        <v>5</v>
      </c>
      <c r="N10" s="96">
        <v>5</v>
      </c>
      <c r="O10" s="61">
        <v>5</v>
      </c>
      <c r="P10" s="61">
        <v>5</v>
      </c>
      <c r="Q10" s="61">
        <v>5</v>
      </c>
      <c r="R10" s="61">
        <v>5</v>
      </c>
      <c r="S10" s="80">
        <v>5</v>
      </c>
      <c r="T10" s="80">
        <v>5</v>
      </c>
      <c r="U10" s="96">
        <v>5</v>
      </c>
      <c r="V10" s="96">
        <v>5</v>
      </c>
      <c r="W10" s="96">
        <v>5</v>
      </c>
    </row>
    <row r="11" spans="1:23" s="60" customFormat="1">
      <c r="A11" s="60">
        <v>10</v>
      </c>
      <c r="B11" s="60" t="s">
        <v>4</v>
      </c>
      <c r="C11" s="60" t="s">
        <v>30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1</v>
      </c>
      <c r="J11" s="99">
        <v>5</v>
      </c>
      <c r="K11" s="99">
        <v>5</v>
      </c>
      <c r="L11" s="99">
        <v>5</v>
      </c>
      <c r="M11" s="96">
        <v>5</v>
      </c>
      <c r="N11" s="96">
        <v>5</v>
      </c>
      <c r="O11" s="61">
        <v>5</v>
      </c>
      <c r="P11" s="61">
        <v>5</v>
      </c>
      <c r="Q11" s="61">
        <v>5</v>
      </c>
      <c r="R11" s="61">
        <v>5</v>
      </c>
      <c r="S11" s="80">
        <v>5</v>
      </c>
      <c r="T11" s="80">
        <v>5</v>
      </c>
      <c r="U11" s="96">
        <v>5</v>
      </c>
      <c r="V11" s="96">
        <v>5</v>
      </c>
      <c r="W11" s="96">
        <v>5</v>
      </c>
    </row>
    <row r="12" spans="1:23" s="60" customFormat="1">
      <c r="A12" s="60">
        <v>11</v>
      </c>
      <c r="B12" s="60" t="s">
        <v>4</v>
      </c>
      <c r="C12" s="60" t="s">
        <v>57</v>
      </c>
      <c r="D12" s="60">
        <v>0</v>
      </c>
      <c r="E12" s="60">
        <v>1</v>
      </c>
      <c r="F12" s="60">
        <v>0</v>
      </c>
      <c r="G12" s="60">
        <v>0</v>
      </c>
      <c r="H12" s="60">
        <v>0</v>
      </c>
      <c r="I12" s="60">
        <v>0</v>
      </c>
      <c r="J12" s="99">
        <v>5</v>
      </c>
      <c r="K12" s="99">
        <v>5</v>
      </c>
      <c r="L12" s="99">
        <v>5</v>
      </c>
      <c r="M12" s="96">
        <v>5</v>
      </c>
      <c r="N12" s="96">
        <v>5</v>
      </c>
      <c r="O12" s="61">
        <v>5</v>
      </c>
      <c r="P12" s="61">
        <v>5</v>
      </c>
      <c r="Q12" s="61">
        <v>5</v>
      </c>
      <c r="R12" s="61">
        <v>5</v>
      </c>
      <c r="S12" s="80">
        <v>5</v>
      </c>
      <c r="T12" s="80">
        <v>5</v>
      </c>
      <c r="U12" s="96">
        <v>5</v>
      </c>
      <c r="V12" s="96">
        <v>5</v>
      </c>
      <c r="W12" s="96">
        <v>5</v>
      </c>
    </row>
    <row r="13" spans="1:23" s="60" customFormat="1">
      <c r="A13" s="60">
        <v>12</v>
      </c>
      <c r="B13" s="60" t="s">
        <v>4</v>
      </c>
      <c r="C13" s="60" t="s">
        <v>57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99">
        <v>4</v>
      </c>
      <c r="K13" s="99">
        <v>4</v>
      </c>
      <c r="L13" s="99">
        <v>4</v>
      </c>
      <c r="M13" s="96">
        <v>4</v>
      </c>
      <c r="N13" s="96">
        <v>4</v>
      </c>
      <c r="O13" s="61">
        <v>4</v>
      </c>
      <c r="P13" s="61">
        <v>4</v>
      </c>
      <c r="Q13" s="61">
        <v>4</v>
      </c>
      <c r="R13" s="61">
        <v>4</v>
      </c>
      <c r="S13" s="80">
        <v>4</v>
      </c>
      <c r="T13" s="80">
        <v>4</v>
      </c>
      <c r="U13" s="96">
        <v>4</v>
      </c>
      <c r="V13" s="96">
        <v>4</v>
      </c>
      <c r="W13" s="96">
        <v>4</v>
      </c>
    </row>
    <row r="14" spans="1:23" s="60" customFormat="1">
      <c r="A14" s="60">
        <v>13</v>
      </c>
      <c r="B14" s="60" t="s">
        <v>4</v>
      </c>
      <c r="C14" s="60" t="s">
        <v>57</v>
      </c>
      <c r="D14" s="60">
        <v>0</v>
      </c>
      <c r="E14" s="60">
        <v>1</v>
      </c>
      <c r="F14" s="60">
        <v>0</v>
      </c>
      <c r="G14" s="60">
        <v>0</v>
      </c>
      <c r="H14" s="60">
        <v>0</v>
      </c>
      <c r="I14" s="60">
        <v>0</v>
      </c>
      <c r="J14" s="99">
        <v>4</v>
      </c>
      <c r="K14" s="99">
        <v>4</v>
      </c>
      <c r="L14" s="99">
        <v>4</v>
      </c>
      <c r="M14" s="96">
        <v>5</v>
      </c>
      <c r="N14" s="96">
        <v>5</v>
      </c>
      <c r="O14" s="61">
        <v>5</v>
      </c>
      <c r="P14" s="61">
        <v>4</v>
      </c>
      <c r="Q14" s="61">
        <v>4</v>
      </c>
      <c r="R14" s="61">
        <v>4</v>
      </c>
      <c r="S14" s="80">
        <v>5</v>
      </c>
      <c r="T14" s="80">
        <v>4</v>
      </c>
      <c r="U14" s="96">
        <v>4</v>
      </c>
      <c r="V14" s="96">
        <v>4</v>
      </c>
      <c r="W14" s="96">
        <v>4</v>
      </c>
    </row>
    <row r="15" spans="1:23" s="60" customFormat="1">
      <c r="A15" s="60">
        <v>14</v>
      </c>
      <c r="B15" s="60" t="s">
        <v>4</v>
      </c>
      <c r="C15" s="60" t="s">
        <v>57</v>
      </c>
      <c r="D15" s="60">
        <v>0</v>
      </c>
      <c r="E15" s="60">
        <v>0</v>
      </c>
      <c r="F15" s="60">
        <v>1</v>
      </c>
      <c r="G15" s="60">
        <v>0</v>
      </c>
      <c r="H15" s="60">
        <v>0</v>
      </c>
      <c r="I15" s="60">
        <v>0</v>
      </c>
      <c r="J15" s="99">
        <v>4</v>
      </c>
      <c r="K15" s="99">
        <v>4</v>
      </c>
      <c r="L15" s="99">
        <v>4</v>
      </c>
      <c r="M15" s="96">
        <v>4</v>
      </c>
      <c r="N15" s="96">
        <v>4</v>
      </c>
      <c r="O15" s="61">
        <v>5</v>
      </c>
      <c r="P15" s="61">
        <v>5</v>
      </c>
      <c r="Q15" s="61">
        <v>5</v>
      </c>
      <c r="R15" s="61">
        <v>5</v>
      </c>
      <c r="S15" s="80">
        <v>5</v>
      </c>
      <c r="T15" s="80">
        <v>5</v>
      </c>
      <c r="U15" s="96">
        <v>5</v>
      </c>
      <c r="V15" s="96">
        <v>5</v>
      </c>
      <c r="W15" s="96">
        <v>5</v>
      </c>
    </row>
    <row r="16" spans="1:23" s="60" customFormat="1">
      <c r="A16" s="60">
        <v>15</v>
      </c>
      <c r="B16" s="60" t="s">
        <v>11</v>
      </c>
      <c r="C16" s="60" t="s">
        <v>56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99">
        <v>5</v>
      </c>
      <c r="K16" s="99">
        <v>5</v>
      </c>
      <c r="L16" s="99">
        <v>5</v>
      </c>
      <c r="M16" s="96">
        <v>5</v>
      </c>
      <c r="N16" s="96">
        <v>5</v>
      </c>
      <c r="O16" s="61">
        <v>5</v>
      </c>
      <c r="P16" s="61">
        <v>5</v>
      </c>
      <c r="Q16" s="61">
        <v>5</v>
      </c>
      <c r="R16" s="61">
        <v>5</v>
      </c>
      <c r="S16" s="80">
        <v>5</v>
      </c>
      <c r="T16" s="80">
        <v>5</v>
      </c>
      <c r="U16" s="96">
        <v>5</v>
      </c>
      <c r="V16" s="96">
        <v>5</v>
      </c>
      <c r="W16" s="96">
        <v>5</v>
      </c>
    </row>
    <row r="17" spans="1:25" s="60" customFormat="1">
      <c r="A17" s="60">
        <v>16</v>
      </c>
      <c r="B17" s="60" t="s">
        <v>4</v>
      </c>
      <c r="C17" s="60" t="s">
        <v>30</v>
      </c>
      <c r="D17" s="60">
        <v>1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99">
        <v>4</v>
      </c>
      <c r="K17" s="99">
        <v>4</v>
      </c>
      <c r="L17" s="99">
        <v>5</v>
      </c>
      <c r="M17" s="96">
        <v>5</v>
      </c>
      <c r="N17" s="96">
        <v>5</v>
      </c>
      <c r="O17" s="61">
        <v>4</v>
      </c>
      <c r="P17" s="61">
        <v>4</v>
      </c>
      <c r="Q17" s="61">
        <v>4</v>
      </c>
      <c r="R17" s="61">
        <v>5</v>
      </c>
      <c r="S17" s="80">
        <v>4</v>
      </c>
      <c r="T17" s="80">
        <v>4</v>
      </c>
      <c r="U17" s="96">
        <v>5</v>
      </c>
      <c r="V17" s="96">
        <v>4</v>
      </c>
      <c r="W17" s="96">
        <v>4</v>
      </c>
    </row>
    <row r="18" spans="1:25" s="60" customFormat="1">
      <c r="A18" s="60">
        <v>17</v>
      </c>
      <c r="B18" s="60" t="s">
        <v>29</v>
      </c>
      <c r="C18" s="60" t="s">
        <v>30</v>
      </c>
      <c r="D18" s="60">
        <v>0</v>
      </c>
      <c r="E18" s="60">
        <v>1</v>
      </c>
      <c r="F18" s="60">
        <v>0</v>
      </c>
      <c r="G18" s="60">
        <v>0</v>
      </c>
      <c r="H18" s="60">
        <v>0</v>
      </c>
      <c r="I18" s="60">
        <v>0</v>
      </c>
      <c r="J18" s="99">
        <v>5</v>
      </c>
      <c r="K18" s="99">
        <v>5</v>
      </c>
      <c r="L18" s="99">
        <v>5</v>
      </c>
      <c r="M18" s="96">
        <v>5</v>
      </c>
      <c r="N18" s="96">
        <v>5</v>
      </c>
      <c r="O18" s="61">
        <v>5</v>
      </c>
      <c r="P18" s="61">
        <v>5</v>
      </c>
      <c r="Q18" s="61">
        <v>5</v>
      </c>
      <c r="R18" s="61">
        <v>5</v>
      </c>
      <c r="S18" s="80">
        <v>5</v>
      </c>
      <c r="T18" s="80">
        <v>5</v>
      </c>
      <c r="U18" s="96">
        <v>5</v>
      </c>
      <c r="V18" s="96">
        <v>5</v>
      </c>
      <c r="W18" s="96">
        <v>5</v>
      </c>
    </row>
    <row r="19" spans="1:25" s="60" customFormat="1">
      <c r="A19" s="60">
        <v>18</v>
      </c>
      <c r="B19" s="60" t="s">
        <v>4</v>
      </c>
      <c r="C19" s="60" t="s">
        <v>44</v>
      </c>
      <c r="D19" s="60">
        <v>0</v>
      </c>
      <c r="E19" s="60">
        <v>1</v>
      </c>
      <c r="F19" s="60">
        <v>1</v>
      </c>
      <c r="G19" s="60">
        <v>0</v>
      </c>
      <c r="H19" s="60">
        <v>0</v>
      </c>
      <c r="I19" s="60">
        <v>0</v>
      </c>
      <c r="J19" s="99">
        <v>4</v>
      </c>
      <c r="K19" s="99">
        <v>4</v>
      </c>
      <c r="L19" s="99">
        <v>5</v>
      </c>
      <c r="M19" s="96">
        <v>5</v>
      </c>
      <c r="N19" s="96">
        <v>5</v>
      </c>
      <c r="O19" s="61">
        <v>5</v>
      </c>
      <c r="P19" s="61">
        <v>5</v>
      </c>
      <c r="Q19" s="61">
        <v>5</v>
      </c>
      <c r="R19" s="61">
        <v>5</v>
      </c>
      <c r="S19" s="80">
        <v>5</v>
      </c>
      <c r="T19" s="80">
        <v>5</v>
      </c>
      <c r="U19" s="96">
        <v>4</v>
      </c>
      <c r="V19" s="96">
        <v>4</v>
      </c>
      <c r="W19" s="96">
        <v>4</v>
      </c>
    </row>
    <row r="20" spans="1:25" s="60" customFormat="1">
      <c r="A20" s="60">
        <v>19</v>
      </c>
      <c r="B20" s="60" t="s">
        <v>4</v>
      </c>
      <c r="C20" s="60" t="s">
        <v>30</v>
      </c>
      <c r="D20" s="60">
        <v>0</v>
      </c>
      <c r="E20" s="60">
        <v>1</v>
      </c>
      <c r="F20" s="60">
        <v>0</v>
      </c>
      <c r="G20" s="60">
        <v>0</v>
      </c>
      <c r="H20" s="60">
        <v>0</v>
      </c>
      <c r="I20" s="60">
        <v>0</v>
      </c>
      <c r="J20" s="99">
        <v>4</v>
      </c>
      <c r="K20" s="99">
        <v>4</v>
      </c>
      <c r="L20" s="99">
        <v>4</v>
      </c>
      <c r="M20" s="96">
        <v>4</v>
      </c>
      <c r="N20" s="96">
        <v>4</v>
      </c>
      <c r="O20" s="61">
        <v>4</v>
      </c>
      <c r="P20" s="61">
        <v>4</v>
      </c>
      <c r="Q20" s="61">
        <v>4</v>
      </c>
      <c r="R20" s="61">
        <v>4</v>
      </c>
      <c r="S20" s="80">
        <v>4</v>
      </c>
      <c r="T20" s="80">
        <v>5</v>
      </c>
      <c r="U20" s="96">
        <v>4</v>
      </c>
      <c r="V20" s="96">
        <v>4</v>
      </c>
      <c r="W20" s="96">
        <v>4</v>
      </c>
    </row>
    <row r="21" spans="1:25" s="60" customFormat="1">
      <c r="A21" s="60">
        <v>20</v>
      </c>
      <c r="B21" s="60" t="s">
        <v>4</v>
      </c>
      <c r="C21" s="60" t="s">
        <v>57</v>
      </c>
      <c r="D21" s="60">
        <v>1</v>
      </c>
      <c r="E21" s="60">
        <v>0</v>
      </c>
      <c r="F21" s="60">
        <v>0</v>
      </c>
      <c r="G21" s="60">
        <v>0</v>
      </c>
      <c r="H21" s="60">
        <v>0</v>
      </c>
      <c r="I21" s="60">
        <v>1</v>
      </c>
      <c r="J21" s="99">
        <v>4</v>
      </c>
      <c r="K21" s="99">
        <v>4</v>
      </c>
      <c r="L21" s="99">
        <v>4</v>
      </c>
      <c r="M21" s="96">
        <v>5</v>
      </c>
      <c r="N21" s="96">
        <v>5</v>
      </c>
      <c r="O21" s="61">
        <v>5</v>
      </c>
      <c r="P21" s="61">
        <v>5</v>
      </c>
      <c r="Q21" s="61">
        <v>5</v>
      </c>
      <c r="R21" s="61">
        <v>5</v>
      </c>
      <c r="S21" s="80">
        <v>5</v>
      </c>
      <c r="T21" s="80">
        <v>5</v>
      </c>
      <c r="U21" s="96">
        <v>5</v>
      </c>
      <c r="V21" s="96">
        <v>5</v>
      </c>
      <c r="W21" s="96">
        <v>5</v>
      </c>
    </row>
    <row r="22" spans="1:25" s="60" customFormat="1">
      <c r="A22" s="60">
        <v>21</v>
      </c>
      <c r="B22" s="60" t="s">
        <v>4</v>
      </c>
      <c r="C22" s="60" t="s">
        <v>57</v>
      </c>
      <c r="D22" s="60">
        <v>0</v>
      </c>
      <c r="E22" s="60">
        <v>1</v>
      </c>
      <c r="F22" s="60">
        <v>0</v>
      </c>
      <c r="G22" s="60">
        <v>0</v>
      </c>
      <c r="H22" s="60">
        <v>0</v>
      </c>
      <c r="I22" s="60">
        <v>0</v>
      </c>
      <c r="J22" s="99">
        <v>4</v>
      </c>
      <c r="K22" s="99">
        <v>4</v>
      </c>
      <c r="L22" s="99">
        <v>5</v>
      </c>
      <c r="M22" s="96">
        <v>5</v>
      </c>
      <c r="N22" s="96">
        <v>5</v>
      </c>
      <c r="O22" s="61">
        <v>5</v>
      </c>
      <c r="P22" s="61">
        <v>5</v>
      </c>
      <c r="Q22" s="61">
        <v>5</v>
      </c>
      <c r="R22" s="61">
        <v>5</v>
      </c>
      <c r="S22" s="80">
        <v>5</v>
      </c>
      <c r="T22" s="80">
        <v>5</v>
      </c>
      <c r="U22" s="96">
        <v>5</v>
      </c>
      <c r="V22" s="96">
        <v>5</v>
      </c>
      <c r="W22" s="96">
        <v>5</v>
      </c>
    </row>
    <row r="23" spans="1:25" s="60" customFormat="1">
      <c r="A23" s="60">
        <v>22</v>
      </c>
      <c r="B23" s="60" t="s">
        <v>4</v>
      </c>
      <c r="C23" s="60" t="s">
        <v>57</v>
      </c>
      <c r="D23" s="60">
        <v>0</v>
      </c>
      <c r="E23" s="60">
        <v>1</v>
      </c>
      <c r="F23" s="60">
        <v>0</v>
      </c>
      <c r="G23" s="60">
        <v>0</v>
      </c>
      <c r="H23" s="60">
        <v>0</v>
      </c>
      <c r="I23" s="60">
        <v>0</v>
      </c>
      <c r="J23" s="99">
        <v>5</v>
      </c>
      <c r="K23" s="99">
        <v>5</v>
      </c>
      <c r="L23" s="99">
        <v>5</v>
      </c>
      <c r="M23" s="96">
        <v>5</v>
      </c>
      <c r="N23" s="96">
        <v>5</v>
      </c>
      <c r="O23" s="61">
        <v>5</v>
      </c>
      <c r="P23" s="61">
        <v>5</v>
      </c>
      <c r="Q23" s="61">
        <v>5</v>
      </c>
      <c r="R23" s="61">
        <v>5</v>
      </c>
      <c r="S23" s="80">
        <v>5</v>
      </c>
      <c r="T23" s="80">
        <v>5</v>
      </c>
      <c r="U23" s="96">
        <v>5</v>
      </c>
      <c r="V23" s="96">
        <v>5</v>
      </c>
      <c r="W23" s="96">
        <v>5</v>
      </c>
    </row>
    <row r="24" spans="1:25" s="60" customFormat="1">
      <c r="A24" s="60">
        <v>23</v>
      </c>
      <c r="B24" s="60" t="s">
        <v>4</v>
      </c>
      <c r="C24" s="60" t="s">
        <v>57</v>
      </c>
      <c r="D24" s="60">
        <v>0</v>
      </c>
      <c r="E24" s="60">
        <v>1</v>
      </c>
      <c r="F24" s="60">
        <v>0</v>
      </c>
      <c r="G24" s="60">
        <v>0</v>
      </c>
      <c r="H24" s="60">
        <v>0</v>
      </c>
      <c r="I24" s="60">
        <v>0</v>
      </c>
      <c r="J24" s="99">
        <v>5</v>
      </c>
      <c r="K24" s="99">
        <v>4</v>
      </c>
      <c r="L24" s="99">
        <v>5</v>
      </c>
      <c r="M24" s="96">
        <v>5</v>
      </c>
      <c r="N24" s="96">
        <v>5</v>
      </c>
      <c r="O24" s="61">
        <v>5</v>
      </c>
      <c r="P24" s="61">
        <v>5</v>
      </c>
      <c r="Q24" s="61">
        <v>5</v>
      </c>
      <c r="R24" s="61">
        <v>5</v>
      </c>
      <c r="S24" s="80">
        <v>5</v>
      </c>
      <c r="T24" s="80">
        <v>5</v>
      </c>
      <c r="U24" s="96">
        <v>5</v>
      </c>
      <c r="V24" s="96">
        <v>5</v>
      </c>
      <c r="W24" s="96">
        <v>5</v>
      </c>
    </row>
    <row r="25" spans="1:25" s="60" customFormat="1">
      <c r="A25" s="60">
        <v>24</v>
      </c>
      <c r="B25" s="60" t="s">
        <v>4</v>
      </c>
      <c r="C25" s="60" t="s">
        <v>57</v>
      </c>
      <c r="D25" s="60">
        <v>0</v>
      </c>
      <c r="E25" s="60">
        <v>1</v>
      </c>
      <c r="F25" s="60">
        <v>0</v>
      </c>
      <c r="G25" s="60">
        <v>0</v>
      </c>
      <c r="H25" s="60">
        <v>0</v>
      </c>
      <c r="I25" s="60">
        <v>0</v>
      </c>
      <c r="J25" s="99">
        <v>4</v>
      </c>
      <c r="K25" s="99">
        <v>4</v>
      </c>
      <c r="L25" s="99">
        <v>3</v>
      </c>
      <c r="M25" s="96">
        <v>5</v>
      </c>
      <c r="N25" s="96">
        <v>5</v>
      </c>
      <c r="O25" s="61">
        <v>5</v>
      </c>
      <c r="P25" s="61">
        <v>5</v>
      </c>
      <c r="Q25" s="61">
        <v>5</v>
      </c>
      <c r="R25" s="61">
        <v>5</v>
      </c>
      <c r="S25" s="80">
        <v>4</v>
      </c>
      <c r="T25" s="80">
        <v>4</v>
      </c>
      <c r="U25" s="96">
        <v>5</v>
      </c>
      <c r="V25" s="96">
        <v>4</v>
      </c>
      <c r="W25" s="96">
        <v>4</v>
      </c>
    </row>
    <row r="26" spans="1:25" s="60" customFormat="1">
      <c r="A26" s="60">
        <v>25</v>
      </c>
      <c r="B26" s="60" t="s">
        <v>11</v>
      </c>
      <c r="C26" s="60" t="s">
        <v>30</v>
      </c>
      <c r="D26" s="60">
        <v>0</v>
      </c>
      <c r="E26" s="60">
        <v>0</v>
      </c>
      <c r="F26" s="60">
        <v>1</v>
      </c>
      <c r="G26" s="60">
        <v>0</v>
      </c>
      <c r="H26" s="60">
        <v>1</v>
      </c>
      <c r="I26" s="60">
        <v>0</v>
      </c>
      <c r="J26" s="99">
        <v>5</v>
      </c>
      <c r="K26" s="99">
        <v>5</v>
      </c>
      <c r="L26" s="99">
        <v>5</v>
      </c>
      <c r="M26" s="96">
        <v>5</v>
      </c>
      <c r="N26" s="96">
        <v>5</v>
      </c>
      <c r="O26" s="61">
        <v>5</v>
      </c>
      <c r="P26" s="61">
        <v>5</v>
      </c>
      <c r="Q26" s="61">
        <v>5</v>
      </c>
      <c r="R26" s="61">
        <v>5</v>
      </c>
      <c r="S26" s="80">
        <v>5</v>
      </c>
      <c r="T26" s="80">
        <v>5</v>
      </c>
      <c r="U26" s="96">
        <v>5</v>
      </c>
      <c r="V26" s="96">
        <v>5</v>
      </c>
      <c r="W26" s="96">
        <v>5</v>
      </c>
    </row>
    <row r="27" spans="1:25" s="60" customFormat="1">
      <c r="A27" s="60">
        <v>26</v>
      </c>
      <c r="B27" s="60" t="s">
        <v>29</v>
      </c>
      <c r="C27" s="60" t="s">
        <v>59</v>
      </c>
      <c r="D27" s="60">
        <v>0</v>
      </c>
      <c r="E27" s="60">
        <v>0</v>
      </c>
      <c r="F27" s="60">
        <v>1</v>
      </c>
      <c r="G27" s="60">
        <v>0</v>
      </c>
      <c r="H27" s="60">
        <v>0</v>
      </c>
      <c r="I27" s="60">
        <v>0</v>
      </c>
      <c r="J27" s="99">
        <v>4</v>
      </c>
      <c r="K27" s="99">
        <v>4</v>
      </c>
      <c r="L27" s="99">
        <v>4</v>
      </c>
      <c r="M27" s="96">
        <v>5</v>
      </c>
      <c r="N27" s="96">
        <v>5</v>
      </c>
      <c r="O27" s="61">
        <v>4</v>
      </c>
      <c r="P27" s="61">
        <v>3</v>
      </c>
      <c r="Q27" s="61">
        <v>4</v>
      </c>
      <c r="R27" s="61">
        <v>4</v>
      </c>
      <c r="S27" s="80">
        <v>4</v>
      </c>
      <c r="T27" s="80">
        <v>4</v>
      </c>
      <c r="U27" s="96">
        <v>4</v>
      </c>
      <c r="V27" s="96">
        <v>4</v>
      </c>
      <c r="W27" s="96">
        <v>4</v>
      </c>
    </row>
    <row r="28" spans="1:25" s="60" customFormat="1">
      <c r="A28" s="60">
        <v>27</v>
      </c>
      <c r="B28" s="60" t="s">
        <v>4</v>
      </c>
      <c r="C28" s="60" t="s">
        <v>46</v>
      </c>
      <c r="D28" s="60">
        <v>1</v>
      </c>
      <c r="E28" s="60">
        <v>0</v>
      </c>
      <c r="F28" s="60">
        <v>1</v>
      </c>
      <c r="G28" s="60">
        <v>1</v>
      </c>
      <c r="H28" s="60">
        <v>1</v>
      </c>
      <c r="I28" s="60">
        <v>1</v>
      </c>
      <c r="J28" s="99">
        <v>5</v>
      </c>
      <c r="K28" s="99">
        <v>5</v>
      </c>
      <c r="L28" s="99">
        <v>5</v>
      </c>
      <c r="M28" s="96">
        <v>5</v>
      </c>
      <c r="N28" s="96">
        <v>5</v>
      </c>
      <c r="O28" s="61">
        <v>5</v>
      </c>
      <c r="P28" s="61">
        <v>3</v>
      </c>
      <c r="Q28" s="61">
        <v>3</v>
      </c>
      <c r="R28" s="61">
        <v>5</v>
      </c>
      <c r="S28" s="80">
        <v>4</v>
      </c>
      <c r="T28" s="80">
        <v>4</v>
      </c>
      <c r="U28" s="96">
        <v>4</v>
      </c>
      <c r="V28" s="96">
        <v>4</v>
      </c>
      <c r="W28" s="96">
        <v>4</v>
      </c>
    </row>
    <row r="29" spans="1:25">
      <c r="D29" s="100">
        <f>COUNTIF(D2:D28,1)</f>
        <v>8</v>
      </c>
      <c r="E29" s="100">
        <f t="shared" ref="E29:H29" si="0">COUNTIF(E2:E28,1)</f>
        <v>14</v>
      </c>
      <c r="F29" s="100">
        <f t="shared" si="0"/>
        <v>7</v>
      </c>
      <c r="G29" s="100">
        <f t="shared" si="0"/>
        <v>1</v>
      </c>
      <c r="H29" s="100">
        <f t="shared" si="0"/>
        <v>3</v>
      </c>
      <c r="I29" s="100">
        <f>COUNTIF(I2:I28,1)</f>
        <v>3</v>
      </c>
      <c r="J29" s="94">
        <f>AVERAGE(J2:J28)</f>
        <v>4.5185185185185182</v>
      </c>
      <c r="K29" s="94">
        <f t="shared" ref="K29:W29" si="1">AVERAGE(K2:K28)</f>
        <v>4.4444444444444446</v>
      </c>
      <c r="L29" s="94">
        <f t="shared" si="1"/>
        <v>4.6296296296296298</v>
      </c>
      <c r="M29" s="94">
        <f t="shared" si="1"/>
        <v>4.7407407407407405</v>
      </c>
      <c r="N29" s="94">
        <f t="shared" si="1"/>
        <v>4.7037037037037033</v>
      </c>
      <c r="O29" s="94">
        <f t="shared" si="1"/>
        <v>4.7777777777777777</v>
      </c>
      <c r="P29" s="94">
        <f t="shared" si="1"/>
        <v>4.6296296296296298</v>
      </c>
      <c r="Q29" s="94">
        <f t="shared" si="1"/>
        <v>4.7037037037037033</v>
      </c>
      <c r="R29" s="94">
        <f t="shared" si="1"/>
        <v>4.8148148148148149</v>
      </c>
      <c r="S29" s="94">
        <f t="shared" si="1"/>
        <v>4.666666666666667</v>
      </c>
      <c r="T29" s="94">
        <f t="shared" si="1"/>
        <v>4.6296296296296298</v>
      </c>
      <c r="U29" s="94">
        <f t="shared" si="1"/>
        <v>4.666666666666667</v>
      </c>
      <c r="V29" s="94">
        <f t="shared" si="1"/>
        <v>4.5185185185185182</v>
      </c>
      <c r="W29" s="94">
        <f t="shared" si="1"/>
        <v>4.5555555555555554</v>
      </c>
      <c r="X29" s="94">
        <f>AVERAGE(J2:W28)</f>
        <v>4.6428571428571432</v>
      </c>
      <c r="Y29" s="62">
        <f>AVERAGE(J29:R29,U29:W29)</f>
        <v>4.6419753086419755</v>
      </c>
    </row>
    <row r="30" spans="1:25">
      <c r="D30" s="94">
        <f>STDEV(D2:D28)</f>
        <v>0.46532162696807522</v>
      </c>
      <c r="E30" s="94">
        <f t="shared" ref="E30:I30" si="2">STDEV(E2:E28)</f>
        <v>0.50917507721731559</v>
      </c>
      <c r="F30" s="94">
        <f t="shared" si="2"/>
        <v>0.44657608470472243</v>
      </c>
      <c r="G30" s="94">
        <f t="shared" si="2"/>
        <v>0.19245008972987526</v>
      </c>
      <c r="H30" s="94">
        <f t="shared" si="2"/>
        <v>0.32025630761017426</v>
      </c>
      <c r="I30" s="94">
        <f t="shared" si="2"/>
        <v>0.32025630761017426</v>
      </c>
      <c r="J30" s="94">
        <f>STDEV(J2:J28)</f>
        <v>0.50917507721731636</v>
      </c>
      <c r="K30" s="94">
        <f t="shared" ref="K30:V30" si="3">STDEV(K2:K28)</f>
        <v>0.50636968354183187</v>
      </c>
      <c r="L30" s="94">
        <f t="shared" si="3"/>
        <v>0.56487903049088251</v>
      </c>
      <c r="M30" s="94">
        <f t="shared" si="3"/>
        <v>0.44657608470472243</v>
      </c>
      <c r="N30" s="94">
        <f t="shared" si="3"/>
        <v>0.54170775649541447</v>
      </c>
      <c r="O30" s="94">
        <f t="shared" si="3"/>
        <v>0.4236592728681618</v>
      </c>
      <c r="P30" s="94">
        <f t="shared" si="3"/>
        <v>0.62929436356239232</v>
      </c>
      <c r="Q30" s="94">
        <f t="shared" si="3"/>
        <v>0.54170775649541447</v>
      </c>
      <c r="R30" s="94">
        <f t="shared" si="3"/>
        <v>0.39584739066356961</v>
      </c>
      <c r="S30" s="94">
        <f t="shared" si="3"/>
        <v>0.48038446141526142</v>
      </c>
      <c r="T30" s="94">
        <f t="shared" si="3"/>
        <v>0.56487903049088251</v>
      </c>
      <c r="U30" s="94">
        <f t="shared" si="3"/>
        <v>0.48038446141526142</v>
      </c>
      <c r="V30" s="94">
        <f t="shared" si="3"/>
        <v>0.57981232841527008</v>
      </c>
      <c r="W30" s="94">
        <f>STDEV(W2:W28)</f>
        <v>0.57735026918962451</v>
      </c>
      <c r="X30" s="94">
        <f>STDEVA(J2:W28)</f>
        <v>0.52215050699151655</v>
      </c>
      <c r="Y30" s="19"/>
    </row>
    <row r="31" spans="1:25">
      <c r="B31" s="80" t="s">
        <v>4</v>
      </c>
      <c r="C31" s="80">
        <f>COUNTIF(B2:B28,"นิสิตระดับปริญญาโท")</f>
        <v>21</v>
      </c>
      <c r="J31" s="15"/>
      <c r="K31" s="15"/>
      <c r="L31" s="101">
        <f>STDEV(J2:L28)</f>
        <v>0.52646034402142705</v>
      </c>
      <c r="N31" s="101">
        <f>STDEVA(M2:N28)</f>
        <v>0.49207556815988412</v>
      </c>
      <c r="R31" s="101">
        <f>STDEVA(O2:R28)</f>
        <v>0.50430819610948818</v>
      </c>
      <c r="S31" s="15"/>
      <c r="T31" s="101">
        <f>STDEVA(S2:T28)</f>
        <v>0.51970265110209224</v>
      </c>
      <c r="U31" s="15"/>
      <c r="V31" s="15"/>
      <c r="W31" s="101">
        <f>STDEVA(U2:W28)</f>
        <v>0.54461448591788764</v>
      </c>
      <c r="X31" s="103"/>
    </row>
    <row r="32" spans="1:25">
      <c r="B32" s="80" t="s">
        <v>29</v>
      </c>
      <c r="C32" s="80">
        <f>COUNTIF(B2:B28,"นิสิตระดับปริญญาเอก")</f>
        <v>3</v>
      </c>
      <c r="J32" s="15"/>
      <c r="K32" s="15"/>
      <c r="L32" s="102">
        <f>AVERAGE(J2:L28)</f>
        <v>4.5308641975308639</v>
      </c>
      <c r="N32" s="102">
        <f>AVERAGE(M2:N28)</f>
        <v>4.7222222222222223</v>
      </c>
      <c r="R32" s="102">
        <f>AVERAGE(O2:R28)</f>
        <v>4.7314814814814818</v>
      </c>
      <c r="S32" s="15"/>
      <c r="T32" s="102">
        <f>AVERAGE(S2:T28)</f>
        <v>4.6481481481481479</v>
      </c>
      <c r="U32" s="15"/>
      <c r="V32" s="15"/>
      <c r="W32" s="102">
        <f>AVERAGE(U2:W28)</f>
        <v>4.5802469135802468</v>
      </c>
      <c r="X32" s="103"/>
    </row>
    <row r="33" spans="2:25">
      <c r="B33" s="80" t="s">
        <v>11</v>
      </c>
      <c r="C33" s="80">
        <f>COUNTIF(B2:B30,"อาจารย์ที่ปรึกษา")</f>
        <v>3</v>
      </c>
      <c r="J33" s="15"/>
      <c r="K33" s="15"/>
      <c r="L33" s="15"/>
      <c r="S33" s="15"/>
      <c r="T33" s="15"/>
      <c r="U33" s="15"/>
      <c r="V33" s="15"/>
      <c r="W33" s="15"/>
    </row>
    <row r="34" spans="2:25">
      <c r="C34" s="91">
        <f>SUM(C31:C33)</f>
        <v>27</v>
      </c>
      <c r="J34" s="15"/>
      <c r="K34" s="15"/>
      <c r="L34" s="15"/>
      <c r="S34" s="15"/>
      <c r="T34" s="15"/>
      <c r="U34" s="15"/>
      <c r="V34" s="15"/>
      <c r="W34" s="15"/>
    </row>
    <row r="35" spans="2:25">
      <c r="J35" s="15"/>
      <c r="K35" s="15"/>
      <c r="L35" s="15"/>
      <c r="S35" s="15"/>
      <c r="T35" s="15"/>
      <c r="U35" s="15"/>
      <c r="V35" s="15"/>
      <c r="W35" s="15"/>
    </row>
    <row r="36" spans="2:25" s="90" customFormat="1">
      <c r="B36" s="78" t="s">
        <v>46</v>
      </c>
      <c r="C36" s="78">
        <f>COUNTIF(C2:C28,"สหเวชศาสตร์")</f>
        <v>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2:25" s="90" customFormat="1">
      <c r="B37" s="78" t="s">
        <v>57</v>
      </c>
      <c r="C37" s="78">
        <f>COUNTIF(C2:C28,"วิทยาศาสตร์การแพทย์")</f>
        <v>9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2:25" s="90" customFormat="1">
      <c r="B38" s="78" t="s">
        <v>59</v>
      </c>
      <c r="C38" s="78">
        <f>COUNTIF(C4:C30,"ศึกษาศาสตร์")</f>
        <v>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s="90" customFormat="1">
      <c r="B39" s="77" t="s">
        <v>56</v>
      </c>
      <c r="C39" s="78">
        <f>COUNTIF(C5:C31,"ทัตแพทยศาสตร์")</f>
        <v>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2:25" s="90" customFormat="1">
      <c r="B40" s="78" t="s">
        <v>44</v>
      </c>
      <c r="C40" s="78">
        <f>COUNTIF(C6:C32,"พยาบาลศาสตร์")</f>
        <v>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2:25" s="90" customFormat="1">
      <c r="B41" s="78" t="s">
        <v>30</v>
      </c>
      <c r="C41" s="78">
        <f>COUNTIF(C7:C33,"ไม่ระบุ")</f>
        <v>5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2:25">
      <c r="C42" s="79">
        <f>SUM(C36:C41)</f>
        <v>27</v>
      </c>
      <c r="J42" s="15"/>
      <c r="K42" s="15"/>
      <c r="L42" s="15"/>
      <c r="S42" s="15"/>
      <c r="T42" s="15"/>
      <c r="U42" s="15"/>
      <c r="V42" s="15"/>
      <c r="W42" s="15"/>
    </row>
    <row r="43" spans="2:25">
      <c r="J43" s="15"/>
      <c r="K43" s="15"/>
      <c r="L43" s="15"/>
      <c r="S43" s="15"/>
      <c r="T43" s="15"/>
      <c r="U43" s="15"/>
      <c r="V43" s="15"/>
      <c r="W43" s="15"/>
    </row>
    <row r="44" spans="2:25">
      <c r="J44" s="15"/>
      <c r="K44" s="15"/>
      <c r="L44" s="15"/>
      <c r="S44" s="15"/>
      <c r="T44" s="15"/>
      <c r="U44" s="15"/>
      <c r="V44" s="15"/>
      <c r="W44" s="15"/>
    </row>
    <row r="45" spans="2:25">
      <c r="J45" s="15"/>
      <c r="K45" s="15"/>
      <c r="L45" s="15"/>
      <c r="S45" s="15"/>
      <c r="T45" s="15"/>
      <c r="U45" s="15"/>
      <c r="V45" s="15"/>
      <c r="W45" s="15"/>
    </row>
    <row r="46" spans="2:25">
      <c r="J46" s="15"/>
      <c r="K46" s="15"/>
      <c r="L46" s="15"/>
      <c r="S46" s="15"/>
      <c r="T46" s="15"/>
      <c r="U46" s="15"/>
      <c r="V46" s="15"/>
      <c r="W46" s="15"/>
    </row>
    <row r="47" spans="2:25">
      <c r="J47" s="15"/>
      <c r="K47" s="15"/>
      <c r="L47" s="15"/>
      <c r="S47" s="15"/>
      <c r="T47" s="15"/>
      <c r="U47" s="15"/>
      <c r="V47" s="15"/>
      <c r="W47" s="15"/>
    </row>
    <row r="48" spans="2:25">
      <c r="J48" s="15"/>
      <c r="K48" s="15"/>
      <c r="L48" s="15"/>
      <c r="S48" s="15"/>
      <c r="T48" s="15"/>
      <c r="U48" s="15"/>
      <c r="V48" s="15"/>
      <c r="W48" s="15"/>
    </row>
    <row r="49" spans="10:23">
      <c r="J49" s="15"/>
      <c r="K49" s="15"/>
      <c r="L49" s="15"/>
      <c r="S49" s="15"/>
      <c r="T49" s="15"/>
      <c r="U49" s="15"/>
      <c r="V49" s="15"/>
      <c r="W49" s="15"/>
    </row>
    <row r="50" spans="10:23">
      <c r="J50" s="15"/>
      <c r="K50" s="15"/>
      <c r="L50" s="15"/>
      <c r="S50" s="15"/>
      <c r="T50" s="15"/>
      <c r="U50" s="15"/>
      <c r="V50" s="15"/>
      <c r="W50" s="15"/>
    </row>
    <row r="51" spans="10:23">
      <c r="J51" s="15"/>
      <c r="K51" s="15"/>
      <c r="L51" s="15"/>
      <c r="S51" s="15"/>
      <c r="T51" s="15"/>
      <c r="U51" s="15"/>
      <c r="V51" s="15"/>
      <c r="W51" s="15"/>
    </row>
    <row r="52" spans="10:23">
      <c r="J52" s="15"/>
      <c r="K52" s="15"/>
      <c r="L52" s="15"/>
      <c r="S52" s="15"/>
      <c r="T52" s="15"/>
      <c r="U52" s="15"/>
      <c r="V52" s="15"/>
      <c r="W52" s="15"/>
    </row>
    <row r="53" spans="10:23">
      <c r="J53" s="15"/>
      <c r="K53" s="15"/>
      <c r="L53" s="15"/>
      <c r="S53" s="15"/>
      <c r="T53" s="15"/>
      <c r="U53" s="15"/>
      <c r="V53" s="15"/>
      <c r="W53" s="15"/>
    </row>
    <row r="54" spans="10:23">
      <c r="J54" s="15"/>
      <c r="K54" s="15"/>
      <c r="L54" s="15"/>
      <c r="S54" s="15"/>
      <c r="T54" s="15"/>
      <c r="U54" s="15"/>
      <c r="V54" s="15"/>
      <c r="W54" s="15"/>
    </row>
    <row r="55" spans="10:23">
      <c r="J55" s="15"/>
      <c r="K55" s="15"/>
      <c r="L55" s="15"/>
      <c r="S55" s="15"/>
      <c r="T55" s="15"/>
      <c r="U55" s="15"/>
      <c r="V55" s="15"/>
      <c r="W55" s="15"/>
    </row>
    <row r="56" spans="10:23">
      <c r="J56" s="15"/>
      <c r="K56" s="15"/>
      <c r="L56" s="15"/>
      <c r="S56" s="15"/>
      <c r="T56" s="15"/>
      <c r="U56" s="15"/>
      <c r="V56" s="15"/>
      <c r="W56" s="15"/>
    </row>
    <row r="57" spans="10:23">
      <c r="J57" s="15"/>
      <c r="K57" s="15"/>
      <c r="L57" s="15"/>
      <c r="S57" s="15"/>
      <c r="T57" s="15"/>
      <c r="U57" s="15"/>
      <c r="V57" s="15"/>
      <c r="W57" s="15"/>
    </row>
    <row r="58" spans="10:23">
      <c r="J58" s="15"/>
      <c r="K58" s="15"/>
      <c r="L58" s="15"/>
      <c r="S58" s="15"/>
      <c r="T58" s="15"/>
      <c r="U58" s="15"/>
      <c r="V58" s="15"/>
      <c r="W58" s="15"/>
    </row>
    <row r="59" spans="10:23">
      <c r="J59" s="15"/>
      <c r="K59" s="15"/>
      <c r="L59" s="15"/>
      <c r="S59" s="15"/>
      <c r="T59" s="15"/>
      <c r="U59" s="15"/>
      <c r="V59" s="15"/>
      <c r="W59" s="15"/>
    </row>
    <row r="60" spans="10:23">
      <c r="J60" s="15"/>
      <c r="K60" s="15"/>
      <c r="L60" s="15"/>
      <c r="S60" s="15"/>
      <c r="T60" s="15"/>
      <c r="U60" s="15"/>
      <c r="V60" s="15"/>
      <c r="W60" s="15"/>
    </row>
    <row r="61" spans="10:23">
      <c r="J61" s="15"/>
      <c r="K61" s="15"/>
      <c r="L61" s="15"/>
      <c r="S61" s="15"/>
      <c r="T61" s="15"/>
      <c r="U61" s="15"/>
      <c r="V61" s="15"/>
      <c r="W61" s="15"/>
    </row>
    <row r="62" spans="10:23">
      <c r="J62" s="15"/>
      <c r="K62" s="15"/>
      <c r="L62" s="15"/>
      <c r="S62" s="15"/>
      <c r="T62" s="15"/>
      <c r="U62" s="15"/>
      <c r="V62" s="15"/>
      <c r="W62" s="15"/>
    </row>
    <row r="63" spans="10:23">
      <c r="J63" s="15"/>
      <c r="K63" s="15"/>
      <c r="L63" s="15"/>
      <c r="S63" s="15"/>
      <c r="T63" s="15"/>
      <c r="U63" s="15"/>
      <c r="V63" s="15"/>
      <c r="W63" s="15"/>
    </row>
    <row r="64" spans="10:23">
      <c r="J64" s="15"/>
      <c r="K64" s="15"/>
      <c r="L64" s="15"/>
      <c r="S64" s="15"/>
      <c r="T64" s="15"/>
      <c r="U64" s="15"/>
      <c r="V64" s="15"/>
      <c r="W64" s="15"/>
    </row>
    <row r="65" spans="10:23">
      <c r="J65" s="15"/>
      <c r="K65" s="15"/>
      <c r="L65" s="15"/>
      <c r="S65" s="15"/>
      <c r="T65" s="15"/>
      <c r="U65" s="15"/>
      <c r="V65" s="15"/>
      <c r="W65" s="15"/>
    </row>
    <row r="66" spans="10:23">
      <c r="J66" s="15"/>
      <c r="K66" s="15"/>
      <c r="L66" s="15"/>
      <c r="S66" s="15"/>
      <c r="T66" s="15"/>
      <c r="U66" s="15"/>
      <c r="V66" s="15"/>
      <c r="W66" s="15"/>
    </row>
    <row r="67" spans="10:23">
      <c r="J67" s="15"/>
      <c r="K67" s="15"/>
      <c r="L67" s="15"/>
      <c r="S67" s="15"/>
      <c r="T67" s="15"/>
      <c r="U67" s="15"/>
      <c r="V67" s="15"/>
      <c r="W67" s="15"/>
    </row>
    <row r="68" spans="10:23">
      <c r="J68" s="15"/>
      <c r="K68" s="15"/>
      <c r="L68" s="15"/>
      <c r="S68" s="15"/>
      <c r="T68" s="15"/>
      <c r="U68" s="15"/>
      <c r="V68" s="15"/>
      <c r="W68" s="15"/>
    </row>
    <row r="69" spans="10:23">
      <c r="J69" s="15"/>
      <c r="K69" s="15"/>
      <c r="L69" s="15"/>
      <c r="S69" s="15"/>
      <c r="T69" s="15"/>
      <c r="U69" s="15"/>
      <c r="V69" s="15"/>
      <c r="W69" s="15"/>
    </row>
    <row r="70" spans="10:23">
      <c r="J70" s="15"/>
      <c r="K70" s="15"/>
      <c r="L70" s="15"/>
      <c r="S70" s="15"/>
      <c r="T70" s="15"/>
      <c r="U70" s="15"/>
      <c r="V70" s="15"/>
      <c r="W70" s="15"/>
    </row>
    <row r="71" spans="10:23">
      <c r="J71" s="15"/>
      <c r="K71" s="15"/>
      <c r="L71" s="15"/>
      <c r="S71" s="15"/>
      <c r="T71" s="15"/>
      <c r="U71" s="15"/>
      <c r="V71" s="15"/>
      <c r="W71" s="15"/>
    </row>
    <row r="72" spans="10:23">
      <c r="J72" s="15"/>
      <c r="K72" s="15"/>
      <c r="L72" s="15"/>
      <c r="S72" s="15"/>
      <c r="T72" s="15"/>
      <c r="U72" s="15"/>
      <c r="V72" s="15"/>
      <c r="W72" s="15"/>
    </row>
    <row r="73" spans="10:23">
      <c r="J73" s="15"/>
      <c r="K73" s="15"/>
      <c r="L73" s="15"/>
      <c r="S73" s="15"/>
      <c r="T73" s="15"/>
      <c r="U73" s="15"/>
      <c r="V73" s="15"/>
      <c r="W73" s="15"/>
    </row>
    <row r="74" spans="10:23">
      <c r="J74" s="15"/>
      <c r="K74" s="15"/>
      <c r="L74" s="15"/>
      <c r="S74" s="15"/>
      <c r="T74" s="15"/>
      <c r="U74" s="15"/>
      <c r="V74" s="15"/>
      <c r="W74" s="15"/>
    </row>
    <row r="75" spans="10:23">
      <c r="J75" s="15"/>
      <c r="K75" s="15"/>
      <c r="L75" s="15"/>
      <c r="S75" s="15"/>
      <c r="T75" s="15"/>
      <c r="U75" s="15"/>
      <c r="V75" s="15"/>
      <c r="W75" s="15"/>
    </row>
    <row r="76" spans="10:23">
      <c r="J76" s="15"/>
      <c r="K76" s="15"/>
      <c r="L76" s="15"/>
      <c r="S76" s="15"/>
      <c r="T76" s="15"/>
      <c r="U76" s="15"/>
      <c r="V76" s="15"/>
      <c r="W76" s="15"/>
    </row>
    <row r="77" spans="10:23">
      <c r="J77" s="15"/>
      <c r="K77" s="15"/>
      <c r="L77" s="15"/>
      <c r="S77" s="15"/>
      <c r="T77" s="15"/>
      <c r="U77" s="15"/>
      <c r="V77" s="15"/>
      <c r="W77" s="15"/>
    </row>
    <row r="78" spans="10:23">
      <c r="J78" s="15"/>
      <c r="K78" s="15"/>
      <c r="L78" s="15"/>
      <c r="S78" s="15"/>
      <c r="T78" s="15"/>
      <c r="U78" s="15"/>
      <c r="V78" s="15"/>
      <c r="W78" s="15"/>
    </row>
    <row r="79" spans="10:23">
      <c r="J79" s="15"/>
      <c r="K79" s="15"/>
      <c r="L79" s="15"/>
      <c r="S79" s="15"/>
      <c r="T79" s="15"/>
      <c r="U79" s="15"/>
      <c r="V79" s="15"/>
      <c r="W79" s="15"/>
    </row>
    <row r="80" spans="10:23">
      <c r="J80" s="15"/>
      <c r="K80" s="15"/>
      <c r="L80" s="15"/>
      <c r="S80" s="15"/>
      <c r="T80" s="15"/>
      <c r="U80" s="15"/>
      <c r="V80" s="15"/>
      <c r="W80" s="15"/>
    </row>
    <row r="81" spans="10:23">
      <c r="J81" s="15"/>
      <c r="K81" s="15"/>
      <c r="L81" s="15"/>
      <c r="S81" s="15"/>
      <c r="T81" s="15"/>
      <c r="U81" s="15"/>
      <c r="V81" s="15"/>
      <c r="W81" s="15"/>
    </row>
    <row r="82" spans="10:23">
      <c r="J82" s="15"/>
      <c r="K82" s="15"/>
      <c r="L82" s="15"/>
      <c r="S82" s="15"/>
      <c r="T82" s="15"/>
      <c r="U82" s="15"/>
      <c r="V82" s="15"/>
      <c r="W82" s="15"/>
    </row>
    <row r="83" spans="10:23">
      <c r="J83" s="15"/>
      <c r="K83" s="15"/>
      <c r="L83" s="15"/>
      <c r="S83" s="15"/>
      <c r="T83" s="15"/>
      <c r="U83" s="15"/>
      <c r="V83" s="15"/>
      <c r="W83" s="15"/>
    </row>
    <row r="84" spans="10:23">
      <c r="J84" s="15"/>
      <c r="K84" s="15"/>
      <c r="L84" s="15"/>
      <c r="S84" s="15"/>
      <c r="T84" s="15"/>
      <c r="U84" s="15"/>
      <c r="V84" s="15"/>
      <c r="W84" s="15"/>
    </row>
    <row r="85" spans="10:23">
      <c r="J85" s="15"/>
      <c r="K85" s="15"/>
      <c r="L85" s="15"/>
      <c r="S85" s="15"/>
      <c r="T85" s="15"/>
      <c r="U85" s="15"/>
      <c r="V85" s="15"/>
      <c r="W85" s="15"/>
    </row>
    <row r="86" spans="10:23">
      <c r="J86" s="15"/>
      <c r="K86" s="15"/>
      <c r="L86" s="15"/>
      <c r="S86" s="15"/>
      <c r="T86" s="15"/>
      <c r="U86" s="15"/>
      <c r="V86" s="15"/>
      <c r="W86" s="15"/>
    </row>
    <row r="87" spans="10:23">
      <c r="J87" s="15"/>
      <c r="K87" s="15"/>
      <c r="L87" s="15"/>
      <c r="S87" s="15"/>
      <c r="T87" s="15"/>
      <c r="U87" s="15"/>
      <c r="V87" s="15"/>
      <c r="W87" s="15"/>
    </row>
    <row r="88" spans="10:23">
      <c r="J88" s="15"/>
      <c r="K88" s="15"/>
      <c r="L88" s="15"/>
      <c r="S88" s="15"/>
      <c r="T88" s="15"/>
      <c r="U88" s="15"/>
      <c r="V88" s="15"/>
      <c r="W88" s="15"/>
    </row>
    <row r="89" spans="10:23">
      <c r="J89" s="15"/>
      <c r="K89" s="15"/>
      <c r="L89" s="15"/>
      <c r="S89" s="15"/>
      <c r="T89" s="15"/>
      <c r="U89" s="15"/>
      <c r="V89" s="15"/>
      <c r="W89" s="15"/>
    </row>
    <row r="90" spans="10:23">
      <c r="J90" s="15"/>
      <c r="K90" s="15"/>
      <c r="L90" s="15"/>
      <c r="S90" s="15"/>
      <c r="T90" s="15"/>
      <c r="U90" s="15"/>
      <c r="V90" s="15"/>
      <c r="W90" s="15"/>
    </row>
    <row r="91" spans="10:23">
      <c r="J91" s="15"/>
      <c r="K91" s="15"/>
      <c r="L91" s="15"/>
      <c r="S91" s="15"/>
      <c r="T91" s="15"/>
      <c r="U91" s="15"/>
      <c r="V91" s="15"/>
      <c r="W91" s="15"/>
    </row>
    <row r="92" spans="10:23">
      <c r="J92" s="15"/>
      <c r="K92" s="15"/>
      <c r="L92" s="15"/>
      <c r="S92" s="15"/>
      <c r="T92" s="15"/>
      <c r="U92" s="15"/>
      <c r="V92" s="15"/>
      <c r="W92" s="15"/>
    </row>
    <row r="93" spans="10:23">
      <c r="J93" s="15"/>
      <c r="K93" s="15"/>
      <c r="L93" s="15"/>
      <c r="S93" s="15"/>
      <c r="T93" s="15"/>
      <c r="U93" s="15"/>
      <c r="V93" s="15"/>
      <c r="W93" s="15"/>
    </row>
    <row r="94" spans="10:23">
      <c r="J94" s="15"/>
      <c r="K94" s="15"/>
      <c r="L94" s="15"/>
      <c r="S94" s="15"/>
      <c r="T94" s="15"/>
      <c r="U94" s="15"/>
      <c r="V94" s="15"/>
      <c r="W94" s="15"/>
    </row>
    <row r="95" spans="10:23">
      <c r="J95" s="15"/>
      <c r="K95" s="15"/>
      <c r="L95" s="15"/>
      <c r="S95" s="15"/>
      <c r="T95" s="15"/>
      <c r="U95" s="15"/>
      <c r="V95" s="15"/>
      <c r="W95" s="15"/>
    </row>
    <row r="96" spans="10:23">
      <c r="J96" s="15"/>
      <c r="K96" s="15"/>
      <c r="L96" s="15"/>
      <c r="S96" s="15"/>
      <c r="T96" s="15"/>
      <c r="U96" s="15"/>
      <c r="V96" s="15"/>
      <c r="W96" s="15"/>
    </row>
    <row r="97" spans="10:23">
      <c r="J97" s="15"/>
      <c r="K97" s="15"/>
      <c r="L97" s="15"/>
      <c r="S97" s="15"/>
      <c r="T97" s="15"/>
      <c r="U97" s="15"/>
      <c r="V97" s="15"/>
      <c r="W97" s="15"/>
    </row>
    <row r="98" spans="10:23">
      <c r="J98" s="15"/>
      <c r="K98" s="15"/>
      <c r="L98" s="15"/>
      <c r="S98" s="15"/>
      <c r="T98" s="15"/>
      <c r="U98" s="15"/>
      <c r="V98" s="15"/>
      <c r="W98" s="15"/>
    </row>
    <row r="99" spans="10:23">
      <c r="J99" s="15"/>
      <c r="K99" s="15"/>
      <c r="L99" s="15"/>
      <c r="S99" s="15"/>
      <c r="T99" s="15"/>
      <c r="U99" s="15"/>
      <c r="V99" s="15"/>
      <c r="W99" s="15"/>
    </row>
    <row r="100" spans="10:23">
      <c r="J100" s="15"/>
      <c r="K100" s="15"/>
      <c r="L100" s="15"/>
      <c r="S100" s="15"/>
      <c r="T100" s="15"/>
      <c r="U100" s="15"/>
      <c r="V100" s="15"/>
      <c r="W100" s="15"/>
    </row>
    <row r="101" spans="10:23">
      <c r="J101" s="15"/>
      <c r="K101" s="15"/>
      <c r="L101" s="15"/>
      <c r="S101" s="15"/>
      <c r="T101" s="15"/>
      <c r="U101" s="15"/>
      <c r="V101" s="15"/>
      <c r="W101" s="15"/>
    </row>
    <row r="102" spans="10:23">
      <c r="J102" s="15"/>
      <c r="K102" s="15"/>
      <c r="L102" s="15"/>
      <c r="S102" s="15"/>
      <c r="T102" s="15"/>
      <c r="U102" s="15"/>
      <c r="V102" s="15"/>
      <c r="W102" s="15"/>
    </row>
    <row r="103" spans="10:23">
      <c r="J103" s="15"/>
      <c r="K103" s="15"/>
      <c r="L103" s="15"/>
      <c r="S103" s="15"/>
      <c r="T103" s="15"/>
      <c r="U103" s="15"/>
      <c r="V103" s="15"/>
      <c r="W103" s="15"/>
    </row>
    <row r="104" spans="10:23">
      <c r="J104" s="15"/>
      <c r="K104" s="15"/>
      <c r="L104" s="15"/>
      <c r="S104" s="15"/>
      <c r="T104" s="15"/>
      <c r="U104" s="15"/>
      <c r="V104" s="15"/>
      <c r="W104" s="15"/>
    </row>
    <row r="105" spans="10:23">
      <c r="J105" s="15"/>
      <c r="K105" s="15"/>
      <c r="L105" s="15"/>
      <c r="S105" s="15"/>
      <c r="T105" s="15"/>
      <c r="U105" s="15"/>
      <c r="V105" s="15"/>
      <c r="W105" s="15"/>
    </row>
    <row r="106" spans="10:23">
      <c r="J106" s="15"/>
      <c r="K106" s="15"/>
      <c r="L106" s="15"/>
      <c r="S106" s="15"/>
      <c r="T106" s="15"/>
      <c r="U106" s="15"/>
      <c r="V106" s="15"/>
      <c r="W106" s="15"/>
    </row>
    <row r="107" spans="10:23">
      <c r="J107" s="15"/>
      <c r="K107" s="15"/>
      <c r="L107" s="15"/>
      <c r="S107" s="15"/>
      <c r="T107" s="15"/>
      <c r="U107" s="15"/>
      <c r="V107" s="15"/>
      <c r="W107" s="15"/>
    </row>
    <row r="108" spans="10:23">
      <c r="J108" s="15"/>
      <c r="K108" s="15"/>
      <c r="L108" s="15"/>
      <c r="S108" s="15"/>
      <c r="T108" s="15"/>
      <c r="U108" s="15"/>
      <c r="V108" s="15"/>
      <c r="W108" s="15"/>
    </row>
    <row r="109" spans="10:23">
      <c r="J109" s="15"/>
      <c r="K109" s="15"/>
      <c r="L109" s="15"/>
      <c r="S109" s="15"/>
      <c r="T109" s="15"/>
      <c r="U109" s="15"/>
      <c r="V109" s="15"/>
      <c r="W109" s="15"/>
    </row>
    <row r="110" spans="10:23">
      <c r="J110" s="15"/>
      <c r="K110" s="15"/>
      <c r="L110" s="15"/>
      <c r="S110" s="15"/>
      <c r="T110" s="15"/>
      <c r="U110" s="15"/>
      <c r="V110" s="15"/>
      <c r="W110" s="15"/>
    </row>
    <row r="111" spans="10:23">
      <c r="J111" s="15"/>
      <c r="K111" s="15"/>
      <c r="L111" s="15"/>
      <c r="S111" s="15"/>
      <c r="T111" s="15"/>
      <c r="U111" s="15"/>
      <c r="V111" s="15"/>
      <c r="W111" s="15"/>
    </row>
    <row r="112" spans="10:23">
      <c r="J112" s="15"/>
      <c r="K112" s="15"/>
      <c r="L112" s="15"/>
      <c r="S112" s="15"/>
      <c r="T112" s="15"/>
      <c r="U112" s="15"/>
      <c r="V112" s="15"/>
      <c r="W112" s="15"/>
    </row>
    <row r="113" spans="13:18">
      <c r="M113" s="16"/>
      <c r="N113" s="16"/>
      <c r="O113" s="17"/>
      <c r="P113" s="17"/>
      <c r="Q113" s="17"/>
      <c r="R113" s="17"/>
    </row>
    <row r="114" spans="13:18">
      <c r="M114" s="16"/>
      <c r="N114" s="16"/>
      <c r="O114" s="17"/>
      <c r="P114" s="17"/>
      <c r="Q114" s="17"/>
      <c r="R114" s="17"/>
    </row>
    <row r="115" spans="13:18">
      <c r="M115" s="16"/>
      <c r="N115" s="16"/>
      <c r="O115" s="17"/>
      <c r="P115" s="17"/>
      <c r="Q115" s="17"/>
      <c r="R115" s="17"/>
    </row>
    <row r="116" spans="13:18">
      <c r="M116" s="16"/>
      <c r="N116" s="16"/>
      <c r="O116" s="17"/>
      <c r="P116" s="17"/>
      <c r="Q116" s="17"/>
      <c r="R116" s="17"/>
    </row>
    <row r="117" spans="13:18">
      <c r="M117" s="16"/>
      <c r="N117" s="16"/>
      <c r="O117" s="17"/>
      <c r="P117" s="17"/>
      <c r="Q117" s="17"/>
      <c r="R117" s="17"/>
    </row>
    <row r="118" spans="13:18">
      <c r="M118" s="16"/>
      <c r="N118" s="16"/>
      <c r="O118" s="17"/>
      <c r="P118" s="17"/>
      <c r="Q118" s="17"/>
      <c r="R118" s="17"/>
    </row>
    <row r="119" spans="13:18">
      <c r="M119" s="16"/>
      <c r="N119" s="16"/>
      <c r="O119" s="17"/>
      <c r="P119" s="17"/>
      <c r="Q119" s="17"/>
      <c r="R119" s="17"/>
    </row>
    <row r="120" spans="13:18">
      <c r="M120" s="16"/>
      <c r="N120" s="16"/>
      <c r="O120" s="17"/>
      <c r="P120" s="17"/>
      <c r="Q120" s="17"/>
      <c r="R120" s="17"/>
    </row>
    <row r="121" spans="13:18">
      <c r="M121" s="16"/>
      <c r="N121" s="16"/>
      <c r="O121" s="17"/>
      <c r="P121" s="17"/>
      <c r="Q121" s="17"/>
      <c r="R121" s="17"/>
    </row>
    <row r="122" spans="13:18">
      <c r="M122" s="16"/>
      <c r="N122" s="16"/>
      <c r="O122" s="17"/>
      <c r="P122" s="17"/>
      <c r="Q122" s="17"/>
      <c r="R122" s="17"/>
    </row>
    <row r="123" spans="13:18">
      <c r="M123" s="16"/>
      <c r="N123" s="16"/>
      <c r="O123" s="17"/>
      <c r="P123" s="17"/>
      <c r="Q123" s="17"/>
      <c r="R123" s="17"/>
    </row>
    <row r="124" spans="13:18">
      <c r="M124" s="16"/>
      <c r="N124" s="16"/>
      <c r="O124" s="17"/>
      <c r="P124" s="17"/>
      <c r="Q124" s="17"/>
      <c r="R124" s="17"/>
    </row>
    <row r="125" spans="13:18">
      <c r="M125" s="16"/>
      <c r="N125" s="16"/>
      <c r="O125" s="17"/>
      <c r="P125" s="17"/>
      <c r="Q125" s="17"/>
      <c r="R125" s="17"/>
    </row>
    <row r="126" spans="13:18">
      <c r="M126" s="16"/>
      <c r="N126" s="16"/>
      <c r="O126" s="17"/>
      <c r="P126" s="17"/>
      <c r="Q126" s="17"/>
      <c r="R126" s="17"/>
    </row>
    <row r="127" spans="13:18">
      <c r="M127" s="16"/>
      <c r="N127" s="16"/>
      <c r="O127" s="17"/>
      <c r="P127" s="17"/>
      <c r="Q127" s="17"/>
      <c r="R127" s="17"/>
    </row>
    <row r="128" spans="13:18">
      <c r="M128" s="16"/>
      <c r="N128" s="16"/>
      <c r="O128" s="17"/>
      <c r="P128" s="17"/>
      <c r="Q128" s="17"/>
      <c r="R128" s="17"/>
    </row>
    <row r="129" spans="13:18">
      <c r="M129" s="16"/>
      <c r="N129" s="16"/>
      <c r="O129" s="17"/>
      <c r="P129" s="17"/>
      <c r="Q129" s="17"/>
      <c r="R129" s="17"/>
    </row>
    <row r="130" spans="13:18">
      <c r="M130" s="16"/>
      <c r="N130" s="16"/>
      <c r="O130" s="17"/>
      <c r="P130" s="17"/>
      <c r="Q130" s="17"/>
      <c r="R130" s="17"/>
    </row>
    <row r="131" spans="13:18">
      <c r="M131" s="16"/>
      <c r="N131" s="16"/>
      <c r="O131" s="17"/>
      <c r="P131" s="17"/>
      <c r="Q131" s="17"/>
      <c r="R131" s="17"/>
    </row>
    <row r="132" spans="13:18">
      <c r="M132" s="16"/>
      <c r="N132" s="16"/>
      <c r="O132" s="17"/>
      <c r="P132" s="17"/>
      <c r="Q132" s="17"/>
      <c r="R132" s="17"/>
    </row>
    <row r="133" spans="13:18">
      <c r="M133" s="16"/>
      <c r="N133" s="16"/>
      <c r="O133" s="17"/>
      <c r="P133" s="17"/>
      <c r="Q133" s="17"/>
      <c r="R133" s="17"/>
    </row>
    <row r="134" spans="13:18">
      <c r="M134" s="16"/>
      <c r="N134" s="16"/>
      <c r="O134" s="17"/>
      <c r="P134" s="17"/>
      <c r="Q134" s="17"/>
      <c r="R134" s="17"/>
    </row>
    <row r="135" spans="13:18">
      <c r="M135" s="16"/>
      <c r="N135" s="16"/>
      <c r="O135" s="17"/>
      <c r="P135" s="17"/>
      <c r="Q135" s="17"/>
      <c r="R135" s="17"/>
    </row>
    <row r="136" spans="13:18">
      <c r="M136" s="16"/>
      <c r="N136" s="16"/>
      <c r="O136" s="17"/>
      <c r="P136" s="17"/>
      <c r="Q136" s="17"/>
      <c r="R136" s="17"/>
    </row>
    <row r="137" spans="13:18">
      <c r="M137" s="16"/>
      <c r="N137" s="16"/>
      <c r="O137" s="17"/>
      <c r="P137" s="17"/>
      <c r="Q137" s="17"/>
      <c r="R137" s="17"/>
    </row>
    <row r="138" spans="13:18">
      <c r="M138" s="16"/>
      <c r="N138" s="16"/>
      <c r="O138" s="17"/>
      <c r="P138" s="17"/>
      <c r="Q138" s="17"/>
      <c r="R138" s="17"/>
    </row>
    <row r="139" spans="13:18">
      <c r="M139" s="16"/>
      <c r="N139" s="16"/>
      <c r="O139" s="17"/>
      <c r="P139" s="17"/>
      <c r="Q139" s="17"/>
      <c r="R139" s="17"/>
    </row>
    <row r="140" spans="13:18">
      <c r="M140" s="16"/>
      <c r="N140" s="16"/>
      <c r="O140" s="17"/>
      <c r="P140" s="17"/>
      <c r="Q140" s="17"/>
      <c r="R140" s="17"/>
    </row>
    <row r="141" spans="13:18">
      <c r="M141" s="16"/>
      <c r="N141" s="16"/>
      <c r="O141" s="17"/>
      <c r="P141" s="17"/>
      <c r="Q141" s="17"/>
      <c r="R141" s="17"/>
    </row>
    <row r="142" spans="13:18">
      <c r="M142" s="16"/>
      <c r="N142" s="16"/>
      <c r="O142" s="17"/>
      <c r="P142" s="17"/>
      <c r="Q142" s="17"/>
      <c r="R142" s="17"/>
    </row>
  </sheetData>
  <autoFilter ref="C1:C14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zoomScale="140" zoomScaleNormal="140" workbookViewId="0">
      <selection activeCell="F22" sqref="F22"/>
    </sheetView>
  </sheetViews>
  <sheetFormatPr defaultRowHeight="15"/>
  <cols>
    <col min="1" max="1" width="9.140625" style="51" customWidth="1"/>
    <col min="2" max="2" width="9.140625" style="51"/>
    <col min="3" max="3" width="9.140625" style="51" customWidth="1"/>
    <col min="4" max="4" width="9.140625" style="51"/>
    <col min="5" max="5" width="9.140625" style="51" customWidth="1"/>
    <col min="6" max="6" width="49.7109375" style="51" customWidth="1"/>
    <col min="7" max="16384" width="9.140625" style="51"/>
  </cols>
  <sheetData>
    <row r="1" spans="1:9" s="50" customFormat="1" ht="27.75">
      <c r="A1" s="130" t="s">
        <v>27</v>
      </c>
      <c r="B1" s="130"/>
      <c r="C1" s="130"/>
      <c r="D1" s="130"/>
      <c r="E1" s="130"/>
      <c r="F1" s="130"/>
    </row>
    <row r="2" spans="1:9" s="23" customFormat="1" ht="27.75">
      <c r="A2" s="130" t="s">
        <v>62</v>
      </c>
      <c r="B2" s="130"/>
      <c r="C2" s="130"/>
      <c r="D2" s="130"/>
      <c r="E2" s="130"/>
      <c r="F2" s="130"/>
      <c r="G2" s="22"/>
      <c r="H2" s="22"/>
      <c r="I2" s="22"/>
    </row>
    <row r="3" spans="1:9" s="23" customFormat="1" ht="27.75">
      <c r="A3" s="130" t="s">
        <v>63</v>
      </c>
      <c r="B3" s="130"/>
      <c r="C3" s="130"/>
      <c r="D3" s="130"/>
      <c r="E3" s="130"/>
      <c r="F3" s="130"/>
      <c r="G3" s="22"/>
      <c r="H3" s="22"/>
      <c r="I3" s="22"/>
    </row>
    <row r="4" spans="1:9" s="23" customFormat="1" ht="27.75">
      <c r="A4" s="130" t="s">
        <v>64</v>
      </c>
      <c r="B4" s="130"/>
      <c r="C4" s="130"/>
      <c r="D4" s="130"/>
      <c r="E4" s="130"/>
      <c r="F4" s="130"/>
      <c r="G4" s="22"/>
      <c r="H4" s="22"/>
      <c r="I4" s="22"/>
    </row>
    <row r="5" spans="1:9" s="23" customFormat="1" ht="27.75">
      <c r="A5" s="130" t="s">
        <v>65</v>
      </c>
      <c r="B5" s="130"/>
      <c r="C5" s="130"/>
      <c r="D5" s="130"/>
      <c r="E5" s="130"/>
      <c r="F5" s="130"/>
      <c r="G5" s="22"/>
      <c r="H5" s="22"/>
      <c r="I5" s="22"/>
    </row>
    <row r="6" spans="1:9" s="23" customFormat="1" ht="27.75">
      <c r="A6" s="130" t="s">
        <v>66</v>
      </c>
      <c r="B6" s="130"/>
      <c r="C6" s="130"/>
      <c r="D6" s="130"/>
      <c r="E6" s="130"/>
      <c r="F6" s="130"/>
      <c r="G6" s="22"/>
      <c r="H6" s="22"/>
      <c r="I6" s="22"/>
    </row>
    <row r="7" spans="1:9" ht="24">
      <c r="A7" s="131"/>
      <c r="B7" s="131"/>
      <c r="C7" s="131"/>
      <c r="D7" s="131"/>
      <c r="E7" s="131"/>
      <c r="F7" s="131"/>
    </row>
    <row r="8" spans="1:9" s="53" customFormat="1" ht="24">
      <c r="A8" s="52" t="s">
        <v>105</v>
      </c>
      <c r="B8" s="52"/>
      <c r="C8" s="52"/>
      <c r="D8" s="52"/>
      <c r="E8" s="52"/>
      <c r="F8" s="52"/>
    </row>
    <row r="9" spans="1:9" s="53" customFormat="1" ht="24">
      <c r="A9" s="129" t="s">
        <v>101</v>
      </c>
      <c r="B9" s="129"/>
      <c r="C9" s="129"/>
      <c r="D9" s="129"/>
      <c r="E9" s="129"/>
      <c r="F9" s="129"/>
      <c r="G9" s="129"/>
    </row>
    <row r="10" spans="1:9" s="53" customFormat="1" ht="24">
      <c r="A10" s="120" t="s">
        <v>136</v>
      </c>
      <c r="B10" s="120"/>
      <c r="C10" s="120"/>
      <c r="D10" s="120"/>
      <c r="E10" s="120"/>
      <c r="F10" s="120"/>
    </row>
    <row r="11" spans="1:9" s="53" customFormat="1" ht="24">
      <c r="A11" s="120" t="s">
        <v>126</v>
      </c>
      <c r="B11" s="120"/>
      <c r="C11" s="120"/>
      <c r="D11" s="120"/>
      <c r="E11" s="120"/>
      <c r="F11" s="120"/>
    </row>
    <row r="12" spans="1:9" s="53" customFormat="1" ht="24">
      <c r="A12" s="120" t="s">
        <v>135</v>
      </c>
      <c r="B12" s="120"/>
      <c r="C12" s="120"/>
      <c r="D12" s="120"/>
      <c r="E12" s="120"/>
      <c r="F12" s="120"/>
    </row>
    <row r="13" spans="1:9" s="53" customFormat="1" ht="24">
      <c r="A13" s="52" t="s">
        <v>102</v>
      </c>
      <c r="B13" s="52"/>
      <c r="C13" s="52"/>
      <c r="D13" s="52"/>
      <c r="E13" s="52"/>
      <c r="F13" s="52"/>
    </row>
    <row r="14" spans="1:9" s="53" customFormat="1" ht="24">
      <c r="A14" s="52" t="s">
        <v>134</v>
      </c>
      <c r="B14" s="52"/>
      <c r="C14" s="52"/>
      <c r="D14" s="52"/>
      <c r="E14" s="52"/>
      <c r="F14" s="52"/>
    </row>
    <row r="15" spans="1:9" s="53" customFormat="1" ht="24">
      <c r="A15" s="68" t="s">
        <v>103</v>
      </c>
      <c r="B15" s="68"/>
      <c r="C15" s="68"/>
      <c r="D15" s="68"/>
      <c r="E15" s="68"/>
      <c r="F15" s="68"/>
    </row>
    <row r="16" spans="1:9" s="7" customFormat="1" ht="24">
      <c r="A16" s="134" t="s">
        <v>104</v>
      </c>
      <c r="B16" s="134"/>
      <c r="C16" s="134"/>
      <c r="D16" s="134"/>
      <c r="E16" s="134"/>
      <c r="F16" s="134"/>
      <c r="G16" s="119"/>
    </row>
    <row r="17" spans="1:9" s="7" customFormat="1" ht="24">
      <c r="A17" s="7" t="s">
        <v>137</v>
      </c>
      <c r="B17" s="76"/>
      <c r="C17" s="76"/>
      <c r="D17" s="76"/>
      <c r="E17" s="71"/>
      <c r="F17" s="72"/>
      <c r="G17" s="119"/>
    </row>
    <row r="18" spans="1:9" s="7" customFormat="1" ht="24">
      <c r="A18" s="108" t="s">
        <v>106</v>
      </c>
      <c r="B18" s="108"/>
      <c r="C18" s="108"/>
      <c r="D18" s="108"/>
      <c r="E18" s="108"/>
      <c r="F18" s="108"/>
    </row>
    <row r="19" spans="1:9" s="7" customFormat="1" ht="24">
      <c r="A19" s="52" t="s">
        <v>109</v>
      </c>
      <c r="B19" s="52"/>
      <c r="C19" s="52"/>
      <c r="D19" s="52"/>
      <c r="E19" s="52"/>
      <c r="F19" s="52"/>
    </row>
    <row r="20" spans="1:9" s="7" customFormat="1" ht="24">
      <c r="A20" s="120" t="s">
        <v>92</v>
      </c>
      <c r="B20" s="120"/>
      <c r="C20" s="120"/>
      <c r="D20" s="120"/>
      <c r="E20" s="120"/>
      <c r="F20" s="120"/>
    </row>
    <row r="21" spans="1:9" s="7" customFormat="1" ht="24">
      <c r="A21" s="85"/>
      <c r="B21" s="85" t="s">
        <v>110</v>
      </c>
      <c r="C21" s="85"/>
      <c r="D21" s="85"/>
      <c r="E21" s="85"/>
      <c r="F21" s="85"/>
    </row>
    <row r="22" spans="1:9" s="7" customFormat="1" ht="24">
      <c r="A22" s="118" t="s">
        <v>111</v>
      </c>
      <c r="B22" s="118"/>
      <c r="C22" s="118"/>
      <c r="D22" s="118"/>
      <c r="E22" s="118"/>
      <c r="F22" s="118"/>
    </row>
    <row r="23" spans="1:9" s="7" customFormat="1" ht="24">
      <c r="A23" s="132" t="s">
        <v>112</v>
      </c>
      <c r="B23" s="132"/>
      <c r="C23" s="132"/>
      <c r="D23" s="132"/>
      <c r="E23" s="132"/>
      <c r="F23" s="132"/>
      <c r="G23" s="20"/>
      <c r="H23" s="93"/>
    </row>
    <row r="24" spans="1:9" s="7" customFormat="1" ht="24">
      <c r="A24" s="133" t="s">
        <v>114</v>
      </c>
      <c r="B24" s="133"/>
      <c r="C24" s="133"/>
      <c r="D24" s="133"/>
      <c r="E24" s="133"/>
      <c r="F24" s="133"/>
      <c r="G24" s="133"/>
      <c r="H24" s="133"/>
      <c r="I24" s="133"/>
    </row>
    <row r="25" spans="1:9" s="7" customFormat="1" ht="24">
      <c r="A25" s="133" t="s">
        <v>115</v>
      </c>
      <c r="B25" s="133"/>
      <c r="C25" s="133"/>
      <c r="D25" s="133"/>
      <c r="E25" s="133"/>
      <c r="F25" s="133"/>
      <c r="G25" s="133"/>
      <c r="H25" s="121"/>
      <c r="I25" s="121"/>
    </row>
    <row r="26" spans="1:9" s="7" customFormat="1" ht="24">
      <c r="A26" s="133" t="s">
        <v>116</v>
      </c>
      <c r="B26" s="133"/>
      <c r="C26" s="133"/>
      <c r="D26" s="133"/>
      <c r="E26" s="133"/>
      <c r="F26" s="133"/>
      <c r="G26" s="133"/>
      <c r="H26" s="133"/>
      <c r="I26" s="133"/>
    </row>
    <row r="27" spans="1:9" s="7" customFormat="1" ht="24">
      <c r="A27" s="129" t="s">
        <v>117</v>
      </c>
      <c r="B27" s="129"/>
      <c r="C27" s="129"/>
      <c r="D27" s="129"/>
      <c r="E27" s="129"/>
      <c r="F27" s="129"/>
    </row>
    <row r="28" spans="1:9" s="7" customFormat="1" ht="24">
      <c r="A28" s="129" t="s">
        <v>118</v>
      </c>
      <c r="B28" s="129"/>
      <c r="C28" s="129"/>
      <c r="D28" s="129"/>
      <c r="E28" s="129"/>
      <c r="F28" s="129"/>
    </row>
    <row r="29" spans="1:9" s="7" customFormat="1" ht="24">
      <c r="A29" s="108"/>
      <c r="B29" s="108"/>
      <c r="C29" s="108"/>
      <c r="D29" s="108"/>
      <c r="E29" s="108"/>
      <c r="F29" s="108"/>
      <c r="G29" s="20"/>
      <c r="H29" s="108"/>
    </row>
    <row r="30" spans="1:9" s="7" customFormat="1" ht="24">
      <c r="A30" s="120"/>
      <c r="B30" s="120"/>
      <c r="C30" s="120"/>
      <c r="D30" s="120"/>
      <c r="E30" s="120"/>
      <c r="F30" s="120"/>
      <c r="G30" s="20"/>
      <c r="H30" s="120"/>
    </row>
    <row r="31" spans="1:9" s="7" customFormat="1" ht="24">
      <c r="A31" s="120"/>
      <c r="B31" s="120"/>
      <c r="C31" s="120"/>
      <c r="D31" s="120"/>
      <c r="E31" s="120"/>
      <c r="F31" s="120"/>
      <c r="G31" s="20"/>
      <c r="H31" s="120"/>
    </row>
    <row r="32" spans="1:9" s="7" customFormat="1" ht="24">
      <c r="A32" s="120"/>
      <c r="B32" s="120"/>
      <c r="C32" s="120"/>
      <c r="D32" s="120"/>
      <c r="E32" s="120"/>
      <c r="F32" s="120"/>
      <c r="G32" s="20"/>
      <c r="H32" s="120"/>
    </row>
    <row r="33" spans="1:8" s="7" customFormat="1" ht="24">
      <c r="A33" s="120"/>
      <c r="B33" s="120"/>
      <c r="C33" s="120"/>
      <c r="D33" s="120"/>
      <c r="E33" s="120"/>
      <c r="F33" s="120"/>
      <c r="G33" s="20"/>
      <c r="H33" s="120"/>
    </row>
    <row r="34" spans="1:8" ht="24">
      <c r="A34" s="129" t="s">
        <v>119</v>
      </c>
      <c r="B34" s="129"/>
      <c r="C34" s="129"/>
      <c r="D34" s="129"/>
      <c r="E34" s="129"/>
      <c r="F34" s="129"/>
    </row>
    <row r="35" spans="1:8" ht="24">
      <c r="A35" s="7"/>
      <c r="B35" s="70" t="s">
        <v>120</v>
      </c>
      <c r="C35" s="7"/>
      <c r="D35" s="7"/>
      <c r="E35" s="7"/>
      <c r="F35" s="7"/>
    </row>
    <row r="36" spans="1:8" ht="24">
      <c r="A36" s="7"/>
      <c r="B36" s="7" t="s">
        <v>121</v>
      </c>
      <c r="C36" s="7"/>
      <c r="D36" s="7"/>
      <c r="E36" s="7"/>
      <c r="F36" s="7"/>
    </row>
    <row r="37" spans="1:8" ht="24">
      <c r="A37" s="7"/>
      <c r="B37" s="7" t="s">
        <v>122</v>
      </c>
      <c r="C37" s="7"/>
      <c r="D37" s="7"/>
      <c r="E37" s="7"/>
      <c r="F37" s="7"/>
    </row>
    <row r="38" spans="1:8" ht="24">
      <c r="A38" s="7"/>
      <c r="B38" s="70" t="s">
        <v>52</v>
      </c>
      <c r="C38" s="7"/>
      <c r="D38" s="7"/>
      <c r="E38" s="7"/>
      <c r="F38" s="7"/>
    </row>
    <row r="39" spans="1:8" ht="24">
      <c r="A39" s="7"/>
      <c r="B39" s="7" t="s">
        <v>123</v>
      </c>
      <c r="C39" s="7"/>
      <c r="D39" s="7"/>
      <c r="E39" s="7"/>
      <c r="F39" s="7"/>
    </row>
    <row r="40" spans="1:8" ht="24">
      <c r="A40" s="7"/>
      <c r="B40" s="7" t="s">
        <v>124</v>
      </c>
      <c r="C40" s="7"/>
      <c r="D40" s="7"/>
      <c r="E40" s="7"/>
      <c r="F40" s="7"/>
    </row>
    <row r="41" spans="1:8" ht="24">
      <c r="A41" s="7"/>
      <c r="B41" s="7" t="s">
        <v>125</v>
      </c>
      <c r="C41" s="7"/>
      <c r="D41" s="7"/>
      <c r="E41" s="7"/>
      <c r="F41" s="7"/>
    </row>
    <row r="42" spans="1:8" ht="24">
      <c r="A42" s="7"/>
      <c r="B42" s="7"/>
      <c r="C42" s="7"/>
      <c r="D42" s="7"/>
      <c r="E42" s="7"/>
      <c r="F42" s="7"/>
    </row>
  </sheetData>
  <mergeCells count="16">
    <mergeCell ref="A34:F34"/>
    <mergeCell ref="A1:F1"/>
    <mergeCell ref="A2:F2"/>
    <mergeCell ref="A3:F3"/>
    <mergeCell ref="A4:F4"/>
    <mergeCell ref="A7:F7"/>
    <mergeCell ref="A23:F23"/>
    <mergeCell ref="A5:F5"/>
    <mergeCell ref="A26:I26"/>
    <mergeCell ref="A27:F27"/>
    <mergeCell ref="A28:F28"/>
    <mergeCell ref="A6:F6"/>
    <mergeCell ref="A9:G9"/>
    <mergeCell ref="A16:F16"/>
    <mergeCell ref="A24:I24"/>
    <mergeCell ref="A25:G25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6" zoomScale="120" zoomScaleNormal="120" workbookViewId="0">
      <selection activeCell="M19" sqref="M19:M20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7.28515625" style="2" customWidth="1"/>
    <col min="7" max="7" width="7.8554687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1:9">
      <c r="B1" s="135" t="s">
        <v>5</v>
      </c>
      <c r="C1" s="135"/>
      <c r="D1" s="135"/>
      <c r="E1" s="135"/>
      <c r="F1" s="135"/>
      <c r="G1" s="135"/>
      <c r="H1" s="74"/>
    </row>
    <row r="2" spans="1:9" s="23" customFormat="1" ht="27.75">
      <c r="B2" s="130" t="s">
        <v>62</v>
      </c>
      <c r="C2" s="130"/>
      <c r="D2" s="130"/>
      <c r="E2" s="130"/>
      <c r="F2" s="130"/>
      <c r="G2" s="130"/>
      <c r="H2" s="22"/>
      <c r="I2" s="22"/>
    </row>
    <row r="3" spans="1:9" s="23" customFormat="1" ht="27.75">
      <c r="A3" s="130" t="s">
        <v>63</v>
      </c>
      <c r="B3" s="130"/>
      <c r="C3" s="130"/>
      <c r="D3" s="130"/>
      <c r="E3" s="130"/>
      <c r="F3" s="130"/>
      <c r="G3" s="130"/>
      <c r="H3" s="22"/>
      <c r="I3" s="22"/>
    </row>
    <row r="4" spans="1:9" s="23" customFormat="1" ht="27.75">
      <c r="A4" s="130" t="s">
        <v>64</v>
      </c>
      <c r="B4" s="130"/>
      <c r="C4" s="130"/>
      <c r="D4" s="130"/>
      <c r="E4" s="130"/>
      <c r="F4" s="130"/>
      <c r="G4" s="130"/>
      <c r="H4" s="22"/>
      <c r="I4" s="22"/>
    </row>
    <row r="5" spans="1:9" s="23" customFormat="1" ht="27.75">
      <c r="B5" s="130" t="s">
        <v>65</v>
      </c>
      <c r="C5" s="130"/>
      <c r="D5" s="130"/>
      <c r="E5" s="130"/>
      <c r="F5" s="130"/>
      <c r="G5" s="130"/>
      <c r="H5" s="22"/>
      <c r="I5" s="22"/>
    </row>
    <row r="6" spans="1:9" s="23" customFormat="1" ht="27.75">
      <c r="B6" s="130" t="s">
        <v>66</v>
      </c>
      <c r="C6" s="130"/>
      <c r="D6" s="130"/>
      <c r="E6" s="130"/>
      <c r="F6" s="130"/>
      <c r="G6" s="130"/>
      <c r="H6" s="22"/>
      <c r="I6" s="22"/>
    </row>
    <row r="7" spans="1:9" ht="10.5" customHeight="1">
      <c r="B7" s="136"/>
      <c r="C7" s="136"/>
      <c r="D7" s="136"/>
      <c r="E7" s="136"/>
      <c r="F7" s="136"/>
      <c r="G7" s="136"/>
      <c r="H7" s="136"/>
    </row>
    <row r="8" spans="1:9" s="7" customFormat="1" ht="24">
      <c r="B8" s="8" t="s">
        <v>33</v>
      </c>
      <c r="F8" s="24"/>
      <c r="G8" s="24"/>
      <c r="H8" s="24"/>
    </row>
    <row r="9" spans="1:9" s="7" customFormat="1" ht="24">
      <c r="B9" s="7" t="s">
        <v>89</v>
      </c>
      <c r="C9" s="109"/>
      <c r="D9" s="109"/>
      <c r="E9" s="109"/>
      <c r="F9" s="110"/>
      <c r="G9" s="110"/>
      <c r="H9" s="119"/>
    </row>
    <row r="10" spans="1:9" s="7" customFormat="1" ht="24.75" thickBot="1">
      <c r="B10" s="25"/>
      <c r="C10" s="143" t="s">
        <v>6</v>
      </c>
      <c r="D10" s="143"/>
      <c r="E10" s="143"/>
      <c r="F10" s="82" t="s">
        <v>7</v>
      </c>
      <c r="G10" s="82" t="s">
        <v>8</v>
      </c>
      <c r="H10" s="24"/>
    </row>
    <row r="11" spans="1:9" s="7" customFormat="1" ht="24.75" thickTop="1">
      <c r="B11" s="25"/>
      <c r="C11" s="137" t="s">
        <v>4</v>
      </c>
      <c r="D11" s="138"/>
      <c r="E11" s="139"/>
      <c r="F11" s="81">
        <f>DATA!C31</f>
        <v>21</v>
      </c>
      <c r="G11" s="55">
        <f>F11*100/F$14</f>
        <v>77.777777777777771</v>
      </c>
      <c r="H11" s="24"/>
    </row>
    <row r="12" spans="1:9" s="7" customFormat="1" ht="24">
      <c r="B12" s="25"/>
      <c r="C12" s="140" t="s">
        <v>29</v>
      </c>
      <c r="D12" s="141"/>
      <c r="E12" s="142"/>
      <c r="F12" s="26">
        <f>DATA!C32</f>
        <v>3</v>
      </c>
      <c r="G12" s="27">
        <f>F12*100/F$14</f>
        <v>11.111111111111111</v>
      </c>
      <c r="H12" s="24"/>
    </row>
    <row r="13" spans="1:9" s="7" customFormat="1" ht="24">
      <c r="B13" s="25"/>
      <c r="C13" s="104" t="s">
        <v>11</v>
      </c>
      <c r="D13" s="105"/>
      <c r="E13" s="106"/>
      <c r="F13" s="26">
        <v>3</v>
      </c>
      <c r="G13" s="27">
        <f>F13*100/F$14</f>
        <v>11.111111111111111</v>
      </c>
      <c r="H13" s="86"/>
    </row>
    <row r="14" spans="1:9" s="7" customFormat="1" ht="24.75" thickBot="1">
      <c r="B14" s="25"/>
      <c r="C14" s="143" t="s">
        <v>9</v>
      </c>
      <c r="D14" s="143"/>
      <c r="E14" s="143"/>
      <c r="F14" s="83">
        <f>SUM(F11:F13)</f>
        <v>27</v>
      </c>
      <c r="G14" s="84">
        <f>SUM(G11:G13)</f>
        <v>100</v>
      </c>
    </row>
    <row r="15" spans="1:9" s="7" customFormat="1" ht="14.25" customHeight="1" thickTop="1">
      <c r="B15" s="25"/>
      <c r="C15" s="28"/>
      <c r="D15" s="28"/>
      <c r="E15" s="28"/>
      <c r="F15" s="29"/>
      <c r="G15" s="30"/>
    </row>
    <row r="16" spans="1:9" s="7" customFormat="1" ht="24">
      <c r="B16" s="25"/>
      <c r="C16" s="7" t="s">
        <v>38</v>
      </c>
      <c r="F16" s="24"/>
      <c r="G16" s="24"/>
    </row>
    <row r="17" spans="1:7" s="7" customFormat="1" ht="24">
      <c r="B17" s="7" t="s">
        <v>87</v>
      </c>
      <c r="F17" s="24"/>
      <c r="G17" s="24"/>
    </row>
    <row r="18" spans="1:7" s="7" customFormat="1" ht="24">
      <c r="B18" s="7" t="s">
        <v>67</v>
      </c>
      <c r="F18" s="116"/>
      <c r="G18" s="116"/>
    </row>
    <row r="19" spans="1:7" s="7" customFormat="1" ht="16.5" customHeight="1">
      <c r="F19" s="107"/>
      <c r="G19" s="107"/>
    </row>
    <row r="20" spans="1:7" s="7" customFormat="1" ht="24">
      <c r="B20" s="7" t="s">
        <v>88</v>
      </c>
      <c r="F20" s="119"/>
      <c r="G20" s="119"/>
    </row>
    <row r="21" spans="1:7" s="7" customFormat="1" ht="24.75" thickBot="1">
      <c r="C21" s="148" t="s">
        <v>39</v>
      </c>
      <c r="D21" s="149"/>
      <c r="E21" s="149"/>
      <c r="F21" s="111" t="s">
        <v>7</v>
      </c>
      <c r="G21" s="111" t="s">
        <v>8</v>
      </c>
    </row>
    <row r="22" spans="1:7" s="7" customFormat="1" ht="24.75" thickTop="1">
      <c r="C22" s="147" t="s">
        <v>40</v>
      </c>
      <c r="D22" s="147"/>
      <c r="E22" s="147"/>
      <c r="F22" s="31">
        <v>9</v>
      </c>
      <c r="G22" s="27">
        <f t="shared" ref="G22:G28" si="0">F22*100/F$28</f>
        <v>33.333333333333336</v>
      </c>
    </row>
    <row r="23" spans="1:7" s="7" customFormat="1" ht="24">
      <c r="C23" s="147" t="s">
        <v>69</v>
      </c>
      <c r="D23" s="147"/>
      <c r="E23" s="147"/>
      <c r="F23" s="31">
        <v>7</v>
      </c>
      <c r="G23" s="27">
        <f t="shared" si="0"/>
        <v>25.925925925925927</v>
      </c>
    </row>
    <row r="24" spans="1:7" s="7" customFormat="1" ht="24">
      <c r="C24" s="147" t="s">
        <v>70</v>
      </c>
      <c r="D24" s="147"/>
      <c r="E24" s="147"/>
      <c r="F24" s="31">
        <v>4</v>
      </c>
      <c r="G24" s="27">
        <v>14.82</v>
      </c>
    </row>
    <row r="25" spans="1:7" s="7" customFormat="1" ht="24">
      <c r="C25" s="147" t="s">
        <v>41</v>
      </c>
      <c r="D25" s="147"/>
      <c r="E25" s="147"/>
      <c r="F25" s="31">
        <v>1</v>
      </c>
      <c r="G25" s="27">
        <f t="shared" si="0"/>
        <v>3.7037037037037037</v>
      </c>
    </row>
    <row r="26" spans="1:7" s="7" customFormat="1" ht="24">
      <c r="C26" s="147" t="s">
        <v>45</v>
      </c>
      <c r="D26" s="147"/>
      <c r="E26" s="147"/>
      <c r="F26" s="31">
        <v>1</v>
      </c>
      <c r="G26" s="27">
        <f t="shared" si="0"/>
        <v>3.7037037037037037</v>
      </c>
    </row>
    <row r="27" spans="1:7" s="7" customFormat="1" ht="24.75" thickBot="1">
      <c r="C27" s="112" t="s">
        <v>30</v>
      </c>
      <c r="D27" s="113"/>
      <c r="E27" s="114"/>
      <c r="F27" s="127">
        <v>5</v>
      </c>
      <c r="G27" s="115">
        <f t="shared" si="0"/>
        <v>18.518518518518519</v>
      </c>
    </row>
    <row r="28" spans="1:7" s="7" customFormat="1" ht="25.5" thickTop="1" thickBot="1">
      <c r="C28" s="144" t="s">
        <v>9</v>
      </c>
      <c r="D28" s="145"/>
      <c r="E28" s="146"/>
      <c r="F28" s="83">
        <f>SUM(F22:F27)</f>
        <v>27</v>
      </c>
      <c r="G28" s="84">
        <f t="shared" si="0"/>
        <v>100</v>
      </c>
    </row>
    <row r="29" spans="1:7" s="7" customFormat="1" ht="12.75" customHeight="1" thickTop="1">
      <c r="C29" s="28"/>
      <c r="D29" s="28"/>
      <c r="E29" s="28"/>
      <c r="F29" s="29"/>
      <c r="G29" s="30"/>
    </row>
    <row r="30" spans="1:7" s="7" customFormat="1" ht="24">
      <c r="B30" s="123" t="s">
        <v>90</v>
      </c>
      <c r="C30" s="76"/>
      <c r="D30" s="76"/>
      <c r="E30" s="71"/>
      <c r="F30" s="72"/>
      <c r="G30" s="119"/>
    </row>
    <row r="31" spans="1:7" s="7" customFormat="1" ht="24">
      <c r="A31" s="7" t="s">
        <v>91</v>
      </c>
      <c r="B31" s="76"/>
      <c r="C31" s="76"/>
      <c r="D31" s="76"/>
      <c r="E31" s="71"/>
      <c r="F31" s="72"/>
      <c r="G31" s="119"/>
    </row>
    <row r="32" spans="1:7" s="7" customFormat="1" ht="24">
      <c r="A32" s="7" t="s">
        <v>138</v>
      </c>
      <c r="E32" s="119"/>
      <c r="F32" s="119"/>
      <c r="G32" s="119"/>
    </row>
    <row r="33" spans="2:8" ht="24">
      <c r="B33" s="7"/>
    </row>
    <row r="34" spans="2:8">
      <c r="H34" s="2" t="s">
        <v>84</v>
      </c>
    </row>
  </sheetData>
  <mergeCells count="18">
    <mergeCell ref="C28:E28"/>
    <mergeCell ref="C14:E14"/>
    <mergeCell ref="C23:E23"/>
    <mergeCell ref="C25:E25"/>
    <mergeCell ref="C24:E24"/>
    <mergeCell ref="C26:E26"/>
    <mergeCell ref="C21:E21"/>
    <mergeCell ref="C22:E22"/>
    <mergeCell ref="B1:G1"/>
    <mergeCell ref="B7:H7"/>
    <mergeCell ref="C11:E11"/>
    <mergeCell ref="C12:E12"/>
    <mergeCell ref="C10:E10"/>
    <mergeCell ref="B2:G2"/>
    <mergeCell ref="B5:G5"/>
    <mergeCell ref="B6:G6"/>
    <mergeCell ref="A3:G3"/>
    <mergeCell ref="A4:G4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30" zoomScaleNormal="130" workbookViewId="0">
      <selection activeCell="D16" sqref="D16"/>
    </sheetView>
  </sheetViews>
  <sheetFormatPr defaultRowHeight="23.25"/>
  <cols>
    <col min="1" max="1" width="10.140625" style="1" customWidth="1"/>
    <col min="2" max="2" width="9.140625" style="1"/>
    <col min="3" max="3" width="17.7109375" style="1" customWidth="1"/>
    <col min="4" max="4" width="23.7109375" style="1" customWidth="1"/>
    <col min="5" max="5" width="8.140625" style="2" customWidth="1"/>
    <col min="6" max="6" width="12" style="2" customWidth="1"/>
    <col min="7" max="7" width="16.42578125" style="2" customWidth="1"/>
    <col min="8" max="256" width="9.140625" style="1"/>
    <col min="257" max="257" width="12.42578125" style="1" customWidth="1"/>
    <col min="258" max="258" width="9.140625" style="1"/>
    <col min="259" max="259" width="17.7109375" style="1" customWidth="1"/>
    <col min="260" max="260" width="23.7109375" style="1" customWidth="1"/>
    <col min="261" max="261" width="8.140625" style="1" customWidth="1"/>
    <col min="262" max="262" width="12" style="1" customWidth="1"/>
    <col min="263" max="263" width="16.42578125" style="1" customWidth="1"/>
    <col min="264" max="512" width="9.140625" style="1"/>
    <col min="513" max="513" width="12.42578125" style="1" customWidth="1"/>
    <col min="514" max="514" width="9.140625" style="1"/>
    <col min="515" max="515" width="17.7109375" style="1" customWidth="1"/>
    <col min="516" max="516" width="23.7109375" style="1" customWidth="1"/>
    <col min="517" max="517" width="8.140625" style="1" customWidth="1"/>
    <col min="518" max="518" width="12" style="1" customWidth="1"/>
    <col min="519" max="519" width="16.42578125" style="1" customWidth="1"/>
    <col min="520" max="768" width="9.140625" style="1"/>
    <col min="769" max="769" width="12.42578125" style="1" customWidth="1"/>
    <col min="770" max="770" width="9.140625" style="1"/>
    <col min="771" max="771" width="17.7109375" style="1" customWidth="1"/>
    <col min="772" max="772" width="23.7109375" style="1" customWidth="1"/>
    <col min="773" max="773" width="8.140625" style="1" customWidth="1"/>
    <col min="774" max="774" width="12" style="1" customWidth="1"/>
    <col min="775" max="775" width="16.42578125" style="1" customWidth="1"/>
    <col min="776" max="1024" width="9.140625" style="1"/>
    <col min="1025" max="1025" width="12.42578125" style="1" customWidth="1"/>
    <col min="1026" max="1026" width="9.140625" style="1"/>
    <col min="1027" max="1027" width="17.7109375" style="1" customWidth="1"/>
    <col min="1028" max="1028" width="23.7109375" style="1" customWidth="1"/>
    <col min="1029" max="1029" width="8.140625" style="1" customWidth="1"/>
    <col min="1030" max="1030" width="12" style="1" customWidth="1"/>
    <col min="1031" max="1031" width="16.42578125" style="1" customWidth="1"/>
    <col min="1032" max="1280" width="9.140625" style="1"/>
    <col min="1281" max="1281" width="12.42578125" style="1" customWidth="1"/>
    <col min="1282" max="1282" width="9.140625" style="1"/>
    <col min="1283" max="1283" width="17.7109375" style="1" customWidth="1"/>
    <col min="1284" max="1284" width="23.7109375" style="1" customWidth="1"/>
    <col min="1285" max="1285" width="8.140625" style="1" customWidth="1"/>
    <col min="1286" max="1286" width="12" style="1" customWidth="1"/>
    <col min="1287" max="1287" width="16.42578125" style="1" customWidth="1"/>
    <col min="1288" max="1536" width="9.140625" style="1"/>
    <col min="1537" max="1537" width="12.42578125" style="1" customWidth="1"/>
    <col min="1538" max="1538" width="9.140625" style="1"/>
    <col min="1539" max="1539" width="17.7109375" style="1" customWidth="1"/>
    <col min="1540" max="1540" width="23.7109375" style="1" customWidth="1"/>
    <col min="1541" max="1541" width="8.140625" style="1" customWidth="1"/>
    <col min="1542" max="1542" width="12" style="1" customWidth="1"/>
    <col min="1543" max="1543" width="16.42578125" style="1" customWidth="1"/>
    <col min="1544" max="1792" width="9.140625" style="1"/>
    <col min="1793" max="1793" width="12.42578125" style="1" customWidth="1"/>
    <col min="1794" max="1794" width="9.140625" style="1"/>
    <col min="1795" max="1795" width="17.7109375" style="1" customWidth="1"/>
    <col min="1796" max="1796" width="23.7109375" style="1" customWidth="1"/>
    <col min="1797" max="1797" width="8.140625" style="1" customWidth="1"/>
    <col min="1798" max="1798" width="12" style="1" customWidth="1"/>
    <col min="1799" max="1799" width="16.42578125" style="1" customWidth="1"/>
    <col min="1800" max="2048" width="9.140625" style="1"/>
    <col min="2049" max="2049" width="12.42578125" style="1" customWidth="1"/>
    <col min="2050" max="2050" width="9.140625" style="1"/>
    <col min="2051" max="2051" width="17.7109375" style="1" customWidth="1"/>
    <col min="2052" max="2052" width="23.7109375" style="1" customWidth="1"/>
    <col min="2053" max="2053" width="8.140625" style="1" customWidth="1"/>
    <col min="2054" max="2054" width="12" style="1" customWidth="1"/>
    <col min="2055" max="2055" width="16.42578125" style="1" customWidth="1"/>
    <col min="2056" max="2304" width="9.140625" style="1"/>
    <col min="2305" max="2305" width="12.42578125" style="1" customWidth="1"/>
    <col min="2306" max="2306" width="9.140625" style="1"/>
    <col min="2307" max="2307" width="17.7109375" style="1" customWidth="1"/>
    <col min="2308" max="2308" width="23.7109375" style="1" customWidth="1"/>
    <col min="2309" max="2309" width="8.140625" style="1" customWidth="1"/>
    <col min="2310" max="2310" width="12" style="1" customWidth="1"/>
    <col min="2311" max="2311" width="16.42578125" style="1" customWidth="1"/>
    <col min="2312" max="2560" width="9.140625" style="1"/>
    <col min="2561" max="2561" width="12.42578125" style="1" customWidth="1"/>
    <col min="2562" max="2562" width="9.140625" style="1"/>
    <col min="2563" max="2563" width="17.7109375" style="1" customWidth="1"/>
    <col min="2564" max="2564" width="23.7109375" style="1" customWidth="1"/>
    <col min="2565" max="2565" width="8.140625" style="1" customWidth="1"/>
    <col min="2566" max="2566" width="12" style="1" customWidth="1"/>
    <col min="2567" max="2567" width="16.42578125" style="1" customWidth="1"/>
    <col min="2568" max="2816" width="9.140625" style="1"/>
    <col min="2817" max="2817" width="12.42578125" style="1" customWidth="1"/>
    <col min="2818" max="2818" width="9.140625" style="1"/>
    <col min="2819" max="2819" width="17.7109375" style="1" customWidth="1"/>
    <col min="2820" max="2820" width="23.7109375" style="1" customWidth="1"/>
    <col min="2821" max="2821" width="8.140625" style="1" customWidth="1"/>
    <col min="2822" max="2822" width="12" style="1" customWidth="1"/>
    <col min="2823" max="2823" width="16.42578125" style="1" customWidth="1"/>
    <col min="2824" max="3072" width="9.140625" style="1"/>
    <col min="3073" max="3073" width="12.42578125" style="1" customWidth="1"/>
    <col min="3074" max="3074" width="9.140625" style="1"/>
    <col min="3075" max="3075" width="17.7109375" style="1" customWidth="1"/>
    <col min="3076" max="3076" width="23.7109375" style="1" customWidth="1"/>
    <col min="3077" max="3077" width="8.140625" style="1" customWidth="1"/>
    <col min="3078" max="3078" width="12" style="1" customWidth="1"/>
    <col min="3079" max="3079" width="16.42578125" style="1" customWidth="1"/>
    <col min="3080" max="3328" width="9.140625" style="1"/>
    <col min="3329" max="3329" width="12.42578125" style="1" customWidth="1"/>
    <col min="3330" max="3330" width="9.140625" style="1"/>
    <col min="3331" max="3331" width="17.7109375" style="1" customWidth="1"/>
    <col min="3332" max="3332" width="23.7109375" style="1" customWidth="1"/>
    <col min="3333" max="3333" width="8.140625" style="1" customWidth="1"/>
    <col min="3334" max="3334" width="12" style="1" customWidth="1"/>
    <col min="3335" max="3335" width="16.42578125" style="1" customWidth="1"/>
    <col min="3336" max="3584" width="9.140625" style="1"/>
    <col min="3585" max="3585" width="12.42578125" style="1" customWidth="1"/>
    <col min="3586" max="3586" width="9.140625" style="1"/>
    <col min="3587" max="3587" width="17.7109375" style="1" customWidth="1"/>
    <col min="3588" max="3588" width="23.7109375" style="1" customWidth="1"/>
    <col min="3589" max="3589" width="8.140625" style="1" customWidth="1"/>
    <col min="3590" max="3590" width="12" style="1" customWidth="1"/>
    <col min="3591" max="3591" width="16.42578125" style="1" customWidth="1"/>
    <col min="3592" max="3840" width="9.140625" style="1"/>
    <col min="3841" max="3841" width="12.42578125" style="1" customWidth="1"/>
    <col min="3842" max="3842" width="9.140625" style="1"/>
    <col min="3843" max="3843" width="17.7109375" style="1" customWidth="1"/>
    <col min="3844" max="3844" width="23.7109375" style="1" customWidth="1"/>
    <col min="3845" max="3845" width="8.140625" style="1" customWidth="1"/>
    <col min="3846" max="3846" width="12" style="1" customWidth="1"/>
    <col min="3847" max="3847" width="16.42578125" style="1" customWidth="1"/>
    <col min="3848" max="4096" width="9.140625" style="1"/>
    <col min="4097" max="4097" width="12.42578125" style="1" customWidth="1"/>
    <col min="4098" max="4098" width="9.140625" style="1"/>
    <col min="4099" max="4099" width="17.7109375" style="1" customWidth="1"/>
    <col min="4100" max="4100" width="23.7109375" style="1" customWidth="1"/>
    <col min="4101" max="4101" width="8.140625" style="1" customWidth="1"/>
    <col min="4102" max="4102" width="12" style="1" customWidth="1"/>
    <col min="4103" max="4103" width="16.42578125" style="1" customWidth="1"/>
    <col min="4104" max="4352" width="9.140625" style="1"/>
    <col min="4353" max="4353" width="12.42578125" style="1" customWidth="1"/>
    <col min="4354" max="4354" width="9.140625" style="1"/>
    <col min="4355" max="4355" width="17.7109375" style="1" customWidth="1"/>
    <col min="4356" max="4356" width="23.7109375" style="1" customWidth="1"/>
    <col min="4357" max="4357" width="8.140625" style="1" customWidth="1"/>
    <col min="4358" max="4358" width="12" style="1" customWidth="1"/>
    <col min="4359" max="4359" width="16.42578125" style="1" customWidth="1"/>
    <col min="4360" max="4608" width="9.140625" style="1"/>
    <col min="4609" max="4609" width="12.42578125" style="1" customWidth="1"/>
    <col min="4610" max="4610" width="9.140625" style="1"/>
    <col min="4611" max="4611" width="17.7109375" style="1" customWidth="1"/>
    <col min="4612" max="4612" width="23.7109375" style="1" customWidth="1"/>
    <col min="4613" max="4613" width="8.140625" style="1" customWidth="1"/>
    <col min="4614" max="4614" width="12" style="1" customWidth="1"/>
    <col min="4615" max="4615" width="16.42578125" style="1" customWidth="1"/>
    <col min="4616" max="4864" width="9.140625" style="1"/>
    <col min="4865" max="4865" width="12.42578125" style="1" customWidth="1"/>
    <col min="4866" max="4866" width="9.140625" style="1"/>
    <col min="4867" max="4867" width="17.7109375" style="1" customWidth="1"/>
    <col min="4868" max="4868" width="23.7109375" style="1" customWidth="1"/>
    <col min="4869" max="4869" width="8.140625" style="1" customWidth="1"/>
    <col min="4870" max="4870" width="12" style="1" customWidth="1"/>
    <col min="4871" max="4871" width="16.42578125" style="1" customWidth="1"/>
    <col min="4872" max="5120" width="9.140625" style="1"/>
    <col min="5121" max="5121" width="12.42578125" style="1" customWidth="1"/>
    <col min="5122" max="5122" width="9.140625" style="1"/>
    <col min="5123" max="5123" width="17.7109375" style="1" customWidth="1"/>
    <col min="5124" max="5124" width="23.7109375" style="1" customWidth="1"/>
    <col min="5125" max="5125" width="8.140625" style="1" customWidth="1"/>
    <col min="5126" max="5126" width="12" style="1" customWidth="1"/>
    <col min="5127" max="5127" width="16.42578125" style="1" customWidth="1"/>
    <col min="5128" max="5376" width="9.140625" style="1"/>
    <col min="5377" max="5377" width="12.42578125" style="1" customWidth="1"/>
    <col min="5378" max="5378" width="9.140625" style="1"/>
    <col min="5379" max="5379" width="17.7109375" style="1" customWidth="1"/>
    <col min="5380" max="5380" width="23.7109375" style="1" customWidth="1"/>
    <col min="5381" max="5381" width="8.140625" style="1" customWidth="1"/>
    <col min="5382" max="5382" width="12" style="1" customWidth="1"/>
    <col min="5383" max="5383" width="16.42578125" style="1" customWidth="1"/>
    <col min="5384" max="5632" width="9.140625" style="1"/>
    <col min="5633" max="5633" width="12.42578125" style="1" customWidth="1"/>
    <col min="5634" max="5634" width="9.140625" style="1"/>
    <col min="5635" max="5635" width="17.7109375" style="1" customWidth="1"/>
    <col min="5636" max="5636" width="23.7109375" style="1" customWidth="1"/>
    <col min="5637" max="5637" width="8.140625" style="1" customWidth="1"/>
    <col min="5638" max="5638" width="12" style="1" customWidth="1"/>
    <col min="5639" max="5639" width="16.42578125" style="1" customWidth="1"/>
    <col min="5640" max="5888" width="9.140625" style="1"/>
    <col min="5889" max="5889" width="12.42578125" style="1" customWidth="1"/>
    <col min="5890" max="5890" width="9.140625" style="1"/>
    <col min="5891" max="5891" width="17.7109375" style="1" customWidth="1"/>
    <col min="5892" max="5892" width="23.7109375" style="1" customWidth="1"/>
    <col min="5893" max="5893" width="8.140625" style="1" customWidth="1"/>
    <col min="5894" max="5894" width="12" style="1" customWidth="1"/>
    <col min="5895" max="5895" width="16.42578125" style="1" customWidth="1"/>
    <col min="5896" max="6144" width="9.140625" style="1"/>
    <col min="6145" max="6145" width="12.42578125" style="1" customWidth="1"/>
    <col min="6146" max="6146" width="9.140625" style="1"/>
    <col min="6147" max="6147" width="17.7109375" style="1" customWidth="1"/>
    <col min="6148" max="6148" width="23.7109375" style="1" customWidth="1"/>
    <col min="6149" max="6149" width="8.140625" style="1" customWidth="1"/>
    <col min="6150" max="6150" width="12" style="1" customWidth="1"/>
    <col min="6151" max="6151" width="16.42578125" style="1" customWidth="1"/>
    <col min="6152" max="6400" width="9.140625" style="1"/>
    <col min="6401" max="6401" width="12.42578125" style="1" customWidth="1"/>
    <col min="6402" max="6402" width="9.140625" style="1"/>
    <col min="6403" max="6403" width="17.7109375" style="1" customWidth="1"/>
    <col min="6404" max="6404" width="23.7109375" style="1" customWidth="1"/>
    <col min="6405" max="6405" width="8.140625" style="1" customWidth="1"/>
    <col min="6406" max="6406" width="12" style="1" customWidth="1"/>
    <col min="6407" max="6407" width="16.42578125" style="1" customWidth="1"/>
    <col min="6408" max="6656" width="9.140625" style="1"/>
    <col min="6657" max="6657" width="12.42578125" style="1" customWidth="1"/>
    <col min="6658" max="6658" width="9.140625" style="1"/>
    <col min="6659" max="6659" width="17.7109375" style="1" customWidth="1"/>
    <col min="6660" max="6660" width="23.7109375" style="1" customWidth="1"/>
    <col min="6661" max="6661" width="8.140625" style="1" customWidth="1"/>
    <col min="6662" max="6662" width="12" style="1" customWidth="1"/>
    <col min="6663" max="6663" width="16.42578125" style="1" customWidth="1"/>
    <col min="6664" max="6912" width="9.140625" style="1"/>
    <col min="6913" max="6913" width="12.42578125" style="1" customWidth="1"/>
    <col min="6914" max="6914" width="9.140625" style="1"/>
    <col min="6915" max="6915" width="17.7109375" style="1" customWidth="1"/>
    <col min="6916" max="6916" width="23.7109375" style="1" customWidth="1"/>
    <col min="6917" max="6917" width="8.140625" style="1" customWidth="1"/>
    <col min="6918" max="6918" width="12" style="1" customWidth="1"/>
    <col min="6919" max="6919" width="16.42578125" style="1" customWidth="1"/>
    <col min="6920" max="7168" width="9.140625" style="1"/>
    <col min="7169" max="7169" width="12.42578125" style="1" customWidth="1"/>
    <col min="7170" max="7170" width="9.140625" style="1"/>
    <col min="7171" max="7171" width="17.7109375" style="1" customWidth="1"/>
    <col min="7172" max="7172" width="23.7109375" style="1" customWidth="1"/>
    <col min="7173" max="7173" width="8.140625" style="1" customWidth="1"/>
    <col min="7174" max="7174" width="12" style="1" customWidth="1"/>
    <col min="7175" max="7175" width="16.42578125" style="1" customWidth="1"/>
    <col min="7176" max="7424" width="9.140625" style="1"/>
    <col min="7425" max="7425" width="12.42578125" style="1" customWidth="1"/>
    <col min="7426" max="7426" width="9.140625" style="1"/>
    <col min="7427" max="7427" width="17.7109375" style="1" customWidth="1"/>
    <col min="7428" max="7428" width="23.7109375" style="1" customWidth="1"/>
    <col min="7429" max="7429" width="8.140625" style="1" customWidth="1"/>
    <col min="7430" max="7430" width="12" style="1" customWidth="1"/>
    <col min="7431" max="7431" width="16.42578125" style="1" customWidth="1"/>
    <col min="7432" max="7680" width="9.140625" style="1"/>
    <col min="7681" max="7681" width="12.42578125" style="1" customWidth="1"/>
    <col min="7682" max="7682" width="9.140625" style="1"/>
    <col min="7683" max="7683" width="17.7109375" style="1" customWidth="1"/>
    <col min="7684" max="7684" width="23.7109375" style="1" customWidth="1"/>
    <col min="7685" max="7685" width="8.140625" style="1" customWidth="1"/>
    <col min="7686" max="7686" width="12" style="1" customWidth="1"/>
    <col min="7687" max="7687" width="16.42578125" style="1" customWidth="1"/>
    <col min="7688" max="7936" width="9.140625" style="1"/>
    <col min="7937" max="7937" width="12.42578125" style="1" customWidth="1"/>
    <col min="7938" max="7938" width="9.140625" style="1"/>
    <col min="7939" max="7939" width="17.7109375" style="1" customWidth="1"/>
    <col min="7940" max="7940" width="23.7109375" style="1" customWidth="1"/>
    <col min="7941" max="7941" width="8.140625" style="1" customWidth="1"/>
    <col min="7942" max="7942" width="12" style="1" customWidth="1"/>
    <col min="7943" max="7943" width="16.42578125" style="1" customWidth="1"/>
    <col min="7944" max="8192" width="9.140625" style="1"/>
    <col min="8193" max="8193" width="12.42578125" style="1" customWidth="1"/>
    <col min="8194" max="8194" width="9.140625" style="1"/>
    <col min="8195" max="8195" width="17.7109375" style="1" customWidth="1"/>
    <col min="8196" max="8196" width="23.7109375" style="1" customWidth="1"/>
    <col min="8197" max="8197" width="8.140625" style="1" customWidth="1"/>
    <col min="8198" max="8198" width="12" style="1" customWidth="1"/>
    <col min="8199" max="8199" width="16.42578125" style="1" customWidth="1"/>
    <col min="8200" max="8448" width="9.140625" style="1"/>
    <col min="8449" max="8449" width="12.42578125" style="1" customWidth="1"/>
    <col min="8450" max="8450" width="9.140625" style="1"/>
    <col min="8451" max="8451" width="17.7109375" style="1" customWidth="1"/>
    <col min="8452" max="8452" width="23.7109375" style="1" customWidth="1"/>
    <col min="8453" max="8453" width="8.140625" style="1" customWidth="1"/>
    <col min="8454" max="8454" width="12" style="1" customWidth="1"/>
    <col min="8455" max="8455" width="16.42578125" style="1" customWidth="1"/>
    <col min="8456" max="8704" width="9.140625" style="1"/>
    <col min="8705" max="8705" width="12.42578125" style="1" customWidth="1"/>
    <col min="8706" max="8706" width="9.140625" style="1"/>
    <col min="8707" max="8707" width="17.7109375" style="1" customWidth="1"/>
    <col min="8708" max="8708" width="23.7109375" style="1" customWidth="1"/>
    <col min="8709" max="8709" width="8.140625" style="1" customWidth="1"/>
    <col min="8710" max="8710" width="12" style="1" customWidth="1"/>
    <col min="8711" max="8711" width="16.42578125" style="1" customWidth="1"/>
    <col min="8712" max="8960" width="9.140625" style="1"/>
    <col min="8961" max="8961" width="12.42578125" style="1" customWidth="1"/>
    <col min="8962" max="8962" width="9.140625" style="1"/>
    <col min="8963" max="8963" width="17.7109375" style="1" customWidth="1"/>
    <col min="8964" max="8964" width="23.7109375" style="1" customWidth="1"/>
    <col min="8965" max="8965" width="8.140625" style="1" customWidth="1"/>
    <col min="8966" max="8966" width="12" style="1" customWidth="1"/>
    <col min="8967" max="8967" width="16.42578125" style="1" customWidth="1"/>
    <col min="8968" max="9216" width="9.140625" style="1"/>
    <col min="9217" max="9217" width="12.42578125" style="1" customWidth="1"/>
    <col min="9218" max="9218" width="9.140625" style="1"/>
    <col min="9219" max="9219" width="17.7109375" style="1" customWidth="1"/>
    <col min="9220" max="9220" width="23.7109375" style="1" customWidth="1"/>
    <col min="9221" max="9221" width="8.140625" style="1" customWidth="1"/>
    <col min="9222" max="9222" width="12" style="1" customWidth="1"/>
    <col min="9223" max="9223" width="16.42578125" style="1" customWidth="1"/>
    <col min="9224" max="9472" width="9.140625" style="1"/>
    <col min="9473" max="9473" width="12.42578125" style="1" customWidth="1"/>
    <col min="9474" max="9474" width="9.140625" style="1"/>
    <col min="9475" max="9475" width="17.7109375" style="1" customWidth="1"/>
    <col min="9476" max="9476" width="23.7109375" style="1" customWidth="1"/>
    <col min="9477" max="9477" width="8.140625" style="1" customWidth="1"/>
    <col min="9478" max="9478" width="12" style="1" customWidth="1"/>
    <col min="9479" max="9479" width="16.42578125" style="1" customWidth="1"/>
    <col min="9480" max="9728" width="9.140625" style="1"/>
    <col min="9729" max="9729" width="12.42578125" style="1" customWidth="1"/>
    <col min="9730" max="9730" width="9.140625" style="1"/>
    <col min="9731" max="9731" width="17.7109375" style="1" customWidth="1"/>
    <col min="9732" max="9732" width="23.7109375" style="1" customWidth="1"/>
    <col min="9733" max="9733" width="8.140625" style="1" customWidth="1"/>
    <col min="9734" max="9734" width="12" style="1" customWidth="1"/>
    <col min="9735" max="9735" width="16.42578125" style="1" customWidth="1"/>
    <col min="9736" max="9984" width="9.140625" style="1"/>
    <col min="9985" max="9985" width="12.42578125" style="1" customWidth="1"/>
    <col min="9986" max="9986" width="9.140625" style="1"/>
    <col min="9987" max="9987" width="17.7109375" style="1" customWidth="1"/>
    <col min="9988" max="9988" width="23.7109375" style="1" customWidth="1"/>
    <col min="9989" max="9989" width="8.140625" style="1" customWidth="1"/>
    <col min="9990" max="9990" width="12" style="1" customWidth="1"/>
    <col min="9991" max="9991" width="16.42578125" style="1" customWidth="1"/>
    <col min="9992" max="10240" width="9.140625" style="1"/>
    <col min="10241" max="10241" width="12.42578125" style="1" customWidth="1"/>
    <col min="10242" max="10242" width="9.140625" style="1"/>
    <col min="10243" max="10243" width="17.7109375" style="1" customWidth="1"/>
    <col min="10244" max="10244" width="23.7109375" style="1" customWidth="1"/>
    <col min="10245" max="10245" width="8.140625" style="1" customWidth="1"/>
    <col min="10246" max="10246" width="12" style="1" customWidth="1"/>
    <col min="10247" max="10247" width="16.42578125" style="1" customWidth="1"/>
    <col min="10248" max="10496" width="9.140625" style="1"/>
    <col min="10497" max="10497" width="12.42578125" style="1" customWidth="1"/>
    <col min="10498" max="10498" width="9.140625" style="1"/>
    <col min="10499" max="10499" width="17.7109375" style="1" customWidth="1"/>
    <col min="10500" max="10500" width="23.7109375" style="1" customWidth="1"/>
    <col min="10501" max="10501" width="8.140625" style="1" customWidth="1"/>
    <col min="10502" max="10502" width="12" style="1" customWidth="1"/>
    <col min="10503" max="10503" width="16.42578125" style="1" customWidth="1"/>
    <col min="10504" max="10752" width="9.140625" style="1"/>
    <col min="10753" max="10753" width="12.42578125" style="1" customWidth="1"/>
    <col min="10754" max="10754" width="9.140625" style="1"/>
    <col min="10755" max="10755" width="17.7109375" style="1" customWidth="1"/>
    <col min="10756" max="10756" width="23.7109375" style="1" customWidth="1"/>
    <col min="10757" max="10757" width="8.140625" style="1" customWidth="1"/>
    <col min="10758" max="10758" width="12" style="1" customWidth="1"/>
    <col min="10759" max="10759" width="16.42578125" style="1" customWidth="1"/>
    <col min="10760" max="11008" width="9.140625" style="1"/>
    <col min="11009" max="11009" width="12.42578125" style="1" customWidth="1"/>
    <col min="11010" max="11010" width="9.140625" style="1"/>
    <col min="11011" max="11011" width="17.7109375" style="1" customWidth="1"/>
    <col min="11012" max="11012" width="23.7109375" style="1" customWidth="1"/>
    <col min="11013" max="11013" width="8.140625" style="1" customWidth="1"/>
    <col min="11014" max="11014" width="12" style="1" customWidth="1"/>
    <col min="11015" max="11015" width="16.42578125" style="1" customWidth="1"/>
    <col min="11016" max="11264" width="9.140625" style="1"/>
    <col min="11265" max="11265" width="12.42578125" style="1" customWidth="1"/>
    <col min="11266" max="11266" width="9.140625" style="1"/>
    <col min="11267" max="11267" width="17.7109375" style="1" customWidth="1"/>
    <col min="11268" max="11268" width="23.7109375" style="1" customWidth="1"/>
    <col min="11269" max="11269" width="8.140625" style="1" customWidth="1"/>
    <col min="11270" max="11270" width="12" style="1" customWidth="1"/>
    <col min="11271" max="11271" width="16.42578125" style="1" customWidth="1"/>
    <col min="11272" max="11520" width="9.140625" style="1"/>
    <col min="11521" max="11521" width="12.42578125" style="1" customWidth="1"/>
    <col min="11522" max="11522" width="9.140625" style="1"/>
    <col min="11523" max="11523" width="17.7109375" style="1" customWidth="1"/>
    <col min="11524" max="11524" width="23.7109375" style="1" customWidth="1"/>
    <col min="11525" max="11525" width="8.140625" style="1" customWidth="1"/>
    <col min="11526" max="11526" width="12" style="1" customWidth="1"/>
    <col min="11527" max="11527" width="16.42578125" style="1" customWidth="1"/>
    <col min="11528" max="11776" width="9.140625" style="1"/>
    <col min="11777" max="11777" width="12.42578125" style="1" customWidth="1"/>
    <col min="11778" max="11778" width="9.140625" style="1"/>
    <col min="11779" max="11779" width="17.7109375" style="1" customWidth="1"/>
    <col min="11780" max="11780" width="23.7109375" style="1" customWidth="1"/>
    <col min="11781" max="11781" width="8.140625" style="1" customWidth="1"/>
    <col min="11782" max="11782" width="12" style="1" customWidth="1"/>
    <col min="11783" max="11783" width="16.42578125" style="1" customWidth="1"/>
    <col min="11784" max="12032" width="9.140625" style="1"/>
    <col min="12033" max="12033" width="12.42578125" style="1" customWidth="1"/>
    <col min="12034" max="12034" width="9.140625" style="1"/>
    <col min="12035" max="12035" width="17.7109375" style="1" customWidth="1"/>
    <col min="12036" max="12036" width="23.7109375" style="1" customWidth="1"/>
    <col min="12037" max="12037" width="8.140625" style="1" customWidth="1"/>
    <col min="12038" max="12038" width="12" style="1" customWidth="1"/>
    <col min="12039" max="12039" width="16.42578125" style="1" customWidth="1"/>
    <col min="12040" max="12288" width="9.140625" style="1"/>
    <col min="12289" max="12289" width="12.42578125" style="1" customWidth="1"/>
    <col min="12290" max="12290" width="9.140625" style="1"/>
    <col min="12291" max="12291" width="17.7109375" style="1" customWidth="1"/>
    <col min="12292" max="12292" width="23.7109375" style="1" customWidth="1"/>
    <col min="12293" max="12293" width="8.140625" style="1" customWidth="1"/>
    <col min="12294" max="12294" width="12" style="1" customWidth="1"/>
    <col min="12295" max="12295" width="16.42578125" style="1" customWidth="1"/>
    <col min="12296" max="12544" width="9.140625" style="1"/>
    <col min="12545" max="12545" width="12.42578125" style="1" customWidth="1"/>
    <col min="12546" max="12546" width="9.140625" style="1"/>
    <col min="12547" max="12547" width="17.7109375" style="1" customWidth="1"/>
    <col min="12548" max="12548" width="23.7109375" style="1" customWidth="1"/>
    <col min="12549" max="12549" width="8.140625" style="1" customWidth="1"/>
    <col min="12550" max="12550" width="12" style="1" customWidth="1"/>
    <col min="12551" max="12551" width="16.42578125" style="1" customWidth="1"/>
    <col min="12552" max="12800" width="9.140625" style="1"/>
    <col min="12801" max="12801" width="12.42578125" style="1" customWidth="1"/>
    <col min="12802" max="12802" width="9.140625" style="1"/>
    <col min="12803" max="12803" width="17.7109375" style="1" customWidth="1"/>
    <col min="12804" max="12804" width="23.7109375" style="1" customWidth="1"/>
    <col min="12805" max="12805" width="8.140625" style="1" customWidth="1"/>
    <col min="12806" max="12806" width="12" style="1" customWidth="1"/>
    <col min="12807" max="12807" width="16.42578125" style="1" customWidth="1"/>
    <col min="12808" max="13056" width="9.140625" style="1"/>
    <col min="13057" max="13057" width="12.42578125" style="1" customWidth="1"/>
    <col min="13058" max="13058" width="9.140625" style="1"/>
    <col min="13059" max="13059" width="17.7109375" style="1" customWidth="1"/>
    <col min="13060" max="13060" width="23.7109375" style="1" customWidth="1"/>
    <col min="13061" max="13061" width="8.140625" style="1" customWidth="1"/>
    <col min="13062" max="13062" width="12" style="1" customWidth="1"/>
    <col min="13063" max="13063" width="16.42578125" style="1" customWidth="1"/>
    <col min="13064" max="13312" width="9.140625" style="1"/>
    <col min="13313" max="13313" width="12.42578125" style="1" customWidth="1"/>
    <col min="13314" max="13314" width="9.140625" style="1"/>
    <col min="13315" max="13315" width="17.7109375" style="1" customWidth="1"/>
    <col min="13316" max="13316" width="23.7109375" style="1" customWidth="1"/>
    <col min="13317" max="13317" width="8.140625" style="1" customWidth="1"/>
    <col min="13318" max="13318" width="12" style="1" customWidth="1"/>
    <col min="13319" max="13319" width="16.42578125" style="1" customWidth="1"/>
    <col min="13320" max="13568" width="9.140625" style="1"/>
    <col min="13569" max="13569" width="12.42578125" style="1" customWidth="1"/>
    <col min="13570" max="13570" width="9.140625" style="1"/>
    <col min="13571" max="13571" width="17.7109375" style="1" customWidth="1"/>
    <col min="13572" max="13572" width="23.7109375" style="1" customWidth="1"/>
    <col min="13573" max="13573" width="8.140625" style="1" customWidth="1"/>
    <col min="13574" max="13574" width="12" style="1" customWidth="1"/>
    <col min="13575" max="13575" width="16.42578125" style="1" customWidth="1"/>
    <col min="13576" max="13824" width="9.140625" style="1"/>
    <col min="13825" max="13825" width="12.42578125" style="1" customWidth="1"/>
    <col min="13826" max="13826" width="9.140625" style="1"/>
    <col min="13827" max="13827" width="17.7109375" style="1" customWidth="1"/>
    <col min="13828" max="13828" width="23.7109375" style="1" customWidth="1"/>
    <col min="13829" max="13829" width="8.140625" style="1" customWidth="1"/>
    <col min="13830" max="13830" width="12" style="1" customWidth="1"/>
    <col min="13831" max="13831" width="16.42578125" style="1" customWidth="1"/>
    <col min="13832" max="14080" width="9.140625" style="1"/>
    <col min="14081" max="14081" width="12.42578125" style="1" customWidth="1"/>
    <col min="14082" max="14082" width="9.140625" style="1"/>
    <col min="14083" max="14083" width="17.7109375" style="1" customWidth="1"/>
    <col min="14084" max="14084" width="23.7109375" style="1" customWidth="1"/>
    <col min="14085" max="14085" width="8.140625" style="1" customWidth="1"/>
    <col min="14086" max="14086" width="12" style="1" customWidth="1"/>
    <col min="14087" max="14087" width="16.42578125" style="1" customWidth="1"/>
    <col min="14088" max="14336" width="9.140625" style="1"/>
    <col min="14337" max="14337" width="12.42578125" style="1" customWidth="1"/>
    <col min="14338" max="14338" width="9.140625" style="1"/>
    <col min="14339" max="14339" width="17.7109375" style="1" customWidth="1"/>
    <col min="14340" max="14340" width="23.7109375" style="1" customWidth="1"/>
    <col min="14341" max="14341" width="8.140625" style="1" customWidth="1"/>
    <col min="14342" max="14342" width="12" style="1" customWidth="1"/>
    <col min="14343" max="14343" width="16.42578125" style="1" customWidth="1"/>
    <col min="14344" max="14592" width="9.140625" style="1"/>
    <col min="14593" max="14593" width="12.42578125" style="1" customWidth="1"/>
    <col min="14594" max="14594" width="9.140625" style="1"/>
    <col min="14595" max="14595" width="17.7109375" style="1" customWidth="1"/>
    <col min="14596" max="14596" width="23.7109375" style="1" customWidth="1"/>
    <col min="14597" max="14597" width="8.140625" style="1" customWidth="1"/>
    <col min="14598" max="14598" width="12" style="1" customWidth="1"/>
    <col min="14599" max="14599" width="16.42578125" style="1" customWidth="1"/>
    <col min="14600" max="14848" width="9.140625" style="1"/>
    <col min="14849" max="14849" width="12.42578125" style="1" customWidth="1"/>
    <col min="14850" max="14850" width="9.140625" style="1"/>
    <col min="14851" max="14851" width="17.7109375" style="1" customWidth="1"/>
    <col min="14852" max="14852" width="23.7109375" style="1" customWidth="1"/>
    <col min="14853" max="14853" width="8.140625" style="1" customWidth="1"/>
    <col min="14854" max="14854" width="12" style="1" customWidth="1"/>
    <col min="14855" max="14855" width="16.42578125" style="1" customWidth="1"/>
    <col min="14856" max="15104" width="9.140625" style="1"/>
    <col min="15105" max="15105" width="12.42578125" style="1" customWidth="1"/>
    <col min="15106" max="15106" width="9.140625" style="1"/>
    <col min="15107" max="15107" width="17.7109375" style="1" customWidth="1"/>
    <col min="15108" max="15108" width="23.7109375" style="1" customWidth="1"/>
    <col min="15109" max="15109" width="8.140625" style="1" customWidth="1"/>
    <col min="15110" max="15110" width="12" style="1" customWidth="1"/>
    <col min="15111" max="15111" width="16.42578125" style="1" customWidth="1"/>
    <col min="15112" max="15360" width="9.140625" style="1"/>
    <col min="15361" max="15361" width="12.42578125" style="1" customWidth="1"/>
    <col min="15362" max="15362" width="9.140625" style="1"/>
    <col min="15363" max="15363" width="17.7109375" style="1" customWidth="1"/>
    <col min="15364" max="15364" width="23.7109375" style="1" customWidth="1"/>
    <col min="15365" max="15365" width="8.140625" style="1" customWidth="1"/>
    <col min="15366" max="15366" width="12" style="1" customWidth="1"/>
    <col min="15367" max="15367" width="16.42578125" style="1" customWidth="1"/>
    <col min="15368" max="15616" width="9.140625" style="1"/>
    <col min="15617" max="15617" width="12.42578125" style="1" customWidth="1"/>
    <col min="15618" max="15618" width="9.140625" style="1"/>
    <col min="15619" max="15619" width="17.7109375" style="1" customWidth="1"/>
    <col min="15620" max="15620" width="23.7109375" style="1" customWidth="1"/>
    <col min="15621" max="15621" width="8.140625" style="1" customWidth="1"/>
    <col min="15622" max="15622" width="12" style="1" customWidth="1"/>
    <col min="15623" max="15623" width="16.42578125" style="1" customWidth="1"/>
    <col min="15624" max="15872" width="9.140625" style="1"/>
    <col min="15873" max="15873" width="12.42578125" style="1" customWidth="1"/>
    <col min="15874" max="15874" width="9.140625" style="1"/>
    <col min="15875" max="15875" width="17.7109375" style="1" customWidth="1"/>
    <col min="15876" max="15876" width="23.7109375" style="1" customWidth="1"/>
    <col min="15877" max="15877" width="8.140625" style="1" customWidth="1"/>
    <col min="15878" max="15878" width="12" style="1" customWidth="1"/>
    <col min="15879" max="15879" width="16.42578125" style="1" customWidth="1"/>
    <col min="15880" max="16128" width="9.140625" style="1"/>
    <col min="16129" max="16129" width="12.42578125" style="1" customWidth="1"/>
    <col min="16130" max="16130" width="9.140625" style="1"/>
    <col min="16131" max="16131" width="17.7109375" style="1" customWidth="1"/>
    <col min="16132" max="16132" width="23.7109375" style="1" customWidth="1"/>
    <col min="16133" max="16133" width="8.140625" style="1" customWidth="1"/>
    <col min="16134" max="16134" width="12" style="1" customWidth="1"/>
    <col min="16135" max="16135" width="16.42578125" style="1" customWidth="1"/>
    <col min="16136" max="16384" width="9.140625" style="1"/>
  </cols>
  <sheetData>
    <row r="1" spans="1:8" s="9" customFormat="1" ht="24">
      <c r="A1" s="151" t="s">
        <v>28</v>
      </c>
      <c r="B1" s="151"/>
      <c r="C1" s="151"/>
      <c r="D1" s="151"/>
      <c r="E1" s="151"/>
      <c r="F1" s="151"/>
      <c r="G1" s="151"/>
      <c r="H1" s="73"/>
    </row>
    <row r="2" spans="1:8" ht="11.25" customHeight="1">
      <c r="A2" s="74"/>
      <c r="B2" s="74"/>
      <c r="C2" s="74"/>
      <c r="D2" s="74"/>
      <c r="E2" s="74"/>
      <c r="F2" s="74"/>
      <c r="G2" s="75"/>
      <c r="H2" s="75"/>
    </row>
    <row r="3" spans="1:8" s="7" customFormat="1" ht="24">
      <c r="B3" s="7" t="s">
        <v>128</v>
      </c>
      <c r="F3" s="119"/>
      <c r="G3" s="119"/>
    </row>
    <row r="4" spans="1:8" ht="24">
      <c r="B4" s="150" t="s">
        <v>37</v>
      </c>
      <c r="C4" s="150"/>
      <c r="D4" s="150"/>
      <c r="E4" s="150"/>
      <c r="F4" s="150"/>
    </row>
    <row r="5" spans="1:8" s="7" customFormat="1" ht="23.25" customHeight="1" thickBot="1">
      <c r="A5" s="25"/>
      <c r="B5" s="148" t="s">
        <v>127</v>
      </c>
      <c r="C5" s="149"/>
      <c r="D5" s="149"/>
      <c r="E5" s="111" t="s">
        <v>7</v>
      </c>
      <c r="F5" s="111" t="s">
        <v>8</v>
      </c>
      <c r="G5" s="107"/>
    </row>
    <row r="6" spans="1:8" s="7" customFormat="1" ht="23.25" customHeight="1" thickTop="1">
      <c r="A6" s="25"/>
      <c r="B6" s="155" t="s">
        <v>11</v>
      </c>
      <c r="C6" s="155"/>
      <c r="D6" s="155"/>
      <c r="E6" s="31">
        <v>14</v>
      </c>
      <c r="F6" s="27">
        <f t="shared" ref="F6:F12" si="0">E6*100/$E$12</f>
        <v>37.837837837837839</v>
      </c>
      <c r="G6" s="107"/>
    </row>
    <row r="7" spans="1:8" s="7" customFormat="1" ht="23.25" customHeight="1">
      <c r="A7" s="25"/>
      <c r="B7" s="155" t="s">
        <v>107</v>
      </c>
      <c r="C7" s="155"/>
      <c r="D7" s="155"/>
      <c r="E7" s="31">
        <v>8</v>
      </c>
      <c r="F7" s="27">
        <f t="shared" si="0"/>
        <v>21.621621621621621</v>
      </c>
      <c r="G7" s="107"/>
    </row>
    <row r="8" spans="1:8" s="7" customFormat="1" ht="23.25" customHeight="1">
      <c r="A8" s="25"/>
      <c r="B8" s="140" t="s">
        <v>68</v>
      </c>
      <c r="C8" s="141"/>
      <c r="D8" s="142"/>
      <c r="E8" s="31">
        <v>7</v>
      </c>
      <c r="F8" s="27">
        <f t="shared" si="0"/>
        <v>18.918918918918919</v>
      </c>
      <c r="G8" s="107"/>
    </row>
    <row r="9" spans="1:8" s="7" customFormat="1" ht="23.25" customHeight="1">
      <c r="A9" s="25"/>
      <c r="B9" s="155" t="s">
        <v>43</v>
      </c>
      <c r="C9" s="155"/>
      <c r="D9" s="155"/>
      <c r="E9" s="31">
        <v>3</v>
      </c>
      <c r="F9" s="27">
        <f t="shared" si="0"/>
        <v>8.1081081081081088</v>
      </c>
      <c r="G9" s="107"/>
    </row>
    <row r="10" spans="1:8" s="7" customFormat="1" ht="23.25" customHeight="1">
      <c r="A10" s="25"/>
      <c r="B10" s="155" t="s">
        <v>3</v>
      </c>
      <c r="C10" s="155"/>
      <c r="D10" s="155"/>
      <c r="E10" s="31">
        <v>3</v>
      </c>
      <c r="F10" s="27">
        <f t="shared" si="0"/>
        <v>8.1081081081081088</v>
      </c>
      <c r="G10" s="107"/>
    </row>
    <row r="11" spans="1:8" s="7" customFormat="1" ht="23.25" customHeight="1">
      <c r="A11" s="25"/>
      <c r="B11" s="87" t="s">
        <v>10</v>
      </c>
      <c r="C11" s="88"/>
      <c r="D11" s="89"/>
      <c r="E11" s="128">
        <v>2</v>
      </c>
      <c r="F11" s="27">
        <v>5.4</v>
      </c>
      <c r="G11" s="107"/>
    </row>
    <row r="12" spans="1:8" s="7" customFormat="1" ht="24.75" thickBot="1">
      <c r="A12" s="25"/>
      <c r="B12" s="152" t="s">
        <v>42</v>
      </c>
      <c r="C12" s="153"/>
      <c r="D12" s="154"/>
      <c r="E12" s="83">
        <f>SUM(E6:E11)</f>
        <v>37</v>
      </c>
      <c r="F12" s="84">
        <f t="shared" si="0"/>
        <v>100</v>
      </c>
      <c r="G12" s="107"/>
    </row>
    <row r="13" spans="1:8" s="7" customFormat="1" ht="24.75" thickTop="1">
      <c r="A13" s="25"/>
      <c r="B13" s="28"/>
      <c r="C13" s="28"/>
      <c r="D13" s="28"/>
      <c r="E13" s="29"/>
      <c r="F13" s="30"/>
      <c r="G13" s="107"/>
    </row>
    <row r="14" spans="1:8" s="7" customFormat="1" ht="24">
      <c r="B14" s="20"/>
      <c r="C14" s="7" t="s">
        <v>129</v>
      </c>
      <c r="F14" s="119"/>
      <c r="G14" s="119"/>
      <c r="H14" s="119"/>
    </row>
    <row r="15" spans="1:8" s="7" customFormat="1" ht="24">
      <c r="B15" s="7" t="s">
        <v>130</v>
      </c>
      <c r="F15" s="119"/>
      <c r="G15" s="119"/>
      <c r="H15" s="119"/>
    </row>
    <row r="16" spans="1:8" ht="24">
      <c r="B16" s="7" t="s">
        <v>108</v>
      </c>
      <c r="E16" s="1"/>
      <c r="H16" s="2"/>
    </row>
    <row r="17" spans="2:8" s="7" customFormat="1" ht="24">
      <c r="B17" s="7" t="s">
        <v>93</v>
      </c>
      <c r="F17" s="119"/>
      <c r="G17" s="119"/>
      <c r="H17" s="119"/>
    </row>
  </sheetData>
  <mergeCells count="9">
    <mergeCell ref="B4:F4"/>
    <mergeCell ref="A1:G1"/>
    <mergeCell ref="B12:D12"/>
    <mergeCell ref="B9:D9"/>
    <mergeCell ref="B10:D10"/>
    <mergeCell ref="B5:D5"/>
    <mergeCell ref="B6:D6"/>
    <mergeCell ref="B7:D7"/>
    <mergeCell ref="B8:D8"/>
  </mergeCells>
  <pageMargins left="0.45" right="0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82"/>
  <sheetViews>
    <sheetView zoomScale="120" zoomScaleNormal="120" workbookViewId="0">
      <selection activeCell="C15" sqref="C15:F15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9.140625" style="1"/>
    <col min="5" max="5" width="15.42578125" style="1" customWidth="1"/>
    <col min="6" max="6" width="27.85546875" style="1" customWidth="1"/>
    <col min="7" max="7" width="6.28515625" style="2" customWidth="1"/>
    <col min="8" max="8" width="7" style="2" customWidth="1"/>
    <col min="9" max="9" width="14.2851562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9" customFormat="1" ht="24">
      <c r="B1" s="151" t="s">
        <v>94</v>
      </c>
      <c r="C1" s="151"/>
      <c r="D1" s="151"/>
      <c r="E1" s="151"/>
      <c r="F1" s="151"/>
      <c r="G1" s="151"/>
      <c r="H1" s="151"/>
      <c r="I1" s="151"/>
    </row>
    <row r="2" spans="2:11" s="9" customFormat="1" ht="24.75" thickBot="1">
      <c r="C2" s="34" t="s">
        <v>131</v>
      </c>
      <c r="G2" s="14"/>
      <c r="H2" s="14"/>
      <c r="I2" s="14"/>
    </row>
    <row r="3" spans="2:11" s="9" customFormat="1" ht="20.25" customHeight="1" thickTop="1">
      <c r="C3" s="187" t="s">
        <v>12</v>
      </c>
      <c r="D3" s="188"/>
      <c r="E3" s="188"/>
      <c r="F3" s="189"/>
      <c r="G3" s="193"/>
      <c r="H3" s="195" t="s">
        <v>13</v>
      </c>
      <c r="I3" s="195" t="s">
        <v>14</v>
      </c>
    </row>
    <row r="4" spans="2:11" s="9" customFormat="1" ht="12" customHeight="1" thickBot="1">
      <c r="C4" s="190"/>
      <c r="D4" s="191"/>
      <c r="E4" s="191"/>
      <c r="F4" s="192"/>
      <c r="G4" s="194"/>
      <c r="H4" s="196"/>
      <c r="I4" s="196"/>
    </row>
    <row r="5" spans="2:11" s="9" customFormat="1" ht="24.75" thickTop="1">
      <c r="C5" s="197" t="s">
        <v>15</v>
      </c>
      <c r="D5" s="198"/>
      <c r="E5" s="198"/>
      <c r="F5" s="199"/>
      <c r="G5" s="56"/>
      <c r="H5" s="57"/>
      <c r="I5" s="57"/>
    </row>
    <row r="6" spans="2:11" s="9" customFormat="1" ht="24">
      <c r="C6" s="165" t="s">
        <v>16</v>
      </c>
      <c r="D6" s="166"/>
      <c r="E6" s="166"/>
      <c r="F6" s="167"/>
      <c r="G6" s="35">
        <f>DATA!J29</f>
        <v>4.5185185185185182</v>
      </c>
      <c r="H6" s="35">
        <f>DATA!J30</f>
        <v>0.50917507721731636</v>
      </c>
      <c r="I6" s="36" t="str">
        <f>IF(G6&gt;4.5,"มากที่สุด",IF(G6&gt;3.5,"มาก",IF(G6&gt;2.5,"ปานกลาง",IF(G6&gt;1.5,"น้อย",IF(G6&lt;=1.5,"น้อยที่สุด")))))</f>
        <v>มากที่สุด</v>
      </c>
    </row>
    <row r="7" spans="2:11" s="9" customFormat="1" ht="24">
      <c r="C7" s="165" t="s">
        <v>71</v>
      </c>
      <c r="D7" s="166"/>
      <c r="E7" s="166"/>
      <c r="F7" s="167"/>
      <c r="G7" s="35">
        <f>DATA!K29</f>
        <v>4.4444444444444446</v>
      </c>
      <c r="H7" s="35">
        <f>DATA!K30</f>
        <v>0.50636968354183187</v>
      </c>
      <c r="I7" s="36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9" customFormat="1" ht="24">
      <c r="C8" s="37" t="s">
        <v>72</v>
      </c>
      <c r="D8" s="37"/>
      <c r="E8" s="37"/>
      <c r="F8" s="37"/>
      <c r="G8" s="35">
        <f>DATA!L29</f>
        <v>4.6296296296296298</v>
      </c>
      <c r="H8" s="35">
        <f>DATA!L30</f>
        <v>0.56487903049088251</v>
      </c>
      <c r="I8" s="36" t="str">
        <f t="shared" ref="I8:I25" si="0">IF(G8&gt;4.5,"มากที่สุด",IF(G8&gt;3.5,"มาก",IF(G8&gt;2.5,"ปานกลาง",IF(G8&gt;1.5,"น้อย",IF(G8&lt;=1.5,"น้อยที่สุด")))))</f>
        <v>มากที่สุด</v>
      </c>
    </row>
    <row r="9" spans="2:11" s="9" customFormat="1" ht="24">
      <c r="C9" s="157" t="s">
        <v>17</v>
      </c>
      <c r="D9" s="158"/>
      <c r="E9" s="158"/>
      <c r="F9" s="159"/>
      <c r="G9" s="38">
        <f>DATA!L32</f>
        <v>4.5308641975308639</v>
      </c>
      <c r="H9" s="38">
        <f>DATA!L31</f>
        <v>0.52646034402142705</v>
      </c>
      <c r="I9" s="39" t="str">
        <f>IF(G9&gt;4.5,"มากที่สุด",IF(G9&gt;3.5,"มาก",IF(G9&gt;2.5,"ปานกลาง",IF(G9&gt;1.5,"น้อย",IF(G9&lt;=1.5,"น้อยที่สุด")))))</f>
        <v>มากที่สุด</v>
      </c>
      <c r="K9" s="40"/>
    </row>
    <row r="10" spans="2:11" s="9" customFormat="1" ht="24">
      <c r="C10" s="165" t="s">
        <v>18</v>
      </c>
      <c r="D10" s="166"/>
      <c r="E10" s="166"/>
      <c r="F10" s="167"/>
      <c r="G10" s="36"/>
      <c r="H10" s="36"/>
      <c r="I10" s="36"/>
    </row>
    <row r="11" spans="2:11" s="9" customFormat="1" ht="24">
      <c r="C11" s="37" t="s">
        <v>19</v>
      </c>
      <c r="D11" s="37"/>
      <c r="E11" s="37"/>
      <c r="F11" s="37"/>
      <c r="G11" s="35">
        <f>DATA!M29</f>
        <v>4.7407407407407405</v>
      </c>
      <c r="H11" s="35">
        <f>DATA!M30</f>
        <v>0.44657608470472243</v>
      </c>
      <c r="I11" s="36" t="str">
        <f t="shared" si="0"/>
        <v>มากที่สุด</v>
      </c>
    </row>
    <row r="12" spans="2:11" s="9" customFormat="1" ht="24">
      <c r="C12" s="165" t="s">
        <v>20</v>
      </c>
      <c r="D12" s="166"/>
      <c r="E12" s="166"/>
      <c r="F12" s="167"/>
      <c r="G12" s="35">
        <f>DATA!N29</f>
        <v>4.7037037037037033</v>
      </c>
      <c r="H12" s="35">
        <f>DATA!N30</f>
        <v>0.54170775649541447</v>
      </c>
      <c r="I12" s="36" t="str">
        <f>IF(G12&gt;4.5,"มากที่สุด",IF(G12&gt;3.5,"มาก",IF(G12&gt;2.5,"ปานกลาง",IF(G12&gt;1.5,"น้อย",IF(G12&lt;=1.5,"น้อยที่สุด")))))</f>
        <v>มากที่สุด</v>
      </c>
    </row>
    <row r="13" spans="2:11" s="9" customFormat="1" ht="24">
      <c r="C13" s="157" t="s">
        <v>31</v>
      </c>
      <c r="D13" s="158"/>
      <c r="E13" s="158"/>
      <c r="F13" s="159"/>
      <c r="G13" s="41">
        <f>DATA!N32</f>
        <v>4.7222222222222223</v>
      </c>
      <c r="H13" s="41">
        <f>DATA!N31</f>
        <v>0.49207556815988412</v>
      </c>
      <c r="I13" s="42" t="str">
        <f t="shared" si="0"/>
        <v>มากที่สุด</v>
      </c>
    </row>
    <row r="14" spans="2:11" s="9" customFormat="1" ht="24">
      <c r="C14" s="165" t="s">
        <v>21</v>
      </c>
      <c r="D14" s="166"/>
      <c r="E14" s="166"/>
      <c r="F14" s="167"/>
      <c r="G14" s="35"/>
      <c r="H14" s="35"/>
      <c r="I14" s="36"/>
    </row>
    <row r="15" spans="2:11" s="9" customFormat="1" ht="24">
      <c r="C15" s="165" t="s">
        <v>73</v>
      </c>
      <c r="D15" s="166"/>
      <c r="E15" s="166"/>
      <c r="F15" s="167"/>
      <c r="G15" s="35">
        <f>DATA!O29</f>
        <v>4.7777777777777777</v>
      </c>
      <c r="H15" s="35">
        <f>DATA!O30</f>
        <v>0.4236592728681618</v>
      </c>
      <c r="I15" s="36" t="str">
        <f t="shared" si="0"/>
        <v>มากที่สุด</v>
      </c>
    </row>
    <row r="16" spans="2:11" s="9" customFormat="1" ht="24">
      <c r="C16" s="165" t="s">
        <v>22</v>
      </c>
      <c r="D16" s="166"/>
      <c r="E16" s="166"/>
      <c r="F16" s="167"/>
      <c r="G16" s="35">
        <f>DATA!P29</f>
        <v>4.6296296296296298</v>
      </c>
      <c r="H16" s="35">
        <f>DATA!P30</f>
        <v>0.62929436356239232</v>
      </c>
      <c r="I16" s="36" t="str">
        <f t="shared" si="0"/>
        <v>มากที่สุด</v>
      </c>
    </row>
    <row r="17" spans="3:9" s="9" customFormat="1" ht="24">
      <c r="C17" s="37" t="s">
        <v>74</v>
      </c>
      <c r="D17" s="37"/>
      <c r="E17" s="37"/>
      <c r="F17" s="37"/>
      <c r="G17" s="35">
        <f>DATA!Q29</f>
        <v>4.7037037037037033</v>
      </c>
      <c r="H17" s="35">
        <f>DATA!Q30</f>
        <v>0.54170775649541447</v>
      </c>
      <c r="I17" s="36" t="str">
        <f t="shared" si="0"/>
        <v>มากที่สุด</v>
      </c>
    </row>
    <row r="18" spans="3:9" s="9" customFormat="1" ht="24">
      <c r="C18" s="165" t="s">
        <v>75</v>
      </c>
      <c r="D18" s="166"/>
      <c r="E18" s="166"/>
      <c r="F18" s="167"/>
      <c r="G18" s="35">
        <f>DATA!R29</f>
        <v>4.8148148148148149</v>
      </c>
      <c r="H18" s="35">
        <f>DATA!R30</f>
        <v>0.39584739066356961</v>
      </c>
      <c r="I18" s="36" t="str">
        <f t="shared" si="0"/>
        <v>มากที่สุด</v>
      </c>
    </row>
    <row r="19" spans="3:9" s="9" customFormat="1" ht="24">
      <c r="C19" s="157" t="s">
        <v>32</v>
      </c>
      <c r="D19" s="158"/>
      <c r="E19" s="158"/>
      <c r="F19" s="159"/>
      <c r="G19" s="41">
        <f>DATA!R32</f>
        <v>4.7314814814814818</v>
      </c>
      <c r="H19" s="41">
        <f>DATA!R31</f>
        <v>0.50430819610948818</v>
      </c>
      <c r="I19" s="43" t="str">
        <f t="shared" si="0"/>
        <v>มากที่สุด</v>
      </c>
    </row>
    <row r="20" spans="3:9" s="9" customFormat="1" ht="24">
      <c r="C20" s="165" t="s">
        <v>76</v>
      </c>
      <c r="D20" s="166"/>
      <c r="E20" s="166"/>
      <c r="F20" s="167"/>
      <c r="G20" s="41"/>
      <c r="H20" s="41"/>
      <c r="I20" s="43"/>
    </row>
    <row r="21" spans="3:9" s="9" customFormat="1" ht="24">
      <c r="C21" s="168" t="s">
        <v>77</v>
      </c>
      <c r="D21" s="168"/>
      <c r="E21" s="168"/>
      <c r="F21" s="168"/>
      <c r="G21" s="45">
        <f>DATA!S29</f>
        <v>4.666666666666667</v>
      </c>
      <c r="H21" s="45">
        <f>DATA!S30</f>
        <v>0.48038446141526142</v>
      </c>
      <c r="I21" s="46" t="str">
        <f t="shared" si="0"/>
        <v>มากที่สุด</v>
      </c>
    </row>
    <row r="22" spans="3:9" s="9" customFormat="1" ht="24">
      <c r="C22" s="169" t="s">
        <v>78</v>
      </c>
      <c r="D22" s="170"/>
      <c r="E22" s="170"/>
      <c r="F22" s="171"/>
      <c r="G22" s="181">
        <f>DATA!T29</f>
        <v>4.6296296296296298</v>
      </c>
      <c r="H22" s="181">
        <f>DATA!T30</f>
        <v>0.56487903049088251</v>
      </c>
      <c r="I22" s="184" t="str">
        <f t="shared" si="0"/>
        <v>มากที่สุด</v>
      </c>
    </row>
    <row r="23" spans="3:9" s="9" customFormat="1" ht="24">
      <c r="C23" s="175" t="s">
        <v>79</v>
      </c>
      <c r="D23" s="176"/>
      <c r="E23" s="176"/>
      <c r="F23" s="177"/>
      <c r="G23" s="182"/>
      <c r="H23" s="182"/>
      <c r="I23" s="185"/>
    </row>
    <row r="24" spans="3:9" s="9" customFormat="1" ht="24">
      <c r="C24" s="178" t="s">
        <v>80</v>
      </c>
      <c r="D24" s="179"/>
      <c r="E24" s="179"/>
      <c r="F24" s="180"/>
      <c r="G24" s="183"/>
      <c r="H24" s="183"/>
      <c r="I24" s="186"/>
    </row>
    <row r="25" spans="3:9" s="9" customFormat="1" ht="24">
      <c r="C25" s="172" t="s">
        <v>34</v>
      </c>
      <c r="D25" s="173"/>
      <c r="E25" s="173"/>
      <c r="F25" s="174"/>
      <c r="G25" s="41">
        <f>DATA!T32</f>
        <v>4.6481481481481479</v>
      </c>
      <c r="H25" s="41">
        <f>DATA!T31</f>
        <v>0.51970265110209224</v>
      </c>
      <c r="I25" s="43" t="str">
        <f t="shared" si="0"/>
        <v>มากที่สุด</v>
      </c>
    </row>
    <row r="26" spans="3:9" s="9" customFormat="1" ht="24">
      <c r="C26" s="165" t="s">
        <v>35</v>
      </c>
      <c r="D26" s="166"/>
      <c r="E26" s="166"/>
      <c r="F26" s="167"/>
      <c r="G26" s="44"/>
      <c r="H26" s="44"/>
      <c r="I26" s="32"/>
    </row>
    <row r="27" spans="3:9" s="9" customFormat="1" ht="24">
      <c r="C27" s="37" t="s">
        <v>81</v>
      </c>
      <c r="D27" s="37"/>
      <c r="E27" s="37"/>
      <c r="F27" s="37"/>
      <c r="G27" s="44">
        <f>DATA!U29</f>
        <v>4.666666666666667</v>
      </c>
      <c r="H27" s="44">
        <f>DATA!U30</f>
        <v>0.48038446141526142</v>
      </c>
      <c r="I27" s="36" t="str">
        <f t="shared" ref="I27:I31" si="1">IF(G27&gt;4.5,"มากที่สุด",IF(G27&gt;3.5,"มาก",IF(G27&gt;2.5,"ปานกลาง",IF(G27&gt;1.5,"น้อย",IF(G27&lt;=1.5,"น้อยที่สุด")))))</f>
        <v>มากที่สุด</v>
      </c>
    </row>
    <row r="28" spans="3:9" s="9" customFormat="1" ht="24">
      <c r="C28" s="163" t="s">
        <v>82</v>
      </c>
      <c r="D28" s="164"/>
      <c r="E28" s="164"/>
      <c r="F28" s="164"/>
      <c r="G28" s="45">
        <f>DATA!V29</f>
        <v>4.5185185185185182</v>
      </c>
      <c r="H28" s="45">
        <f>DATA!V30</f>
        <v>0.57981232841527008</v>
      </c>
      <c r="I28" s="46" t="str">
        <f t="shared" si="1"/>
        <v>มากที่สุด</v>
      </c>
    </row>
    <row r="29" spans="3:9" s="9" customFormat="1" ht="24">
      <c r="C29" s="37" t="s">
        <v>83</v>
      </c>
      <c r="D29" s="37"/>
      <c r="E29" s="37"/>
      <c r="F29" s="37"/>
      <c r="G29" s="44">
        <f>DATA!W29</f>
        <v>4.5555555555555554</v>
      </c>
      <c r="H29" s="44">
        <f>DATA!W30</f>
        <v>0.57735026918962451</v>
      </c>
      <c r="I29" s="36" t="str">
        <f t="shared" si="1"/>
        <v>มากที่สุด</v>
      </c>
    </row>
    <row r="30" spans="3:9" s="9" customFormat="1" ht="24">
      <c r="C30" s="157" t="s">
        <v>36</v>
      </c>
      <c r="D30" s="158"/>
      <c r="E30" s="158"/>
      <c r="F30" s="159"/>
      <c r="G30" s="41">
        <f>DATA!W32</f>
        <v>4.5802469135802468</v>
      </c>
      <c r="H30" s="41">
        <f>DATA!W31</f>
        <v>0.54461448591788764</v>
      </c>
      <c r="I30" s="43" t="str">
        <f t="shared" si="1"/>
        <v>มากที่สุด</v>
      </c>
    </row>
    <row r="31" spans="3:9" s="9" customFormat="1" ht="24.75" thickBot="1">
      <c r="C31" s="160" t="s">
        <v>23</v>
      </c>
      <c r="D31" s="161"/>
      <c r="E31" s="161"/>
      <c r="F31" s="162"/>
      <c r="G31" s="47">
        <f>DATA!X29</f>
        <v>4.6428571428571432</v>
      </c>
      <c r="H31" s="47">
        <f>DATA!X30</f>
        <v>0.52215050699151655</v>
      </c>
      <c r="I31" s="48" t="str">
        <f t="shared" si="1"/>
        <v>มากที่สุด</v>
      </c>
    </row>
    <row r="32" spans="3:9" s="9" customFormat="1" ht="24.75" thickTop="1">
      <c r="C32" s="124"/>
      <c r="D32" s="124"/>
      <c r="E32" s="124"/>
      <c r="F32" s="124"/>
      <c r="G32" s="125"/>
      <c r="H32" s="125"/>
      <c r="I32" s="126"/>
    </row>
    <row r="33" spans="2:9" s="9" customFormat="1" ht="24">
      <c r="B33" s="151" t="s">
        <v>96</v>
      </c>
      <c r="C33" s="151"/>
      <c r="D33" s="151"/>
      <c r="E33" s="151"/>
      <c r="F33" s="151"/>
      <c r="G33" s="151"/>
      <c r="H33" s="151"/>
      <c r="I33" s="151"/>
    </row>
    <row r="34" spans="2:9" s="21" customFormat="1" ht="24">
      <c r="C34" s="58"/>
      <c r="D34" s="58"/>
      <c r="E34" s="58"/>
      <c r="F34" s="58"/>
      <c r="G34" s="59"/>
      <c r="H34" s="59"/>
      <c r="I34" s="58"/>
    </row>
    <row r="35" spans="2:9" s="7" customFormat="1" ht="24">
      <c r="C35" s="28"/>
      <c r="D35" s="134" t="s">
        <v>95</v>
      </c>
      <c r="E35" s="134"/>
      <c r="F35" s="134"/>
      <c r="G35" s="134"/>
      <c r="H35" s="134"/>
      <c r="I35" s="134"/>
    </row>
    <row r="36" spans="2:9" s="7" customFormat="1" ht="24">
      <c r="C36" s="133" t="s">
        <v>85</v>
      </c>
      <c r="D36" s="156"/>
      <c r="E36" s="156"/>
      <c r="F36" s="156"/>
      <c r="G36" s="156"/>
      <c r="H36" s="156"/>
      <c r="I36" s="156"/>
    </row>
    <row r="37" spans="2:9" s="7" customFormat="1" ht="24">
      <c r="C37" s="121" t="s">
        <v>86</v>
      </c>
      <c r="D37" s="122"/>
      <c r="E37" s="122"/>
      <c r="F37" s="122"/>
      <c r="G37" s="122"/>
      <c r="H37" s="122"/>
      <c r="I37" s="122"/>
    </row>
    <row r="38" spans="2:9" s="7" customFormat="1" ht="24">
      <c r="C38" s="133" t="s">
        <v>113</v>
      </c>
      <c r="D38" s="156"/>
      <c r="E38" s="156"/>
      <c r="F38" s="156"/>
      <c r="G38" s="156"/>
      <c r="H38" s="156"/>
      <c r="I38" s="156"/>
    </row>
    <row r="39" spans="2:9" s="7" customFormat="1" ht="24">
      <c r="C39" s="49"/>
      <c r="D39" s="133" t="s">
        <v>132</v>
      </c>
      <c r="E39" s="133"/>
      <c r="F39" s="133"/>
      <c r="G39" s="133"/>
      <c r="H39" s="133"/>
      <c r="I39" s="133"/>
    </row>
    <row r="40" spans="2:9" s="7" customFormat="1" ht="24">
      <c r="C40" s="49" t="s">
        <v>133</v>
      </c>
      <c r="D40" s="54"/>
      <c r="E40" s="54"/>
      <c r="F40" s="54"/>
      <c r="G40" s="54"/>
      <c r="H40" s="54"/>
      <c r="I40" s="54"/>
    </row>
    <row r="41" spans="2:9" s="7" customFormat="1" ht="24">
      <c r="C41" s="133" t="s">
        <v>97</v>
      </c>
      <c r="D41" s="156"/>
      <c r="E41" s="156"/>
      <c r="F41" s="156"/>
      <c r="G41" s="156"/>
      <c r="H41" s="156"/>
      <c r="I41" s="156"/>
    </row>
    <row r="42" spans="2:9" s="7" customFormat="1" ht="24">
      <c r="C42" s="7" t="s">
        <v>98</v>
      </c>
    </row>
    <row r="43" spans="2:9" s="7" customFormat="1" ht="24">
      <c r="C43" s="7" t="s">
        <v>99</v>
      </c>
    </row>
    <row r="44" spans="2:9" s="7" customFormat="1" ht="24"/>
    <row r="45" spans="2:9" s="21" customFormat="1" ht="24"/>
    <row r="46" spans="2:9" s="21" customFormat="1" ht="24"/>
    <row r="47" spans="2:9" s="21" customFormat="1" ht="24"/>
    <row r="48" spans="2:9" s="21" customFormat="1" ht="24"/>
    <row r="49" s="21" customFormat="1" ht="24"/>
    <row r="50" s="21" customFormat="1" ht="24"/>
    <row r="51" s="21" customFormat="1" ht="24"/>
    <row r="52" s="21" customFormat="1" ht="24"/>
    <row r="53" s="21" customFormat="1" ht="24"/>
    <row r="54" s="21" customFormat="1" ht="24"/>
    <row r="55" s="21" customFormat="1" ht="24"/>
    <row r="56" s="21" customFormat="1" ht="24"/>
    <row r="57" s="21" customFormat="1" ht="24"/>
    <row r="58" s="7" customFormat="1" ht="24"/>
    <row r="59" s="7" customFormat="1" ht="24"/>
    <row r="60" s="7" customFormat="1" ht="24"/>
    <row r="61" s="7" customFormat="1" ht="24"/>
    <row r="62" s="7" customFormat="1" ht="24"/>
    <row r="63" s="7" customFormat="1" ht="24"/>
    <row r="64" s="20" customFormat="1" ht="24"/>
    <row r="65" spans="3:9" s="20" customFormat="1" ht="24"/>
    <row r="66" spans="3:9" s="20" customFormat="1" ht="24"/>
    <row r="67" spans="3:9" s="20" customFormat="1" ht="24"/>
    <row r="68" spans="3:9" s="20" customFormat="1" ht="24"/>
    <row r="69" spans="3:9" s="20" customFormat="1" ht="24"/>
    <row r="70" spans="3:9" s="5" customFormat="1">
      <c r="C70" s="6"/>
      <c r="D70" s="6"/>
    </row>
    <row r="71" spans="3:9">
      <c r="C71" s="3"/>
      <c r="D71" s="3"/>
      <c r="E71" s="3"/>
      <c r="F71" s="3"/>
      <c r="G71" s="4"/>
      <c r="H71" s="4"/>
      <c r="I71" s="4"/>
    </row>
    <row r="72" spans="3:9">
      <c r="C72" s="3"/>
      <c r="D72" s="3"/>
      <c r="E72" s="3"/>
      <c r="F72" s="3"/>
      <c r="G72" s="4"/>
      <c r="H72" s="4"/>
      <c r="I72" s="4"/>
    </row>
    <row r="73" spans="3:9">
      <c r="C73" s="3"/>
      <c r="D73" s="3"/>
      <c r="E73" s="3"/>
      <c r="F73" s="3"/>
      <c r="G73" s="4"/>
      <c r="H73" s="4"/>
      <c r="I73" s="4"/>
    </row>
    <row r="74" spans="3:9">
      <c r="C74" s="3"/>
      <c r="D74" s="3"/>
      <c r="E74" s="3"/>
      <c r="F74" s="3"/>
      <c r="G74" s="4"/>
      <c r="H74" s="4"/>
      <c r="I74" s="4"/>
    </row>
    <row r="75" spans="3:9">
      <c r="C75" s="3"/>
      <c r="D75" s="3"/>
      <c r="E75" s="3"/>
      <c r="F75" s="3"/>
      <c r="G75" s="4"/>
      <c r="H75" s="4"/>
      <c r="I75" s="4"/>
    </row>
    <row r="76" spans="3:9">
      <c r="C76" s="3"/>
      <c r="D76" s="3"/>
      <c r="E76" s="3"/>
      <c r="F76" s="3"/>
      <c r="G76" s="4"/>
      <c r="H76" s="4"/>
      <c r="I76" s="4"/>
    </row>
    <row r="77" spans="3:9">
      <c r="C77" s="3"/>
      <c r="D77" s="3"/>
      <c r="E77" s="3"/>
      <c r="F77" s="3"/>
      <c r="G77" s="4"/>
      <c r="H77" s="4"/>
      <c r="I77" s="4"/>
    </row>
    <row r="78" spans="3:9">
      <c r="C78" s="3"/>
      <c r="D78" s="3"/>
      <c r="E78" s="3"/>
      <c r="F78" s="3"/>
      <c r="G78" s="4"/>
      <c r="H78" s="4"/>
      <c r="I78" s="4"/>
    </row>
    <row r="79" spans="3:9">
      <c r="C79" s="3"/>
      <c r="D79" s="3"/>
      <c r="E79" s="3"/>
      <c r="F79" s="3"/>
      <c r="G79" s="4"/>
      <c r="H79" s="4"/>
      <c r="I79" s="4"/>
    </row>
    <row r="80" spans="3:9">
      <c r="C80" s="3"/>
      <c r="D80" s="3"/>
      <c r="E80" s="3"/>
      <c r="F80" s="3"/>
      <c r="G80" s="4"/>
      <c r="H80" s="4"/>
      <c r="I80" s="4"/>
    </row>
    <row r="81" spans="3:9">
      <c r="C81" s="3"/>
      <c r="D81" s="3"/>
      <c r="E81" s="3"/>
      <c r="F81" s="3"/>
      <c r="G81" s="4"/>
      <c r="H81" s="4"/>
      <c r="I81" s="4"/>
    </row>
    <row r="82" spans="3:9">
      <c r="C82" s="3"/>
      <c r="D82" s="3"/>
      <c r="E82" s="3"/>
      <c r="F82" s="3"/>
      <c r="G82" s="4"/>
      <c r="H82" s="4"/>
      <c r="I82" s="4"/>
    </row>
  </sheetData>
  <mergeCells count="36">
    <mergeCell ref="G22:G24"/>
    <mergeCell ref="H22:H24"/>
    <mergeCell ref="I22:I24"/>
    <mergeCell ref="B1:I1"/>
    <mergeCell ref="C13:F13"/>
    <mergeCell ref="C3:F4"/>
    <mergeCell ref="G3:G4"/>
    <mergeCell ref="H3:H4"/>
    <mergeCell ref="I3:I4"/>
    <mergeCell ref="C5:F5"/>
    <mergeCell ref="C6:F6"/>
    <mergeCell ref="C9:F9"/>
    <mergeCell ref="C10:F10"/>
    <mergeCell ref="C12:F12"/>
    <mergeCell ref="C7:F7"/>
    <mergeCell ref="C28:F28"/>
    <mergeCell ref="C14:F14"/>
    <mergeCell ref="C15:F15"/>
    <mergeCell ref="C16:F16"/>
    <mergeCell ref="C18:F18"/>
    <mergeCell ref="C19:F19"/>
    <mergeCell ref="C20:F20"/>
    <mergeCell ref="C21:F21"/>
    <mergeCell ref="C22:F22"/>
    <mergeCell ref="C25:F25"/>
    <mergeCell ref="C26:F26"/>
    <mergeCell ref="C23:F23"/>
    <mergeCell ref="C24:F24"/>
    <mergeCell ref="D39:I39"/>
    <mergeCell ref="C41:I41"/>
    <mergeCell ref="C30:F30"/>
    <mergeCell ref="C31:F31"/>
    <mergeCell ref="B33:I33"/>
    <mergeCell ref="D35:I35"/>
    <mergeCell ref="C36:I36"/>
    <mergeCell ref="C38:I38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133350</xdr:colOff>
                <xdr:row>2</xdr:row>
                <xdr:rowOff>171450</xdr:rowOff>
              </from>
              <to>
                <xdr:col>6</xdr:col>
                <xdr:colOff>266700</xdr:colOff>
                <xdr:row>3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40" zoomScaleNormal="140" workbookViewId="0">
      <selection activeCell="C15" sqref="C15"/>
    </sheetView>
  </sheetViews>
  <sheetFormatPr defaultRowHeight="24"/>
  <cols>
    <col min="1" max="1" width="3.85546875" style="7" customWidth="1"/>
    <col min="2" max="2" width="4.7109375" style="7" customWidth="1"/>
    <col min="3" max="3" width="71.7109375" style="7" customWidth="1"/>
    <col min="4" max="4" width="6.42578125" style="7" customWidth="1"/>
    <col min="5" max="255" width="9" style="7"/>
    <col min="256" max="256" width="5.85546875" style="7" customWidth="1"/>
    <col min="257" max="257" width="5.5703125" style="7" customWidth="1"/>
    <col min="258" max="258" width="69.28515625" style="7" customWidth="1"/>
    <col min="259" max="259" width="7.42578125" style="7" customWidth="1"/>
    <col min="260" max="511" width="9" style="7"/>
    <col min="512" max="512" width="5.85546875" style="7" customWidth="1"/>
    <col min="513" max="513" width="5.5703125" style="7" customWidth="1"/>
    <col min="514" max="514" width="69.28515625" style="7" customWidth="1"/>
    <col min="515" max="515" width="7.42578125" style="7" customWidth="1"/>
    <col min="516" max="767" width="9" style="7"/>
    <col min="768" max="768" width="5.85546875" style="7" customWidth="1"/>
    <col min="769" max="769" width="5.5703125" style="7" customWidth="1"/>
    <col min="770" max="770" width="69.28515625" style="7" customWidth="1"/>
    <col min="771" max="771" width="7.42578125" style="7" customWidth="1"/>
    <col min="772" max="1023" width="9" style="7"/>
    <col min="1024" max="1024" width="5.85546875" style="7" customWidth="1"/>
    <col min="1025" max="1025" width="5.5703125" style="7" customWidth="1"/>
    <col min="1026" max="1026" width="69.28515625" style="7" customWidth="1"/>
    <col min="1027" max="1027" width="7.42578125" style="7" customWidth="1"/>
    <col min="1028" max="1279" width="9" style="7"/>
    <col min="1280" max="1280" width="5.85546875" style="7" customWidth="1"/>
    <col min="1281" max="1281" width="5.5703125" style="7" customWidth="1"/>
    <col min="1282" max="1282" width="69.28515625" style="7" customWidth="1"/>
    <col min="1283" max="1283" width="7.42578125" style="7" customWidth="1"/>
    <col min="1284" max="1535" width="9" style="7"/>
    <col min="1536" max="1536" width="5.85546875" style="7" customWidth="1"/>
    <col min="1537" max="1537" width="5.5703125" style="7" customWidth="1"/>
    <col min="1538" max="1538" width="69.28515625" style="7" customWidth="1"/>
    <col min="1539" max="1539" width="7.42578125" style="7" customWidth="1"/>
    <col min="1540" max="1791" width="9" style="7"/>
    <col min="1792" max="1792" width="5.85546875" style="7" customWidth="1"/>
    <col min="1793" max="1793" width="5.5703125" style="7" customWidth="1"/>
    <col min="1794" max="1794" width="69.28515625" style="7" customWidth="1"/>
    <col min="1795" max="1795" width="7.42578125" style="7" customWidth="1"/>
    <col min="1796" max="2047" width="9" style="7"/>
    <col min="2048" max="2048" width="5.85546875" style="7" customWidth="1"/>
    <col min="2049" max="2049" width="5.5703125" style="7" customWidth="1"/>
    <col min="2050" max="2050" width="69.28515625" style="7" customWidth="1"/>
    <col min="2051" max="2051" width="7.42578125" style="7" customWidth="1"/>
    <col min="2052" max="2303" width="9" style="7"/>
    <col min="2304" max="2304" width="5.85546875" style="7" customWidth="1"/>
    <col min="2305" max="2305" width="5.5703125" style="7" customWidth="1"/>
    <col min="2306" max="2306" width="69.28515625" style="7" customWidth="1"/>
    <col min="2307" max="2307" width="7.42578125" style="7" customWidth="1"/>
    <col min="2308" max="2559" width="9" style="7"/>
    <col min="2560" max="2560" width="5.85546875" style="7" customWidth="1"/>
    <col min="2561" max="2561" width="5.5703125" style="7" customWidth="1"/>
    <col min="2562" max="2562" width="69.28515625" style="7" customWidth="1"/>
    <col min="2563" max="2563" width="7.42578125" style="7" customWidth="1"/>
    <col min="2564" max="2815" width="9" style="7"/>
    <col min="2816" max="2816" width="5.85546875" style="7" customWidth="1"/>
    <col min="2817" max="2817" width="5.5703125" style="7" customWidth="1"/>
    <col min="2818" max="2818" width="69.28515625" style="7" customWidth="1"/>
    <col min="2819" max="2819" width="7.42578125" style="7" customWidth="1"/>
    <col min="2820" max="3071" width="9" style="7"/>
    <col min="3072" max="3072" width="5.85546875" style="7" customWidth="1"/>
    <col min="3073" max="3073" width="5.5703125" style="7" customWidth="1"/>
    <col min="3074" max="3074" width="69.28515625" style="7" customWidth="1"/>
    <col min="3075" max="3075" width="7.42578125" style="7" customWidth="1"/>
    <col min="3076" max="3327" width="9" style="7"/>
    <col min="3328" max="3328" width="5.85546875" style="7" customWidth="1"/>
    <col min="3329" max="3329" width="5.5703125" style="7" customWidth="1"/>
    <col min="3330" max="3330" width="69.28515625" style="7" customWidth="1"/>
    <col min="3331" max="3331" width="7.42578125" style="7" customWidth="1"/>
    <col min="3332" max="3583" width="9" style="7"/>
    <col min="3584" max="3584" width="5.85546875" style="7" customWidth="1"/>
    <col min="3585" max="3585" width="5.5703125" style="7" customWidth="1"/>
    <col min="3586" max="3586" width="69.28515625" style="7" customWidth="1"/>
    <col min="3587" max="3587" width="7.42578125" style="7" customWidth="1"/>
    <col min="3588" max="3839" width="9" style="7"/>
    <col min="3840" max="3840" width="5.85546875" style="7" customWidth="1"/>
    <col min="3841" max="3841" width="5.5703125" style="7" customWidth="1"/>
    <col min="3842" max="3842" width="69.28515625" style="7" customWidth="1"/>
    <col min="3843" max="3843" width="7.42578125" style="7" customWidth="1"/>
    <col min="3844" max="4095" width="9" style="7"/>
    <col min="4096" max="4096" width="5.85546875" style="7" customWidth="1"/>
    <col min="4097" max="4097" width="5.5703125" style="7" customWidth="1"/>
    <col min="4098" max="4098" width="69.28515625" style="7" customWidth="1"/>
    <col min="4099" max="4099" width="7.42578125" style="7" customWidth="1"/>
    <col min="4100" max="4351" width="9" style="7"/>
    <col min="4352" max="4352" width="5.85546875" style="7" customWidth="1"/>
    <col min="4353" max="4353" width="5.5703125" style="7" customWidth="1"/>
    <col min="4354" max="4354" width="69.28515625" style="7" customWidth="1"/>
    <col min="4355" max="4355" width="7.42578125" style="7" customWidth="1"/>
    <col min="4356" max="4607" width="9" style="7"/>
    <col min="4608" max="4608" width="5.85546875" style="7" customWidth="1"/>
    <col min="4609" max="4609" width="5.5703125" style="7" customWidth="1"/>
    <col min="4610" max="4610" width="69.28515625" style="7" customWidth="1"/>
    <col min="4611" max="4611" width="7.42578125" style="7" customWidth="1"/>
    <col min="4612" max="4863" width="9" style="7"/>
    <col min="4864" max="4864" width="5.85546875" style="7" customWidth="1"/>
    <col min="4865" max="4865" width="5.5703125" style="7" customWidth="1"/>
    <col min="4866" max="4866" width="69.28515625" style="7" customWidth="1"/>
    <col min="4867" max="4867" width="7.42578125" style="7" customWidth="1"/>
    <col min="4868" max="5119" width="9" style="7"/>
    <col min="5120" max="5120" width="5.85546875" style="7" customWidth="1"/>
    <col min="5121" max="5121" width="5.5703125" style="7" customWidth="1"/>
    <col min="5122" max="5122" width="69.28515625" style="7" customWidth="1"/>
    <col min="5123" max="5123" width="7.42578125" style="7" customWidth="1"/>
    <col min="5124" max="5375" width="9" style="7"/>
    <col min="5376" max="5376" width="5.85546875" style="7" customWidth="1"/>
    <col min="5377" max="5377" width="5.5703125" style="7" customWidth="1"/>
    <col min="5378" max="5378" width="69.28515625" style="7" customWidth="1"/>
    <col min="5379" max="5379" width="7.42578125" style="7" customWidth="1"/>
    <col min="5380" max="5631" width="9" style="7"/>
    <col min="5632" max="5632" width="5.85546875" style="7" customWidth="1"/>
    <col min="5633" max="5633" width="5.5703125" style="7" customWidth="1"/>
    <col min="5634" max="5634" width="69.28515625" style="7" customWidth="1"/>
    <col min="5635" max="5635" width="7.42578125" style="7" customWidth="1"/>
    <col min="5636" max="5887" width="9" style="7"/>
    <col min="5888" max="5888" width="5.85546875" style="7" customWidth="1"/>
    <col min="5889" max="5889" width="5.5703125" style="7" customWidth="1"/>
    <col min="5890" max="5890" width="69.28515625" style="7" customWidth="1"/>
    <col min="5891" max="5891" width="7.42578125" style="7" customWidth="1"/>
    <col min="5892" max="6143" width="9" style="7"/>
    <col min="6144" max="6144" width="5.85546875" style="7" customWidth="1"/>
    <col min="6145" max="6145" width="5.5703125" style="7" customWidth="1"/>
    <col min="6146" max="6146" width="69.28515625" style="7" customWidth="1"/>
    <col min="6147" max="6147" width="7.42578125" style="7" customWidth="1"/>
    <col min="6148" max="6399" width="9" style="7"/>
    <col min="6400" max="6400" width="5.85546875" style="7" customWidth="1"/>
    <col min="6401" max="6401" width="5.5703125" style="7" customWidth="1"/>
    <col min="6402" max="6402" width="69.28515625" style="7" customWidth="1"/>
    <col min="6403" max="6403" width="7.42578125" style="7" customWidth="1"/>
    <col min="6404" max="6655" width="9" style="7"/>
    <col min="6656" max="6656" width="5.85546875" style="7" customWidth="1"/>
    <col min="6657" max="6657" width="5.5703125" style="7" customWidth="1"/>
    <col min="6658" max="6658" width="69.28515625" style="7" customWidth="1"/>
    <col min="6659" max="6659" width="7.42578125" style="7" customWidth="1"/>
    <col min="6660" max="6911" width="9" style="7"/>
    <col min="6912" max="6912" width="5.85546875" style="7" customWidth="1"/>
    <col min="6913" max="6913" width="5.5703125" style="7" customWidth="1"/>
    <col min="6914" max="6914" width="69.28515625" style="7" customWidth="1"/>
    <col min="6915" max="6915" width="7.42578125" style="7" customWidth="1"/>
    <col min="6916" max="7167" width="9" style="7"/>
    <col min="7168" max="7168" width="5.85546875" style="7" customWidth="1"/>
    <col min="7169" max="7169" width="5.5703125" style="7" customWidth="1"/>
    <col min="7170" max="7170" width="69.28515625" style="7" customWidth="1"/>
    <col min="7171" max="7171" width="7.42578125" style="7" customWidth="1"/>
    <col min="7172" max="7423" width="9" style="7"/>
    <col min="7424" max="7424" width="5.85546875" style="7" customWidth="1"/>
    <col min="7425" max="7425" width="5.5703125" style="7" customWidth="1"/>
    <col min="7426" max="7426" width="69.28515625" style="7" customWidth="1"/>
    <col min="7427" max="7427" width="7.42578125" style="7" customWidth="1"/>
    <col min="7428" max="7679" width="9" style="7"/>
    <col min="7680" max="7680" width="5.85546875" style="7" customWidth="1"/>
    <col min="7681" max="7681" width="5.5703125" style="7" customWidth="1"/>
    <col min="7682" max="7682" width="69.28515625" style="7" customWidth="1"/>
    <col min="7683" max="7683" width="7.42578125" style="7" customWidth="1"/>
    <col min="7684" max="7935" width="9" style="7"/>
    <col min="7936" max="7936" width="5.85546875" style="7" customWidth="1"/>
    <col min="7937" max="7937" width="5.5703125" style="7" customWidth="1"/>
    <col min="7938" max="7938" width="69.28515625" style="7" customWidth="1"/>
    <col min="7939" max="7939" width="7.42578125" style="7" customWidth="1"/>
    <col min="7940" max="8191" width="9" style="7"/>
    <col min="8192" max="8192" width="5.85546875" style="7" customWidth="1"/>
    <col min="8193" max="8193" width="5.5703125" style="7" customWidth="1"/>
    <col min="8194" max="8194" width="69.28515625" style="7" customWidth="1"/>
    <col min="8195" max="8195" width="7.42578125" style="7" customWidth="1"/>
    <col min="8196" max="8447" width="9" style="7"/>
    <col min="8448" max="8448" width="5.85546875" style="7" customWidth="1"/>
    <col min="8449" max="8449" width="5.5703125" style="7" customWidth="1"/>
    <col min="8450" max="8450" width="69.28515625" style="7" customWidth="1"/>
    <col min="8451" max="8451" width="7.42578125" style="7" customWidth="1"/>
    <col min="8452" max="8703" width="9" style="7"/>
    <col min="8704" max="8704" width="5.85546875" style="7" customWidth="1"/>
    <col min="8705" max="8705" width="5.5703125" style="7" customWidth="1"/>
    <col min="8706" max="8706" width="69.28515625" style="7" customWidth="1"/>
    <col min="8707" max="8707" width="7.42578125" style="7" customWidth="1"/>
    <col min="8708" max="8959" width="9" style="7"/>
    <col min="8960" max="8960" width="5.85546875" style="7" customWidth="1"/>
    <col min="8961" max="8961" width="5.5703125" style="7" customWidth="1"/>
    <col min="8962" max="8962" width="69.28515625" style="7" customWidth="1"/>
    <col min="8963" max="8963" width="7.42578125" style="7" customWidth="1"/>
    <col min="8964" max="9215" width="9" style="7"/>
    <col min="9216" max="9216" width="5.85546875" style="7" customWidth="1"/>
    <col min="9217" max="9217" width="5.5703125" style="7" customWidth="1"/>
    <col min="9218" max="9218" width="69.28515625" style="7" customWidth="1"/>
    <col min="9219" max="9219" width="7.42578125" style="7" customWidth="1"/>
    <col min="9220" max="9471" width="9" style="7"/>
    <col min="9472" max="9472" width="5.85546875" style="7" customWidth="1"/>
    <col min="9473" max="9473" width="5.5703125" style="7" customWidth="1"/>
    <col min="9474" max="9474" width="69.28515625" style="7" customWidth="1"/>
    <col min="9475" max="9475" width="7.42578125" style="7" customWidth="1"/>
    <col min="9476" max="9727" width="9" style="7"/>
    <col min="9728" max="9728" width="5.85546875" style="7" customWidth="1"/>
    <col min="9729" max="9729" width="5.5703125" style="7" customWidth="1"/>
    <col min="9730" max="9730" width="69.28515625" style="7" customWidth="1"/>
    <col min="9731" max="9731" width="7.42578125" style="7" customWidth="1"/>
    <col min="9732" max="9983" width="9" style="7"/>
    <col min="9984" max="9984" width="5.85546875" style="7" customWidth="1"/>
    <col min="9985" max="9985" width="5.5703125" style="7" customWidth="1"/>
    <col min="9986" max="9986" width="69.28515625" style="7" customWidth="1"/>
    <col min="9987" max="9987" width="7.42578125" style="7" customWidth="1"/>
    <col min="9988" max="10239" width="9" style="7"/>
    <col min="10240" max="10240" width="5.85546875" style="7" customWidth="1"/>
    <col min="10241" max="10241" width="5.5703125" style="7" customWidth="1"/>
    <col min="10242" max="10242" width="69.28515625" style="7" customWidth="1"/>
    <col min="10243" max="10243" width="7.42578125" style="7" customWidth="1"/>
    <col min="10244" max="10495" width="9" style="7"/>
    <col min="10496" max="10496" width="5.85546875" style="7" customWidth="1"/>
    <col min="10497" max="10497" width="5.5703125" style="7" customWidth="1"/>
    <col min="10498" max="10498" width="69.28515625" style="7" customWidth="1"/>
    <col min="10499" max="10499" width="7.42578125" style="7" customWidth="1"/>
    <col min="10500" max="10751" width="9" style="7"/>
    <col min="10752" max="10752" width="5.85546875" style="7" customWidth="1"/>
    <col min="10753" max="10753" width="5.5703125" style="7" customWidth="1"/>
    <col min="10754" max="10754" width="69.28515625" style="7" customWidth="1"/>
    <col min="10755" max="10755" width="7.42578125" style="7" customWidth="1"/>
    <col min="10756" max="11007" width="9" style="7"/>
    <col min="11008" max="11008" width="5.85546875" style="7" customWidth="1"/>
    <col min="11009" max="11009" width="5.5703125" style="7" customWidth="1"/>
    <col min="11010" max="11010" width="69.28515625" style="7" customWidth="1"/>
    <col min="11011" max="11011" width="7.42578125" style="7" customWidth="1"/>
    <col min="11012" max="11263" width="9" style="7"/>
    <col min="11264" max="11264" width="5.85546875" style="7" customWidth="1"/>
    <col min="11265" max="11265" width="5.5703125" style="7" customWidth="1"/>
    <col min="11266" max="11266" width="69.28515625" style="7" customWidth="1"/>
    <col min="11267" max="11267" width="7.42578125" style="7" customWidth="1"/>
    <col min="11268" max="11519" width="9" style="7"/>
    <col min="11520" max="11520" width="5.85546875" style="7" customWidth="1"/>
    <col min="11521" max="11521" width="5.5703125" style="7" customWidth="1"/>
    <col min="11522" max="11522" width="69.28515625" style="7" customWidth="1"/>
    <col min="11523" max="11523" width="7.42578125" style="7" customWidth="1"/>
    <col min="11524" max="11775" width="9" style="7"/>
    <col min="11776" max="11776" width="5.85546875" style="7" customWidth="1"/>
    <col min="11777" max="11777" width="5.5703125" style="7" customWidth="1"/>
    <col min="11778" max="11778" width="69.28515625" style="7" customWidth="1"/>
    <col min="11779" max="11779" width="7.42578125" style="7" customWidth="1"/>
    <col min="11780" max="12031" width="9" style="7"/>
    <col min="12032" max="12032" width="5.85546875" style="7" customWidth="1"/>
    <col min="12033" max="12033" width="5.5703125" style="7" customWidth="1"/>
    <col min="12034" max="12034" width="69.28515625" style="7" customWidth="1"/>
    <col min="12035" max="12035" width="7.42578125" style="7" customWidth="1"/>
    <col min="12036" max="12287" width="9" style="7"/>
    <col min="12288" max="12288" width="5.85546875" style="7" customWidth="1"/>
    <col min="12289" max="12289" width="5.5703125" style="7" customWidth="1"/>
    <col min="12290" max="12290" width="69.28515625" style="7" customWidth="1"/>
    <col min="12291" max="12291" width="7.42578125" style="7" customWidth="1"/>
    <col min="12292" max="12543" width="9" style="7"/>
    <col min="12544" max="12544" width="5.85546875" style="7" customWidth="1"/>
    <col min="12545" max="12545" width="5.5703125" style="7" customWidth="1"/>
    <col min="12546" max="12546" width="69.28515625" style="7" customWidth="1"/>
    <col min="12547" max="12547" width="7.42578125" style="7" customWidth="1"/>
    <col min="12548" max="12799" width="9" style="7"/>
    <col min="12800" max="12800" width="5.85546875" style="7" customWidth="1"/>
    <col min="12801" max="12801" width="5.5703125" style="7" customWidth="1"/>
    <col min="12802" max="12802" width="69.28515625" style="7" customWidth="1"/>
    <col min="12803" max="12803" width="7.42578125" style="7" customWidth="1"/>
    <col min="12804" max="13055" width="9" style="7"/>
    <col min="13056" max="13056" width="5.85546875" style="7" customWidth="1"/>
    <col min="13057" max="13057" width="5.5703125" style="7" customWidth="1"/>
    <col min="13058" max="13058" width="69.28515625" style="7" customWidth="1"/>
    <col min="13059" max="13059" width="7.42578125" style="7" customWidth="1"/>
    <col min="13060" max="13311" width="9" style="7"/>
    <col min="13312" max="13312" width="5.85546875" style="7" customWidth="1"/>
    <col min="13313" max="13313" width="5.5703125" style="7" customWidth="1"/>
    <col min="13314" max="13314" width="69.28515625" style="7" customWidth="1"/>
    <col min="13315" max="13315" width="7.42578125" style="7" customWidth="1"/>
    <col min="13316" max="13567" width="9" style="7"/>
    <col min="13568" max="13568" width="5.85546875" style="7" customWidth="1"/>
    <col min="13569" max="13569" width="5.5703125" style="7" customWidth="1"/>
    <col min="13570" max="13570" width="69.28515625" style="7" customWidth="1"/>
    <col min="13571" max="13571" width="7.42578125" style="7" customWidth="1"/>
    <col min="13572" max="13823" width="9" style="7"/>
    <col min="13824" max="13824" width="5.85546875" style="7" customWidth="1"/>
    <col min="13825" max="13825" width="5.5703125" style="7" customWidth="1"/>
    <col min="13826" max="13826" width="69.28515625" style="7" customWidth="1"/>
    <col min="13827" max="13827" width="7.42578125" style="7" customWidth="1"/>
    <col min="13828" max="14079" width="9" style="7"/>
    <col min="14080" max="14080" width="5.85546875" style="7" customWidth="1"/>
    <col min="14081" max="14081" width="5.5703125" style="7" customWidth="1"/>
    <col min="14082" max="14082" width="69.28515625" style="7" customWidth="1"/>
    <col min="14083" max="14083" width="7.42578125" style="7" customWidth="1"/>
    <col min="14084" max="14335" width="9" style="7"/>
    <col min="14336" max="14336" width="5.85546875" style="7" customWidth="1"/>
    <col min="14337" max="14337" width="5.5703125" style="7" customWidth="1"/>
    <col min="14338" max="14338" width="69.28515625" style="7" customWidth="1"/>
    <col min="14339" max="14339" width="7.42578125" style="7" customWidth="1"/>
    <col min="14340" max="14591" width="9" style="7"/>
    <col min="14592" max="14592" width="5.85546875" style="7" customWidth="1"/>
    <col min="14593" max="14593" width="5.5703125" style="7" customWidth="1"/>
    <col min="14594" max="14594" width="69.28515625" style="7" customWidth="1"/>
    <col min="14595" max="14595" width="7.42578125" style="7" customWidth="1"/>
    <col min="14596" max="14847" width="9" style="7"/>
    <col min="14848" max="14848" width="5.85546875" style="7" customWidth="1"/>
    <col min="14849" max="14849" width="5.5703125" style="7" customWidth="1"/>
    <col min="14850" max="14850" width="69.28515625" style="7" customWidth="1"/>
    <col min="14851" max="14851" width="7.42578125" style="7" customWidth="1"/>
    <col min="14852" max="15103" width="9" style="7"/>
    <col min="15104" max="15104" width="5.85546875" style="7" customWidth="1"/>
    <col min="15105" max="15105" width="5.5703125" style="7" customWidth="1"/>
    <col min="15106" max="15106" width="69.28515625" style="7" customWidth="1"/>
    <col min="15107" max="15107" width="7.42578125" style="7" customWidth="1"/>
    <col min="15108" max="15359" width="9" style="7"/>
    <col min="15360" max="15360" width="5.85546875" style="7" customWidth="1"/>
    <col min="15361" max="15361" width="5.5703125" style="7" customWidth="1"/>
    <col min="15362" max="15362" width="69.28515625" style="7" customWidth="1"/>
    <col min="15363" max="15363" width="7.42578125" style="7" customWidth="1"/>
    <col min="15364" max="15615" width="9" style="7"/>
    <col min="15616" max="15616" width="5.85546875" style="7" customWidth="1"/>
    <col min="15617" max="15617" width="5.5703125" style="7" customWidth="1"/>
    <col min="15618" max="15618" width="69.28515625" style="7" customWidth="1"/>
    <col min="15619" max="15619" width="7.42578125" style="7" customWidth="1"/>
    <col min="15620" max="15871" width="9" style="7"/>
    <col min="15872" max="15872" width="5.85546875" style="7" customWidth="1"/>
    <col min="15873" max="15873" width="5.5703125" style="7" customWidth="1"/>
    <col min="15874" max="15874" width="69.28515625" style="7" customWidth="1"/>
    <col min="15875" max="15875" width="7.42578125" style="7" customWidth="1"/>
    <col min="15876" max="16127" width="9" style="7"/>
    <col min="16128" max="16128" width="5.85546875" style="7" customWidth="1"/>
    <col min="16129" max="16129" width="5.5703125" style="7" customWidth="1"/>
    <col min="16130" max="16130" width="69.28515625" style="7" customWidth="1"/>
    <col min="16131" max="16131" width="7.42578125" style="7" customWidth="1"/>
    <col min="16132" max="16383" width="9" style="7"/>
    <col min="16384" max="16384" width="9" style="7" customWidth="1"/>
  </cols>
  <sheetData>
    <row r="1" spans="1:4" ht="21" customHeight="1">
      <c r="A1" s="151" t="s">
        <v>100</v>
      </c>
      <c r="B1" s="151"/>
      <c r="C1" s="151"/>
      <c r="D1" s="151"/>
    </row>
    <row r="2" spans="1:4">
      <c r="A2" s="8" t="s">
        <v>24</v>
      </c>
    </row>
    <row r="3" spans="1:4">
      <c r="B3" s="70" t="s">
        <v>50</v>
      </c>
    </row>
    <row r="4" spans="1:4">
      <c r="B4" s="70" t="s">
        <v>51</v>
      </c>
    </row>
    <row r="5" spans="1:4">
      <c r="B5" s="10" t="s">
        <v>25</v>
      </c>
      <c r="C5" s="10" t="s">
        <v>12</v>
      </c>
      <c r="D5" s="11" t="s">
        <v>26</v>
      </c>
    </row>
    <row r="6" spans="1:4">
      <c r="B6" s="69">
        <v>1</v>
      </c>
      <c r="C6" s="13" t="s">
        <v>61</v>
      </c>
      <c r="D6" s="12">
        <v>1</v>
      </c>
    </row>
    <row r="7" spans="1:4">
      <c r="B7" s="69">
        <v>2</v>
      </c>
      <c r="C7" s="33" t="s">
        <v>60</v>
      </c>
      <c r="D7" s="32">
        <v>1</v>
      </c>
    </row>
    <row r="8" spans="1:4">
      <c r="B8" s="200" t="s">
        <v>9</v>
      </c>
      <c r="C8" s="201"/>
      <c r="D8" s="92">
        <f>SUM(D6:D7)</f>
        <v>2</v>
      </c>
    </row>
    <row r="10" spans="1:4">
      <c r="B10" s="70" t="s">
        <v>52</v>
      </c>
    </row>
    <row r="11" spans="1:4">
      <c r="B11" s="10" t="s">
        <v>25</v>
      </c>
      <c r="C11" s="10" t="s">
        <v>12</v>
      </c>
      <c r="D11" s="11" t="s">
        <v>26</v>
      </c>
    </row>
    <row r="12" spans="1:4">
      <c r="B12" s="204">
        <v>1</v>
      </c>
      <c r="C12" s="67" t="s">
        <v>53</v>
      </c>
      <c r="D12" s="202">
        <v>2</v>
      </c>
    </row>
    <row r="13" spans="1:4">
      <c r="B13" s="205"/>
      <c r="C13" s="117" t="s">
        <v>54</v>
      </c>
      <c r="D13" s="203"/>
    </row>
    <row r="14" spans="1:4">
      <c r="B14" s="69">
        <v>2</v>
      </c>
      <c r="C14" s="117" t="s">
        <v>55</v>
      </c>
      <c r="D14" s="32">
        <v>1</v>
      </c>
    </row>
    <row r="15" spans="1:4">
      <c r="B15" s="69">
        <v>3</v>
      </c>
      <c r="C15" s="33" t="s">
        <v>58</v>
      </c>
      <c r="D15" s="12">
        <v>1</v>
      </c>
    </row>
    <row r="16" spans="1:4">
      <c r="B16" s="200" t="s">
        <v>9</v>
      </c>
      <c r="C16" s="201"/>
      <c r="D16" s="92">
        <f>SUM(D12:D15)</f>
        <v>4</v>
      </c>
    </row>
  </sheetData>
  <mergeCells count="5">
    <mergeCell ref="A1:D1"/>
    <mergeCell ref="B8:C8"/>
    <mergeCell ref="B16:C16"/>
    <mergeCell ref="D12:D13"/>
    <mergeCell ref="B12:B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บทสรุป</vt:lpstr>
      <vt:lpstr>สรุปตาราง1-2</vt:lpstr>
      <vt:lpstr>ตาราง 3 </vt:lpstr>
      <vt:lpstr>ตาราง 5</vt:lpstr>
      <vt:lpstr>รวมข้อเสนอแนะ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2019-04-09T07:54:54Z</cp:lastPrinted>
  <dcterms:created xsi:type="dcterms:W3CDTF">2014-10-15T08:34:52Z</dcterms:created>
  <dcterms:modified xsi:type="dcterms:W3CDTF">2019-04-10T07:39:23Z</dcterms:modified>
</cp:coreProperties>
</file>