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2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16" r:id="rId4"/>
  </sheets>
  <definedNames>
    <definedName name="_xlnm._FilterDatabase" localSheetId="0" hidden="1">คีย์ข้อมูล!$C$1:$C$87</definedName>
  </definedNames>
  <calcPr calcId="162913"/>
</workbook>
</file>

<file path=xl/calcChain.xml><?xml version="1.0" encoding="utf-8"?>
<calcChain xmlns="http://schemas.openxmlformats.org/spreadsheetml/2006/main">
  <c r="D28" i="16" l="1"/>
  <c r="D21" i="16"/>
  <c r="G94" i="2" l="1"/>
  <c r="G93" i="2"/>
  <c r="F94" i="2"/>
  <c r="F93" i="2"/>
  <c r="G91" i="2"/>
  <c r="G90" i="2"/>
  <c r="F90" i="2"/>
  <c r="G125" i="2"/>
  <c r="G124" i="2"/>
  <c r="F125" i="2"/>
  <c r="F124" i="2"/>
  <c r="V67" i="1"/>
  <c r="U65" i="1"/>
  <c r="T65" i="1" l="1"/>
  <c r="H93" i="2" l="1"/>
  <c r="H90" i="2"/>
  <c r="F79" i="2" l="1"/>
  <c r="G74" i="2" s="1"/>
  <c r="F52" i="2"/>
  <c r="F17" i="2"/>
  <c r="G14" i="2" s="1"/>
  <c r="G52" i="2" l="1"/>
  <c r="G77" i="2"/>
  <c r="G76" i="2"/>
  <c r="G79" i="2"/>
  <c r="G75" i="2"/>
  <c r="G78" i="2"/>
  <c r="G49" i="2"/>
  <c r="G48" i="2"/>
  <c r="G44" i="2"/>
  <c r="G40" i="2"/>
  <c r="G45" i="2"/>
  <c r="G41" i="2"/>
  <c r="G51" i="2"/>
  <c r="G47" i="2"/>
  <c r="G43" i="2"/>
  <c r="G50" i="2"/>
  <c r="G46" i="2"/>
  <c r="G42" i="2"/>
  <c r="G39" i="2"/>
  <c r="G17" i="2"/>
  <c r="G16" i="2"/>
  <c r="G15" i="2"/>
  <c r="C85" i="1"/>
  <c r="C84" i="1"/>
  <c r="Y68" i="1"/>
  <c r="Y67" i="1"/>
  <c r="V68" i="1"/>
  <c r="U68" i="1"/>
  <c r="U67" i="1"/>
  <c r="T68" i="1"/>
  <c r="T67" i="1"/>
  <c r="S67" i="1"/>
  <c r="N68" i="1"/>
  <c r="L67" i="1"/>
  <c r="N67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K65" i="1"/>
  <c r="L65" i="1"/>
  <c r="M65" i="1"/>
  <c r="N65" i="1"/>
  <c r="O65" i="1"/>
  <c r="P65" i="1"/>
  <c r="Q65" i="1"/>
  <c r="R65" i="1"/>
  <c r="S65" i="1"/>
  <c r="V65" i="1"/>
  <c r="W65" i="1"/>
  <c r="X65" i="1"/>
  <c r="Y65" i="1"/>
  <c r="J66" i="1"/>
  <c r="J65" i="1"/>
  <c r="S68" i="1"/>
  <c r="L68" i="1"/>
  <c r="Z66" i="1" l="1"/>
  <c r="Z65" i="1"/>
  <c r="C77" i="1"/>
  <c r="C83" i="1"/>
  <c r="C82" i="1"/>
  <c r="C81" i="1"/>
  <c r="C80" i="1"/>
  <c r="C79" i="1"/>
  <c r="C78" i="1"/>
  <c r="C76" i="1"/>
  <c r="C75" i="1"/>
  <c r="C70" i="1"/>
  <c r="C69" i="1"/>
  <c r="C72" i="1"/>
  <c r="C71" i="1"/>
  <c r="I66" i="1"/>
  <c r="H66" i="1"/>
  <c r="I65" i="1"/>
  <c r="H65" i="1"/>
  <c r="C87" i="1" l="1"/>
  <c r="C73" i="1"/>
  <c r="F66" i="1"/>
  <c r="F65" i="1"/>
  <c r="Z68" i="1" l="1"/>
  <c r="AA65" i="1"/>
  <c r="E66" i="1" l="1"/>
  <c r="G66" i="1"/>
  <c r="E65" i="1"/>
  <c r="G65" i="1"/>
  <c r="F108" i="2" l="1"/>
  <c r="F130" i="2" l="1"/>
  <c r="F122" i="2"/>
  <c r="F115" i="2"/>
  <c r="G130" i="2"/>
  <c r="G122" i="2"/>
  <c r="G115" i="2"/>
  <c r="G111" i="2"/>
  <c r="G131" i="2"/>
  <c r="G129" i="2"/>
  <c r="G128" i="2"/>
  <c r="G127" i="2"/>
  <c r="G121" i="2"/>
  <c r="G120" i="2"/>
  <c r="G119" i="2"/>
  <c r="G118" i="2"/>
  <c r="G117" i="2"/>
  <c r="G114" i="2"/>
  <c r="G113" i="2"/>
  <c r="G110" i="2"/>
  <c r="G109" i="2"/>
  <c r="G108" i="2"/>
  <c r="D66" i="1"/>
  <c r="F131" i="2"/>
  <c r="F129" i="2"/>
  <c r="F128" i="2"/>
  <c r="F127" i="2"/>
  <c r="F121" i="2"/>
  <c r="F120" i="2"/>
  <c r="F119" i="2"/>
  <c r="F118" i="2"/>
  <c r="F117" i="2"/>
  <c r="F114" i="2"/>
  <c r="F113" i="2"/>
  <c r="F110" i="2"/>
  <c r="F109" i="2"/>
  <c r="D65" i="1"/>
  <c r="G73" i="2" s="1"/>
  <c r="G13" i="2" l="1"/>
  <c r="F111" i="2"/>
  <c r="H125" i="2"/>
  <c r="H124" i="2" l="1"/>
  <c r="F91" i="2" l="1"/>
  <c r="H129" i="2" l="1"/>
  <c r="H128" i="2"/>
  <c r="H121" i="2"/>
  <c r="H120" i="2"/>
  <c r="H119" i="2"/>
  <c r="H118" i="2"/>
  <c r="H114" i="2"/>
  <c r="H115" i="2"/>
  <c r="H110" i="2"/>
  <c r="H109" i="2"/>
  <c r="H108" i="2"/>
  <c r="H91" i="2" l="1"/>
  <c r="H113" i="2"/>
  <c r="H130" i="2"/>
  <c r="H111" i="2"/>
  <c r="H127" i="2"/>
  <c r="H122" i="2"/>
  <c r="H131" i="2"/>
  <c r="H94" i="2"/>
  <c r="H117" i="2"/>
</calcChain>
</file>

<file path=xl/sharedStrings.xml><?xml version="1.0" encoding="utf-8"?>
<sst xmlns="http://schemas.openxmlformats.org/spreadsheetml/2006/main" count="358" uniqueCount="182">
  <si>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</si>
  <si>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</si>
  <si>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</si>
  <si>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</si>
  <si>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</si>
  <si>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</si>
  <si>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</si>
  <si>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</si>
  <si>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</si>
  <si>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</si>
  <si>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</si>
  <si>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</si>
  <si>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</si>
  <si>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</si>
  <si>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</si>
  <si>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</si>
  <si>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</si>
  <si>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</si>
  <si>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</si>
  <si>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</si>
  <si>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</si>
  <si>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</si>
  <si>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</si>
  <si>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</si>
  <si>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</si>
  <si>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</si>
  <si>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</si>
  <si>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</si>
  <si>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</si>
  <si>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</si>
  <si>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</si>
  <si>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</si>
  <si>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</si>
  <si>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</si>
  <si>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</si>
  <si>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</si>
  <si>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</si>
  <si>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</si>
  <si>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</si>
  <si>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</si>
  <si>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</si>
  <si>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</si>
  <si>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</si>
  <si>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</si>
  <si>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เจ้าหน้าที่</t>
  </si>
  <si>
    <t>นิสิตระดับปริญญาโท</t>
  </si>
  <si>
    <t>4.1.1</t>
  </si>
  <si>
    <t>4.2.1</t>
  </si>
  <si>
    <t xml:space="preserve">ผลการประเมินโครงการสัมมนานิสิตบัณฑิตศึกษา </t>
  </si>
  <si>
    <t>อาจารย์ที่ปรึกษา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</si>
  <si>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</si>
  <si>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</si>
  <si>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</si>
  <si>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 xml:space="preserve">เมื่อพิจารณารายข้อแล้ว พบว่า ข้อที่มีค่าเฉลี่ยสูงที่สุดคือ เจ้าหน้าที่ให้บริหารด้วยความเต็มใจ ยิ้มแย้มแจ่มใส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</si>
  <si>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</si>
  <si>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จากตาราง 5 พบว่าผู้ตอบแบบสอบถามมีความคิดเห็นเกี่ยวกับการจัดโครงการสัมมนานิสิตบัณฑิตศึกษา</t>
  </si>
  <si>
    <t xml:space="preserve">                      ผลการประเมิน พบว่า การจัดโครงการบรรลุตามวัตถุประสงค์ของโครงการฯ ครบถ้วน ดังนี้</t>
  </si>
  <si>
    <t xml:space="preserve">  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</si>
  <si>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>วิทยาศาสตร์</t>
  </si>
  <si>
    <t>App</t>
  </si>
  <si>
    <t xml:space="preserve">Facebook </t>
  </si>
  <si>
    <t>นิสิตระดับปริญญาเอก</t>
  </si>
  <si>
    <t>วิศวกรรมศาสตร์</t>
  </si>
  <si>
    <t>อาจารย์</t>
  </si>
  <si>
    <t>เภสัชศาสตร์</t>
  </si>
  <si>
    <t>เพื่อน</t>
  </si>
  <si>
    <t>บริหารธุรกิจ</t>
  </si>
  <si>
    <t>เกษตรศาสตร์</t>
  </si>
  <si>
    <t>โลจิสติกส์</t>
  </si>
  <si>
    <t>ศึกษาศาสตร์</t>
  </si>
  <si>
    <t>3.ใช้เวลาในการอบรมนานเกินไป</t>
  </si>
  <si>
    <t>4.วิทยากรพูดเร็วเกินไป</t>
  </si>
  <si>
    <t>มนุษยศาสตร์</t>
  </si>
  <si>
    <t>วิทยาศาสตร์การแพทย์</t>
  </si>
  <si>
    <t>สาธารณสุขศาสตร์</t>
  </si>
  <si>
    <t>เจ้าหน้าที่วิจัย</t>
  </si>
  <si>
    <t>วิทยาลัยพลังงานทดแทน</t>
  </si>
  <si>
    <t>1.อยากให้บัณฑิตวิทยาลัยจัดการอบรมเรื่องการใช้ Microsoft Word</t>
  </si>
  <si>
    <t>สถาปัตยกรรมศาสตร์</t>
  </si>
  <si>
    <t>2.เสียงไมค์ดังเกินไป</t>
  </si>
  <si>
    <t>3.2 หัวข้อที่ท่านสนใจและมีความต้องการให้จัดสัมมนาในครั้งต่อไป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</si>
  <si>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</si>
  <si>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>ณ ห้องปราบไตรจักร 24 อาคารปราบไตรจักร มหาวิทยาลัยนเรศวร</t>
  </si>
  <si>
    <t>จากตาราง 1 พบว่า ผู้ตอบแบบสอบถามเป็นนิสิตระดับปริญญาโท  คิดเป็นร้อยละ 55.56</t>
  </si>
  <si>
    <t>รองลงมาได้แก่ นิสิตระดับปริญญาเอก คิดเป็นร้อยละ 39.68 และเจ้าหน้าที่ คิดเป็นร้อยละ 3.17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</si>
  <si>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</si>
  <si>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คณะ/วิทยาลัย</t>
  </si>
  <si>
    <t>คณะวิทยาศาสตร์</t>
  </si>
  <si>
    <t>คณะเภสัชศาสตร์</t>
  </si>
  <si>
    <t>คณะวิศวกรรมศาสตร์</t>
  </si>
  <si>
    <t>คณะมนุษยศาสตร์</t>
  </si>
  <si>
    <t>คณะศึกษาศาสตร์</t>
  </si>
  <si>
    <t>คณะสถาปัตยกรรมศาสตร์</t>
  </si>
  <si>
    <t>คณะวิทยาศาสตร์การแพทย์</t>
  </si>
  <si>
    <t>คณะเกษตรศาสตร์ ทรัพยากรธรรมชาติและสิ่งแวดล้อม</t>
  </si>
  <si>
    <t>วิทยาลัยโลจิสติกส์และโซ่อุปทาน</t>
  </si>
  <si>
    <t>คณะบริหารธุรกิจ เศรษฐศาสตร์และการสื่อสาร</t>
  </si>
  <si>
    <t>วิทยาลัยพลังงานทดแทนและสมาร์ตกริดเทคโนโลยี</t>
  </si>
  <si>
    <t>Facebook บัณฑิตวิทยาลัย</t>
  </si>
  <si>
    <t>Application NU GRAD</t>
  </si>
  <si>
    <t xml:space="preserve">           จากตาราง 3  พบว่าผู้ตอบแบบสอบถามทราบข้อมูลจากโครงการฯ จากApplication NU GRAD มากที่สุด </t>
  </si>
  <si>
    <t xml:space="preserve">      คิดเป็นร้อยละ  41.07 รองลงมาได้แก่ website บัณฑิตวิทยาลัย  คิดเป็นร้อยละ 32.14 และFacebook บัณฑิตวิทยาลัย</t>
  </si>
  <si>
    <t>คิดเป็นร้อยละ 16.07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</si>
  <si>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=63)</t>
    </r>
  </si>
  <si>
    <t xml:space="preserve">        มหาวิทยาลัยนเรศวร โดยมีวัตถุประสงค์ เพื่อสร้างความรู้ ความเข้าใจให้กับนิสิตบัณฑิตศึกษาเกี่ยวกับกระบวนการ</t>
  </si>
  <si>
    <t>วันศุกร์ที่ 24 สิงหาคม 2561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</si>
  <si>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63)</t>
    </r>
  </si>
  <si>
    <t xml:space="preserve">   1.3  ความเหมาะสมของระยะเวลาในการจัดโครงการ (08.30 - 12.30 น.)</t>
  </si>
  <si>
    <t>- 5 -</t>
  </si>
  <si>
    <t>ในวันศุกร์ที่ 24 สิงหาคม 2561  ณ ห้องปราบไตรจักร 24 อาคารปราบไตรจักร มหาวิทยาลัยนเรศวร</t>
  </si>
  <si>
    <t xml:space="preserve">            จากตาราง 2  แสดงจำนวนร้อยละของผู้ตอบแบบสอบถาม พบว่า ผู้ตอบแบบสอบถามส่วนใหญ่สังกัด</t>
  </si>
  <si>
    <t xml:space="preserve">   1.2  ความเหมาะสมของวันจัดโครงการ (วันศุกร์ที่ 24 สิงหาคม 2561)</t>
  </si>
  <si>
    <t>ภาพรวม อยู่ในระดับน้อย (ค่าเฉลี่ย 2.43) 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</si>
  <si>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3.95) </t>
  </si>
  <si>
    <t>4.3 การเข้ารับการสัมมนาในครั้งนี้เป็นประโยชน์ต่อท่านในการเรียนฯ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</si>
  <si>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4.48) รองลงมาคือ </t>
  </si>
  <si>
    <t xml:space="preserve">            เฉลี่ยรวมด้านเจ้าหน้าที่ผู้ให้บริการ</t>
  </si>
  <si>
    <t>ด้านเอกสารประกอบโครงการฯ (ค่าเฉลี่ย 4.34) และด้านคุณภาพการให้บริการ (ค่าเฉลี่ย 4.30)</t>
  </si>
  <si>
    <t>และเจ้าหน้าที่ให้บริการด้วยความรวดเร็ว (ค่าเฉลี่ย 4.48) และข้อที่มีค่าเฉลี่ยต่ำที่สุดคือ ความชัดเจน</t>
  </si>
  <si>
    <t>ของจอภาพนำเสนอ (ค่าเฉลี่ย 3.52)</t>
  </si>
  <si>
    <t xml:space="preserve">           ผู้ตอบแบบสอบถามเป็นนิสิตระดับปริญญาโท คิดเป็นร้อยละ 55.56 รองลงมาได้แก่ นิสิตระดับปริญญาเอก</t>
  </si>
  <si>
    <t xml:space="preserve">        คิดเป็นร้อยละ 39.68 และเจ้าหน้าที่ คิดเป็นร้อยละ 3.17 ของจำนวนผู้ที่เข้าร่วมโครงการฯ</t>
  </si>
  <si>
    <t>และคณะบริหารธุรกิจ เศรษฐศาสตร์และการสื่อสาร คิดเป็นร้อยละ 11.11</t>
  </si>
  <si>
    <t>4.1.1 การใช้งานระบบ Naresuan iThesis</t>
  </si>
  <si>
    <t>4.2.1 การใช้งานระบบ Naresuan iThesis</t>
  </si>
  <si>
    <t xml:space="preserve">            หลังจากโครงการดำเนินการเสร็จสิ้นผู้เข้าร่วมโครงการเกิดความรู้ ความเข้าใจ ในเรื่อง การใช้งานระบบ </t>
  </si>
  <si>
    <t xml:space="preserve">            อยู่ในระดับมาก (ค่าเฉลี่ย 4.30)    </t>
  </si>
  <si>
    <t xml:space="preserve">         (ค่าเฉลี่ย 4.48) รองลงมาคือ ด้านเอกสารประกอบโครงการฯ (ค่าเฉลี่ย 4.34) และด้านคุณภาพการให้บริการ</t>
  </si>
  <si>
    <t xml:space="preserve">         (ค่าเฉลี่ย 4.30) เมื่อพิจารณารายข้อแล้ว พบว่า ข้อที่มีค่าเฉลี่ยสูงที่สุดคือ เจ้าหน้าที่ให้บริหารด้วยความเต็มใจ </t>
  </si>
  <si>
    <t xml:space="preserve">         ยิ้มแย้มแจ่มใส และเจ้าหน้าที่ให้บริการด้วยความรวดเร็ว (ค่าเฉลี่ย 4.48) และข้อที่มีค่าเฉลี่ยต่ำที่สุดคือ </t>
  </si>
  <si>
    <t xml:space="preserve">         ความชัดเจนของจอภาพนำเสนอ (ค่าเฉลี่ย 3.52)</t>
  </si>
  <si>
    <t>1.ควรเพิ่มระยะเวลาในการจัดโครงการเต็มวัน</t>
  </si>
  <si>
    <t xml:space="preserve">           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</si>
  <si>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 xml:space="preserve">            หัวข้อที่ท่านสนใจและมีความต้องการให้จัดสัมมนาในครั้งต่อไป</t>
  </si>
  <si>
    <t xml:space="preserve">            ข้อเสนอแนะอื่นๆ</t>
  </si>
  <si>
    <t xml:space="preserve">                   ผู้ตอบแบบสอบถามทราบข้อมูลจากโครงการฯ จากApplication NU GRAD มากที่สุด คิดเป็นร้อยละ 41.07 </t>
  </si>
  <si>
    <t xml:space="preserve">         จากการประเมินโครงการ พบว่า เป้าหมายผู้เข้าร่วมโครงการ จำนวน 100 คน ผู้เข้าร่วมโครงการ </t>
  </si>
  <si>
    <t xml:space="preserve">            รองลงมาได้แก่ website บัณฑิตวิทยาลัย  คิดเป็นร้อยละ 32.14 และFacebook บัณฑิตวิทยาลัย คิดเป็นร้อยละ 16.07</t>
  </si>
  <si>
    <t xml:space="preserve">            การใช้งานระบบ Naresuan iThesis (ค่าเฉลี่ย 3.95) และค่าเฉลี่ยก่อนการอบรมเท่ากับ (ค่าเฉลี่ย 2.43) </t>
  </si>
  <si>
    <t xml:space="preserve">        ในการเรียนระดับบัณฑิตศึกษา</t>
  </si>
  <si>
    <t xml:space="preserve">          จากการจัดโครงการสัมมนานิสิตบัณฑิตศึกษา  เรื่อง การอบรมเชิงปฏิบัติการการเขียนวิทยานิพนธ์</t>
  </si>
  <si>
    <t xml:space="preserve">สังกัดคณะวิทยาศาสตร์ คิดเป็นร้อยละ 26.98 รองลงมาได้แก่ คณะเภสัชศาสตร์ คิดเป็นร้อยละ 12.70 </t>
  </si>
  <si>
    <t xml:space="preserve">และคณะบริหารธุรกิจ เศรษฐศาสตร์และการสื่อสาร คิดเป็นร้อยละ 11.11 ของจำนวนผู้ที่เข้าร่วมโครงการฯ </t>
  </si>
  <si>
    <t xml:space="preserve">            ผู้เข้าร่วมโครงการฯ เห็นว่าการดำเนินการโครงการครั้งนี้ เป็นประโยชน์ต่อการทำวิทยานิพนธ์</t>
  </si>
  <si>
    <t xml:space="preserve">            อยู่ในระดับมาก (ค่าเฉลี่ย 4.29) เมื่อพิจารณารายด้านแล้ว พบว่า ด้านเจ้าหน้าที่ผู้ให้บริการ มีค่าเฉลี่ยสูงที่สุด</t>
  </si>
  <si>
    <t xml:space="preserve">      คณะวิทยาศาสตร์ คิดเป็นร้อยละ 26.98 รองลงมาได้แก่ คณะเภสัชศาสตร์ คิดเป็นร้อยละ 12.70</t>
  </si>
  <si>
    <t>ในภาพรวมพบว่า ผู้เข้าร่วมโครงการฯ มีความคิดเห็นอยู่ในระดับมาก (ค่าเฉลี่ย 4.29)</t>
  </si>
  <si>
    <t xml:space="preserve">- 9 -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</si>
  <si>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</si>
  <si>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</si>
  <si>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</si>
  <si>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ควรเพิ่มระยะเวลาในการจัดโครงการเต็มวัน</t>
  </si>
  <si>
    <t>เสียงไมค์ดังเกินไป</t>
  </si>
  <si>
    <t>ใช้เวลาในการอบรมนานเกินไป</t>
  </si>
  <si>
    <t>วิทยากรพูดเร็วเกินไป</t>
  </si>
  <si>
    <t>ควรเพิ่มปลั๊กไฟ เพื่อจะใช้กับโน๊ตบุ๊คส่วนตัว</t>
  </si>
  <si>
    <t>ควรมีการอบรมเป็นระยะๆ ตลอดทั้งปี</t>
  </si>
  <si>
    <t>จอภาพมีขนาดเล็กเกินไป</t>
  </si>
  <si>
    <t>ในด้านการลงทะเบียนเต็มเร็วเกินไป ควรเพิ่มรอบการอบรม</t>
  </si>
  <si>
    <t>เก้าอี้ไม่เพียงพอ</t>
  </si>
  <si>
    <t>บาง tab ยังไม่สามารถใช้งานได้ ควรมีการจัดการอบรมเพิ่มหลังจากสอบโครงร่าง</t>
  </si>
  <si>
    <t>ควรมีการอบรมในวันเสาร์-อาทิตย์</t>
  </si>
  <si>
    <t>ควรจัดอบรมช่วงบ่าย</t>
  </si>
  <si>
    <t>ควรจัดทำ Road show ตามคณะให้กับคณาจารย์ เจ้าหน้าที่ นิสิต</t>
  </si>
  <si>
    <t>ควรมี User ทดลองให้กับเจ้าหน้าที่ และอาจารย์ได้ทดลอง</t>
  </si>
  <si>
    <t>อยากให้บัณฑิตวิทยาลัยจัดการอบรมเรื่องการใช้ Microsoft Word</t>
  </si>
  <si>
    <t>การใช้ endnote และ Microsoft Word</t>
  </si>
  <si>
    <t>2.การใช้ endnote และ Microsoft Word</t>
  </si>
  <si>
    <t>5.ควรเพิ่มปลั๊กไฟ เพื่อจะใช้กับโน๊ตบุ๊คส่วนตัว</t>
  </si>
  <si>
    <t>6.ควรมีการอบรมเป็นระยะๆ ตลอดทั้งปี</t>
  </si>
  <si>
    <t>7.จอภาพมีขนาดเล็กเกินไป</t>
  </si>
  <si>
    <t>8.ในด้านการลงทะเบียนเต็มเร็วเกินไป ควรเพิ่มรอบการอบรม</t>
  </si>
  <si>
    <t>9.เก้าอี้ไม่เพียงพอ</t>
  </si>
  <si>
    <t>10.บาง tab ยังไม่สามารถใช้งานได้ ควรมีการจัดการอบรมเพิ่มหลังจากสอบโครงร่าง</t>
  </si>
  <si>
    <t>11.ควรมีการอบรมในวันเสาร์-อาทิตย์</t>
  </si>
  <si>
    <t>12.ควรจัดอบรมช่วงบ่าย</t>
  </si>
  <si>
    <t>13.ควรจัดทำ Road show ตามคณะให้กับคณาจารย์ เจ้าหน้าที่ นิสิต</t>
  </si>
  <si>
    <t>14.ควรมี User ทดลองให้กับเจ้าหน้าที่ และอาจารย์ได้ทดลอง</t>
  </si>
  <si>
    <t>เรื่อง การอบรมเชิงปฏิบัติการการเขียนวิทยานิพนธ์อิเล็กทรอนิกส์ (Naresuan iThesis)</t>
  </si>
  <si>
    <t xml:space="preserve">อิเล็กทรอนิกส์ (Naresuan iThesis) ในวันศุกร์ที่ 24 สิงหาคม 2561 ณ ห้องปราบไตรจักร 24 อาคารปราบไตรจักร </t>
  </si>
  <si>
    <t xml:space="preserve">           ทำวิทยานิพนธ์ โดยการใช้ระบบ Naresuan iThesis และเป็นการส่งเสริมสนับสนุนให้นิสิตบัณฑิตศึกษาประสบความสำเร็จ</t>
  </si>
  <si>
    <t>จำนวน 81 คน ผู้ตอบแบบสอบถาม จำนวน 63 คน คิดเป็นร้อยละ 77.78  ของจำนวนผู้ที่เข้าร่วมโครงการฯ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</si>
</sst>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4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28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8" fillId="0" borderId="0" xfId="0" applyFont="1"/>
    <xf numFmtId="0" fontId="25" fillId="0" borderId="0" xfId="0" applyFont="1" applyAlignme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11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0" fontId="24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2" fontId="10" fillId="9" borderId="0" xfId="0" applyNumberFormat="1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11" fillId="10" borderId="0" xfId="0" applyFont="1" applyFill="1" applyAlignment="1">
      <alignment wrapText="1"/>
    </xf>
    <xf numFmtId="2" fontId="10" fillId="10" borderId="0" xfId="0" applyNumberFormat="1" applyFont="1" applyFill="1" applyAlignment="1">
      <alignment wrapText="1"/>
    </xf>
    <xf numFmtId="0" fontId="10" fillId="10" borderId="0" xfId="0" applyFont="1" applyFill="1" applyAlignment="1">
      <alignment wrapText="1"/>
    </xf>
    <xf numFmtId="2" fontId="8" fillId="10" borderId="0" xfId="0" applyNumberFormat="1" applyFont="1" applyFill="1" applyAlignment="1">
      <alignment wrapText="1"/>
    </xf>
    <xf numFmtId="0" fontId="23" fillId="0" borderId="13" xfId="0" applyFont="1" applyBorder="1" applyAlignment="1">
      <alignment horizontal="center" wrapText="1"/>
    </xf>
    <xf numFmtId="0" fontId="23" fillId="3" borderId="13" xfId="0" applyFont="1" applyFill="1" applyBorder="1" applyAlignment="1">
      <alignment wrapText="1"/>
    </xf>
    <xf numFmtId="0" fontId="23" fillId="4" borderId="13" xfId="0" applyFont="1" applyFill="1" applyBorder="1" applyAlignment="1">
      <alignment wrapText="1"/>
    </xf>
    <xf numFmtId="0" fontId="23" fillId="5" borderId="13" xfId="0" applyFont="1" applyFill="1" applyBorder="1" applyAlignment="1">
      <alignment wrapText="1"/>
    </xf>
    <xf numFmtId="0" fontId="23" fillId="7" borderId="13" xfId="0" applyFont="1" applyFill="1" applyBorder="1" applyAlignment="1">
      <alignment horizontal="right" wrapText="1"/>
    </xf>
    <xf numFmtId="0" fontId="23" fillId="9" borderId="13" xfId="0" applyFont="1" applyFill="1" applyBorder="1" applyAlignment="1">
      <alignment wrapText="1"/>
    </xf>
    <xf numFmtId="0" fontId="23" fillId="10" borderId="13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0" fontId="11" fillId="7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11" fillId="10" borderId="13" xfId="0" applyFont="1" applyFill="1" applyBorder="1" applyAlignment="1">
      <alignment wrapText="1"/>
    </xf>
    <xf numFmtId="2" fontId="10" fillId="8" borderId="13" xfId="0" applyNumberFormat="1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0" fontId="8" fillId="8" borderId="14" xfId="0" applyFont="1" applyFill="1" applyBorder="1" applyAlignment="1">
      <alignment horizontal="right"/>
    </xf>
    <xf numFmtId="2" fontId="10" fillId="8" borderId="14" xfId="0" applyNumberFormat="1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/>
    <xf numFmtId="2" fontId="10" fillId="7" borderId="14" xfId="0" applyNumberFormat="1" applyFont="1" applyFill="1" applyBorder="1" applyAlignment="1">
      <alignment wrapText="1"/>
    </xf>
    <xf numFmtId="2" fontId="10" fillId="7" borderId="1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/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27" fillId="0" borderId="13" xfId="0" applyFont="1" applyBorder="1"/>
    <xf numFmtId="0" fontId="2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104</xdr:row>
          <xdr:rowOff>209550</xdr:rowOff>
        </xdr:from>
        <xdr:to>
          <xdr:col>5</xdr:col>
          <xdr:colOff>342900</xdr:colOff>
          <xdr:row>105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86</xdr:row>
          <xdr:rowOff>209550</xdr:rowOff>
        </xdr:from>
        <xdr:to>
          <xdr:col>5</xdr:col>
          <xdr:colOff>352425</xdr:colOff>
          <xdr:row>87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A62" zoomScale="130" zoomScaleNormal="130" workbookViewId="0">
      <selection activeCell="V65" sqref="V65"/>
    </sheetView>
  </sheetViews>
  <sheetFormatPr defaultColWidth="15" defaultRowHeight="24"/>
  <cols>
    <col min="1" max="1" width="3.28515625" style="14" bestFit="1" customWidth="1"/>
    <col min="2" max="2" width="20.7109375" style="14" customWidth="1"/>
    <col min="3" max="3" width="37" style="14" customWidth="1"/>
    <col min="4" max="4" width="8.85546875" style="14" customWidth="1"/>
    <col min="5" max="5" width="9" style="14" customWidth="1"/>
    <col min="6" max="6" width="8.42578125" style="14" customWidth="1"/>
    <col min="7" max="9" width="10.85546875" style="14" customWidth="1"/>
    <col min="10" max="10" width="6.42578125" style="93" customWidth="1"/>
    <col min="11" max="12" width="7.7109375" style="93" customWidth="1"/>
    <col min="13" max="14" width="7.7109375" style="97" customWidth="1"/>
    <col min="15" max="18" width="7.7109375" style="102" customWidth="1"/>
    <col min="19" max="19" width="6.85546875" style="102" customWidth="1"/>
    <col min="20" max="20" width="6.28515625" style="108" bestFit="1" customWidth="1"/>
    <col min="21" max="21" width="6.28515625" style="107" bestFit="1" customWidth="1"/>
    <col min="22" max="22" width="6.7109375" style="113" customWidth="1"/>
    <col min="23" max="23" width="7.7109375" style="116" customWidth="1"/>
    <col min="24" max="24" width="9.140625" style="116" customWidth="1"/>
    <col min="25" max="25" width="9.42578125" style="116" customWidth="1"/>
    <col min="26" max="16384" width="15" style="14"/>
  </cols>
  <sheetData>
    <row r="1" spans="1:25" s="64" customFormat="1" ht="46.5" customHeight="1">
      <c r="A1" s="135"/>
      <c r="B1" s="120" t="s">
        <v>0</v>
      </c>
      <c r="C1" s="120" t="s">
        <v>0</v>
      </c>
      <c r="D1" s="136" t="s">
        <v>1</v>
      </c>
      <c r="E1" s="136" t="s">
        <v>60</v>
      </c>
      <c r="F1" s="136" t="s">
        <v>0</v>
      </c>
      <c r="G1" s="136" t="s">
        <v>59</v>
      </c>
      <c r="H1" s="136" t="s">
        <v>63</v>
      </c>
      <c r="I1" s="136" t="s">
        <v>65</v>
      </c>
      <c r="J1" s="121">
        <v>1.1000000000000001</v>
      </c>
      <c r="K1" s="121">
        <v>1.2</v>
      </c>
      <c r="L1" s="121">
        <v>1.3</v>
      </c>
      <c r="M1" s="122">
        <v>2.1</v>
      </c>
      <c r="N1" s="122">
        <v>2.2000000000000002</v>
      </c>
      <c r="O1" s="123">
        <v>3.1</v>
      </c>
      <c r="P1" s="123">
        <v>3.2</v>
      </c>
      <c r="Q1" s="123">
        <v>3.3</v>
      </c>
      <c r="R1" s="123">
        <v>3.4</v>
      </c>
      <c r="S1" s="123">
        <v>3.5</v>
      </c>
      <c r="T1" s="124" t="s">
        <v>46</v>
      </c>
      <c r="U1" s="124" t="s">
        <v>47</v>
      </c>
      <c r="V1" s="125">
        <v>4.3</v>
      </c>
      <c r="W1" s="126">
        <v>5.0999999999999996</v>
      </c>
      <c r="X1" s="126">
        <v>5.2</v>
      </c>
      <c r="Y1" s="126">
        <v>5.3</v>
      </c>
    </row>
    <row r="2" spans="1:25">
      <c r="A2" s="127">
        <v>1</v>
      </c>
      <c r="B2" s="127" t="s">
        <v>61</v>
      </c>
      <c r="C2" s="127" t="s">
        <v>58</v>
      </c>
      <c r="D2" s="127">
        <v>0</v>
      </c>
      <c r="E2" s="127">
        <v>0</v>
      </c>
      <c r="F2" s="127">
        <v>0</v>
      </c>
      <c r="G2" s="127">
        <v>1</v>
      </c>
      <c r="H2" s="127">
        <v>0</v>
      </c>
      <c r="I2" s="127">
        <v>0</v>
      </c>
      <c r="J2" s="128">
        <v>5</v>
      </c>
      <c r="K2" s="128">
        <v>5</v>
      </c>
      <c r="L2" s="128">
        <v>5</v>
      </c>
      <c r="M2" s="129">
        <v>5</v>
      </c>
      <c r="N2" s="129">
        <v>5</v>
      </c>
      <c r="O2" s="130">
        <v>5</v>
      </c>
      <c r="P2" s="130">
        <v>5</v>
      </c>
      <c r="Q2" s="130">
        <v>5</v>
      </c>
      <c r="R2" s="130">
        <v>5</v>
      </c>
      <c r="S2" s="130">
        <v>5</v>
      </c>
      <c r="T2" s="131">
        <v>1</v>
      </c>
      <c r="U2" s="131">
        <v>5</v>
      </c>
      <c r="V2" s="132">
        <v>5</v>
      </c>
      <c r="W2" s="133">
        <v>5</v>
      </c>
      <c r="X2" s="133">
        <v>5</v>
      </c>
      <c r="Y2" s="133">
        <v>5</v>
      </c>
    </row>
    <row r="3" spans="1:25">
      <c r="A3" s="127">
        <v>2</v>
      </c>
      <c r="B3" s="127" t="s">
        <v>45</v>
      </c>
      <c r="C3" s="127" t="s">
        <v>62</v>
      </c>
      <c r="D3" s="127">
        <v>1</v>
      </c>
      <c r="E3" s="127">
        <v>1</v>
      </c>
      <c r="F3" s="127">
        <v>0</v>
      </c>
      <c r="G3" s="127">
        <v>0</v>
      </c>
      <c r="H3" s="127">
        <v>1</v>
      </c>
      <c r="I3" s="127">
        <v>0</v>
      </c>
      <c r="J3" s="128">
        <v>4</v>
      </c>
      <c r="K3" s="128">
        <v>4</v>
      </c>
      <c r="L3" s="128">
        <v>4</v>
      </c>
      <c r="M3" s="129">
        <v>4</v>
      </c>
      <c r="N3" s="129">
        <v>4</v>
      </c>
      <c r="O3" s="130">
        <v>4</v>
      </c>
      <c r="P3" s="130">
        <v>3</v>
      </c>
      <c r="Q3" s="130">
        <v>4</v>
      </c>
      <c r="R3" s="130">
        <v>4</v>
      </c>
      <c r="S3" s="130">
        <v>4</v>
      </c>
      <c r="T3" s="131">
        <v>2</v>
      </c>
      <c r="U3" s="131">
        <v>4</v>
      </c>
      <c r="V3" s="132">
        <v>4</v>
      </c>
      <c r="W3" s="133">
        <v>4</v>
      </c>
      <c r="X3" s="133">
        <v>4</v>
      </c>
      <c r="Y3" s="133">
        <v>4</v>
      </c>
    </row>
    <row r="4" spans="1:25">
      <c r="A4" s="127">
        <v>3</v>
      </c>
      <c r="B4" s="127" t="s">
        <v>45</v>
      </c>
      <c r="C4" s="127" t="s">
        <v>62</v>
      </c>
      <c r="D4" s="127">
        <v>1</v>
      </c>
      <c r="E4" s="127">
        <v>1</v>
      </c>
      <c r="F4" s="127">
        <v>0</v>
      </c>
      <c r="G4" s="127">
        <v>0</v>
      </c>
      <c r="H4" s="127">
        <v>0</v>
      </c>
      <c r="I4" s="127">
        <v>0</v>
      </c>
      <c r="J4" s="128">
        <v>4</v>
      </c>
      <c r="K4" s="128">
        <v>4</v>
      </c>
      <c r="L4" s="128">
        <v>4</v>
      </c>
      <c r="M4" s="129">
        <v>4</v>
      </c>
      <c r="N4" s="129">
        <v>4</v>
      </c>
      <c r="O4" s="130">
        <v>4</v>
      </c>
      <c r="P4" s="130">
        <v>3</v>
      </c>
      <c r="Q4" s="130">
        <v>4</v>
      </c>
      <c r="R4" s="130">
        <v>4</v>
      </c>
      <c r="S4" s="130">
        <v>4</v>
      </c>
      <c r="T4" s="131">
        <v>1</v>
      </c>
      <c r="U4" s="131">
        <v>3</v>
      </c>
      <c r="V4" s="132">
        <v>4</v>
      </c>
      <c r="W4" s="133">
        <v>4</v>
      </c>
      <c r="X4" s="133">
        <v>4</v>
      </c>
      <c r="Y4" s="133">
        <v>4</v>
      </c>
    </row>
    <row r="5" spans="1:25">
      <c r="A5" s="127">
        <v>4</v>
      </c>
      <c r="B5" s="127" t="s">
        <v>61</v>
      </c>
      <c r="C5" s="127" t="s">
        <v>58</v>
      </c>
      <c r="D5" s="127">
        <v>1</v>
      </c>
      <c r="E5" s="127">
        <v>0</v>
      </c>
      <c r="F5" s="127">
        <v>0</v>
      </c>
      <c r="G5" s="127">
        <v>1</v>
      </c>
      <c r="H5" s="127">
        <v>0</v>
      </c>
      <c r="I5" s="127">
        <v>0</v>
      </c>
      <c r="J5" s="128">
        <v>5</v>
      </c>
      <c r="K5" s="128">
        <v>5</v>
      </c>
      <c r="L5" s="128">
        <v>5</v>
      </c>
      <c r="M5" s="129">
        <v>5</v>
      </c>
      <c r="N5" s="129">
        <v>5</v>
      </c>
      <c r="O5" s="130">
        <v>5</v>
      </c>
      <c r="P5" s="130">
        <v>5</v>
      </c>
      <c r="Q5" s="130">
        <v>5</v>
      </c>
      <c r="R5" s="130">
        <v>5</v>
      </c>
      <c r="S5" s="130">
        <v>5</v>
      </c>
      <c r="T5" s="131">
        <v>5</v>
      </c>
      <c r="U5" s="131">
        <v>5</v>
      </c>
      <c r="V5" s="132">
        <v>5</v>
      </c>
      <c r="W5" s="133">
        <v>5</v>
      </c>
      <c r="X5" s="133">
        <v>5</v>
      </c>
      <c r="Y5" s="133">
        <v>5</v>
      </c>
    </row>
    <row r="6" spans="1:25">
      <c r="A6" s="127">
        <v>5</v>
      </c>
      <c r="B6" s="127" t="s">
        <v>61</v>
      </c>
      <c r="C6" s="127" t="s">
        <v>58</v>
      </c>
      <c r="D6" s="127">
        <v>0</v>
      </c>
      <c r="E6" s="127">
        <v>0</v>
      </c>
      <c r="F6" s="127">
        <v>0</v>
      </c>
      <c r="G6" s="127">
        <v>1</v>
      </c>
      <c r="H6" s="127">
        <v>0</v>
      </c>
      <c r="I6" s="127">
        <v>0</v>
      </c>
      <c r="J6" s="128">
        <v>5</v>
      </c>
      <c r="K6" s="128">
        <v>5</v>
      </c>
      <c r="L6" s="128">
        <v>5</v>
      </c>
      <c r="M6" s="129">
        <v>5</v>
      </c>
      <c r="N6" s="129">
        <v>5</v>
      </c>
      <c r="O6" s="130">
        <v>5</v>
      </c>
      <c r="P6" s="130">
        <v>5</v>
      </c>
      <c r="Q6" s="130">
        <v>5</v>
      </c>
      <c r="R6" s="130">
        <v>5</v>
      </c>
      <c r="S6" s="130">
        <v>5</v>
      </c>
      <c r="T6" s="131">
        <v>5</v>
      </c>
      <c r="U6" s="131">
        <v>5</v>
      </c>
      <c r="V6" s="132">
        <v>5</v>
      </c>
      <c r="W6" s="133">
        <v>5</v>
      </c>
      <c r="X6" s="133">
        <v>5</v>
      </c>
      <c r="Y6" s="133">
        <v>5</v>
      </c>
    </row>
    <row r="7" spans="1:25">
      <c r="A7" s="127">
        <v>6</v>
      </c>
      <c r="B7" s="127" t="s">
        <v>61</v>
      </c>
      <c r="C7" s="127" t="s">
        <v>58</v>
      </c>
      <c r="D7" s="127">
        <v>1</v>
      </c>
      <c r="E7" s="127">
        <v>0</v>
      </c>
      <c r="F7" s="127">
        <v>0</v>
      </c>
      <c r="G7" s="127">
        <v>1</v>
      </c>
      <c r="H7" s="127">
        <v>0</v>
      </c>
      <c r="I7" s="127">
        <v>0</v>
      </c>
      <c r="J7" s="128">
        <v>4</v>
      </c>
      <c r="K7" s="128">
        <v>4</v>
      </c>
      <c r="L7" s="128">
        <v>4</v>
      </c>
      <c r="M7" s="129">
        <v>5</v>
      </c>
      <c r="N7" s="129">
        <v>5</v>
      </c>
      <c r="O7" s="130">
        <v>4</v>
      </c>
      <c r="P7" s="130">
        <v>4</v>
      </c>
      <c r="Q7" s="130">
        <v>4</v>
      </c>
      <c r="R7" s="130">
        <v>4</v>
      </c>
      <c r="S7" s="130">
        <v>4</v>
      </c>
      <c r="T7" s="131">
        <v>1</v>
      </c>
      <c r="U7" s="131">
        <v>4</v>
      </c>
      <c r="V7" s="132">
        <v>5</v>
      </c>
      <c r="W7" s="133">
        <v>5</v>
      </c>
      <c r="X7" s="133">
        <v>5</v>
      </c>
      <c r="Y7" s="133">
        <v>5</v>
      </c>
    </row>
    <row r="8" spans="1:25">
      <c r="A8" s="127">
        <v>7</v>
      </c>
      <c r="B8" s="127" t="s">
        <v>61</v>
      </c>
      <c r="C8" s="127" t="s">
        <v>58</v>
      </c>
      <c r="D8" s="127">
        <v>1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8">
        <v>4</v>
      </c>
      <c r="K8" s="128">
        <v>4</v>
      </c>
      <c r="L8" s="128">
        <v>4</v>
      </c>
      <c r="M8" s="129">
        <v>4</v>
      </c>
      <c r="N8" s="129">
        <v>4</v>
      </c>
      <c r="O8" s="130">
        <v>4</v>
      </c>
      <c r="P8" s="130">
        <v>3</v>
      </c>
      <c r="Q8" s="130">
        <v>4</v>
      </c>
      <c r="R8" s="130">
        <v>4</v>
      </c>
      <c r="S8" s="130">
        <v>4</v>
      </c>
      <c r="T8" s="131">
        <v>4</v>
      </c>
      <c r="U8" s="131">
        <v>4</v>
      </c>
      <c r="V8" s="132">
        <v>4</v>
      </c>
      <c r="W8" s="133">
        <v>4</v>
      </c>
      <c r="X8" s="133">
        <v>4</v>
      </c>
      <c r="Y8" s="133">
        <v>4</v>
      </c>
    </row>
    <row r="9" spans="1:25">
      <c r="A9" s="127">
        <v>8</v>
      </c>
      <c r="B9" s="127" t="s">
        <v>61</v>
      </c>
      <c r="C9" s="127" t="s">
        <v>58</v>
      </c>
      <c r="D9" s="127">
        <v>1</v>
      </c>
      <c r="E9" s="127">
        <v>0</v>
      </c>
      <c r="F9" s="127">
        <v>1</v>
      </c>
      <c r="G9" s="127">
        <v>0</v>
      </c>
      <c r="H9" s="127">
        <v>0</v>
      </c>
      <c r="I9" s="127">
        <v>0</v>
      </c>
      <c r="J9" s="128">
        <v>3</v>
      </c>
      <c r="K9" s="128">
        <v>4</v>
      </c>
      <c r="L9" s="128">
        <v>4</v>
      </c>
      <c r="M9" s="129">
        <v>4</v>
      </c>
      <c r="N9" s="129">
        <v>4</v>
      </c>
      <c r="O9" s="130">
        <v>4</v>
      </c>
      <c r="P9" s="130">
        <v>3</v>
      </c>
      <c r="Q9" s="130">
        <v>4</v>
      </c>
      <c r="R9" s="130">
        <v>3</v>
      </c>
      <c r="S9" s="130">
        <v>4</v>
      </c>
      <c r="T9" s="131">
        <v>4</v>
      </c>
      <c r="U9" s="131">
        <v>4</v>
      </c>
      <c r="V9" s="132">
        <v>4</v>
      </c>
      <c r="W9" s="133">
        <v>3</v>
      </c>
      <c r="X9" s="133">
        <v>4</v>
      </c>
      <c r="Y9" s="133">
        <v>4</v>
      </c>
    </row>
    <row r="10" spans="1:25">
      <c r="A10" s="127">
        <v>9</v>
      </c>
      <c r="B10" s="127" t="s">
        <v>45</v>
      </c>
      <c r="C10" s="127" t="s">
        <v>58</v>
      </c>
      <c r="D10" s="127">
        <v>1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8">
        <v>4</v>
      </c>
      <c r="K10" s="128">
        <v>4</v>
      </c>
      <c r="L10" s="128">
        <v>4</v>
      </c>
      <c r="M10" s="129">
        <v>5</v>
      </c>
      <c r="N10" s="129">
        <v>5</v>
      </c>
      <c r="O10" s="130">
        <v>5</v>
      </c>
      <c r="P10" s="130">
        <v>4</v>
      </c>
      <c r="Q10" s="130">
        <v>5</v>
      </c>
      <c r="R10" s="130">
        <v>5</v>
      </c>
      <c r="S10" s="130">
        <v>5</v>
      </c>
      <c r="T10" s="131">
        <v>5</v>
      </c>
      <c r="U10" s="131">
        <v>5</v>
      </c>
      <c r="V10" s="132">
        <v>5</v>
      </c>
      <c r="W10" s="133">
        <v>5</v>
      </c>
      <c r="X10" s="133">
        <v>5</v>
      </c>
      <c r="Y10" s="133">
        <v>5</v>
      </c>
    </row>
    <row r="11" spans="1:25">
      <c r="A11" s="127">
        <v>10</v>
      </c>
      <c r="B11" s="127" t="s">
        <v>45</v>
      </c>
      <c r="C11" s="127" t="s">
        <v>64</v>
      </c>
      <c r="D11" s="127">
        <v>1</v>
      </c>
      <c r="E11" s="127">
        <v>0</v>
      </c>
      <c r="F11" s="127">
        <v>1</v>
      </c>
      <c r="G11" s="127">
        <v>1</v>
      </c>
      <c r="H11" s="127">
        <v>0</v>
      </c>
      <c r="I11" s="127">
        <v>0</v>
      </c>
      <c r="J11" s="128">
        <v>5</v>
      </c>
      <c r="K11" s="128">
        <v>5</v>
      </c>
      <c r="L11" s="128">
        <v>4</v>
      </c>
      <c r="M11" s="129">
        <v>5</v>
      </c>
      <c r="N11" s="129">
        <v>5</v>
      </c>
      <c r="O11" s="130">
        <v>5</v>
      </c>
      <c r="P11" s="130">
        <v>3</v>
      </c>
      <c r="Q11" s="130">
        <v>5</v>
      </c>
      <c r="R11" s="130">
        <v>5</v>
      </c>
      <c r="S11" s="130">
        <v>5</v>
      </c>
      <c r="T11" s="131">
        <v>1</v>
      </c>
      <c r="U11" s="131">
        <v>4</v>
      </c>
      <c r="V11" s="132">
        <v>4</v>
      </c>
      <c r="W11" s="133">
        <v>4</v>
      </c>
      <c r="X11" s="133">
        <v>4</v>
      </c>
      <c r="Y11" s="133">
        <v>4</v>
      </c>
    </row>
    <row r="12" spans="1:25">
      <c r="A12" s="127">
        <v>11</v>
      </c>
      <c r="B12" s="127" t="s">
        <v>45</v>
      </c>
      <c r="C12" s="127" t="s">
        <v>64</v>
      </c>
      <c r="D12" s="127">
        <v>0</v>
      </c>
      <c r="E12" s="127">
        <v>0</v>
      </c>
      <c r="F12" s="127">
        <v>0</v>
      </c>
      <c r="G12" s="127">
        <v>1</v>
      </c>
      <c r="H12" s="127">
        <v>0</v>
      </c>
      <c r="I12" s="127">
        <v>0</v>
      </c>
      <c r="J12" s="128">
        <v>4</v>
      </c>
      <c r="K12" s="128">
        <v>4</v>
      </c>
      <c r="L12" s="128">
        <v>3</v>
      </c>
      <c r="M12" s="129">
        <v>5</v>
      </c>
      <c r="N12" s="129">
        <v>4</v>
      </c>
      <c r="O12" s="130">
        <v>4</v>
      </c>
      <c r="P12" s="130">
        <v>2</v>
      </c>
      <c r="Q12" s="130">
        <v>4</v>
      </c>
      <c r="R12" s="130">
        <v>4</v>
      </c>
      <c r="S12" s="130">
        <v>4</v>
      </c>
      <c r="T12" s="131">
        <v>4</v>
      </c>
      <c r="U12" s="131">
        <v>4</v>
      </c>
      <c r="V12" s="132">
        <v>4</v>
      </c>
      <c r="W12" s="133">
        <v>4</v>
      </c>
      <c r="X12" s="133">
        <v>4</v>
      </c>
      <c r="Y12" s="133">
        <v>4</v>
      </c>
    </row>
    <row r="13" spans="1:25">
      <c r="A13" s="127">
        <v>12</v>
      </c>
      <c r="B13" s="127" t="s">
        <v>45</v>
      </c>
      <c r="C13" s="127" t="s">
        <v>58</v>
      </c>
      <c r="D13" s="127">
        <v>0</v>
      </c>
      <c r="E13" s="127">
        <v>0</v>
      </c>
      <c r="F13" s="127">
        <v>0</v>
      </c>
      <c r="G13" s="127">
        <v>1</v>
      </c>
      <c r="H13" s="127">
        <v>0</v>
      </c>
      <c r="I13" s="127">
        <v>0</v>
      </c>
      <c r="J13" s="128">
        <v>5</v>
      </c>
      <c r="K13" s="128">
        <v>5</v>
      </c>
      <c r="L13" s="128">
        <v>5</v>
      </c>
      <c r="M13" s="129">
        <v>4</v>
      </c>
      <c r="N13" s="129">
        <v>5</v>
      </c>
      <c r="O13" s="130">
        <v>5</v>
      </c>
      <c r="P13" s="130">
        <v>4</v>
      </c>
      <c r="Q13" s="130">
        <v>3</v>
      </c>
      <c r="R13" s="130">
        <v>5</v>
      </c>
      <c r="S13" s="130">
        <v>5</v>
      </c>
      <c r="T13" s="131">
        <v>4</v>
      </c>
      <c r="U13" s="131">
        <v>5</v>
      </c>
      <c r="V13" s="132">
        <v>5</v>
      </c>
      <c r="W13" s="133">
        <v>5</v>
      </c>
      <c r="X13" s="133">
        <v>5</v>
      </c>
      <c r="Y13" s="133">
        <v>5</v>
      </c>
    </row>
    <row r="14" spans="1:25">
      <c r="A14" s="127">
        <v>13</v>
      </c>
      <c r="B14" s="127" t="s">
        <v>45</v>
      </c>
      <c r="C14" s="127" t="s">
        <v>64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1</v>
      </c>
      <c r="J14" s="128">
        <v>4</v>
      </c>
      <c r="K14" s="128">
        <v>2</v>
      </c>
      <c r="L14" s="128">
        <v>3</v>
      </c>
      <c r="M14" s="129">
        <v>3</v>
      </c>
      <c r="N14" s="129">
        <v>3</v>
      </c>
      <c r="O14" s="130">
        <v>3</v>
      </c>
      <c r="P14" s="130">
        <v>4</v>
      </c>
      <c r="Q14" s="130">
        <v>4</v>
      </c>
      <c r="R14" s="130">
        <v>4</v>
      </c>
      <c r="S14" s="130">
        <v>3</v>
      </c>
      <c r="T14" s="131">
        <v>1</v>
      </c>
      <c r="U14" s="131">
        <v>4</v>
      </c>
      <c r="V14" s="132">
        <v>4</v>
      </c>
      <c r="W14" s="133">
        <v>4</v>
      </c>
      <c r="X14" s="133">
        <v>4</v>
      </c>
      <c r="Y14" s="133">
        <v>4</v>
      </c>
    </row>
    <row r="15" spans="1:25">
      <c r="A15" s="127">
        <v>14</v>
      </c>
      <c r="B15" s="127" t="s">
        <v>61</v>
      </c>
      <c r="C15" s="127" t="s">
        <v>64</v>
      </c>
      <c r="D15" s="127">
        <v>1</v>
      </c>
      <c r="E15" s="127">
        <v>1</v>
      </c>
      <c r="F15" s="127">
        <v>0</v>
      </c>
      <c r="G15" s="127">
        <v>1</v>
      </c>
      <c r="H15" s="127">
        <v>0</v>
      </c>
      <c r="I15" s="127">
        <v>0</v>
      </c>
      <c r="J15" s="128">
        <v>5</v>
      </c>
      <c r="K15" s="128">
        <v>5</v>
      </c>
      <c r="L15" s="128">
        <v>5</v>
      </c>
      <c r="M15" s="129">
        <v>5</v>
      </c>
      <c r="N15" s="129">
        <v>5</v>
      </c>
      <c r="O15" s="130">
        <v>5</v>
      </c>
      <c r="P15" s="130">
        <v>4</v>
      </c>
      <c r="Q15" s="130">
        <v>4</v>
      </c>
      <c r="R15" s="130">
        <v>4</v>
      </c>
      <c r="S15" s="130">
        <v>5</v>
      </c>
      <c r="T15" s="131">
        <v>1</v>
      </c>
      <c r="U15" s="131">
        <v>3</v>
      </c>
      <c r="V15" s="132">
        <v>4</v>
      </c>
      <c r="W15" s="133">
        <v>4</v>
      </c>
      <c r="X15" s="133">
        <v>4</v>
      </c>
      <c r="Y15" s="133">
        <v>5</v>
      </c>
    </row>
    <row r="16" spans="1:25">
      <c r="A16" s="127">
        <v>15</v>
      </c>
      <c r="B16" s="127" t="s">
        <v>45</v>
      </c>
      <c r="C16" s="127" t="s">
        <v>66</v>
      </c>
      <c r="D16" s="127">
        <v>0</v>
      </c>
      <c r="E16" s="127">
        <v>0</v>
      </c>
      <c r="F16" s="127">
        <v>0</v>
      </c>
      <c r="G16" s="127">
        <v>1</v>
      </c>
      <c r="H16" s="127">
        <v>0</v>
      </c>
      <c r="I16" s="127">
        <v>0</v>
      </c>
      <c r="J16" s="128">
        <v>3</v>
      </c>
      <c r="K16" s="128">
        <v>3</v>
      </c>
      <c r="L16" s="128">
        <v>3</v>
      </c>
      <c r="M16" s="129">
        <v>4</v>
      </c>
      <c r="N16" s="129">
        <v>4</v>
      </c>
      <c r="O16" s="130">
        <v>3</v>
      </c>
      <c r="P16" s="130">
        <v>2</v>
      </c>
      <c r="Q16" s="130">
        <v>3</v>
      </c>
      <c r="R16" s="130">
        <v>4</v>
      </c>
      <c r="S16" s="130">
        <v>4</v>
      </c>
      <c r="T16" s="131">
        <v>4</v>
      </c>
      <c r="U16" s="131">
        <v>4</v>
      </c>
      <c r="V16" s="132">
        <v>4</v>
      </c>
      <c r="W16" s="133">
        <v>3</v>
      </c>
      <c r="X16" s="133">
        <v>3</v>
      </c>
      <c r="Y16" s="133">
        <v>3</v>
      </c>
    </row>
    <row r="17" spans="1:25">
      <c r="A17" s="127">
        <v>16</v>
      </c>
      <c r="B17" s="127" t="s">
        <v>45</v>
      </c>
      <c r="C17" s="127" t="s">
        <v>66</v>
      </c>
      <c r="D17" s="127">
        <v>1</v>
      </c>
      <c r="E17" s="127">
        <v>0</v>
      </c>
      <c r="F17" s="127">
        <v>0</v>
      </c>
      <c r="G17" s="127">
        <v>1</v>
      </c>
      <c r="H17" s="127">
        <v>0</v>
      </c>
      <c r="I17" s="127">
        <v>0</v>
      </c>
      <c r="J17" s="128">
        <v>4</v>
      </c>
      <c r="K17" s="128">
        <v>2</v>
      </c>
      <c r="L17" s="128">
        <v>3</v>
      </c>
      <c r="M17" s="129">
        <v>4</v>
      </c>
      <c r="N17" s="129">
        <v>4</v>
      </c>
      <c r="O17" s="130">
        <v>4</v>
      </c>
      <c r="P17" s="130">
        <v>2</v>
      </c>
      <c r="Q17" s="130">
        <v>3</v>
      </c>
      <c r="R17" s="130">
        <v>4</v>
      </c>
      <c r="S17" s="130">
        <v>4</v>
      </c>
      <c r="T17" s="131">
        <v>1</v>
      </c>
      <c r="U17" s="131">
        <v>4</v>
      </c>
      <c r="V17" s="132">
        <v>4</v>
      </c>
      <c r="W17" s="133">
        <v>3</v>
      </c>
      <c r="X17" s="133">
        <v>3</v>
      </c>
      <c r="Y17" s="133">
        <v>4</v>
      </c>
    </row>
    <row r="18" spans="1:25">
      <c r="A18" s="127">
        <v>17</v>
      </c>
      <c r="B18" s="127" t="s">
        <v>45</v>
      </c>
      <c r="C18" s="127" t="s">
        <v>67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8">
        <v>5</v>
      </c>
      <c r="K18" s="128">
        <v>3</v>
      </c>
      <c r="L18" s="128">
        <v>3</v>
      </c>
      <c r="M18" s="129">
        <v>5</v>
      </c>
      <c r="N18" s="129">
        <v>5</v>
      </c>
      <c r="O18" s="130">
        <v>5</v>
      </c>
      <c r="P18" s="130">
        <v>4</v>
      </c>
      <c r="Q18" s="130">
        <v>5</v>
      </c>
      <c r="R18" s="130">
        <v>5</v>
      </c>
      <c r="S18" s="130">
        <v>5</v>
      </c>
      <c r="T18" s="131">
        <v>2</v>
      </c>
      <c r="U18" s="131">
        <v>3</v>
      </c>
      <c r="V18" s="132">
        <v>4</v>
      </c>
      <c r="W18" s="133">
        <v>4</v>
      </c>
      <c r="X18" s="133">
        <v>4</v>
      </c>
      <c r="Y18" s="133">
        <v>4</v>
      </c>
    </row>
    <row r="19" spans="1:25">
      <c r="A19" s="127">
        <v>18</v>
      </c>
      <c r="B19" s="127" t="s">
        <v>45</v>
      </c>
      <c r="C19" s="127" t="s">
        <v>76</v>
      </c>
      <c r="D19" s="127">
        <v>0</v>
      </c>
      <c r="E19" s="127">
        <v>0</v>
      </c>
      <c r="F19" s="127">
        <v>0</v>
      </c>
      <c r="G19" s="127">
        <v>1</v>
      </c>
      <c r="H19" s="127">
        <v>0</v>
      </c>
      <c r="I19" s="127">
        <v>0</v>
      </c>
      <c r="J19" s="128">
        <v>5</v>
      </c>
      <c r="K19" s="128">
        <v>5</v>
      </c>
      <c r="L19" s="128">
        <v>5</v>
      </c>
      <c r="M19" s="129">
        <v>5</v>
      </c>
      <c r="N19" s="129">
        <v>5</v>
      </c>
      <c r="O19" s="130">
        <v>5</v>
      </c>
      <c r="P19" s="130">
        <v>5</v>
      </c>
      <c r="Q19" s="130">
        <v>5</v>
      </c>
      <c r="R19" s="130">
        <v>5</v>
      </c>
      <c r="S19" s="130">
        <v>5</v>
      </c>
      <c r="T19" s="131">
        <v>5</v>
      </c>
      <c r="U19" s="131">
        <v>5</v>
      </c>
      <c r="V19" s="132">
        <v>5</v>
      </c>
      <c r="W19" s="133">
        <v>5</v>
      </c>
      <c r="X19" s="133">
        <v>5</v>
      </c>
      <c r="Y19" s="133">
        <v>5</v>
      </c>
    </row>
    <row r="20" spans="1:25">
      <c r="A20" s="127">
        <v>19</v>
      </c>
      <c r="B20" s="127" t="s">
        <v>45</v>
      </c>
      <c r="C20" s="127" t="s">
        <v>58</v>
      </c>
      <c r="D20" s="127">
        <v>0</v>
      </c>
      <c r="E20" s="127">
        <v>0</v>
      </c>
      <c r="F20" s="127">
        <v>0</v>
      </c>
      <c r="G20" s="127">
        <v>1</v>
      </c>
      <c r="H20" s="127">
        <v>0</v>
      </c>
      <c r="I20" s="127">
        <v>0</v>
      </c>
      <c r="J20" s="128">
        <v>4</v>
      </c>
      <c r="K20" s="128">
        <v>4</v>
      </c>
      <c r="L20" s="128">
        <v>4</v>
      </c>
      <c r="M20" s="129">
        <v>4</v>
      </c>
      <c r="N20" s="129">
        <v>4</v>
      </c>
      <c r="O20" s="130">
        <v>4</v>
      </c>
      <c r="P20" s="130">
        <v>3</v>
      </c>
      <c r="Q20" s="130">
        <v>4</v>
      </c>
      <c r="R20" s="130">
        <v>4</v>
      </c>
      <c r="S20" s="130">
        <v>4</v>
      </c>
      <c r="T20" s="131">
        <v>2</v>
      </c>
      <c r="U20" s="131">
        <v>4</v>
      </c>
      <c r="V20" s="132">
        <v>4</v>
      </c>
      <c r="W20" s="133">
        <v>4</v>
      </c>
      <c r="X20" s="133">
        <v>4</v>
      </c>
      <c r="Y20" s="133">
        <v>4</v>
      </c>
    </row>
    <row r="21" spans="1:25">
      <c r="A21" s="127">
        <v>20</v>
      </c>
      <c r="B21" s="127" t="s">
        <v>45</v>
      </c>
      <c r="C21" s="127" t="s">
        <v>58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8">
        <v>5</v>
      </c>
      <c r="K21" s="128">
        <v>4</v>
      </c>
      <c r="L21" s="128">
        <v>4</v>
      </c>
      <c r="M21" s="129">
        <v>4</v>
      </c>
      <c r="N21" s="129">
        <v>4</v>
      </c>
      <c r="O21" s="130">
        <v>5</v>
      </c>
      <c r="P21" s="130">
        <v>5</v>
      </c>
      <c r="Q21" s="130">
        <v>5</v>
      </c>
      <c r="R21" s="130">
        <v>4</v>
      </c>
      <c r="S21" s="130">
        <v>4</v>
      </c>
      <c r="T21" s="131">
        <v>4</v>
      </c>
      <c r="U21" s="131">
        <v>4</v>
      </c>
      <c r="V21" s="132">
        <v>4</v>
      </c>
      <c r="W21" s="133">
        <v>5</v>
      </c>
      <c r="X21" s="133">
        <v>5</v>
      </c>
      <c r="Y21" s="133">
        <v>5</v>
      </c>
    </row>
    <row r="22" spans="1:25">
      <c r="A22" s="127">
        <v>21</v>
      </c>
      <c r="B22" s="127" t="s">
        <v>45</v>
      </c>
      <c r="C22" s="127" t="s">
        <v>66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1</v>
      </c>
      <c r="J22" s="128">
        <v>5</v>
      </c>
      <c r="K22" s="128">
        <v>3</v>
      </c>
      <c r="L22" s="128">
        <v>4</v>
      </c>
      <c r="M22" s="129">
        <v>5</v>
      </c>
      <c r="N22" s="129">
        <v>5</v>
      </c>
      <c r="O22" s="130">
        <v>5</v>
      </c>
      <c r="P22" s="130">
        <v>3</v>
      </c>
      <c r="Q22" s="130">
        <v>5</v>
      </c>
      <c r="R22" s="130">
        <v>4</v>
      </c>
      <c r="S22" s="130">
        <v>4</v>
      </c>
      <c r="T22" s="131">
        <v>1</v>
      </c>
      <c r="U22" s="131">
        <v>3</v>
      </c>
      <c r="V22" s="132">
        <v>4</v>
      </c>
      <c r="W22" s="133">
        <v>4</v>
      </c>
      <c r="X22" s="133">
        <v>4</v>
      </c>
      <c r="Y22" s="133">
        <v>4</v>
      </c>
    </row>
    <row r="23" spans="1:25">
      <c r="A23" s="127">
        <v>22</v>
      </c>
      <c r="B23" s="127" t="s">
        <v>45</v>
      </c>
      <c r="C23" s="127" t="s">
        <v>64</v>
      </c>
      <c r="D23" s="127">
        <v>0</v>
      </c>
      <c r="E23" s="127">
        <v>1</v>
      </c>
      <c r="F23" s="127">
        <v>1</v>
      </c>
      <c r="G23" s="127">
        <v>1</v>
      </c>
      <c r="H23" s="127">
        <v>0</v>
      </c>
      <c r="I23" s="127">
        <v>0</v>
      </c>
      <c r="J23" s="128">
        <v>5</v>
      </c>
      <c r="K23" s="128">
        <v>4</v>
      </c>
      <c r="L23" s="128">
        <v>5</v>
      </c>
      <c r="M23" s="129">
        <v>4</v>
      </c>
      <c r="N23" s="129">
        <v>4</v>
      </c>
      <c r="O23" s="130">
        <v>4</v>
      </c>
      <c r="P23" s="130">
        <v>3</v>
      </c>
      <c r="Q23" s="130">
        <v>4</v>
      </c>
      <c r="R23" s="130">
        <v>4</v>
      </c>
      <c r="S23" s="130">
        <v>4</v>
      </c>
      <c r="T23" s="131">
        <v>1</v>
      </c>
      <c r="U23" s="131">
        <v>4</v>
      </c>
      <c r="V23" s="132">
        <v>4</v>
      </c>
      <c r="W23" s="133">
        <v>4</v>
      </c>
      <c r="X23" s="133">
        <v>4</v>
      </c>
      <c r="Y23" s="133">
        <v>4</v>
      </c>
    </row>
    <row r="24" spans="1:25">
      <c r="A24" s="127">
        <v>23</v>
      </c>
      <c r="B24" s="127" t="s">
        <v>45</v>
      </c>
      <c r="C24" s="127" t="s">
        <v>58</v>
      </c>
      <c r="D24" s="127">
        <v>1</v>
      </c>
      <c r="E24" s="127">
        <v>0</v>
      </c>
      <c r="F24" s="127">
        <v>0</v>
      </c>
      <c r="G24" s="127">
        <v>1</v>
      </c>
      <c r="H24" s="127">
        <v>0</v>
      </c>
      <c r="I24" s="127">
        <v>0</v>
      </c>
      <c r="J24" s="128">
        <v>5</v>
      </c>
      <c r="K24" s="128">
        <v>4</v>
      </c>
      <c r="L24" s="128">
        <v>5</v>
      </c>
      <c r="M24" s="129">
        <v>5</v>
      </c>
      <c r="N24" s="129">
        <v>5</v>
      </c>
      <c r="O24" s="130">
        <v>5</v>
      </c>
      <c r="P24" s="130">
        <v>4</v>
      </c>
      <c r="Q24" s="130">
        <v>4</v>
      </c>
      <c r="R24" s="130">
        <v>5</v>
      </c>
      <c r="S24" s="130">
        <v>5</v>
      </c>
      <c r="T24" s="131">
        <v>2</v>
      </c>
      <c r="U24" s="131">
        <v>4</v>
      </c>
      <c r="V24" s="132">
        <v>5</v>
      </c>
      <c r="W24" s="133">
        <v>5</v>
      </c>
      <c r="X24" s="133">
        <v>5</v>
      </c>
      <c r="Y24" s="133">
        <v>5</v>
      </c>
    </row>
    <row r="25" spans="1:25">
      <c r="A25" s="127">
        <v>24</v>
      </c>
      <c r="B25" s="127" t="s">
        <v>45</v>
      </c>
      <c r="C25" s="127" t="s">
        <v>58</v>
      </c>
      <c r="D25" s="127">
        <v>1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8">
        <v>5</v>
      </c>
      <c r="K25" s="128">
        <v>5</v>
      </c>
      <c r="L25" s="128">
        <v>5</v>
      </c>
      <c r="M25" s="129">
        <v>4</v>
      </c>
      <c r="N25" s="129">
        <v>5</v>
      </c>
      <c r="O25" s="130">
        <v>5</v>
      </c>
      <c r="P25" s="130">
        <v>5</v>
      </c>
      <c r="Q25" s="130">
        <v>5</v>
      </c>
      <c r="R25" s="130">
        <v>5</v>
      </c>
      <c r="S25" s="130">
        <v>5</v>
      </c>
      <c r="T25" s="131">
        <v>1</v>
      </c>
      <c r="U25" s="131">
        <v>5</v>
      </c>
      <c r="V25" s="132">
        <v>5</v>
      </c>
      <c r="W25" s="133">
        <v>5</v>
      </c>
      <c r="X25" s="133">
        <v>5</v>
      </c>
      <c r="Y25" s="133">
        <v>5</v>
      </c>
    </row>
    <row r="26" spans="1:25">
      <c r="A26" s="127">
        <v>25</v>
      </c>
      <c r="B26" s="127" t="s">
        <v>45</v>
      </c>
      <c r="C26" s="127" t="s">
        <v>66</v>
      </c>
      <c r="D26" s="127">
        <v>1</v>
      </c>
      <c r="E26" s="127">
        <v>1</v>
      </c>
      <c r="F26" s="127">
        <v>0</v>
      </c>
      <c r="G26" s="127">
        <v>1</v>
      </c>
      <c r="H26" s="127">
        <v>0</v>
      </c>
      <c r="I26" s="127">
        <v>0</v>
      </c>
      <c r="J26" s="128">
        <v>4</v>
      </c>
      <c r="K26" s="128">
        <v>4</v>
      </c>
      <c r="L26" s="128">
        <v>4</v>
      </c>
      <c r="M26" s="129">
        <v>4</v>
      </c>
      <c r="N26" s="129">
        <v>4</v>
      </c>
      <c r="O26" s="130">
        <v>4</v>
      </c>
      <c r="P26" s="130">
        <v>3</v>
      </c>
      <c r="Q26" s="130">
        <v>4</v>
      </c>
      <c r="R26" s="130">
        <v>4</v>
      </c>
      <c r="S26" s="130">
        <v>4</v>
      </c>
      <c r="T26" s="131">
        <v>1</v>
      </c>
      <c r="U26" s="131">
        <v>4</v>
      </c>
      <c r="V26" s="132">
        <v>4</v>
      </c>
      <c r="W26" s="133">
        <v>4</v>
      </c>
      <c r="X26" s="133">
        <v>4</v>
      </c>
      <c r="Y26" s="133">
        <v>4</v>
      </c>
    </row>
    <row r="27" spans="1:25">
      <c r="A27" s="127">
        <v>26</v>
      </c>
      <c r="B27" s="127" t="s">
        <v>45</v>
      </c>
      <c r="C27" s="127" t="s">
        <v>68</v>
      </c>
      <c r="D27" s="127">
        <v>0</v>
      </c>
      <c r="E27" s="127">
        <v>0</v>
      </c>
      <c r="F27" s="127">
        <v>0</v>
      </c>
      <c r="G27" s="127">
        <v>1</v>
      </c>
      <c r="H27" s="127">
        <v>0</v>
      </c>
      <c r="I27" s="127">
        <v>0</v>
      </c>
      <c r="J27" s="128">
        <v>5</v>
      </c>
      <c r="K27" s="128">
        <v>5</v>
      </c>
      <c r="L27" s="128">
        <v>5</v>
      </c>
      <c r="M27" s="129">
        <v>5</v>
      </c>
      <c r="N27" s="129">
        <v>5</v>
      </c>
      <c r="O27" s="130">
        <v>5</v>
      </c>
      <c r="P27" s="130">
        <v>3</v>
      </c>
      <c r="Q27" s="130">
        <v>5</v>
      </c>
      <c r="R27" s="130">
        <v>5</v>
      </c>
      <c r="S27" s="130">
        <v>5</v>
      </c>
      <c r="T27" s="131">
        <v>2</v>
      </c>
      <c r="U27" s="131">
        <v>5</v>
      </c>
      <c r="V27" s="132">
        <v>5</v>
      </c>
      <c r="W27" s="133">
        <v>5</v>
      </c>
      <c r="X27" s="133">
        <v>5</v>
      </c>
      <c r="Y27" s="133">
        <v>5</v>
      </c>
    </row>
    <row r="28" spans="1:25">
      <c r="A28" s="127">
        <v>27</v>
      </c>
      <c r="B28" s="127" t="s">
        <v>61</v>
      </c>
      <c r="C28" s="127" t="s">
        <v>69</v>
      </c>
      <c r="D28" s="127">
        <v>0</v>
      </c>
      <c r="E28" s="127">
        <v>0</v>
      </c>
      <c r="F28" s="127">
        <v>0</v>
      </c>
      <c r="G28" s="127">
        <v>1</v>
      </c>
      <c r="H28" s="127">
        <v>0</v>
      </c>
      <c r="I28" s="127">
        <v>0</v>
      </c>
      <c r="J28" s="128">
        <v>4</v>
      </c>
      <c r="K28" s="128">
        <v>5</v>
      </c>
      <c r="L28" s="128">
        <v>4</v>
      </c>
      <c r="M28" s="129">
        <v>5</v>
      </c>
      <c r="N28" s="129">
        <v>5</v>
      </c>
      <c r="O28" s="130">
        <v>5</v>
      </c>
      <c r="P28" s="130">
        <v>5</v>
      </c>
      <c r="Q28" s="130">
        <v>5</v>
      </c>
      <c r="R28" s="130">
        <v>5</v>
      </c>
      <c r="S28" s="130">
        <v>5</v>
      </c>
      <c r="T28" s="131">
        <v>2</v>
      </c>
      <c r="U28" s="131">
        <v>4</v>
      </c>
      <c r="V28" s="132">
        <v>5</v>
      </c>
      <c r="W28" s="133">
        <v>5</v>
      </c>
      <c r="X28" s="133">
        <v>4</v>
      </c>
      <c r="Y28" s="133">
        <v>5</v>
      </c>
    </row>
    <row r="29" spans="1:25">
      <c r="A29" s="127">
        <v>28</v>
      </c>
      <c r="B29" s="127" t="s">
        <v>61</v>
      </c>
      <c r="C29" s="127" t="s">
        <v>72</v>
      </c>
      <c r="D29" s="127">
        <v>1</v>
      </c>
      <c r="E29" s="127">
        <v>1</v>
      </c>
      <c r="F29" s="127">
        <v>0</v>
      </c>
      <c r="G29" s="127">
        <v>1</v>
      </c>
      <c r="H29" s="127">
        <v>0</v>
      </c>
      <c r="I29" s="127">
        <v>0</v>
      </c>
      <c r="J29" s="128">
        <v>4</v>
      </c>
      <c r="K29" s="128">
        <v>4</v>
      </c>
      <c r="L29" s="128">
        <v>4</v>
      </c>
      <c r="M29" s="129">
        <v>4</v>
      </c>
      <c r="N29" s="129">
        <v>4</v>
      </c>
      <c r="O29" s="130">
        <v>3</v>
      </c>
      <c r="P29" s="130">
        <v>3</v>
      </c>
      <c r="Q29" s="130">
        <v>4</v>
      </c>
      <c r="R29" s="130">
        <v>3</v>
      </c>
      <c r="S29" s="130">
        <v>3</v>
      </c>
      <c r="T29" s="131">
        <v>1</v>
      </c>
      <c r="U29" s="131">
        <v>1</v>
      </c>
      <c r="V29" s="132">
        <v>3</v>
      </c>
      <c r="W29" s="133">
        <v>5</v>
      </c>
      <c r="X29" s="133">
        <v>4</v>
      </c>
      <c r="Y29" s="133">
        <v>4</v>
      </c>
    </row>
    <row r="30" spans="1:25">
      <c r="A30" s="127">
        <v>29</v>
      </c>
      <c r="B30" s="127" t="s">
        <v>61</v>
      </c>
      <c r="C30" s="127" t="s">
        <v>73</v>
      </c>
      <c r="D30" s="127">
        <v>1</v>
      </c>
      <c r="E30" s="127">
        <v>1</v>
      </c>
      <c r="F30" s="127">
        <v>0</v>
      </c>
      <c r="G30" s="127">
        <v>1</v>
      </c>
      <c r="H30" s="127">
        <v>0</v>
      </c>
      <c r="I30" s="127">
        <v>0</v>
      </c>
      <c r="J30" s="128">
        <v>5</v>
      </c>
      <c r="K30" s="128">
        <v>4</v>
      </c>
      <c r="L30" s="128">
        <v>4</v>
      </c>
      <c r="M30" s="129">
        <v>5</v>
      </c>
      <c r="N30" s="129">
        <v>4</v>
      </c>
      <c r="O30" s="130">
        <v>4</v>
      </c>
      <c r="P30" s="130">
        <v>3</v>
      </c>
      <c r="Q30" s="130">
        <v>5</v>
      </c>
      <c r="R30" s="130">
        <v>5</v>
      </c>
      <c r="S30" s="130">
        <v>5</v>
      </c>
      <c r="T30" s="131">
        <v>1</v>
      </c>
      <c r="U30" s="131">
        <v>3</v>
      </c>
      <c r="V30" s="132">
        <v>4</v>
      </c>
      <c r="W30" s="133">
        <v>4</v>
      </c>
      <c r="X30" s="133">
        <v>4</v>
      </c>
      <c r="Y30" s="133">
        <v>4</v>
      </c>
    </row>
    <row r="31" spans="1:25">
      <c r="A31" s="127">
        <v>30</v>
      </c>
      <c r="B31" s="127" t="s">
        <v>61</v>
      </c>
      <c r="C31" s="127" t="s">
        <v>68</v>
      </c>
      <c r="D31" s="127">
        <v>0</v>
      </c>
      <c r="E31" s="127">
        <v>0</v>
      </c>
      <c r="F31" s="127">
        <v>0</v>
      </c>
      <c r="G31" s="127">
        <v>1</v>
      </c>
      <c r="H31" s="127">
        <v>0</v>
      </c>
      <c r="I31" s="127">
        <v>0</v>
      </c>
      <c r="J31" s="128">
        <v>4</v>
      </c>
      <c r="K31" s="128">
        <v>4</v>
      </c>
      <c r="L31" s="128">
        <v>4</v>
      </c>
      <c r="M31" s="129">
        <v>4</v>
      </c>
      <c r="N31" s="129">
        <v>4</v>
      </c>
      <c r="O31" s="130">
        <v>4</v>
      </c>
      <c r="P31" s="130">
        <v>3</v>
      </c>
      <c r="Q31" s="130">
        <v>4</v>
      </c>
      <c r="R31" s="130">
        <v>4</v>
      </c>
      <c r="S31" s="130">
        <v>4</v>
      </c>
      <c r="T31" s="131">
        <v>4</v>
      </c>
      <c r="U31" s="131">
        <v>4</v>
      </c>
      <c r="V31" s="132">
        <v>4</v>
      </c>
      <c r="W31" s="133">
        <v>4</v>
      </c>
      <c r="X31" s="133">
        <v>4</v>
      </c>
      <c r="Y31" s="133">
        <v>4</v>
      </c>
    </row>
    <row r="32" spans="1:25">
      <c r="A32" s="127">
        <v>31</v>
      </c>
      <c r="B32" s="127" t="s">
        <v>61</v>
      </c>
      <c r="C32" s="127" t="s">
        <v>58</v>
      </c>
      <c r="D32" s="127">
        <v>0</v>
      </c>
      <c r="E32" s="127">
        <v>0</v>
      </c>
      <c r="F32" s="127">
        <v>0</v>
      </c>
      <c r="G32" s="127">
        <v>1</v>
      </c>
      <c r="H32" s="127">
        <v>0</v>
      </c>
      <c r="I32" s="127">
        <v>0</v>
      </c>
      <c r="J32" s="128">
        <v>5</v>
      </c>
      <c r="K32" s="128">
        <v>5</v>
      </c>
      <c r="L32" s="128">
        <v>5</v>
      </c>
      <c r="M32" s="129">
        <v>5</v>
      </c>
      <c r="N32" s="129">
        <v>5</v>
      </c>
      <c r="O32" s="130">
        <v>4</v>
      </c>
      <c r="P32" s="130">
        <v>3</v>
      </c>
      <c r="Q32" s="130">
        <v>4</v>
      </c>
      <c r="R32" s="130">
        <v>4</v>
      </c>
      <c r="S32" s="130">
        <v>5</v>
      </c>
      <c r="T32" s="131">
        <v>2</v>
      </c>
      <c r="U32" s="131">
        <v>4</v>
      </c>
      <c r="V32" s="132">
        <v>4</v>
      </c>
      <c r="W32" s="133">
        <v>4</v>
      </c>
      <c r="X32" s="133">
        <v>5</v>
      </c>
      <c r="Y32" s="133">
        <v>5</v>
      </c>
    </row>
    <row r="33" spans="1:25">
      <c r="A33" s="127">
        <v>32</v>
      </c>
      <c r="B33" s="127" t="s">
        <v>61</v>
      </c>
      <c r="C33" s="127" t="s">
        <v>74</v>
      </c>
      <c r="D33" s="127">
        <v>1</v>
      </c>
      <c r="E33" s="127">
        <v>0</v>
      </c>
      <c r="F33" s="127">
        <v>0</v>
      </c>
      <c r="G33" s="127">
        <v>1</v>
      </c>
      <c r="H33" s="127">
        <v>0</v>
      </c>
      <c r="I33" s="127">
        <v>0</v>
      </c>
      <c r="J33" s="128">
        <v>5</v>
      </c>
      <c r="K33" s="128">
        <v>4</v>
      </c>
      <c r="L33" s="128">
        <v>4</v>
      </c>
      <c r="M33" s="129">
        <v>4</v>
      </c>
      <c r="N33" s="129">
        <v>4</v>
      </c>
      <c r="O33" s="130">
        <v>4</v>
      </c>
      <c r="P33" s="130">
        <v>4</v>
      </c>
      <c r="Q33" s="130">
        <v>4</v>
      </c>
      <c r="R33" s="130">
        <v>4</v>
      </c>
      <c r="S33" s="130">
        <v>4</v>
      </c>
      <c r="T33" s="131">
        <v>1</v>
      </c>
      <c r="U33" s="131">
        <v>4</v>
      </c>
      <c r="V33" s="132">
        <v>4</v>
      </c>
      <c r="W33" s="133">
        <v>4</v>
      </c>
      <c r="X33" s="133">
        <v>4</v>
      </c>
      <c r="Y33" s="133">
        <v>4</v>
      </c>
    </row>
    <row r="34" spans="1:25">
      <c r="A34" s="127">
        <v>33</v>
      </c>
      <c r="B34" s="127" t="s">
        <v>61</v>
      </c>
      <c r="C34" s="127" t="s">
        <v>64</v>
      </c>
      <c r="D34" s="127">
        <v>0</v>
      </c>
      <c r="E34" s="127">
        <v>1</v>
      </c>
      <c r="F34" s="127">
        <v>0</v>
      </c>
      <c r="G34" s="127">
        <v>0</v>
      </c>
      <c r="H34" s="127">
        <v>0</v>
      </c>
      <c r="I34" s="127">
        <v>0</v>
      </c>
      <c r="J34" s="128">
        <v>4</v>
      </c>
      <c r="K34" s="128">
        <v>4</v>
      </c>
      <c r="L34" s="128">
        <v>4</v>
      </c>
      <c r="M34" s="129">
        <v>5</v>
      </c>
      <c r="N34" s="129">
        <v>5</v>
      </c>
      <c r="O34" s="130">
        <v>4</v>
      </c>
      <c r="P34" s="130">
        <v>5</v>
      </c>
      <c r="Q34" s="130">
        <v>5</v>
      </c>
      <c r="R34" s="130">
        <v>4</v>
      </c>
      <c r="S34" s="130">
        <v>4</v>
      </c>
      <c r="T34" s="131">
        <v>4</v>
      </c>
      <c r="U34" s="131">
        <v>5</v>
      </c>
      <c r="V34" s="132">
        <v>5</v>
      </c>
      <c r="W34" s="133">
        <v>5</v>
      </c>
      <c r="X34" s="133">
        <v>5</v>
      </c>
      <c r="Y34" s="133">
        <v>5</v>
      </c>
    </row>
    <row r="35" spans="1:25">
      <c r="A35" s="127">
        <v>34</v>
      </c>
      <c r="B35" s="127" t="s">
        <v>61</v>
      </c>
      <c r="C35" s="127" t="s">
        <v>34</v>
      </c>
      <c r="D35" s="127">
        <v>1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8">
        <v>5</v>
      </c>
      <c r="K35" s="128">
        <v>4</v>
      </c>
      <c r="L35" s="128">
        <v>5</v>
      </c>
      <c r="M35" s="129">
        <v>5</v>
      </c>
      <c r="N35" s="129">
        <v>5</v>
      </c>
      <c r="O35" s="130">
        <v>5</v>
      </c>
      <c r="P35" s="130">
        <v>2</v>
      </c>
      <c r="Q35" s="130">
        <v>5</v>
      </c>
      <c r="R35" s="130">
        <v>5</v>
      </c>
      <c r="S35" s="130">
        <v>5</v>
      </c>
      <c r="T35" s="131">
        <v>1</v>
      </c>
      <c r="U35" s="131">
        <v>3</v>
      </c>
      <c r="V35" s="132">
        <v>4</v>
      </c>
      <c r="W35" s="133">
        <v>4</v>
      </c>
      <c r="X35" s="133">
        <v>4</v>
      </c>
      <c r="Y35" s="133">
        <v>4</v>
      </c>
    </row>
    <row r="36" spans="1:25">
      <c r="A36" s="127">
        <v>35</v>
      </c>
      <c r="B36" s="127" t="s">
        <v>45</v>
      </c>
      <c r="C36" s="127" t="s">
        <v>62</v>
      </c>
      <c r="D36" s="127">
        <v>0</v>
      </c>
      <c r="E36" s="127">
        <v>0</v>
      </c>
      <c r="F36" s="127">
        <v>0</v>
      </c>
      <c r="G36" s="127">
        <v>1</v>
      </c>
      <c r="H36" s="127">
        <v>0</v>
      </c>
      <c r="I36" s="127">
        <v>0</v>
      </c>
      <c r="J36" s="128">
        <v>4</v>
      </c>
      <c r="K36" s="128">
        <v>4</v>
      </c>
      <c r="L36" s="128">
        <v>4</v>
      </c>
      <c r="M36" s="129">
        <v>4</v>
      </c>
      <c r="N36" s="129">
        <v>4</v>
      </c>
      <c r="O36" s="130">
        <v>4</v>
      </c>
      <c r="P36" s="130">
        <v>2</v>
      </c>
      <c r="Q36" s="130">
        <v>4</v>
      </c>
      <c r="R36" s="130">
        <v>4</v>
      </c>
      <c r="S36" s="130">
        <v>4</v>
      </c>
      <c r="T36" s="131">
        <v>4</v>
      </c>
      <c r="U36" s="131">
        <v>4</v>
      </c>
      <c r="V36" s="132">
        <v>4</v>
      </c>
      <c r="W36" s="133">
        <v>3</v>
      </c>
      <c r="X36" s="133">
        <v>4</v>
      </c>
      <c r="Y36" s="133">
        <v>4</v>
      </c>
    </row>
    <row r="37" spans="1:25">
      <c r="A37" s="127">
        <v>36</v>
      </c>
      <c r="B37" s="127" t="s">
        <v>75</v>
      </c>
      <c r="C37" s="127" t="s">
        <v>76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8">
        <v>4</v>
      </c>
      <c r="K37" s="128">
        <v>5</v>
      </c>
      <c r="L37" s="128">
        <v>5</v>
      </c>
      <c r="M37" s="129">
        <v>4</v>
      </c>
      <c r="N37" s="129">
        <v>4</v>
      </c>
      <c r="O37" s="130">
        <v>4</v>
      </c>
      <c r="P37" s="130">
        <v>4</v>
      </c>
      <c r="Q37" s="130">
        <v>5</v>
      </c>
      <c r="R37" s="130">
        <v>4</v>
      </c>
      <c r="S37" s="130">
        <v>4</v>
      </c>
      <c r="T37" s="131">
        <v>5</v>
      </c>
      <c r="U37" s="131">
        <v>5</v>
      </c>
      <c r="V37" s="132">
        <v>5</v>
      </c>
      <c r="W37" s="133">
        <v>4</v>
      </c>
      <c r="X37" s="133">
        <v>5</v>
      </c>
      <c r="Y37" s="133">
        <v>4</v>
      </c>
    </row>
    <row r="38" spans="1:25">
      <c r="A38" s="127">
        <v>37</v>
      </c>
      <c r="B38" s="127" t="s">
        <v>61</v>
      </c>
      <c r="C38" s="127" t="s">
        <v>69</v>
      </c>
      <c r="D38" s="127">
        <v>0</v>
      </c>
      <c r="E38" s="127">
        <v>0</v>
      </c>
      <c r="F38" s="127">
        <v>0</v>
      </c>
      <c r="G38" s="127">
        <v>1</v>
      </c>
      <c r="H38" s="127">
        <v>0</v>
      </c>
      <c r="I38" s="127">
        <v>0</v>
      </c>
      <c r="J38" s="128">
        <v>5</v>
      </c>
      <c r="K38" s="128">
        <v>5</v>
      </c>
      <c r="L38" s="128">
        <v>5</v>
      </c>
      <c r="M38" s="129">
        <v>5</v>
      </c>
      <c r="N38" s="129">
        <v>5</v>
      </c>
      <c r="O38" s="130">
        <v>5</v>
      </c>
      <c r="P38" s="130">
        <v>5</v>
      </c>
      <c r="Q38" s="130">
        <v>5</v>
      </c>
      <c r="R38" s="130">
        <v>5</v>
      </c>
      <c r="S38" s="130">
        <v>5</v>
      </c>
      <c r="T38" s="131">
        <v>2</v>
      </c>
      <c r="U38" s="131">
        <v>4</v>
      </c>
      <c r="V38" s="132">
        <v>5</v>
      </c>
      <c r="W38" s="133">
        <v>5</v>
      </c>
      <c r="X38" s="133">
        <v>5</v>
      </c>
      <c r="Y38" s="133">
        <v>5</v>
      </c>
    </row>
    <row r="39" spans="1:25">
      <c r="A39" s="127">
        <v>38</v>
      </c>
      <c r="B39" s="127" t="s">
        <v>45</v>
      </c>
      <c r="C39" s="127" t="s">
        <v>69</v>
      </c>
      <c r="D39" s="127">
        <v>1</v>
      </c>
      <c r="E39" s="127">
        <v>1</v>
      </c>
      <c r="F39" s="127">
        <v>0</v>
      </c>
      <c r="G39" s="127">
        <v>1</v>
      </c>
      <c r="H39" s="127">
        <v>0</v>
      </c>
      <c r="I39" s="127">
        <v>0</v>
      </c>
      <c r="J39" s="128">
        <v>5</v>
      </c>
      <c r="K39" s="128">
        <v>5</v>
      </c>
      <c r="L39" s="128">
        <v>5</v>
      </c>
      <c r="M39" s="129">
        <v>5</v>
      </c>
      <c r="N39" s="129">
        <v>5</v>
      </c>
      <c r="O39" s="130">
        <v>5</v>
      </c>
      <c r="P39" s="130">
        <v>4</v>
      </c>
      <c r="Q39" s="130">
        <v>5</v>
      </c>
      <c r="R39" s="130">
        <v>5</v>
      </c>
      <c r="S39" s="130">
        <v>5</v>
      </c>
      <c r="T39" s="131">
        <v>1</v>
      </c>
      <c r="U39" s="131">
        <v>3</v>
      </c>
      <c r="V39" s="132">
        <v>4</v>
      </c>
      <c r="W39" s="133">
        <v>5</v>
      </c>
      <c r="X39" s="133">
        <v>5</v>
      </c>
      <c r="Y39" s="133">
        <v>5</v>
      </c>
    </row>
    <row r="40" spans="1:25">
      <c r="A40" s="127">
        <v>39</v>
      </c>
      <c r="B40" s="127" t="s">
        <v>61</v>
      </c>
      <c r="C40" s="127" t="s">
        <v>66</v>
      </c>
      <c r="D40" s="127">
        <v>1</v>
      </c>
      <c r="E40" s="127">
        <v>1</v>
      </c>
      <c r="F40" s="127">
        <v>0</v>
      </c>
      <c r="G40" s="127">
        <v>0</v>
      </c>
      <c r="H40" s="127">
        <v>0</v>
      </c>
      <c r="I40" s="127">
        <v>0</v>
      </c>
      <c r="J40" s="128">
        <v>5</v>
      </c>
      <c r="K40" s="128">
        <v>5</v>
      </c>
      <c r="L40" s="128">
        <v>5</v>
      </c>
      <c r="M40" s="129">
        <v>5</v>
      </c>
      <c r="N40" s="129">
        <v>5</v>
      </c>
      <c r="O40" s="130">
        <v>5</v>
      </c>
      <c r="P40" s="130">
        <v>3</v>
      </c>
      <c r="Q40" s="130">
        <v>4</v>
      </c>
      <c r="R40" s="130">
        <v>4</v>
      </c>
      <c r="S40" s="130">
        <v>5</v>
      </c>
      <c r="T40" s="131">
        <v>2</v>
      </c>
      <c r="U40" s="131">
        <v>4</v>
      </c>
      <c r="V40" s="132">
        <v>5</v>
      </c>
      <c r="W40" s="133">
        <v>5</v>
      </c>
      <c r="X40" s="133">
        <v>5</v>
      </c>
      <c r="Y40" s="133">
        <v>5</v>
      </c>
    </row>
    <row r="41" spans="1:25">
      <c r="A41" s="127">
        <v>40</v>
      </c>
      <c r="B41" s="127" t="s">
        <v>61</v>
      </c>
      <c r="C41" s="127" t="s">
        <v>58</v>
      </c>
      <c r="D41" s="127">
        <v>1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8">
        <v>4</v>
      </c>
      <c r="K41" s="128">
        <v>4</v>
      </c>
      <c r="L41" s="128">
        <v>4</v>
      </c>
      <c r="M41" s="129">
        <v>4</v>
      </c>
      <c r="N41" s="129">
        <v>4</v>
      </c>
      <c r="O41" s="130">
        <v>3</v>
      </c>
      <c r="P41" s="130">
        <v>2</v>
      </c>
      <c r="Q41" s="130">
        <v>4</v>
      </c>
      <c r="R41" s="130">
        <v>4</v>
      </c>
      <c r="S41" s="130">
        <v>4</v>
      </c>
      <c r="T41" s="131">
        <v>3</v>
      </c>
      <c r="U41" s="131">
        <v>4</v>
      </c>
      <c r="V41" s="132">
        <v>4</v>
      </c>
      <c r="W41" s="133">
        <v>4</v>
      </c>
      <c r="X41" s="133">
        <v>4</v>
      </c>
      <c r="Y41" s="133">
        <v>4</v>
      </c>
    </row>
    <row r="42" spans="1:25">
      <c r="A42" s="127">
        <v>41</v>
      </c>
      <c r="B42" s="127" t="s">
        <v>45</v>
      </c>
      <c r="C42" s="127" t="s">
        <v>34</v>
      </c>
      <c r="D42" s="127">
        <v>1</v>
      </c>
      <c r="E42" s="127">
        <v>1</v>
      </c>
      <c r="F42" s="127">
        <v>0</v>
      </c>
      <c r="G42" s="127">
        <v>1</v>
      </c>
      <c r="H42" s="127">
        <v>0</v>
      </c>
      <c r="I42" s="127">
        <v>0</v>
      </c>
      <c r="J42" s="128">
        <v>5</v>
      </c>
      <c r="K42" s="128">
        <v>4</v>
      </c>
      <c r="L42" s="128">
        <v>4</v>
      </c>
      <c r="M42" s="129">
        <v>4</v>
      </c>
      <c r="N42" s="129">
        <v>4</v>
      </c>
      <c r="O42" s="130">
        <v>5</v>
      </c>
      <c r="P42" s="130">
        <v>1</v>
      </c>
      <c r="Q42" s="130">
        <v>5</v>
      </c>
      <c r="R42" s="130">
        <v>5</v>
      </c>
      <c r="S42" s="130">
        <v>5</v>
      </c>
      <c r="T42" s="131">
        <v>1</v>
      </c>
      <c r="U42" s="131">
        <v>4</v>
      </c>
      <c r="V42" s="132">
        <v>4</v>
      </c>
      <c r="W42" s="133">
        <v>4</v>
      </c>
      <c r="X42" s="133">
        <v>4</v>
      </c>
      <c r="Y42" s="133">
        <v>5</v>
      </c>
    </row>
    <row r="43" spans="1:25">
      <c r="A43" s="127">
        <v>42</v>
      </c>
      <c r="B43" s="127" t="s">
        <v>61</v>
      </c>
      <c r="C43" s="127" t="s">
        <v>62</v>
      </c>
      <c r="D43" s="127">
        <v>0</v>
      </c>
      <c r="E43" s="127">
        <v>0</v>
      </c>
      <c r="F43" s="127">
        <v>0</v>
      </c>
      <c r="G43" s="127">
        <v>1</v>
      </c>
      <c r="H43" s="127">
        <v>0</v>
      </c>
      <c r="I43" s="127">
        <v>0</v>
      </c>
      <c r="J43" s="128">
        <v>5</v>
      </c>
      <c r="K43" s="128">
        <v>5</v>
      </c>
      <c r="L43" s="128">
        <v>5</v>
      </c>
      <c r="M43" s="129">
        <v>5</v>
      </c>
      <c r="N43" s="129">
        <v>5</v>
      </c>
      <c r="O43" s="130">
        <v>5</v>
      </c>
      <c r="P43" s="130">
        <v>5</v>
      </c>
      <c r="Q43" s="130">
        <v>5</v>
      </c>
      <c r="R43" s="130">
        <v>5</v>
      </c>
      <c r="S43" s="130">
        <v>5</v>
      </c>
      <c r="T43" s="131">
        <v>1</v>
      </c>
      <c r="U43" s="131">
        <v>4</v>
      </c>
      <c r="V43" s="132">
        <v>5</v>
      </c>
      <c r="W43" s="133">
        <v>5</v>
      </c>
      <c r="X43" s="133">
        <v>5</v>
      </c>
      <c r="Y43" s="133">
        <v>5</v>
      </c>
    </row>
    <row r="44" spans="1:25">
      <c r="A44" s="127">
        <v>43</v>
      </c>
      <c r="B44" s="127" t="s">
        <v>61</v>
      </c>
      <c r="C44" s="127" t="s">
        <v>62</v>
      </c>
      <c r="D44" s="127">
        <v>0</v>
      </c>
      <c r="E44" s="127">
        <v>0</v>
      </c>
      <c r="F44" s="127">
        <v>1</v>
      </c>
      <c r="G44" s="127">
        <v>0</v>
      </c>
      <c r="H44" s="127">
        <v>0</v>
      </c>
      <c r="I44" s="127">
        <v>0</v>
      </c>
      <c r="J44" s="128">
        <v>4</v>
      </c>
      <c r="K44" s="128">
        <v>4</v>
      </c>
      <c r="L44" s="128">
        <v>4</v>
      </c>
      <c r="M44" s="129">
        <v>5</v>
      </c>
      <c r="N44" s="129">
        <v>5</v>
      </c>
      <c r="O44" s="130">
        <v>4</v>
      </c>
      <c r="P44" s="130">
        <v>3</v>
      </c>
      <c r="Q44" s="130">
        <v>4</v>
      </c>
      <c r="R44" s="130">
        <v>4</v>
      </c>
      <c r="S44" s="130">
        <v>4</v>
      </c>
      <c r="T44" s="131">
        <v>2</v>
      </c>
      <c r="U44" s="131">
        <v>4</v>
      </c>
      <c r="V44" s="132">
        <v>4</v>
      </c>
      <c r="W44" s="133">
        <v>4</v>
      </c>
      <c r="X44" s="133">
        <v>4</v>
      </c>
      <c r="Y44" s="133">
        <v>4</v>
      </c>
    </row>
    <row r="45" spans="1:25">
      <c r="A45" s="127">
        <v>44</v>
      </c>
      <c r="B45" s="127" t="s">
        <v>45</v>
      </c>
      <c r="C45" s="127" t="s">
        <v>62</v>
      </c>
      <c r="D45" s="127">
        <v>0</v>
      </c>
      <c r="E45" s="127">
        <v>0</v>
      </c>
      <c r="F45" s="127">
        <v>1</v>
      </c>
      <c r="G45" s="127">
        <v>1</v>
      </c>
      <c r="H45" s="127">
        <v>0</v>
      </c>
      <c r="I45" s="127">
        <v>0</v>
      </c>
      <c r="J45" s="128">
        <v>3</v>
      </c>
      <c r="K45" s="128">
        <v>3</v>
      </c>
      <c r="L45" s="128">
        <v>3</v>
      </c>
      <c r="M45" s="129">
        <v>4</v>
      </c>
      <c r="N45" s="129">
        <v>4</v>
      </c>
      <c r="O45" s="130">
        <v>3</v>
      </c>
      <c r="P45" s="130">
        <v>2</v>
      </c>
      <c r="Q45" s="130">
        <v>4</v>
      </c>
      <c r="R45" s="130">
        <v>4</v>
      </c>
      <c r="S45" s="130">
        <v>4</v>
      </c>
      <c r="T45" s="131">
        <v>2</v>
      </c>
      <c r="U45" s="131">
        <v>4</v>
      </c>
      <c r="V45" s="132">
        <v>3</v>
      </c>
      <c r="W45" s="133">
        <v>4</v>
      </c>
      <c r="X45" s="133">
        <v>3</v>
      </c>
      <c r="Y45" s="133">
        <v>4</v>
      </c>
    </row>
    <row r="46" spans="1:25">
      <c r="A46" s="127">
        <v>45</v>
      </c>
      <c r="B46" s="127" t="s">
        <v>61</v>
      </c>
      <c r="C46" s="127" t="s">
        <v>76</v>
      </c>
      <c r="D46" s="127">
        <v>0</v>
      </c>
      <c r="E46" s="127">
        <v>0</v>
      </c>
      <c r="F46" s="127">
        <v>0</v>
      </c>
      <c r="G46" s="127">
        <v>1</v>
      </c>
      <c r="H46" s="127">
        <v>0</v>
      </c>
      <c r="I46" s="127">
        <v>0</v>
      </c>
      <c r="J46" s="128">
        <v>4</v>
      </c>
      <c r="K46" s="128">
        <v>4</v>
      </c>
      <c r="L46" s="128">
        <v>4</v>
      </c>
      <c r="M46" s="129">
        <v>4</v>
      </c>
      <c r="N46" s="129">
        <v>4</v>
      </c>
      <c r="O46" s="130">
        <v>4</v>
      </c>
      <c r="P46" s="130">
        <v>2</v>
      </c>
      <c r="Q46" s="130">
        <v>4</v>
      </c>
      <c r="R46" s="130">
        <v>4</v>
      </c>
      <c r="S46" s="130">
        <v>4</v>
      </c>
      <c r="T46" s="131">
        <v>2</v>
      </c>
      <c r="U46" s="131">
        <v>2</v>
      </c>
      <c r="V46" s="132">
        <v>4</v>
      </c>
      <c r="W46" s="133">
        <v>4</v>
      </c>
      <c r="X46" s="133">
        <v>4</v>
      </c>
      <c r="Y46" s="133">
        <v>4</v>
      </c>
    </row>
    <row r="47" spans="1:25">
      <c r="A47" s="127">
        <v>46</v>
      </c>
      <c r="B47" s="127" t="s">
        <v>45</v>
      </c>
      <c r="C47" s="127" t="s">
        <v>78</v>
      </c>
      <c r="D47" s="127">
        <v>0</v>
      </c>
      <c r="E47" s="127">
        <v>0</v>
      </c>
      <c r="F47" s="127">
        <v>0</v>
      </c>
      <c r="G47" s="127">
        <v>1</v>
      </c>
      <c r="H47" s="127">
        <v>0</v>
      </c>
      <c r="I47" s="127">
        <v>0</v>
      </c>
      <c r="J47" s="128">
        <v>5</v>
      </c>
      <c r="K47" s="128">
        <v>5</v>
      </c>
      <c r="L47" s="128">
        <v>5</v>
      </c>
      <c r="M47" s="129">
        <v>4</v>
      </c>
      <c r="N47" s="129">
        <v>5</v>
      </c>
      <c r="O47" s="130">
        <v>5</v>
      </c>
      <c r="P47" s="130">
        <v>5</v>
      </c>
      <c r="Q47" s="130">
        <v>2</v>
      </c>
      <c r="R47" s="130">
        <v>5</v>
      </c>
      <c r="S47" s="130">
        <v>4</v>
      </c>
      <c r="T47" s="131">
        <v>1</v>
      </c>
      <c r="U47" s="131">
        <v>3</v>
      </c>
      <c r="V47" s="132">
        <v>5</v>
      </c>
      <c r="W47" s="133">
        <v>4</v>
      </c>
      <c r="X47" s="133">
        <v>4</v>
      </c>
      <c r="Y47" s="133">
        <v>4</v>
      </c>
    </row>
    <row r="48" spans="1:25">
      <c r="A48" s="127">
        <v>47</v>
      </c>
      <c r="B48" s="127" t="s">
        <v>45</v>
      </c>
      <c r="C48" s="127" t="s">
        <v>68</v>
      </c>
      <c r="D48" s="127">
        <v>1</v>
      </c>
      <c r="E48" s="127">
        <v>0</v>
      </c>
      <c r="F48" s="127">
        <v>0</v>
      </c>
      <c r="G48" s="127">
        <v>1</v>
      </c>
      <c r="H48" s="127">
        <v>0</v>
      </c>
      <c r="I48" s="127">
        <v>0</v>
      </c>
      <c r="J48" s="128">
        <v>4</v>
      </c>
      <c r="K48" s="128">
        <v>5</v>
      </c>
      <c r="L48" s="128">
        <v>5</v>
      </c>
      <c r="M48" s="129">
        <v>5</v>
      </c>
      <c r="N48" s="129">
        <v>5</v>
      </c>
      <c r="O48" s="130">
        <v>4</v>
      </c>
      <c r="P48" s="130">
        <v>2</v>
      </c>
      <c r="Q48" s="130">
        <v>4</v>
      </c>
      <c r="R48" s="130">
        <v>3</v>
      </c>
      <c r="S48" s="130">
        <v>5</v>
      </c>
      <c r="T48" s="131">
        <v>2</v>
      </c>
      <c r="U48" s="131">
        <v>4</v>
      </c>
      <c r="V48" s="132">
        <v>5</v>
      </c>
      <c r="W48" s="133">
        <v>4</v>
      </c>
      <c r="X48" s="133">
        <v>4</v>
      </c>
      <c r="Y48" s="133">
        <v>4</v>
      </c>
    </row>
    <row r="49" spans="1:25">
      <c r="A49" s="127">
        <v>48</v>
      </c>
      <c r="B49" s="127" t="s">
        <v>61</v>
      </c>
      <c r="C49" s="127" t="s">
        <v>62</v>
      </c>
      <c r="D49" s="127">
        <v>0</v>
      </c>
      <c r="E49" s="127">
        <v>0</v>
      </c>
      <c r="F49" s="127">
        <v>0</v>
      </c>
      <c r="G49" s="127">
        <v>1</v>
      </c>
      <c r="H49" s="127">
        <v>0</v>
      </c>
      <c r="I49" s="127">
        <v>0</v>
      </c>
      <c r="J49" s="128">
        <v>5</v>
      </c>
      <c r="K49" s="128">
        <v>5</v>
      </c>
      <c r="L49" s="128">
        <v>5</v>
      </c>
      <c r="M49" s="129">
        <v>5</v>
      </c>
      <c r="N49" s="129">
        <v>5</v>
      </c>
      <c r="O49" s="130">
        <v>5</v>
      </c>
      <c r="P49" s="130">
        <v>5</v>
      </c>
      <c r="Q49" s="130">
        <v>5</v>
      </c>
      <c r="R49" s="130">
        <v>5</v>
      </c>
      <c r="S49" s="130">
        <v>5</v>
      </c>
      <c r="T49" s="131">
        <v>5</v>
      </c>
      <c r="U49" s="131">
        <v>5</v>
      </c>
      <c r="V49" s="132">
        <v>5</v>
      </c>
      <c r="W49" s="133">
        <v>5</v>
      </c>
      <c r="X49" s="133">
        <v>5</v>
      </c>
      <c r="Y49" s="133">
        <v>5</v>
      </c>
    </row>
    <row r="50" spans="1:25">
      <c r="A50" s="127">
        <v>49</v>
      </c>
      <c r="B50" s="127" t="s">
        <v>45</v>
      </c>
      <c r="C50" s="127" t="s">
        <v>58</v>
      </c>
      <c r="D50" s="127">
        <v>1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8">
        <v>5</v>
      </c>
      <c r="K50" s="128">
        <v>5</v>
      </c>
      <c r="L50" s="128">
        <v>5</v>
      </c>
      <c r="M50" s="129">
        <v>5</v>
      </c>
      <c r="N50" s="129">
        <v>5</v>
      </c>
      <c r="O50" s="130">
        <v>5</v>
      </c>
      <c r="P50" s="130">
        <v>5</v>
      </c>
      <c r="Q50" s="130">
        <v>5</v>
      </c>
      <c r="R50" s="130">
        <v>5</v>
      </c>
      <c r="S50" s="130">
        <v>5</v>
      </c>
      <c r="T50" s="131">
        <v>1</v>
      </c>
      <c r="U50" s="131">
        <v>4</v>
      </c>
      <c r="V50" s="132">
        <v>4</v>
      </c>
      <c r="W50" s="133">
        <v>4</v>
      </c>
      <c r="X50" s="133">
        <v>4</v>
      </c>
      <c r="Y50" s="133">
        <v>4</v>
      </c>
    </row>
    <row r="51" spans="1:25">
      <c r="A51" s="127">
        <v>50</v>
      </c>
      <c r="B51" s="127" t="s">
        <v>61</v>
      </c>
      <c r="C51" s="127" t="s">
        <v>76</v>
      </c>
      <c r="D51" s="127">
        <v>0</v>
      </c>
      <c r="E51" s="127">
        <v>0</v>
      </c>
      <c r="F51" s="127">
        <v>0</v>
      </c>
      <c r="G51" s="127">
        <v>1</v>
      </c>
      <c r="H51" s="127">
        <v>0</v>
      </c>
      <c r="I51" s="127">
        <v>0</v>
      </c>
      <c r="J51" s="128">
        <v>5</v>
      </c>
      <c r="K51" s="128">
        <v>5</v>
      </c>
      <c r="L51" s="128">
        <v>5</v>
      </c>
      <c r="M51" s="129">
        <v>5</v>
      </c>
      <c r="N51" s="129">
        <v>5</v>
      </c>
      <c r="O51" s="130">
        <v>5</v>
      </c>
      <c r="P51" s="130">
        <v>3</v>
      </c>
      <c r="Q51" s="130">
        <v>5</v>
      </c>
      <c r="R51" s="130">
        <v>5</v>
      </c>
      <c r="S51" s="130">
        <v>5</v>
      </c>
      <c r="T51" s="131">
        <v>2</v>
      </c>
      <c r="U51" s="131">
        <v>3</v>
      </c>
      <c r="V51" s="132">
        <v>5</v>
      </c>
      <c r="W51" s="133">
        <v>4</v>
      </c>
      <c r="X51" s="133">
        <v>4</v>
      </c>
      <c r="Y51" s="133">
        <v>5</v>
      </c>
    </row>
    <row r="52" spans="1:25">
      <c r="A52" s="127">
        <v>51</v>
      </c>
      <c r="B52" s="127" t="s">
        <v>45</v>
      </c>
      <c r="C52" s="127" t="s">
        <v>72</v>
      </c>
      <c r="D52" s="127">
        <v>0</v>
      </c>
      <c r="E52" s="127">
        <v>1</v>
      </c>
      <c r="F52" s="127">
        <v>0</v>
      </c>
      <c r="G52" s="127">
        <v>0</v>
      </c>
      <c r="H52" s="127">
        <v>0</v>
      </c>
      <c r="I52" s="127">
        <v>0</v>
      </c>
      <c r="J52" s="128">
        <v>4</v>
      </c>
      <c r="K52" s="128">
        <v>4</v>
      </c>
      <c r="L52" s="128">
        <v>5</v>
      </c>
      <c r="M52" s="129">
        <v>4</v>
      </c>
      <c r="N52" s="129">
        <v>4</v>
      </c>
      <c r="O52" s="130">
        <v>4</v>
      </c>
      <c r="P52" s="130">
        <v>5</v>
      </c>
      <c r="Q52" s="130">
        <v>4</v>
      </c>
      <c r="R52" s="130">
        <v>4</v>
      </c>
      <c r="S52" s="130">
        <v>4</v>
      </c>
      <c r="T52" s="131">
        <v>5</v>
      </c>
      <c r="U52" s="131">
        <v>4</v>
      </c>
      <c r="V52" s="132">
        <v>3</v>
      </c>
      <c r="W52" s="133">
        <v>5</v>
      </c>
      <c r="X52" s="133">
        <v>4</v>
      </c>
      <c r="Y52" s="133">
        <v>4</v>
      </c>
    </row>
    <row r="53" spans="1:25">
      <c r="A53" s="127">
        <v>52</v>
      </c>
      <c r="B53" s="127" t="s">
        <v>45</v>
      </c>
      <c r="C53" s="127" t="s">
        <v>58</v>
      </c>
      <c r="D53" s="127">
        <v>0</v>
      </c>
      <c r="E53" s="127">
        <v>1</v>
      </c>
      <c r="F53" s="127">
        <v>1</v>
      </c>
      <c r="G53" s="127">
        <v>1</v>
      </c>
      <c r="H53" s="127">
        <v>0</v>
      </c>
      <c r="I53" s="127">
        <v>0</v>
      </c>
      <c r="J53" s="128">
        <v>3</v>
      </c>
      <c r="K53" s="128">
        <v>3</v>
      </c>
      <c r="L53" s="128">
        <v>3</v>
      </c>
      <c r="M53" s="129">
        <v>4</v>
      </c>
      <c r="N53" s="129">
        <v>4</v>
      </c>
      <c r="O53" s="130">
        <v>4</v>
      </c>
      <c r="P53" s="130">
        <v>4</v>
      </c>
      <c r="Q53" s="130">
        <v>4</v>
      </c>
      <c r="R53" s="130">
        <v>4</v>
      </c>
      <c r="S53" s="130">
        <v>4</v>
      </c>
      <c r="T53" s="131">
        <v>4</v>
      </c>
      <c r="U53" s="131">
        <v>4</v>
      </c>
      <c r="V53" s="132">
        <v>4</v>
      </c>
      <c r="W53" s="133">
        <v>4</v>
      </c>
      <c r="X53" s="133">
        <v>4</v>
      </c>
      <c r="Y53" s="133">
        <v>4</v>
      </c>
    </row>
    <row r="54" spans="1:25">
      <c r="A54" s="127">
        <v>53</v>
      </c>
      <c r="B54" s="127" t="s">
        <v>61</v>
      </c>
      <c r="C54" s="127" t="s">
        <v>72</v>
      </c>
      <c r="D54" s="127">
        <v>1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8">
        <v>5</v>
      </c>
      <c r="K54" s="128">
        <v>4</v>
      </c>
      <c r="L54" s="128">
        <v>5</v>
      </c>
      <c r="M54" s="129">
        <v>5</v>
      </c>
      <c r="N54" s="129">
        <v>5</v>
      </c>
      <c r="O54" s="130">
        <v>5</v>
      </c>
      <c r="P54" s="130">
        <v>4</v>
      </c>
      <c r="Q54" s="130">
        <v>5</v>
      </c>
      <c r="R54" s="130">
        <v>5</v>
      </c>
      <c r="S54" s="130">
        <v>5</v>
      </c>
      <c r="T54" s="131">
        <v>2</v>
      </c>
      <c r="U54" s="131">
        <v>4</v>
      </c>
      <c r="V54" s="132">
        <v>5</v>
      </c>
      <c r="W54" s="133">
        <v>4</v>
      </c>
      <c r="X54" s="133">
        <v>4</v>
      </c>
      <c r="Y54" s="133">
        <v>4</v>
      </c>
    </row>
    <row r="55" spans="1:25">
      <c r="A55" s="127">
        <v>54</v>
      </c>
      <c r="B55" s="127" t="s">
        <v>45</v>
      </c>
      <c r="C55" s="127" t="s">
        <v>58</v>
      </c>
      <c r="D55" s="127">
        <v>0</v>
      </c>
      <c r="E55" s="127">
        <v>0</v>
      </c>
      <c r="F55" s="127">
        <v>1</v>
      </c>
      <c r="G55" s="127">
        <v>1</v>
      </c>
      <c r="H55" s="127">
        <v>0</v>
      </c>
      <c r="I55" s="127">
        <v>0</v>
      </c>
      <c r="J55" s="128">
        <v>3</v>
      </c>
      <c r="K55" s="128">
        <v>4</v>
      </c>
      <c r="L55" s="128">
        <v>4</v>
      </c>
      <c r="M55" s="129">
        <v>4</v>
      </c>
      <c r="N55" s="129">
        <v>4</v>
      </c>
      <c r="O55" s="130">
        <v>4</v>
      </c>
      <c r="P55" s="130">
        <v>3</v>
      </c>
      <c r="Q55" s="130">
        <v>4</v>
      </c>
      <c r="R55" s="130">
        <v>4</v>
      </c>
      <c r="S55" s="130">
        <v>4</v>
      </c>
      <c r="T55" s="131">
        <v>3</v>
      </c>
      <c r="U55" s="131">
        <v>4</v>
      </c>
      <c r="V55" s="132">
        <v>4</v>
      </c>
      <c r="W55" s="133">
        <v>4</v>
      </c>
      <c r="X55" s="133">
        <v>4</v>
      </c>
      <c r="Y55" s="133">
        <v>4</v>
      </c>
    </row>
    <row r="56" spans="1:25">
      <c r="A56" s="127">
        <v>55</v>
      </c>
      <c r="B56" s="127" t="s">
        <v>44</v>
      </c>
      <c r="C56" s="127" t="s">
        <v>34</v>
      </c>
      <c r="D56" s="127">
        <v>0</v>
      </c>
      <c r="E56" s="127">
        <v>0</v>
      </c>
      <c r="F56" s="127">
        <v>1</v>
      </c>
      <c r="G56" s="127">
        <v>0</v>
      </c>
      <c r="H56" s="127">
        <v>0</v>
      </c>
      <c r="I56" s="127">
        <v>0</v>
      </c>
      <c r="J56" s="128">
        <v>4</v>
      </c>
      <c r="K56" s="128">
        <v>4</v>
      </c>
      <c r="L56" s="128">
        <v>4</v>
      </c>
      <c r="M56" s="129">
        <v>5</v>
      </c>
      <c r="N56" s="129">
        <v>5</v>
      </c>
      <c r="O56" s="130">
        <v>3</v>
      </c>
      <c r="P56" s="130">
        <v>2</v>
      </c>
      <c r="Q56" s="130">
        <v>4</v>
      </c>
      <c r="R56" s="130">
        <v>4</v>
      </c>
      <c r="S56" s="130">
        <v>4</v>
      </c>
      <c r="T56" s="131">
        <v>3</v>
      </c>
      <c r="U56" s="131">
        <v>4</v>
      </c>
      <c r="V56" s="132">
        <v>3</v>
      </c>
      <c r="W56" s="133">
        <v>4</v>
      </c>
      <c r="X56" s="133">
        <v>4</v>
      </c>
      <c r="Y56" s="133">
        <v>4</v>
      </c>
    </row>
    <row r="57" spans="1:25">
      <c r="A57" s="127">
        <v>56</v>
      </c>
      <c r="B57" s="127" t="s">
        <v>45</v>
      </c>
      <c r="C57" s="127" t="s">
        <v>64</v>
      </c>
      <c r="D57" s="127">
        <v>1</v>
      </c>
      <c r="E57" s="127">
        <v>0</v>
      </c>
      <c r="F57" s="127">
        <v>1</v>
      </c>
      <c r="G57" s="127">
        <v>1</v>
      </c>
      <c r="H57" s="127">
        <v>0</v>
      </c>
      <c r="I57" s="127">
        <v>0</v>
      </c>
      <c r="J57" s="128">
        <v>4</v>
      </c>
      <c r="K57" s="128">
        <v>4</v>
      </c>
      <c r="L57" s="128">
        <v>3</v>
      </c>
      <c r="M57" s="129">
        <v>4</v>
      </c>
      <c r="N57" s="129">
        <v>4</v>
      </c>
      <c r="O57" s="130">
        <v>4</v>
      </c>
      <c r="P57" s="130">
        <v>4</v>
      </c>
      <c r="Q57" s="130">
        <v>4</v>
      </c>
      <c r="R57" s="130">
        <v>4</v>
      </c>
      <c r="S57" s="130">
        <v>4</v>
      </c>
      <c r="T57" s="131">
        <v>2</v>
      </c>
      <c r="U57" s="131">
        <v>5</v>
      </c>
      <c r="V57" s="132">
        <v>5</v>
      </c>
      <c r="W57" s="133">
        <v>5</v>
      </c>
      <c r="X57" s="133">
        <v>5</v>
      </c>
      <c r="Y57" s="133">
        <v>5</v>
      </c>
    </row>
    <row r="58" spans="1:25">
      <c r="A58" s="127">
        <v>57</v>
      </c>
      <c r="B58" s="127" t="s">
        <v>45</v>
      </c>
      <c r="C58" s="127" t="s">
        <v>64</v>
      </c>
      <c r="D58" s="127">
        <v>0</v>
      </c>
      <c r="E58" s="127">
        <v>0</v>
      </c>
      <c r="F58" s="127">
        <v>0</v>
      </c>
      <c r="G58" s="127">
        <v>1</v>
      </c>
      <c r="H58" s="127">
        <v>0</v>
      </c>
      <c r="I58" s="127">
        <v>0</v>
      </c>
      <c r="J58" s="128">
        <v>5</v>
      </c>
      <c r="K58" s="128">
        <v>5</v>
      </c>
      <c r="L58" s="128">
        <v>3</v>
      </c>
      <c r="M58" s="129">
        <v>5</v>
      </c>
      <c r="N58" s="129">
        <v>5</v>
      </c>
      <c r="O58" s="130">
        <v>4</v>
      </c>
      <c r="P58" s="130">
        <v>4</v>
      </c>
      <c r="Q58" s="130">
        <v>4</v>
      </c>
      <c r="R58" s="130">
        <v>4</v>
      </c>
      <c r="S58" s="130">
        <v>4</v>
      </c>
      <c r="T58" s="131">
        <v>1</v>
      </c>
      <c r="U58" s="131">
        <v>4</v>
      </c>
      <c r="V58" s="132">
        <v>5</v>
      </c>
      <c r="W58" s="133">
        <v>5</v>
      </c>
      <c r="X58" s="133">
        <v>5</v>
      </c>
      <c r="Y58" s="133">
        <v>5</v>
      </c>
    </row>
    <row r="59" spans="1:25">
      <c r="A59" s="127">
        <v>58</v>
      </c>
      <c r="B59" s="127" t="s">
        <v>45</v>
      </c>
      <c r="C59" s="127" t="s">
        <v>72</v>
      </c>
      <c r="D59" s="127">
        <v>0</v>
      </c>
      <c r="E59" s="127">
        <v>0</v>
      </c>
      <c r="F59" s="127">
        <v>0</v>
      </c>
      <c r="G59" s="127">
        <v>1</v>
      </c>
      <c r="H59" s="127">
        <v>0</v>
      </c>
      <c r="I59" s="127">
        <v>0</v>
      </c>
      <c r="J59" s="128">
        <v>4</v>
      </c>
      <c r="K59" s="128">
        <v>4</v>
      </c>
      <c r="L59" s="128">
        <v>4</v>
      </c>
      <c r="M59" s="129">
        <v>4</v>
      </c>
      <c r="N59" s="129">
        <v>4</v>
      </c>
      <c r="O59" s="130">
        <v>4</v>
      </c>
      <c r="P59" s="130">
        <v>4</v>
      </c>
      <c r="Q59" s="130">
        <v>4</v>
      </c>
      <c r="R59" s="130">
        <v>4</v>
      </c>
      <c r="S59" s="130">
        <v>4</v>
      </c>
      <c r="T59" s="131">
        <v>4</v>
      </c>
      <c r="U59" s="131">
        <v>4</v>
      </c>
      <c r="V59" s="132">
        <v>4</v>
      </c>
      <c r="W59" s="133">
        <v>4</v>
      </c>
      <c r="X59" s="133">
        <v>4</v>
      </c>
      <c r="Y59" s="133">
        <v>4</v>
      </c>
    </row>
    <row r="60" spans="1:25">
      <c r="A60" s="127">
        <v>59</v>
      </c>
      <c r="B60" s="127" t="s">
        <v>45</v>
      </c>
      <c r="C60" s="127" t="s">
        <v>69</v>
      </c>
      <c r="D60" s="127">
        <v>0</v>
      </c>
      <c r="E60" s="127">
        <v>0</v>
      </c>
      <c r="F60" s="127">
        <v>0</v>
      </c>
      <c r="G60" s="127">
        <v>1</v>
      </c>
      <c r="H60" s="127">
        <v>0</v>
      </c>
      <c r="I60" s="127">
        <v>0</v>
      </c>
      <c r="J60" s="128">
        <v>4</v>
      </c>
      <c r="K60" s="128">
        <v>4</v>
      </c>
      <c r="L60" s="128">
        <v>3</v>
      </c>
      <c r="M60" s="129">
        <v>4</v>
      </c>
      <c r="N60" s="129">
        <v>3</v>
      </c>
      <c r="O60" s="130">
        <v>5</v>
      </c>
      <c r="P60" s="130">
        <v>3</v>
      </c>
      <c r="Q60" s="130">
        <v>5</v>
      </c>
      <c r="R60" s="130">
        <v>5</v>
      </c>
      <c r="S60" s="130">
        <v>5</v>
      </c>
      <c r="T60" s="131">
        <v>3</v>
      </c>
      <c r="U60" s="131">
        <v>4</v>
      </c>
      <c r="V60" s="132">
        <v>4</v>
      </c>
      <c r="W60" s="133">
        <v>4</v>
      </c>
      <c r="X60" s="133">
        <v>4</v>
      </c>
      <c r="Y60" s="133">
        <v>4</v>
      </c>
    </row>
    <row r="61" spans="1:25">
      <c r="A61" s="127">
        <v>60</v>
      </c>
      <c r="B61" s="127" t="s">
        <v>44</v>
      </c>
      <c r="C61" s="127" t="s">
        <v>34</v>
      </c>
      <c r="D61" s="127">
        <v>0</v>
      </c>
      <c r="E61" s="127">
        <v>0</v>
      </c>
      <c r="F61" s="127">
        <v>1</v>
      </c>
      <c r="G61" s="127">
        <v>0</v>
      </c>
      <c r="H61" s="127">
        <v>0</v>
      </c>
      <c r="I61" s="127">
        <v>0</v>
      </c>
      <c r="J61" s="128">
        <v>4</v>
      </c>
      <c r="K61" s="128">
        <v>3</v>
      </c>
      <c r="L61" s="128">
        <v>4</v>
      </c>
      <c r="M61" s="129">
        <v>4</v>
      </c>
      <c r="N61" s="129">
        <v>4</v>
      </c>
      <c r="O61" s="130">
        <v>4</v>
      </c>
      <c r="P61" s="130">
        <v>3</v>
      </c>
      <c r="Q61" s="130">
        <v>4</v>
      </c>
      <c r="R61" s="130">
        <v>4</v>
      </c>
      <c r="S61" s="130">
        <v>4</v>
      </c>
      <c r="T61" s="131">
        <v>3</v>
      </c>
      <c r="U61" s="131">
        <v>4</v>
      </c>
      <c r="V61" s="132">
        <v>4</v>
      </c>
      <c r="W61" s="133">
        <v>5</v>
      </c>
      <c r="X61" s="133">
        <v>5</v>
      </c>
      <c r="Y61" s="133">
        <v>4</v>
      </c>
    </row>
    <row r="62" spans="1:25">
      <c r="A62" s="127">
        <v>61</v>
      </c>
      <c r="B62" s="127" t="s">
        <v>45</v>
      </c>
      <c r="C62" s="127" t="s">
        <v>78</v>
      </c>
      <c r="D62" s="127">
        <v>0</v>
      </c>
      <c r="E62" s="127">
        <v>0</v>
      </c>
      <c r="F62" s="127">
        <v>1</v>
      </c>
      <c r="G62" s="127">
        <v>0</v>
      </c>
      <c r="H62" s="127">
        <v>0</v>
      </c>
      <c r="I62" s="127">
        <v>0</v>
      </c>
      <c r="J62" s="128">
        <v>4</v>
      </c>
      <c r="K62" s="128">
        <v>4</v>
      </c>
      <c r="L62" s="128">
        <v>4</v>
      </c>
      <c r="M62" s="129">
        <v>4</v>
      </c>
      <c r="N62" s="129">
        <v>4</v>
      </c>
      <c r="O62" s="130">
        <v>4</v>
      </c>
      <c r="P62" s="130">
        <v>3</v>
      </c>
      <c r="Q62" s="130">
        <v>4</v>
      </c>
      <c r="R62" s="130">
        <v>4</v>
      </c>
      <c r="S62" s="130">
        <v>4</v>
      </c>
      <c r="T62" s="131">
        <v>1</v>
      </c>
      <c r="U62" s="131">
        <v>3</v>
      </c>
      <c r="V62" s="132">
        <v>4</v>
      </c>
      <c r="W62" s="133">
        <v>4</v>
      </c>
      <c r="X62" s="133">
        <v>4</v>
      </c>
      <c r="Y62" s="133">
        <v>4</v>
      </c>
    </row>
    <row r="63" spans="1:25">
      <c r="A63" s="127">
        <v>62</v>
      </c>
      <c r="B63" s="127" t="s">
        <v>61</v>
      </c>
      <c r="C63" s="127" t="s">
        <v>66</v>
      </c>
      <c r="D63" s="127">
        <v>1</v>
      </c>
      <c r="E63" s="127">
        <v>0</v>
      </c>
      <c r="F63" s="127">
        <v>0</v>
      </c>
      <c r="G63" s="127">
        <v>1</v>
      </c>
      <c r="H63" s="127">
        <v>0</v>
      </c>
      <c r="I63" s="127">
        <v>1</v>
      </c>
      <c r="J63" s="128">
        <v>5</v>
      </c>
      <c r="K63" s="128">
        <v>5</v>
      </c>
      <c r="L63" s="128">
        <v>5</v>
      </c>
      <c r="M63" s="129">
        <v>5</v>
      </c>
      <c r="N63" s="129">
        <v>5</v>
      </c>
      <c r="O63" s="130">
        <v>5</v>
      </c>
      <c r="P63" s="130">
        <v>4</v>
      </c>
      <c r="Q63" s="130">
        <v>5</v>
      </c>
      <c r="R63" s="130">
        <v>5</v>
      </c>
      <c r="S63" s="130">
        <v>5</v>
      </c>
      <c r="T63" s="131">
        <v>1</v>
      </c>
      <c r="U63" s="131">
        <v>4</v>
      </c>
      <c r="V63" s="132">
        <v>4</v>
      </c>
      <c r="W63" s="133">
        <v>5</v>
      </c>
      <c r="X63" s="133">
        <v>5</v>
      </c>
      <c r="Y63" s="133">
        <v>5</v>
      </c>
    </row>
    <row r="64" spans="1:25">
      <c r="A64" s="127">
        <v>63</v>
      </c>
      <c r="B64" s="127" t="s">
        <v>45</v>
      </c>
      <c r="C64" s="127" t="s">
        <v>66</v>
      </c>
      <c r="D64" s="127">
        <v>0</v>
      </c>
      <c r="E64" s="127">
        <v>0</v>
      </c>
      <c r="F64" s="127">
        <v>1</v>
      </c>
      <c r="G64" s="127">
        <v>0</v>
      </c>
      <c r="H64" s="127">
        <v>0</v>
      </c>
      <c r="I64" s="127">
        <v>0</v>
      </c>
      <c r="J64" s="128">
        <v>4</v>
      </c>
      <c r="K64" s="128">
        <v>4</v>
      </c>
      <c r="L64" s="128">
        <v>4</v>
      </c>
      <c r="M64" s="129">
        <v>4</v>
      </c>
      <c r="N64" s="129">
        <v>4</v>
      </c>
      <c r="O64" s="130">
        <v>4</v>
      </c>
      <c r="P64" s="130">
        <v>4</v>
      </c>
      <c r="Q64" s="130">
        <v>4</v>
      </c>
      <c r="R64" s="130">
        <v>4</v>
      </c>
      <c r="S64" s="130">
        <v>4</v>
      </c>
      <c r="T64" s="131">
        <v>4</v>
      </c>
      <c r="U64" s="131">
        <v>4</v>
      </c>
      <c r="V64" s="132">
        <v>4</v>
      </c>
      <c r="W64" s="133">
        <v>4</v>
      </c>
      <c r="X64" s="133">
        <v>4</v>
      </c>
      <c r="Y64" s="133">
        <v>4</v>
      </c>
    </row>
    <row r="65" spans="1:27" s="112" customFormat="1">
      <c r="A65" s="14"/>
      <c r="B65" s="14"/>
      <c r="C65" s="14"/>
      <c r="D65" s="142">
        <f t="shared" ref="D65:G65" si="0">COUNTIF(D2:D34,1)</f>
        <v>18</v>
      </c>
      <c r="E65" s="142">
        <f t="shared" si="0"/>
        <v>9</v>
      </c>
      <c r="F65" s="142">
        <f t="shared" si="0"/>
        <v>3</v>
      </c>
      <c r="G65" s="142">
        <f t="shared" si="0"/>
        <v>23</v>
      </c>
      <c r="H65" s="142">
        <f>COUNTIF(H2:H34,1)</f>
        <v>1</v>
      </c>
      <c r="I65" s="142">
        <f>COUNTIF(I2:I34,1)</f>
        <v>2</v>
      </c>
      <c r="J65" s="143">
        <f>AVERAGE(J2:J64)</f>
        <v>4.3968253968253972</v>
      </c>
      <c r="K65" s="143">
        <f t="shared" ref="K65:Y65" si="1">AVERAGE(K2:K64)</f>
        <v>4.2063492063492065</v>
      </c>
      <c r="L65" s="143">
        <f t="shared" si="1"/>
        <v>4.2380952380952381</v>
      </c>
      <c r="M65" s="143">
        <f t="shared" si="1"/>
        <v>4.4761904761904763</v>
      </c>
      <c r="N65" s="143">
        <f t="shared" si="1"/>
        <v>4.4761904761904763</v>
      </c>
      <c r="O65" s="143">
        <f t="shared" si="1"/>
        <v>4.3492063492063489</v>
      </c>
      <c r="P65" s="143">
        <f t="shared" si="1"/>
        <v>3.5238095238095237</v>
      </c>
      <c r="Q65" s="143">
        <f t="shared" si="1"/>
        <v>4.333333333333333</v>
      </c>
      <c r="R65" s="143">
        <f t="shared" si="1"/>
        <v>4.3492063492063489</v>
      </c>
      <c r="S65" s="143">
        <f t="shared" si="1"/>
        <v>4.412698412698413</v>
      </c>
      <c r="T65" s="143">
        <f>AVERAGE(T2:T64)</f>
        <v>2.4285714285714284</v>
      </c>
      <c r="U65" s="158">
        <f>AVERAGE(U2:U64)</f>
        <v>3.9523809523809526</v>
      </c>
      <c r="V65" s="143">
        <f t="shared" si="1"/>
        <v>4.3015873015873014</v>
      </c>
      <c r="W65" s="143">
        <f t="shared" si="1"/>
        <v>4.3174603174603172</v>
      </c>
      <c r="X65" s="143">
        <f t="shared" si="1"/>
        <v>4.3174603174603172</v>
      </c>
      <c r="Y65" s="143">
        <f t="shared" si="1"/>
        <v>4.3809523809523814</v>
      </c>
      <c r="Z65" s="111">
        <f>AVERAGE(J65:S65,V65:Y65)</f>
        <v>4.291383219954648</v>
      </c>
      <c r="AA65" s="111">
        <f>AVERAGE(J65:S65,V65:Y65)</f>
        <v>4.291383219954648</v>
      </c>
    </row>
    <row r="66" spans="1:27" s="112" customFormat="1">
      <c r="A66" s="14"/>
      <c r="B66" s="14"/>
      <c r="C66" s="14"/>
      <c r="D66" s="134">
        <f t="shared" ref="D66:G66" si="2">STDEV(D2:D34)</f>
        <v>0.50564989684743156</v>
      </c>
      <c r="E66" s="134">
        <f t="shared" si="2"/>
        <v>0.45226701686664544</v>
      </c>
      <c r="F66" s="134">
        <f t="shared" ref="F66" si="3">STDEV(F2:F34)</f>
        <v>0.29193710406057111</v>
      </c>
      <c r="G66" s="134">
        <f t="shared" si="2"/>
        <v>0.46669372215943755</v>
      </c>
      <c r="H66" s="134">
        <f>STDEV(H2:H34)</f>
        <v>0.17407765595569785</v>
      </c>
      <c r="I66" s="134">
        <f>STDEV(I2:I34)</f>
        <v>0.24230584229877994</v>
      </c>
      <c r="J66" s="134">
        <f>STDEV(J2:J64)</f>
        <v>0.63600777383366613</v>
      </c>
      <c r="K66" s="134">
        <f t="shared" ref="K66:Y66" si="4">STDEV(K2:K64)</f>
        <v>0.7439807957704051</v>
      </c>
      <c r="L66" s="134">
        <f t="shared" si="4"/>
        <v>0.71197783841655626</v>
      </c>
      <c r="M66" s="134">
        <f t="shared" si="4"/>
        <v>0.53452248382484979</v>
      </c>
      <c r="N66" s="134">
        <f t="shared" si="4"/>
        <v>0.56389037075518134</v>
      </c>
      <c r="O66" s="134">
        <f t="shared" si="4"/>
        <v>0.6515175871844513</v>
      </c>
      <c r="P66" s="134">
        <f t="shared" si="4"/>
        <v>1.060388590627813</v>
      </c>
      <c r="Q66" s="134">
        <f t="shared" si="4"/>
        <v>0.64757612580273327</v>
      </c>
      <c r="R66" s="134">
        <f t="shared" si="4"/>
        <v>0.57245172098812147</v>
      </c>
      <c r="S66" s="134">
        <f t="shared" si="4"/>
        <v>0.55749788470365669</v>
      </c>
      <c r="T66" s="134">
        <f t="shared" si="4"/>
        <v>1.4336315911594957</v>
      </c>
      <c r="U66" s="159">
        <f t="shared" si="4"/>
        <v>0.74980796312577314</v>
      </c>
      <c r="V66" s="134">
        <f t="shared" si="4"/>
        <v>0.58571491014415944</v>
      </c>
      <c r="W66" s="134">
        <f t="shared" si="4"/>
        <v>0.59093684028527993</v>
      </c>
      <c r="X66" s="134">
        <f t="shared" si="4"/>
        <v>0.56298160244382889</v>
      </c>
      <c r="Y66" s="134">
        <f t="shared" si="4"/>
        <v>0.52143014960937917</v>
      </c>
      <c r="Z66" s="111">
        <f>AVERAGE(J66:S66,V66:Y66)</f>
        <v>0.63863390531357733</v>
      </c>
      <c r="AA66" s="111"/>
    </row>
    <row r="67" spans="1:27">
      <c r="K67" s="95"/>
      <c r="L67" s="94">
        <f>STDEV(J2:L64)</f>
        <v>0.70006673746289827</v>
      </c>
      <c r="M67" s="99"/>
      <c r="N67" s="98">
        <f>STDEVA(M2:N64)</f>
        <v>0.54720066833710324</v>
      </c>
      <c r="O67" s="104"/>
      <c r="P67" s="104"/>
      <c r="Q67" s="104"/>
      <c r="R67" s="104"/>
      <c r="S67" s="103">
        <f>STDEVA(O2:S64)</f>
        <v>0.79245506932710985</v>
      </c>
      <c r="T67" s="109">
        <f>STDEVA(T2:T64)</f>
        <v>1.4336315911594957</v>
      </c>
      <c r="U67" s="109">
        <f>STDEVA(U2:U64)</f>
        <v>0.74980796312577314</v>
      </c>
      <c r="V67" s="114">
        <f>STDEVA(V2:V64)</f>
        <v>0.58571491014415944</v>
      </c>
      <c r="W67" s="118"/>
      <c r="X67" s="118"/>
      <c r="Y67" s="117">
        <f>STDEVA(W2:Y64)</f>
        <v>0.55700587456336248</v>
      </c>
      <c r="Z67" s="70"/>
    </row>
    <row r="68" spans="1:27">
      <c r="K68" s="95"/>
      <c r="L68" s="96">
        <f>AVERAGE(J2:L64)</f>
        <v>4.28042328042328</v>
      </c>
      <c r="M68" s="100"/>
      <c r="N68" s="101">
        <f>AVERAGE(M2:N64)</f>
        <v>4.4761904761904763</v>
      </c>
      <c r="O68" s="105"/>
      <c r="P68" s="105"/>
      <c r="Q68" s="105"/>
      <c r="R68" s="105"/>
      <c r="S68" s="106">
        <f>AVERAGE(O2:S64)</f>
        <v>4.1936507936507939</v>
      </c>
      <c r="T68" s="110">
        <f>AVERAGE(T2:T64)</f>
        <v>2.4285714285714284</v>
      </c>
      <c r="U68" s="110">
        <f>AVERAGE(U2:U64)</f>
        <v>3.9523809523809526</v>
      </c>
      <c r="V68" s="115">
        <f>AVERAGE(V2:V64)</f>
        <v>4.3015873015873014</v>
      </c>
      <c r="W68" s="118"/>
      <c r="X68" s="118"/>
      <c r="Y68" s="119">
        <f>AVERAGE(W2:Y64)</f>
        <v>4.3386243386243386</v>
      </c>
      <c r="Z68" s="69">
        <f>AVERAGE(L68,N68,S68,V68,Y68)</f>
        <v>4.3180952380952373</v>
      </c>
    </row>
    <row r="69" spans="1:27">
      <c r="B69" s="144" t="s">
        <v>45</v>
      </c>
      <c r="C69" s="144">
        <f>COUNTIF(B2:B64,"นิสิตระดับปริญญาโท")</f>
        <v>35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7">
      <c r="B70" s="144" t="s">
        <v>61</v>
      </c>
      <c r="C70" s="144">
        <f>COUNTIF(B2:B64,"นิสิตระดับปริญญาเอก")</f>
        <v>25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7">
      <c r="B71" s="144" t="s">
        <v>44</v>
      </c>
      <c r="C71" s="144">
        <f>COUNTIF(B2:B65,"เจ้าหน้าที่")</f>
        <v>2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7">
      <c r="B72" s="144" t="s">
        <v>75</v>
      </c>
      <c r="C72" s="144">
        <f>COUNTIF(B2:B66,"เจ้าหน้าที่วิจัย")</f>
        <v>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7">
      <c r="C73" s="70">
        <f>SUM(C69:C72)</f>
        <v>63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7"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7">
      <c r="B75" s="144" t="s">
        <v>58</v>
      </c>
      <c r="C75" s="144">
        <f>COUNTIF(C2:C63,"วิทยาศาสตร์")</f>
        <v>17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7">
      <c r="B76" s="144" t="s">
        <v>62</v>
      </c>
      <c r="C76" s="144">
        <f>COUNTIF(C2:C63,"วิศวกรรมศาสตร์")</f>
        <v>7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7">
      <c r="B77" s="144" t="s">
        <v>66</v>
      </c>
      <c r="C77" s="144">
        <f>COUNTIF(C2:C66,"บริหารธุรกิจ")</f>
        <v>7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7">
      <c r="B78" s="145" t="s">
        <v>78</v>
      </c>
      <c r="C78" s="144">
        <f>COUNTIF(C2:C67,"สถาปัตยกรรมศาสตร์")</f>
        <v>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7">
      <c r="B79" s="144" t="s">
        <v>72</v>
      </c>
      <c r="C79" s="144">
        <f>COUNTIF(C2:C67,"มนุษยศาสตร์")</f>
        <v>4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7">
      <c r="B80" s="145" t="s">
        <v>69</v>
      </c>
      <c r="C80" s="144">
        <f>COUNTIF(C2:C64,"ศึกษาศาสตร์")</f>
        <v>4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2:25">
      <c r="B81" s="145" t="s">
        <v>68</v>
      </c>
      <c r="C81" s="144">
        <f>COUNTIF(C2:C64,"โลจิสติกส์")</f>
        <v>3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2:25">
      <c r="B82" s="145" t="s">
        <v>76</v>
      </c>
      <c r="C82" s="144">
        <f>COUNTIF(C2:C64,"วิทยาลัยพลังงานทดแทน")</f>
        <v>4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5">
      <c r="B83" s="145" t="s">
        <v>64</v>
      </c>
      <c r="C83" s="144">
        <f>COUNTIF(C2:C64,"เภสัชศาสตร์")</f>
        <v>8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2:25">
      <c r="B84" s="145" t="s">
        <v>67</v>
      </c>
      <c r="C84" s="144">
        <f>COUNTIF(C2:C65,"เกษตรศาสตร์")</f>
        <v>1</v>
      </c>
    </row>
    <row r="85" spans="2:25">
      <c r="B85" s="145" t="s">
        <v>73</v>
      </c>
      <c r="C85" s="144">
        <f>COUNTIF(C2:C66,"วิทยาศาสตร์การแพทย์")</f>
        <v>1</v>
      </c>
    </row>
    <row r="86" spans="2:25">
      <c r="B86" s="145" t="s">
        <v>34</v>
      </c>
      <c r="C86" s="144">
        <v>5</v>
      </c>
    </row>
    <row r="87" spans="2:25">
      <c r="C87" s="70">
        <f>SUM(C75:C86)</f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6" zoomScale="170" zoomScaleNormal="170" workbookViewId="0">
      <selection activeCell="B22" sqref="B22"/>
    </sheetView>
  </sheetViews>
  <sheetFormatPr defaultRowHeight="15"/>
  <cols>
    <col min="1" max="1" width="1.7109375" style="62" customWidth="1"/>
    <col min="2" max="4" width="9.140625" style="62"/>
    <col min="5" max="5" width="9.140625" style="62" customWidth="1"/>
    <col min="6" max="6" width="57.28515625" style="62" customWidth="1"/>
    <col min="7" max="16384" width="9.140625" style="62"/>
  </cols>
  <sheetData>
    <row r="1" spans="1:7" s="61" customFormat="1" ht="27.75">
      <c r="A1" s="164" t="s">
        <v>31</v>
      </c>
      <c r="B1" s="164"/>
      <c r="C1" s="164"/>
      <c r="D1" s="164"/>
      <c r="E1" s="164"/>
      <c r="F1" s="164"/>
    </row>
    <row r="2" spans="1:7" s="61" customFormat="1" ht="27.75">
      <c r="A2" s="164" t="s">
        <v>48</v>
      </c>
      <c r="B2" s="164"/>
      <c r="C2" s="164"/>
      <c r="D2" s="164"/>
      <c r="E2" s="164"/>
      <c r="F2" s="164"/>
    </row>
    <row r="3" spans="1:7" s="61" customFormat="1" ht="27.75">
      <c r="A3" s="164" t="s">
        <v>178</v>
      </c>
      <c r="B3" s="164"/>
      <c r="C3" s="164"/>
      <c r="D3" s="164"/>
      <c r="E3" s="164"/>
      <c r="F3" s="164"/>
      <c r="G3" s="17"/>
    </row>
    <row r="4" spans="1:7" s="61" customFormat="1" ht="27.75">
      <c r="A4" s="164" t="s">
        <v>105</v>
      </c>
      <c r="B4" s="164"/>
      <c r="C4" s="164"/>
      <c r="D4" s="164"/>
      <c r="E4" s="164"/>
      <c r="F4" s="164"/>
    </row>
    <row r="5" spans="1:7" s="61" customFormat="1" ht="27.75">
      <c r="A5" s="165" t="s">
        <v>82</v>
      </c>
      <c r="B5" s="165"/>
      <c r="C5" s="165"/>
      <c r="D5" s="165"/>
      <c r="E5" s="165"/>
      <c r="F5" s="165"/>
      <c r="G5" s="89"/>
    </row>
    <row r="6" spans="1:7" ht="24">
      <c r="A6" s="163"/>
      <c r="B6" s="163"/>
      <c r="C6" s="163"/>
      <c r="D6" s="163"/>
      <c r="E6" s="163"/>
      <c r="F6" s="163"/>
    </row>
    <row r="7" spans="1:7" s="63" customFormat="1" ht="24">
      <c r="A7" s="85" t="s">
        <v>140</v>
      </c>
      <c r="B7" s="85"/>
      <c r="C7" s="85"/>
      <c r="D7" s="85"/>
      <c r="E7" s="85"/>
      <c r="F7" s="85"/>
    </row>
    <row r="8" spans="1:7" s="63" customFormat="1" ht="24">
      <c r="A8" s="85" t="s">
        <v>179</v>
      </c>
      <c r="B8" s="85"/>
      <c r="C8" s="85"/>
      <c r="D8" s="85"/>
      <c r="E8" s="85"/>
      <c r="F8" s="85"/>
    </row>
    <row r="9" spans="1:7" s="63" customFormat="1" ht="24">
      <c r="A9" s="85"/>
      <c r="B9" s="15" t="s">
        <v>104</v>
      </c>
      <c r="C9" s="15"/>
      <c r="D9" s="15"/>
      <c r="E9" s="15"/>
      <c r="F9" s="15"/>
    </row>
    <row r="10" spans="1:7" s="63" customFormat="1" ht="24">
      <c r="A10" s="162" t="s">
        <v>180</v>
      </c>
      <c r="B10" s="162"/>
      <c r="C10" s="162"/>
      <c r="D10" s="162"/>
      <c r="E10" s="162"/>
      <c r="F10" s="162"/>
    </row>
    <row r="11" spans="1:7" s="63" customFormat="1" ht="24">
      <c r="A11" s="156"/>
      <c r="B11" s="156" t="s">
        <v>139</v>
      </c>
      <c r="C11" s="156"/>
      <c r="D11" s="156"/>
      <c r="E11" s="156"/>
      <c r="F11" s="156"/>
    </row>
    <row r="12" spans="1:7" s="63" customFormat="1" ht="24">
      <c r="A12" s="163" t="s">
        <v>136</v>
      </c>
      <c r="B12" s="163"/>
      <c r="C12" s="163"/>
      <c r="D12" s="163"/>
      <c r="E12" s="163"/>
      <c r="F12" s="163"/>
    </row>
    <row r="13" spans="1:7" s="63" customFormat="1" ht="24">
      <c r="A13" s="85" t="s">
        <v>181</v>
      </c>
      <c r="B13" s="85"/>
      <c r="C13" s="85"/>
      <c r="D13" s="85"/>
      <c r="E13" s="85"/>
      <c r="F13" s="85"/>
    </row>
    <row r="14" spans="1:7" s="63" customFormat="1" ht="24">
      <c r="A14" s="15" t="s">
        <v>120</v>
      </c>
      <c r="B14" s="15"/>
      <c r="C14" s="15"/>
      <c r="D14" s="15"/>
      <c r="E14" s="15"/>
      <c r="F14" s="15"/>
    </row>
    <row r="15" spans="1:7" s="63" customFormat="1" ht="24">
      <c r="A15" s="15"/>
      <c r="B15" s="15" t="s">
        <v>121</v>
      </c>
      <c r="C15" s="15"/>
      <c r="D15" s="15"/>
      <c r="E15" s="15"/>
      <c r="F15" s="15"/>
    </row>
    <row r="16" spans="1:7" s="63" customFormat="1" ht="24">
      <c r="A16" s="85" t="s">
        <v>141</v>
      </c>
      <c r="B16" s="85"/>
      <c r="C16" s="85"/>
      <c r="D16" s="85"/>
      <c r="E16" s="85"/>
      <c r="F16" s="85"/>
    </row>
    <row r="17" spans="1:10" s="63" customFormat="1" ht="24">
      <c r="A17" s="85" t="s">
        <v>142</v>
      </c>
      <c r="B17" s="85"/>
      <c r="C17" s="85"/>
      <c r="D17" s="85"/>
      <c r="E17" s="85"/>
      <c r="F17" s="85"/>
    </row>
    <row r="18" spans="1:10" s="9" customFormat="1" ht="24">
      <c r="A18" s="15"/>
      <c r="B18" s="162" t="s">
        <v>135</v>
      </c>
      <c r="C18" s="162"/>
      <c r="D18" s="162"/>
      <c r="E18" s="162"/>
      <c r="F18" s="162"/>
      <c r="G18" s="153"/>
    </row>
    <row r="19" spans="1:10" s="9" customFormat="1" ht="24">
      <c r="A19" s="9" t="s">
        <v>137</v>
      </c>
      <c r="E19" s="153"/>
      <c r="F19" s="153"/>
      <c r="G19" s="153"/>
    </row>
    <row r="20" spans="1:10" s="9" customFormat="1" ht="24">
      <c r="A20" s="15" t="s">
        <v>56</v>
      </c>
      <c r="B20" s="15"/>
      <c r="C20" s="15"/>
      <c r="D20" s="15"/>
      <c r="E20" s="15"/>
      <c r="F20" s="15"/>
    </row>
    <row r="21" spans="1:10" s="9" customFormat="1" ht="24">
      <c r="A21" s="15" t="s">
        <v>125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s="9" customFormat="1" ht="24">
      <c r="A22" s="15" t="s">
        <v>138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9" customFormat="1" ht="24">
      <c r="A23" s="15" t="s">
        <v>143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s="9" customFormat="1" ht="24">
      <c r="A24" s="15" t="s">
        <v>126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9" customFormat="1" ht="24">
      <c r="A25" s="15" t="s">
        <v>57</v>
      </c>
      <c r="B25" s="15"/>
      <c r="C25" s="15"/>
      <c r="D25" s="15"/>
      <c r="E25" s="15"/>
      <c r="F25" s="15"/>
    </row>
    <row r="26" spans="1:10" s="65" customFormat="1" ht="24">
      <c r="A26" s="65" t="s">
        <v>144</v>
      </c>
    </row>
    <row r="27" spans="1:10" s="9" customFormat="1" ht="24">
      <c r="B27" s="65" t="s">
        <v>127</v>
      </c>
      <c r="C27" s="65"/>
      <c r="D27" s="65"/>
      <c r="E27" s="65"/>
      <c r="F27" s="65"/>
      <c r="G27" s="65"/>
      <c r="H27" s="65"/>
    </row>
    <row r="28" spans="1:10" s="9" customFormat="1" ht="24">
      <c r="B28" s="160" t="s">
        <v>128</v>
      </c>
      <c r="C28" s="161"/>
      <c r="D28" s="161"/>
      <c r="E28" s="161"/>
      <c r="F28" s="161"/>
      <c r="G28" s="161"/>
      <c r="H28" s="161"/>
    </row>
    <row r="29" spans="1:10" s="9" customFormat="1" ht="24">
      <c r="B29" s="160" t="s">
        <v>129</v>
      </c>
      <c r="C29" s="161"/>
      <c r="D29" s="161"/>
      <c r="E29" s="161"/>
      <c r="F29" s="161"/>
      <c r="G29" s="161"/>
      <c r="H29" s="161"/>
    </row>
    <row r="30" spans="1:10" s="9" customFormat="1" ht="24">
      <c r="B30" s="9" t="s">
        <v>130</v>
      </c>
    </row>
    <row r="31" spans="1:10" s="9" customFormat="1" ht="24"/>
    <row r="32" spans="1:10" s="9" customFormat="1" ht="24"/>
    <row r="33" spans="2:5" s="9" customFormat="1" ht="24"/>
    <row r="34" spans="2:5" s="9" customFormat="1" ht="24">
      <c r="B34" s="137" t="s">
        <v>134</v>
      </c>
    </row>
    <row r="35" spans="2:5" s="9" customFormat="1" ht="23.25" customHeight="1">
      <c r="B35" s="138" t="s">
        <v>132</v>
      </c>
      <c r="C35" s="138"/>
      <c r="D35" s="138"/>
      <c r="E35" s="138"/>
    </row>
    <row r="36" spans="2:5" s="139" customFormat="1" ht="23.25" customHeight="1">
      <c r="B36" s="140"/>
      <c r="C36" s="139" t="s">
        <v>131</v>
      </c>
      <c r="D36" s="140"/>
      <c r="E36" s="140"/>
    </row>
    <row r="37" spans="2:5" s="139" customFormat="1" ht="23.25" customHeight="1">
      <c r="B37" s="140"/>
      <c r="C37" s="139" t="s">
        <v>79</v>
      </c>
      <c r="D37" s="140"/>
      <c r="E37" s="140"/>
    </row>
    <row r="38" spans="2:5" s="139" customFormat="1" ht="23.25" customHeight="1">
      <c r="B38" s="140"/>
      <c r="C38" s="139" t="s">
        <v>70</v>
      </c>
      <c r="D38" s="140"/>
      <c r="E38" s="140"/>
    </row>
    <row r="39" spans="2:5" s="139" customFormat="1" ht="23.25" customHeight="1">
      <c r="B39" s="140"/>
      <c r="C39" s="139" t="s">
        <v>71</v>
      </c>
      <c r="D39" s="140"/>
      <c r="E39" s="140"/>
    </row>
    <row r="40" spans="2:5" s="139" customFormat="1" ht="23.25" customHeight="1">
      <c r="B40" s="140"/>
      <c r="C40" s="139" t="s">
        <v>168</v>
      </c>
      <c r="D40" s="140"/>
      <c r="E40" s="140"/>
    </row>
    <row r="41" spans="2:5" s="139" customFormat="1" ht="23.25" customHeight="1">
      <c r="B41" s="140"/>
      <c r="C41" s="139" t="s">
        <v>169</v>
      </c>
      <c r="D41" s="140"/>
      <c r="E41" s="140"/>
    </row>
    <row r="42" spans="2:5" s="139" customFormat="1" ht="23.25" customHeight="1">
      <c r="B42" s="140"/>
      <c r="C42" s="139" t="s">
        <v>170</v>
      </c>
      <c r="D42" s="140"/>
      <c r="E42" s="140"/>
    </row>
    <row r="43" spans="2:5" s="139" customFormat="1" ht="23.25" customHeight="1">
      <c r="B43" s="140"/>
      <c r="C43" s="139" t="s">
        <v>171</v>
      </c>
      <c r="D43" s="140"/>
      <c r="E43" s="140"/>
    </row>
    <row r="44" spans="2:5" s="139" customFormat="1" ht="23.25" customHeight="1">
      <c r="B44" s="140"/>
      <c r="C44" s="139" t="s">
        <v>172</v>
      </c>
      <c r="D44" s="140"/>
      <c r="E44" s="140"/>
    </row>
    <row r="45" spans="2:5" s="139" customFormat="1" ht="23.25" customHeight="1">
      <c r="B45" s="140"/>
      <c r="C45" s="139" t="s">
        <v>173</v>
      </c>
      <c r="D45" s="140"/>
      <c r="E45" s="140"/>
    </row>
    <row r="46" spans="2:5" s="139" customFormat="1" ht="23.25" customHeight="1">
      <c r="B46" s="140"/>
      <c r="C46" s="139" t="s">
        <v>174</v>
      </c>
      <c r="D46" s="140"/>
      <c r="E46" s="140"/>
    </row>
    <row r="47" spans="2:5" s="139" customFormat="1" ht="23.25" customHeight="1">
      <c r="B47" s="140"/>
      <c r="C47" s="139" t="s">
        <v>175</v>
      </c>
      <c r="D47" s="140"/>
      <c r="E47" s="140"/>
    </row>
    <row r="48" spans="2:5" s="139" customFormat="1" ht="23.25" customHeight="1">
      <c r="B48" s="140"/>
      <c r="C48" s="139" t="s">
        <v>176</v>
      </c>
      <c r="D48" s="140"/>
      <c r="E48" s="140"/>
    </row>
    <row r="49" spans="2:5" s="139" customFormat="1" ht="23.25" customHeight="1">
      <c r="B49" s="140"/>
      <c r="C49" s="139" t="s">
        <v>177</v>
      </c>
      <c r="D49" s="140"/>
      <c r="E49" s="140"/>
    </row>
    <row r="50" spans="2:5" s="141" customFormat="1" ht="21.75"/>
    <row r="51" spans="2:5" s="88" customFormat="1" ht="24">
      <c r="B51" s="88" t="s">
        <v>133</v>
      </c>
    </row>
    <row r="52" spans="2:5" s="9" customFormat="1" ht="24">
      <c r="C52" s="9" t="s">
        <v>77</v>
      </c>
    </row>
    <row r="53" spans="2:5" s="9" customFormat="1" ht="24">
      <c r="C53" s="9" t="s">
        <v>167</v>
      </c>
    </row>
  </sheetData>
  <mergeCells count="11">
    <mergeCell ref="B29:H29"/>
    <mergeCell ref="B18:F18"/>
    <mergeCell ref="A12:F12"/>
    <mergeCell ref="A1:F1"/>
    <mergeCell ref="A2:F2"/>
    <mergeCell ref="A4:F4"/>
    <mergeCell ref="A6:F6"/>
    <mergeCell ref="A10:F10"/>
    <mergeCell ref="A5:F5"/>
    <mergeCell ref="A3:F3"/>
    <mergeCell ref="B28:H2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tabSelected="1" topLeftCell="A151" zoomScale="140" zoomScaleNormal="140" workbookViewId="0">
      <selection activeCell="C42" sqref="C42:E42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224" t="s">
        <v>2</v>
      </c>
      <c r="B1" s="224"/>
      <c r="C1" s="224"/>
      <c r="D1" s="224"/>
      <c r="E1" s="224"/>
      <c r="F1" s="224"/>
      <c r="G1" s="224"/>
      <c r="H1" s="224"/>
    </row>
    <row r="2" spans="1:9">
      <c r="B2" s="2"/>
      <c r="C2" s="2"/>
      <c r="D2" s="2"/>
      <c r="E2" s="2"/>
      <c r="F2" s="2"/>
      <c r="G2" s="2"/>
      <c r="H2" s="2"/>
    </row>
    <row r="3" spans="1:9" s="18" customFormat="1" ht="27.75">
      <c r="B3" s="164" t="s">
        <v>48</v>
      </c>
      <c r="C3" s="164"/>
      <c r="D3" s="164"/>
      <c r="E3" s="164"/>
      <c r="F3" s="164"/>
      <c r="G3" s="164"/>
      <c r="H3" s="164"/>
      <c r="I3" s="17"/>
    </row>
    <row r="4" spans="1:9" s="18" customFormat="1" ht="27.75">
      <c r="B4" s="164" t="s">
        <v>178</v>
      </c>
      <c r="C4" s="164"/>
      <c r="D4" s="164"/>
      <c r="E4" s="164"/>
      <c r="F4" s="164"/>
      <c r="G4" s="164"/>
      <c r="H4" s="164"/>
      <c r="I4" s="17"/>
    </row>
    <row r="5" spans="1:9" s="18" customFormat="1" ht="27.75">
      <c r="B5" s="164" t="s">
        <v>105</v>
      </c>
      <c r="C5" s="164"/>
      <c r="D5" s="164"/>
      <c r="E5" s="164"/>
      <c r="F5" s="164"/>
      <c r="G5" s="164"/>
      <c r="H5" s="164"/>
      <c r="I5" s="17"/>
    </row>
    <row r="6" spans="1:9" s="18" customFormat="1" ht="27.75">
      <c r="B6" s="165" t="s">
        <v>82</v>
      </c>
      <c r="C6" s="165"/>
      <c r="D6" s="165"/>
      <c r="E6" s="165"/>
      <c r="F6" s="165"/>
      <c r="G6" s="165"/>
      <c r="H6" s="165"/>
      <c r="I6" s="17"/>
    </row>
    <row r="7" spans="1:9">
      <c r="B7" s="197"/>
      <c r="C7" s="197"/>
      <c r="D7" s="197"/>
      <c r="E7" s="197"/>
      <c r="F7" s="197"/>
      <c r="G7" s="197"/>
      <c r="H7" s="197"/>
    </row>
    <row r="8" spans="1:9" s="9" customFormat="1" ht="24">
      <c r="B8" s="10" t="s">
        <v>38</v>
      </c>
      <c r="F8" s="19"/>
      <c r="G8" s="19"/>
      <c r="H8" s="19"/>
    </row>
    <row r="9" spans="1:9" s="9" customFormat="1" ht="24">
      <c r="F9" s="19"/>
      <c r="G9" s="19"/>
      <c r="H9" s="19"/>
    </row>
    <row r="10" spans="1:9" s="9" customFormat="1" ht="24">
      <c r="B10" s="20" t="s">
        <v>39</v>
      </c>
      <c r="F10" s="19"/>
      <c r="G10" s="19"/>
      <c r="H10" s="19"/>
    </row>
    <row r="11" spans="1:9" ht="24" thickBot="1">
      <c r="B11" s="4"/>
      <c r="C11" s="81"/>
      <c r="D11" s="81"/>
      <c r="E11" s="81"/>
      <c r="F11" s="82"/>
      <c r="G11" s="82"/>
    </row>
    <row r="12" spans="1:9" s="9" customFormat="1" ht="25.5" thickTop="1" thickBot="1">
      <c r="B12" s="20"/>
      <c r="C12" s="198" t="s">
        <v>3</v>
      </c>
      <c r="D12" s="198"/>
      <c r="E12" s="198"/>
      <c r="F12" s="150" t="s">
        <v>4</v>
      </c>
      <c r="G12" s="150" t="s">
        <v>5</v>
      </c>
      <c r="H12" s="19"/>
    </row>
    <row r="13" spans="1:9" s="9" customFormat="1" ht="24.75" thickTop="1">
      <c r="B13" s="20"/>
      <c r="C13" s="225" t="s">
        <v>45</v>
      </c>
      <c r="D13" s="226" t="s">
        <v>45</v>
      </c>
      <c r="E13" s="227" t="s">
        <v>45</v>
      </c>
      <c r="F13" s="79">
        <v>35</v>
      </c>
      <c r="G13" s="80">
        <f>F13*100/F$17</f>
        <v>55.555555555555557</v>
      </c>
      <c r="H13" s="146"/>
    </row>
    <row r="14" spans="1:9" s="9" customFormat="1" ht="24">
      <c r="B14" s="20"/>
      <c r="C14" s="193" t="s">
        <v>61</v>
      </c>
      <c r="D14" s="194" t="s">
        <v>61</v>
      </c>
      <c r="E14" s="195" t="s">
        <v>61</v>
      </c>
      <c r="F14" s="151">
        <v>25</v>
      </c>
      <c r="G14" s="80">
        <f t="shared" ref="G14:G17" si="0">F14*100/F$17</f>
        <v>39.682539682539684</v>
      </c>
      <c r="H14" s="146"/>
    </row>
    <row r="15" spans="1:9" s="9" customFormat="1" ht="24">
      <c r="B15" s="20"/>
      <c r="C15" s="193" t="s">
        <v>44</v>
      </c>
      <c r="D15" s="194" t="s">
        <v>44</v>
      </c>
      <c r="E15" s="195" t="s">
        <v>44</v>
      </c>
      <c r="F15" s="151">
        <v>2</v>
      </c>
      <c r="G15" s="80">
        <f t="shared" si="0"/>
        <v>3.1746031746031744</v>
      </c>
      <c r="H15" s="146"/>
    </row>
    <row r="16" spans="1:9" s="9" customFormat="1" ht="24">
      <c r="B16" s="20"/>
      <c r="C16" s="193" t="s">
        <v>75</v>
      </c>
      <c r="D16" s="194" t="s">
        <v>75</v>
      </c>
      <c r="E16" s="195" t="s">
        <v>75</v>
      </c>
      <c r="F16" s="151">
        <v>1</v>
      </c>
      <c r="G16" s="80">
        <f t="shared" si="0"/>
        <v>1.5873015873015872</v>
      </c>
      <c r="H16" s="19"/>
    </row>
    <row r="17" spans="2:7" s="9" customFormat="1" ht="24.75" thickBot="1">
      <c r="B17" s="20"/>
      <c r="C17" s="205" t="s">
        <v>6</v>
      </c>
      <c r="D17" s="205"/>
      <c r="E17" s="205"/>
      <c r="F17" s="26">
        <f>SUM(F13:F16)</f>
        <v>63</v>
      </c>
      <c r="G17" s="60">
        <f t="shared" si="0"/>
        <v>100</v>
      </c>
    </row>
    <row r="18" spans="2:7" s="9" customFormat="1" ht="24.75" thickTop="1">
      <c r="B18" s="20"/>
      <c r="C18" s="22"/>
      <c r="D18" s="22"/>
      <c r="E18" s="22"/>
      <c r="F18" s="23"/>
      <c r="G18" s="24"/>
    </row>
    <row r="19" spans="2:7" s="9" customFormat="1" ht="24">
      <c r="B19" s="20"/>
      <c r="C19" s="9" t="s">
        <v>83</v>
      </c>
      <c r="F19" s="19"/>
      <c r="G19" s="19"/>
    </row>
    <row r="20" spans="2:7" s="9" customFormat="1" ht="24">
      <c r="B20" s="9" t="s">
        <v>84</v>
      </c>
      <c r="F20" s="146"/>
      <c r="G20" s="146"/>
    </row>
    <row r="34" spans="1:8">
      <c r="A34" s="224" t="s">
        <v>33</v>
      </c>
      <c r="B34" s="224"/>
      <c r="C34" s="224"/>
      <c r="D34" s="224"/>
      <c r="E34" s="224"/>
      <c r="F34" s="224"/>
      <c r="G34" s="224"/>
      <c r="H34" s="224"/>
    </row>
    <row r="35" spans="1:8">
      <c r="A35" s="154"/>
      <c r="B35" s="154"/>
      <c r="C35" s="154"/>
      <c r="D35" s="154"/>
      <c r="E35" s="154"/>
      <c r="F35" s="154"/>
      <c r="G35" s="154"/>
      <c r="H35" s="154"/>
    </row>
    <row r="36" spans="1:8" s="9" customFormat="1" ht="24">
      <c r="A36" s="20" t="s">
        <v>85</v>
      </c>
      <c r="E36" s="83"/>
      <c r="F36" s="83"/>
      <c r="G36" s="83"/>
    </row>
    <row r="37" spans="1:8">
      <c r="C37" s="5"/>
      <c r="D37" s="5"/>
      <c r="E37" s="6"/>
      <c r="G37" s="1"/>
      <c r="H37" s="1"/>
    </row>
    <row r="38" spans="1:8" ht="24">
      <c r="C38" s="188" t="s">
        <v>86</v>
      </c>
      <c r="D38" s="188"/>
      <c r="E38" s="188"/>
      <c r="F38" s="152" t="s">
        <v>4</v>
      </c>
      <c r="G38" s="152" t="s">
        <v>5</v>
      </c>
      <c r="H38" s="1"/>
    </row>
    <row r="39" spans="1:8" ht="24">
      <c r="C39" s="193" t="s">
        <v>87</v>
      </c>
      <c r="D39" s="194" t="s">
        <v>58</v>
      </c>
      <c r="E39" s="195" t="s">
        <v>58</v>
      </c>
      <c r="F39" s="151">
        <v>17</v>
      </c>
      <c r="G39" s="80">
        <f>F39*100/F$17</f>
        <v>26.984126984126984</v>
      </c>
      <c r="H39" s="1"/>
    </row>
    <row r="40" spans="1:8" ht="24">
      <c r="C40" s="147" t="s">
        <v>88</v>
      </c>
      <c r="D40" s="148"/>
      <c r="E40" s="149"/>
      <c r="F40" s="151">
        <v>8</v>
      </c>
      <c r="G40" s="80">
        <f t="shared" ref="G40:G52" si="1">F40*100/F$17</f>
        <v>12.698412698412698</v>
      </c>
      <c r="H40" s="1"/>
    </row>
    <row r="41" spans="1:8" ht="24">
      <c r="C41" s="147" t="s">
        <v>96</v>
      </c>
      <c r="D41" s="148"/>
      <c r="E41" s="149"/>
      <c r="F41" s="151">
        <v>7</v>
      </c>
      <c r="G41" s="80">
        <f t="shared" si="1"/>
        <v>11.111111111111111</v>
      </c>
      <c r="H41" s="1"/>
    </row>
    <row r="42" spans="1:8" ht="24">
      <c r="C42" s="193" t="s">
        <v>89</v>
      </c>
      <c r="D42" s="194" t="s">
        <v>62</v>
      </c>
      <c r="E42" s="195" t="s">
        <v>62</v>
      </c>
      <c r="F42" s="151">
        <v>6</v>
      </c>
      <c r="G42" s="80">
        <f t="shared" si="1"/>
        <v>9.5238095238095237</v>
      </c>
      <c r="H42" s="1"/>
    </row>
    <row r="43" spans="1:8" ht="24">
      <c r="C43" s="147" t="s">
        <v>90</v>
      </c>
      <c r="D43" s="148"/>
      <c r="E43" s="149"/>
      <c r="F43" s="151">
        <v>4</v>
      </c>
      <c r="G43" s="80">
        <f t="shared" si="1"/>
        <v>6.3492063492063489</v>
      </c>
      <c r="H43" s="1"/>
    </row>
    <row r="44" spans="1:8" ht="24">
      <c r="C44" s="147" t="s">
        <v>91</v>
      </c>
      <c r="D44" s="148"/>
      <c r="E44" s="149"/>
      <c r="F44" s="151">
        <v>4</v>
      </c>
      <c r="G44" s="80">
        <f t="shared" si="1"/>
        <v>6.3492063492063489</v>
      </c>
      <c r="H44" s="1"/>
    </row>
    <row r="45" spans="1:8" ht="24">
      <c r="C45" s="147" t="s">
        <v>97</v>
      </c>
      <c r="D45" s="148"/>
      <c r="E45" s="149"/>
      <c r="F45" s="151">
        <v>4</v>
      </c>
      <c r="G45" s="80">
        <f t="shared" si="1"/>
        <v>6.3492063492063489</v>
      </c>
      <c r="H45" s="1"/>
    </row>
    <row r="46" spans="1:8" ht="24">
      <c r="C46" s="147" t="s">
        <v>95</v>
      </c>
      <c r="D46" s="148"/>
      <c r="E46" s="149"/>
      <c r="F46" s="151">
        <v>3</v>
      </c>
      <c r="G46" s="80">
        <f t="shared" si="1"/>
        <v>4.7619047619047619</v>
      </c>
      <c r="H46" s="1"/>
    </row>
    <row r="47" spans="1:8" ht="24">
      <c r="C47" s="193" t="s">
        <v>92</v>
      </c>
      <c r="D47" s="194" t="s">
        <v>78</v>
      </c>
      <c r="E47" s="195" t="s">
        <v>78</v>
      </c>
      <c r="F47" s="151">
        <v>2</v>
      </c>
      <c r="G47" s="80">
        <f t="shared" si="1"/>
        <v>3.1746031746031744</v>
      </c>
      <c r="H47" s="1"/>
    </row>
    <row r="48" spans="1:8" ht="24">
      <c r="C48" s="193" t="s">
        <v>88</v>
      </c>
      <c r="D48" s="194" t="s">
        <v>64</v>
      </c>
      <c r="E48" s="195" t="s">
        <v>64</v>
      </c>
      <c r="F48" s="151">
        <v>1</v>
      </c>
      <c r="G48" s="80">
        <f t="shared" si="1"/>
        <v>1.5873015873015872</v>
      </c>
      <c r="H48" s="1"/>
    </row>
    <row r="49" spans="1:8" ht="24">
      <c r="C49" s="193" t="s">
        <v>94</v>
      </c>
      <c r="D49" s="194" t="s">
        <v>67</v>
      </c>
      <c r="E49" s="195" t="s">
        <v>67</v>
      </c>
      <c r="F49" s="151">
        <v>1</v>
      </c>
      <c r="G49" s="80">
        <f t="shared" si="1"/>
        <v>1.5873015873015872</v>
      </c>
      <c r="H49" s="1"/>
    </row>
    <row r="50" spans="1:8" ht="24">
      <c r="C50" s="193" t="s">
        <v>93</v>
      </c>
      <c r="D50" s="194" t="s">
        <v>73</v>
      </c>
      <c r="E50" s="195" t="s">
        <v>73</v>
      </c>
      <c r="F50" s="151">
        <v>1</v>
      </c>
      <c r="G50" s="80">
        <f t="shared" si="1"/>
        <v>1.5873015873015872</v>
      </c>
      <c r="H50" s="1"/>
    </row>
    <row r="51" spans="1:8" ht="24">
      <c r="C51" s="193" t="s">
        <v>34</v>
      </c>
      <c r="D51" s="194" t="s">
        <v>34</v>
      </c>
      <c r="E51" s="195" t="s">
        <v>34</v>
      </c>
      <c r="F51" s="151">
        <v>5</v>
      </c>
      <c r="G51" s="80">
        <f t="shared" si="1"/>
        <v>7.9365079365079367</v>
      </c>
      <c r="H51" s="1"/>
    </row>
    <row r="52" spans="1:8" ht="24.75" thickBot="1">
      <c r="C52" s="206" t="s">
        <v>6</v>
      </c>
      <c r="D52" s="207"/>
      <c r="E52" s="208"/>
      <c r="F52" s="26">
        <f>SUM(F39:F51)</f>
        <v>63</v>
      </c>
      <c r="G52" s="60">
        <f t="shared" si="1"/>
        <v>100</v>
      </c>
      <c r="H52" s="1"/>
    </row>
    <row r="53" spans="1:8" ht="24" thickTop="1">
      <c r="C53" s="5"/>
      <c r="D53" s="5"/>
      <c r="E53" s="6"/>
      <c r="G53" s="1"/>
      <c r="H53" s="1"/>
    </row>
    <row r="54" spans="1:8" s="9" customFormat="1" ht="24">
      <c r="A54" s="15"/>
      <c r="B54" s="9" t="s">
        <v>110</v>
      </c>
      <c r="E54" s="83"/>
      <c r="F54" s="83"/>
      <c r="G54" s="83"/>
    </row>
    <row r="55" spans="1:8" s="9" customFormat="1" ht="24">
      <c r="A55" s="9" t="s">
        <v>145</v>
      </c>
      <c r="E55" s="83"/>
      <c r="F55" s="83"/>
      <c r="G55" s="83"/>
    </row>
    <row r="56" spans="1:8" s="9" customFormat="1" ht="24">
      <c r="B56" s="9" t="s">
        <v>122</v>
      </c>
      <c r="F56" s="83"/>
      <c r="G56" s="83"/>
      <c r="H56" s="83"/>
    </row>
    <row r="57" spans="1:8" s="9" customFormat="1" ht="24">
      <c r="F57" s="83"/>
      <c r="G57" s="83"/>
      <c r="H57" s="83"/>
    </row>
    <row r="58" spans="1:8" s="9" customFormat="1" ht="24">
      <c r="F58" s="83"/>
      <c r="G58" s="83"/>
      <c r="H58" s="83"/>
    </row>
    <row r="59" spans="1:8" s="9" customFormat="1" ht="24">
      <c r="F59" s="83"/>
      <c r="G59" s="83"/>
      <c r="H59" s="83"/>
    </row>
    <row r="60" spans="1:8" s="9" customFormat="1" ht="24">
      <c r="F60" s="83"/>
      <c r="G60" s="83"/>
      <c r="H60" s="83"/>
    </row>
    <row r="61" spans="1:8" s="9" customFormat="1" ht="24">
      <c r="F61" s="83"/>
      <c r="G61" s="83"/>
      <c r="H61" s="83"/>
    </row>
    <row r="62" spans="1:8" s="9" customFormat="1" ht="24">
      <c r="F62" s="83"/>
      <c r="G62" s="83"/>
      <c r="H62" s="83"/>
    </row>
    <row r="63" spans="1:8" s="9" customFormat="1" ht="24">
      <c r="F63" s="83"/>
      <c r="G63" s="83"/>
      <c r="H63" s="83"/>
    </row>
    <row r="64" spans="1:8" s="9" customFormat="1" ht="24">
      <c r="F64" s="83"/>
      <c r="G64" s="83"/>
      <c r="H64" s="83"/>
    </row>
    <row r="65" spans="1:8" s="9" customFormat="1" ht="24">
      <c r="F65" s="83"/>
      <c r="G65" s="83"/>
      <c r="H65" s="83"/>
    </row>
    <row r="66" spans="1:8" s="9" customFormat="1" ht="24">
      <c r="F66" s="83"/>
      <c r="G66" s="83"/>
      <c r="H66" s="83"/>
    </row>
    <row r="67" spans="1:8" s="9" customFormat="1" ht="24">
      <c r="F67" s="90"/>
      <c r="G67" s="90"/>
      <c r="H67" s="90"/>
    </row>
    <row r="68" spans="1:8" s="9" customFormat="1" ht="24">
      <c r="A68" s="224" t="s">
        <v>32</v>
      </c>
      <c r="B68" s="224"/>
      <c r="C68" s="224"/>
      <c r="D68" s="224"/>
      <c r="E68" s="224"/>
      <c r="F68" s="224"/>
      <c r="G68" s="224"/>
      <c r="H68" s="224"/>
    </row>
    <row r="69" spans="1:8" s="9" customFormat="1" ht="24">
      <c r="A69" s="84"/>
      <c r="B69" s="84"/>
      <c r="C69" s="84"/>
      <c r="D69" s="84"/>
      <c r="E69" s="84"/>
      <c r="F69" s="84"/>
      <c r="G69" s="84"/>
      <c r="H69" s="84"/>
    </row>
    <row r="70" spans="1:8" s="9" customFormat="1" ht="24">
      <c r="A70" s="20" t="s">
        <v>51</v>
      </c>
      <c r="E70" s="83"/>
      <c r="F70" s="83"/>
      <c r="G70" s="83"/>
    </row>
    <row r="71" spans="1:8" s="9" customFormat="1" ht="24.75" thickBot="1">
      <c r="B71" s="9" t="s">
        <v>52</v>
      </c>
      <c r="F71" s="19"/>
      <c r="G71" s="19"/>
      <c r="H71" s="19"/>
    </row>
    <row r="72" spans="1:8" s="9" customFormat="1" ht="25.5" thickTop="1" thickBot="1">
      <c r="C72" s="189" t="s">
        <v>7</v>
      </c>
      <c r="D72" s="189"/>
      <c r="E72" s="189"/>
      <c r="F72" s="86" t="s">
        <v>4</v>
      </c>
      <c r="G72" s="86" t="s">
        <v>5</v>
      </c>
      <c r="H72" s="71"/>
    </row>
    <row r="73" spans="1:8" s="9" customFormat="1" ht="24.75" thickTop="1">
      <c r="C73" s="196" t="s">
        <v>99</v>
      </c>
      <c r="D73" s="196"/>
      <c r="E73" s="196"/>
      <c r="F73" s="25">
        <v>23</v>
      </c>
      <c r="G73" s="21">
        <f>F73*100/F$79</f>
        <v>41.071428571428569</v>
      </c>
      <c r="H73" s="146"/>
    </row>
    <row r="74" spans="1:8" s="9" customFormat="1" ht="24">
      <c r="C74" s="193" t="s">
        <v>50</v>
      </c>
      <c r="D74" s="194"/>
      <c r="E74" s="195"/>
      <c r="F74" s="87">
        <v>18</v>
      </c>
      <c r="G74" s="21">
        <f t="shared" ref="G74:G79" si="2">F74*100/F$79</f>
        <v>32.142857142857146</v>
      </c>
      <c r="H74" s="71"/>
    </row>
    <row r="75" spans="1:8" s="9" customFormat="1" ht="24">
      <c r="C75" s="193" t="s">
        <v>98</v>
      </c>
      <c r="D75" s="194"/>
      <c r="E75" s="195"/>
      <c r="F75" s="25">
        <v>9</v>
      </c>
      <c r="G75" s="21">
        <f t="shared" si="2"/>
        <v>16.071428571428573</v>
      </c>
      <c r="H75" s="71"/>
    </row>
    <row r="76" spans="1:8" s="9" customFormat="1" ht="24">
      <c r="C76" s="196" t="s">
        <v>8</v>
      </c>
      <c r="D76" s="196"/>
      <c r="E76" s="196"/>
      <c r="F76" s="25">
        <v>3</v>
      </c>
      <c r="G76" s="21">
        <f t="shared" si="2"/>
        <v>5.3571428571428568</v>
      </c>
      <c r="H76" s="146"/>
    </row>
    <row r="77" spans="1:8" s="9" customFormat="1" ht="24">
      <c r="C77" s="193" t="s">
        <v>65</v>
      </c>
      <c r="D77" s="194"/>
      <c r="E77" s="195"/>
      <c r="F77" s="25">
        <v>1</v>
      </c>
      <c r="G77" s="21">
        <f t="shared" si="2"/>
        <v>1.7857142857142858</v>
      </c>
      <c r="H77" s="71"/>
    </row>
    <row r="78" spans="1:8" s="9" customFormat="1" ht="24">
      <c r="C78" s="193" t="s">
        <v>49</v>
      </c>
      <c r="D78" s="194"/>
      <c r="E78" s="195"/>
      <c r="F78" s="25">
        <v>2</v>
      </c>
      <c r="G78" s="21">
        <f t="shared" si="2"/>
        <v>3.5714285714285716</v>
      </c>
      <c r="H78" s="83"/>
    </row>
    <row r="79" spans="1:8" s="9" customFormat="1" ht="24.75" thickBot="1">
      <c r="C79" s="190" t="s">
        <v>6</v>
      </c>
      <c r="D79" s="191"/>
      <c r="E79" s="192"/>
      <c r="F79" s="26">
        <f>SUM(F73:F78)</f>
        <v>56</v>
      </c>
      <c r="G79" s="60">
        <f t="shared" si="2"/>
        <v>100</v>
      </c>
      <c r="H79" s="71"/>
    </row>
    <row r="80" spans="1:8" s="9" customFormat="1" ht="24.75" thickTop="1">
      <c r="F80" s="71"/>
      <c r="G80" s="71"/>
      <c r="H80" s="71"/>
    </row>
    <row r="81" spans="1:10" s="9" customFormat="1" ht="24">
      <c r="A81" s="15"/>
      <c r="B81" s="9" t="s">
        <v>100</v>
      </c>
      <c r="E81" s="146"/>
      <c r="F81" s="146"/>
      <c r="G81" s="146"/>
    </row>
    <row r="82" spans="1:10" s="9" customFormat="1" ht="24">
      <c r="A82" s="9" t="s">
        <v>101</v>
      </c>
      <c r="E82" s="146"/>
      <c r="F82" s="146"/>
      <c r="G82" s="146"/>
    </row>
    <row r="83" spans="1:10" s="9" customFormat="1" ht="24">
      <c r="B83" s="9" t="s">
        <v>102</v>
      </c>
      <c r="F83" s="146"/>
      <c r="G83" s="146"/>
      <c r="H83" s="146"/>
    </row>
    <row r="84" spans="1:10">
      <c r="B84" s="3"/>
      <c r="C84" s="3"/>
      <c r="D84" s="3"/>
      <c r="E84" s="3"/>
      <c r="I84" s="7"/>
    </row>
    <row r="85" spans="1:10" s="9" customFormat="1" ht="24">
      <c r="B85" s="10" t="s">
        <v>40</v>
      </c>
      <c r="F85" s="19"/>
      <c r="G85" s="19"/>
      <c r="H85" s="19"/>
    </row>
    <row r="86" spans="1:10" s="15" customFormat="1" ht="25.5" customHeight="1" thickBot="1">
      <c r="B86" s="59" t="s">
        <v>103</v>
      </c>
      <c r="E86" s="157"/>
      <c r="F86" s="75"/>
      <c r="G86" s="75"/>
      <c r="H86" s="75"/>
    </row>
    <row r="87" spans="1:10" s="9" customFormat="1" ht="24.75" thickTop="1">
      <c r="B87" s="209" t="s">
        <v>9</v>
      </c>
      <c r="C87" s="210"/>
      <c r="D87" s="210"/>
      <c r="E87" s="211"/>
      <c r="F87" s="215"/>
      <c r="G87" s="186" t="s">
        <v>10</v>
      </c>
      <c r="H87" s="186" t="s">
        <v>11</v>
      </c>
    </row>
    <row r="88" spans="1:10" s="9" customFormat="1" ht="24.75" thickBot="1">
      <c r="B88" s="212"/>
      <c r="C88" s="213"/>
      <c r="D88" s="213"/>
      <c r="E88" s="214"/>
      <c r="F88" s="216"/>
      <c r="G88" s="187"/>
      <c r="H88" s="187"/>
    </row>
    <row r="89" spans="1:10" s="9" customFormat="1" ht="24.75" thickTop="1">
      <c r="B89" s="27" t="s">
        <v>28</v>
      </c>
      <c r="C89" s="28"/>
      <c r="D89" s="28"/>
      <c r="E89" s="29"/>
      <c r="F89" s="74"/>
      <c r="G89" s="22"/>
      <c r="H89" s="74"/>
      <c r="I89" s="11"/>
    </row>
    <row r="90" spans="1:10" s="9" customFormat="1" ht="24">
      <c r="B90" s="166" t="s">
        <v>123</v>
      </c>
      <c r="C90" s="167"/>
      <c r="D90" s="167"/>
      <c r="E90" s="168"/>
      <c r="F90" s="30">
        <f>คีย์ข้อมูล!T65</f>
        <v>2.4285714285714284</v>
      </c>
      <c r="G90" s="30">
        <f>คีย์ข้อมูล!T66</f>
        <v>1.4336315911594957</v>
      </c>
      <c r="H90" s="92" t="str">
        <f t="shared" ref="H90" si="3">IF(F90&gt;4.5,"มากที่สุด",IF(F90&gt;3.5,"มาก",IF(F90&gt;2.5,"ปานกลาง",IF(F90&gt;1.5,"น้อย",IF(F90&lt;=1.5,"น้อยที่สุด")))))</f>
        <v>น้อย</v>
      </c>
      <c r="I90" s="11"/>
    </row>
    <row r="91" spans="1:10" s="9" customFormat="1" ht="24.75" thickBot="1">
      <c r="B91" s="172" t="s">
        <v>29</v>
      </c>
      <c r="C91" s="173"/>
      <c r="D91" s="173"/>
      <c r="E91" s="174"/>
      <c r="F91" s="32">
        <f>AVERAGE(F90:F90)</f>
        <v>2.4285714285714284</v>
      </c>
      <c r="G91" s="33">
        <f>คีย์ข้อมูล!T66</f>
        <v>1.4336315911594957</v>
      </c>
      <c r="H91" s="91" t="str">
        <f t="shared" ref="H91" si="4">IF(F91&gt;4.5,"มากที่สุด",IF(F91&gt;3.5,"มาก",IF(F91&gt;2.5,"ปานกลาง",IF(F91&gt;1.5,"น้อย",IF(F91&lt;=1.5,"น้อยที่สุด")))))</f>
        <v>น้อย</v>
      </c>
    </row>
    <row r="92" spans="1:10" s="9" customFormat="1" ht="24.75" thickTop="1">
      <c r="B92" s="35" t="s">
        <v>30</v>
      </c>
      <c r="C92" s="36"/>
      <c r="D92" s="36"/>
      <c r="E92" s="37"/>
      <c r="F92" s="38"/>
      <c r="G92" s="38"/>
      <c r="H92" s="37"/>
    </row>
    <row r="93" spans="1:10" s="9" customFormat="1" ht="24">
      <c r="B93" s="166" t="s">
        <v>124</v>
      </c>
      <c r="C93" s="167"/>
      <c r="D93" s="167"/>
      <c r="E93" s="168"/>
      <c r="F93" s="30">
        <f>คีย์ข้อมูล!U65</f>
        <v>3.9523809523809526</v>
      </c>
      <c r="G93" s="30">
        <f>คีย์ข้อมูล!U67</f>
        <v>0.74980796312577314</v>
      </c>
      <c r="H93" s="92" t="str">
        <f t="shared" ref="H93" si="5">IF(F93&gt;4.5,"มากที่สุด",IF(F93&gt;3.5,"มาก",IF(F93&gt;2.5,"ปานกลาง",IF(F93&gt;1.5,"น้อย",IF(F93&lt;=1.5,"น้อยที่สุด")))))</f>
        <v>มาก</v>
      </c>
    </row>
    <row r="94" spans="1:10" s="9" customFormat="1" ht="24.75" thickBot="1">
      <c r="B94" s="172" t="s">
        <v>29</v>
      </c>
      <c r="C94" s="173"/>
      <c r="D94" s="173"/>
      <c r="E94" s="174"/>
      <c r="F94" s="33">
        <f>คีย์ข้อมูล!U68</f>
        <v>3.9523809523809526</v>
      </c>
      <c r="G94" s="39">
        <f>คีย์ข้อมูล!U67</f>
        <v>0.74980796312577314</v>
      </c>
      <c r="H94" s="34" t="str">
        <f t="shared" ref="H94" si="6">IF(F94&gt;4.5,"มากที่สุด",IF(F94&gt;3.5,"มาก",IF(F94&gt;2.5,"ปานกลาง",IF(F94&gt;1.5,"น้อย",IF(F94&lt;=1.5,"น้อยที่สุด")))))</f>
        <v>มาก</v>
      </c>
      <c r="J94" s="40"/>
    </row>
    <row r="95" spans="1:10" s="9" customFormat="1" ht="16.5" customHeight="1" thickTop="1">
      <c r="B95" s="11"/>
      <c r="C95" s="11"/>
      <c r="D95" s="11"/>
      <c r="E95" s="11"/>
      <c r="F95" s="41"/>
      <c r="G95" s="41"/>
      <c r="H95" s="41"/>
    </row>
    <row r="96" spans="1:10" s="9" customFormat="1" ht="24">
      <c r="B96" s="15"/>
      <c r="C96" s="15" t="s">
        <v>54</v>
      </c>
      <c r="D96" s="15"/>
      <c r="E96" s="15"/>
      <c r="F96" s="15"/>
      <c r="G96" s="15"/>
      <c r="H96" s="15"/>
      <c r="I96" s="15"/>
      <c r="J96" s="15"/>
    </row>
    <row r="97" spans="1:10" s="9" customFormat="1" ht="24">
      <c r="B97" s="15" t="s">
        <v>112</v>
      </c>
      <c r="C97" s="15"/>
      <c r="D97" s="15"/>
      <c r="E97" s="15"/>
      <c r="F97" s="15"/>
      <c r="G97" s="15"/>
      <c r="H97" s="15"/>
      <c r="I97" s="15"/>
      <c r="J97" s="15"/>
    </row>
    <row r="98" spans="1:10" s="9" customFormat="1" ht="24">
      <c r="B98" s="15" t="s">
        <v>113</v>
      </c>
      <c r="C98" s="15"/>
      <c r="D98" s="15"/>
      <c r="E98" s="15"/>
      <c r="F98" s="15"/>
      <c r="G98" s="15"/>
      <c r="H98" s="15"/>
      <c r="I98" s="15"/>
      <c r="J98" s="15"/>
    </row>
    <row r="99" spans="1:10" s="9" customFormat="1" ht="24">
      <c r="A99" s="73"/>
      <c r="B99" s="73"/>
      <c r="C99" s="73"/>
      <c r="D99" s="73"/>
      <c r="E99" s="73"/>
      <c r="F99" s="73"/>
      <c r="G99" s="15"/>
      <c r="H99" s="15"/>
    </row>
    <row r="100" spans="1:10" s="9" customFormat="1" ht="24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s="9" customFormat="1" ht="24">
      <c r="B101" s="175" t="s">
        <v>43</v>
      </c>
      <c r="C101" s="175"/>
      <c r="D101" s="175"/>
      <c r="E101" s="175"/>
      <c r="F101" s="175"/>
      <c r="G101" s="175"/>
      <c r="H101" s="175"/>
    </row>
    <row r="102" spans="1:10" s="9" customFormat="1" ht="24">
      <c r="B102" s="72"/>
      <c r="C102" s="72"/>
      <c r="D102" s="72"/>
      <c r="E102" s="72"/>
      <c r="F102" s="72"/>
      <c r="G102" s="72"/>
      <c r="H102" s="72"/>
    </row>
    <row r="103" spans="1:10" s="12" customFormat="1" ht="24">
      <c r="B103" s="42" t="s">
        <v>106</v>
      </c>
      <c r="F103" s="13"/>
      <c r="G103" s="13"/>
      <c r="H103" s="13"/>
    </row>
    <row r="104" spans="1:10" s="12" customFormat="1" ht="24.75" thickBot="1">
      <c r="B104" s="42"/>
      <c r="F104" s="76"/>
      <c r="G104" s="76"/>
      <c r="H104" s="76"/>
    </row>
    <row r="105" spans="1:10" s="12" customFormat="1" ht="24.75" thickTop="1">
      <c r="B105" s="199" t="s">
        <v>9</v>
      </c>
      <c r="C105" s="200"/>
      <c r="D105" s="200"/>
      <c r="E105" s="201"/>
      <c r="F105" s="182"/>
      <c r="G105" s="184" t="s">
        <v>10</v>
      </c>
      <c r="H105" s="184" t="s">
        <v>11</v>
      </c>
    </row>
    <row r="106" spans="1:10" s="12" customFormat="1" ht="19.5" customHeight="1" thickBot="1">
      <c r="B106" s="202"/>
      <c r="C106" s="203"/>
      <c r="D106" s="203"/>
      <c r="E106" s="204"/>
      <c r="F106" s="183"/>
      <c r="G106" s="185"/>
      <c r="H106" s="185"/>
    </row>
    <row r="107" spans="1:10" s="12" customFormat="1" ht="24.75" thickTop="1">
      <c r="B107" s="179" t="s">
        <v>12</v>
      </c>
      <c r="C107" s="180"/>
      <c r="D107" s="180"/>
      <c r="E107" s="181"/>
      <c r="F107" s="77"/>
      <c r="G107" s="78"/>
      <c r="H107" s="78"/>
    </row>
    <row r="108" spans="1:10" s="12" customFormat="1" ht="24">
      <c r="B108" s="169" t="s">
        <v>13</v>
      </c>
      <c r="C108" s="170"/>
      <c r="D108" s="170"/>
      <c r="E108" s="171"/>
      <c r="F108" s="43">
        <f>คีย์ข้อมูล!J65</f>
        <v>4.3968253968253972</v>
      </c>
      <c r="G108" s="43">
        <f>คีย์ข้อมูล!J66</f>
        <v>0.63600777383366613</v>
      </c>
      <c r="H108" s="44" t="str">
        <f>IF(F108&gt;4.5,"มากที่สุด",IF(F108&gt;3.5,"มาก",IF(F108&gt;2.5,"ปานกลาง",IF(F108&gt;1.5,"น้อย",IF(F108&lt;=1.5,"น้อยที่สุด")))))</f>
        <v>มาก</v>
      </c>
    </row>
    <row r="109" spans="1:10" s="12" customFormat="1" ht="24">
      <c r="B109" s="45" t="s">
        <v>111</v>
      </c>
      <c r="C109" s="45"/>
      <c r="D109" s="45"/>
      <c r="E109" s="45"/>
      <c r="F109" s="43">
        <f>คีย์ข้อมูล!K65</f>
        <v>4.2063492063492065</v>
      </c>
      <c r="G109" s="43">
        <f>คีย์ข้อมูล!K66</f>
        <v>0.7439807957704051</v>
      </c>
      <c r="H109" s="44" t="str">
        <f>IF(F109&gt;4.5,"มากที่สุด",IF(F109&gt;3.5,"มาก",IF(F109&gt;2.5,"ปานกลาง",IF(F109&gt;1.5,"น้อย",IF(F109&lt;=1.5,"น้อยที่สุด")))))</f>
        <v>มาก</v>
      </c>
    </row>
    <row r="110" spans="1:10" s="12" customFormat="1" ht="24">
      <c r="B110" s="45" t="s">
        <v>107</v>
      </c>
      <c r="C110" s="45"/>
      <c r="D110" s="45"/>
      <c r="E110" s="45"/>
      <c r="F110" s="43">
        <f>คีย์ข้อมูล!L65</f>
        <v>4.2380952380952381</v>
      </c>
      <c r="G110" s="43">
        <f>คีย์ข้อมูล!L66</f>
        <v>0.71197783841655626</v>
      </c>
      <c r="H110" s="44" t="str">
        <f t="shared" ref="H110:H125" si="7">IF(F110&gt;4.5,"มากที่สุด",IF(F110&gt;3.5,"มาก",IF(F110&gt;2.5,"ปานกลาง",IF(F110&gt;1.5,"น้อย",IF(F110&lt;=1.5,"น้อยที่สุด")))))</f>
        <v>มาก</v>
      </c>
    </row>
    <row r="111" spans="1:10" s="12" customFormat="1" ht="24">
      <c r="B111" s="176" t="s">
        <v>14</v>
      </c>
      <c r="C111" s="177"/>
      <c r="D111" s="177"/>
      <c r="E111" s="178"/>
      <c r="F111" s="46">
        <f>คีย์ข้อมูล!L68</f>
        <v>4.28042328042328</v>
      </c>
      <c r="G111" s="46">
        <f>คีย์ข้อมูล!L67</f>
        <v>0.70006673746289827</v>
      </c>
      <c r="H111" s="47" t="str">
        <f>IF(F111&gt;4.5,"มากที่สุด",IF(F111&gt;3.5,"มาก",IF(F111&gt;2.5,"ปานกลาง",IF(F111&gt;1.5,"น้อย",IF(F111&lt;=1.5,"น้อยที่สุด")))))</f>
        <v>มาก</v>
      </c>
      <c r="J111" s="48"/>
    </row>
    <row r="112" spans="1:10" s="12" customFormat="1" ht="24">
      <c r="B112" s="169" t="s">
        <v>15</v>
      </c>
      <c r="C112" s="170"/>
      <c r="D112" s="170"/>
      <c r="E112" s="171"/>
      <c r="F112" s="44"/>
      <c r="G112" s="44"/>
      <c r="H112" s="44"/>
    </row>
    <row r="113" spans="2:8" s="12" customFormat="1" ht="24">
      <c r="B113" s="45" t="s">
        <v>16</v>
      </c>
      <c r="C113" s="45"/>
      <c r="D113" s="45"/>
      <c r="E113" s="45"/>
      <c r="F113" s="43">
        <f>คีย์ข้อมูล!M65</f>
        <v>4.4761904761904763</v>
      </c>
      <c r="G113" s="43">
        <f>คีย์ข้อมูล!M66</f>
        <v>0.53452248382484979</v>
      </c>
      <c r="H113" s="44" t="str">
        <f t="shared" si="7"/>
        <v>มาก</v>
      </c>
    </row>
    <row r="114" spans="2:8" s="12" customFormat="1" ht="24">
      <c r="B114" s="169" t="s">
        <v>17</v>
      </c>
      <c r="C114" s="170"/>
      <c r="D114" s="170"/>
      <c r="E114" s="171"/>
      <c r="F114" s="43">
        <f>คีย์ข้อมูล!N65</f>
        <v>4.4761904761904763</v>
      </c>
      <c r="G114" s="43">
        <f>คีย์ข้อมูล!N66</f>
        <v>0.56389037075518134</v>
      </c>
      <c r="H114" s="44" t="str">
        <f>IF(F114&gt;4.5,"มากที่สุด",IF(F114&gt;3.5,"มาก",IF(F114&gt;2.5,"ปานกลาง",IF(F114&gt;1.5,"น้อย",IF(F114&lt;=1.5,"น้อยที่สุด")))))</f>
        <v>มาก</v>
      </c>
    </row>
    <row r="115" spans="2:8" s="12" customFormat="1" ht="24">
      <c r="B115" s="176" t="s">
        <v>116</v>
      </c>
      <c r="C115" s="177"/>
      <c r="D115" s="177"/>
      <c r="E115" s="178"/>
      <c r="F115" s="49">
        <f>คีย์ข้อมูล!N68</f>
        <v>4.4761904761904763</v>
      </c>
      <c r="G115" s="49">
        <f>คีย์ข้อมูล!N67</f>
        <v>0.54720066833710324</v>
      </c>
      <c r="H115" s="50" t="str">
        <f t="shared" si="7"/>
        <v>มาก</v>
      </c>
    </row>
    <row r="116" spans="2:8" s="12" customFormat="1" ht="24">
      <c r="B116" s="169" t="s">
        <v>18</v>
      </c>
      <c r="C116" s="170"/>
      <c r="D116" s="170"/>
      <c r="E116" s="171"/>
      <c r="F116" s="43"/>
      <c r="G116" s="43"/>
      <c r="H116" s="44"/>
    </row>
    <row r="117" spans="2:8" s="12" customFormat="1" ht="24">
      <c r="B117" s="169" t="s">
        <v>19</v>
      </c>
      <c r="C117" s="170"/>
      <c r="D117" s="170"/>
      <c r="E117" s="171"/>
      <c r="F117" s="43">
        <f>คีย์ข้อมูล!O65</f>
        <v>4.3492063492063489</v>
      </c>
      <c r="G117" s="43">
        <f>คีย์ข้อมูล!O66</f>
        <v>0.6515175871844513</v>
      </c>
      <c r="H117" s="44" t="str">
        <f t="shared" si="7"/>
        <v>มาก</v>
      </c>
    </row>
    <row r="118" spans="2:8" s="12" customFormat="1" ht="24">
      <c r="B118" s="169" t="s">
        <v>20</v>
      </c>
      <c r="C118" s="170"/>
      <c r="D118" s="170"/>
      <c r="E118" s="171"/>
      <c r="F118" s="43">
        <f>คีย์ข้อมูล!P65</f>
        <v>3.5238095238095237</v>
      </c>
      <c r="G118" s="43">
        <f>คีย์ข้อมูล!P66</f>
        <v>1.060388590627813</v>
      </c>
      <c r="H118" s="44" t="str">
        <f t="shared" si="7"/>
        <v>มาก</v>
      </c>
    </row>
    <row r="119" spans="2:8" s="12" customFormat="1" ht="24">
      <c r="B119" s="45" t="s">
        <v>21</v>
      </c>
      <c r="C119" s="45"/>
      <c r="D119" s="45"/>
      <c r="E119" s="45"/>
      <c r="F119" s="43">
        <f>คีย์ข้อมูล!Q65</f>
        <v>4.333333333333333</v>
      </c>
      <c r="G119" s="43">
        <f>คีย์ข้อมูล!Q66</f>
        <v>0.64757612580273327</v>
      </c>
      <c r="H119" s="44" t="str">
        <f t="shared" si="7"/>
        <v>มาก</v>
      </c>
    </row>
    <row r="120" spans="2:8" s="12" customFormat="1" ht="24">
      <c r="B120" s="169" t="s">
        <v>22</v>
      </c>
      <c r="C120" s="170"/>
      <c r="D120" s="170"/>
      <c r="E120" s="171"/>
      <c r="F120" s="43">
        <f>คีย์ข้อมูล!R65</f>
        <v>4.3492063492063489</v>
      </c>
      <c r="G120" s="43">
        <f>คีย์ข้อมูล!R66</f>
        <v>0.57245172098812147</v>
      </c>
      <c r="H120" s="44" t="str">
        <f t="shared" si="7"/>
        <v>มาก</v>
      </c>
    </row>
    <row r="121" spans="2:8" s="12" customFormat="1" ht="24">
      <c r="B121" s="169" t="s">
        <v>23</v>
      </c>
      <c r="C121" s="170"/>
      <c r="D121" s="170"/>
      <c r="E121" s="171"/>
      <c r="F121" s="43">
        <f>คีย์ข้อมูล!S65</f>
        <v>4.412698412698413</v>
      </c>
      <c r="G121" s="43">
        <f>คีย์ข้อมูล!S66</f>
        <v>0.55749788470365669</v>
      </c>
      <c r="H121" s="44" t="str">
        <f t="shared" si="7"/>
        <v>มาก</v>
      </c>
    </row>
    <row r="122" spans="2:8" s="12" customFormat="1" ht="24">
      <c r="B122" s="176" t="s">
        <v>36</v>
      </c>
      <c r="C122" s="177"/>
      <c r="D122" s="177"/>
      <c r="E122" s="178"/>
      <c r="F122" s="49">
        <f>คีย์ข้อมูล!S68</f>
        <v>4.1936507936507939</v>
      </c>
      <c r="G122" s="49">
        <f>คีย์ข้อมูล!S67</f>
        <v>0.79245506932710985</v>
      </c>
      <c r="H122" s="51" t="str">
        <f t="shared" si="7"/>
        <v>มาก</v>
      </c>
    </row>
    <row r="123" spans="2:8" s="12" customFormat="1" ht="24">
      <c r="B123" s="169" t="s">
        <v>41</v>
      </c>
      <c r="C123" s="170"/>
      <c r="D123" s="170"/>
      <c r="E123" s="171"/>
      <c r="F123" s="49"/>
      <c r="G123" s="49"/>
      <c r="H123" s="51"/>
    </row>
    <row r="124" spans="2:8" s="12" customFormat="1" ht="24">
      <c r="B124" s="217" t="s">
        <v>114</v>
      </c>
      <c r="C124" s="217"/>
      <c r="D124" s="217"/>
      <c r="E124" s="217"/>
      <c r="F124" s="52">
        <f>คีย์ข้อมูล!V65</f>
        <v>4.3015873015873014</v>
      </c>
      <c r="G124" s="52">
        <f>คีย์ข้อมูล!V66</f>
        <v>0.58571491014415944</v>
      </c>
      <c r="H124" s="44" t="str">
        <f t="shared" si="7"/>
        <v>มาก</v>
      </c>
    </row>
    <row r="125" spans="2:8" s="12" customFormat="1" ht="24">
      <c r="B125" s="176" t="s">
        <v>42</v>
      </c>
      <c r="C125" s="177"/>
      <c r="D125" s="177"/>
      <c r="E125" s="178"/>
      <c r="F125" s="49">
        <f>คีย์ข้อมูล!V68</f>
        <v>4.3015873015873014</v>
      </c>
      <c r="G125" s="49">
        <f>คีย์ข้อมูล!V66</f>
        <v>0.58571491014415944</v>
      </c>
      <c r="H125" s="51" t="str">
        <f t="shared" si="7"/>
        <v>มาก</v>
      </c>
    </row>
    <row r="126" spans="2:8" s="12" customFormat="1" ht="24">
      <c r="B126" s="169" t="s">
        <v>24</v>
      </c>
      <c r="C126" s="170"/>
      <c r="D126" s="170"/>
      <c r="E126" s="171"/>
      <c r="F126" s="52"/>
      <c r="G126" s="52"/>
      <c r="H126" s="31"/>
    </row>
    <row r="127" spans="2:8" s="12" customFormat="1" ht="24">
      <c r="B127" s="45" t="s">
        <v>25</v>
      </c>
      <c r="C127" s="45"/>
      <c r="D127" s="45"/>
      <c r="E127" s="45"/>
      <c r="F127" s="52">
        <f>คีย์ข้อมูล!W65</f>
        <v>4.3174603174603172</v>
      </c>
      <c r="G127" s="52">
        <f>คีย์ข้อมูล!W66</f>
        <v>0.59093684028527993</v>
      </c>
      <c r="H127" s="44" t="str">
        <f t="shared" ref="H127:H131" si="8">IF(F127&gt;4.5,"มากที่สุด",IF(F127&gt;3.5,"มาก",IF(F127&gt;2.5,"ปานกลาง",IF(F127&gt;1.5,"น้อย",IF(F127&lt;=1.5,"น้อยที่สุด")))))</f>
        <v>มาก</v>
      </c>
    </row>
    <row r="128" spans="2:8" s="12" customFormat="1" ht="42" customHeight="1">
      <c r="B128" s="222" t="s">
        <v>35</v>
      </c>
      <c r="C128" s="223"/>
      <c r="D128" s="223"/>
      <c r="E128" s="223"/>
      <c r="F128" s="53">
        <f>คีย์ข้อมูล!X65</f>
        <v>4.3174603174603172</v>
      </c>
      <c r="G128" s="53">
        <f>คีย์ข้อมูล!X66</f>
        <v>0.56298160244382889</v>
      </c>
      <c r="H128" s="54" t="str">
        <f t="shared" si="8"/>
        <v>มาก</v>
      </c>
    </row>
    <row r="129" spans="2:8" s="12" customFormat="1" ht="24">
      <c r="B129" s="45" t="s">
        <v>26</v>
      </c>
      <c r="C129" s="45"/>
      <c r="D129" s="45"/>
      <c r="E129" s="45"/>
      <c r="F129" s="52">
        <f>คีย์ข้อมูล!Y65</f>
        <v>4.3809523809523814</v>
      </c>
      <c r="G129" s="52">
        <f>คีย์ข้อมูล!Y66</f>
        <v>0.52143014960937917</v>
      </c>
      <c r="H129" s="44" t="str">
        <f t="shared" si="8"/>
        <v>มาก</v>
      </c>
    </row>
    <row r="130" spans="2:8" s="12" customFormat="1" ht="24">
      <c r="B130" s="176" t="s">
        <v>37</v>
      </c>
      <c r="C130" s="177"/>
      <c r="D130" s="177"/>
      <c r="E130" s="178"/>
      <c r="F130" s="49">
        <f>คีย์ข้อมูล!Y68</f>
        <v>4.3386243386243386</v>
      </c>
      <c r="G130" s="49">
        <f>คีย์ข้อมูล!Y67</f>
        <v>0.55700587456336248</v>
      </c>
      <c r="H130" s="51" t="str">
        <f t="shared" si="8"/>
        <v>มาก</v>
      </c>
    </row>
    <row r="131" spans="2:8" s="12" customFormat="1" ht="24.75" thickBot="1">
      <c r="B131" s="219" t="s">
        <v>27</v>
      </c>
      <c r="C131" s="220"/>
      <c r="D131" s="220"/>
      <c r="E131" s="221"/>
      <c r="F131" s="55">
        <f>คีย์ข้อมูล!Z65</f>
        <v>4.291383219954648</v>
      </c>
      <c r="G131" s="55">
        <f>คีย์ข้อมูล!Z66</f>
        <v>0.63863390531357733</v>
      </c>
      <c r="H131" s="56" t="str">
        <f t="shared" si="8"/>
        <v>มาก</v>
      </c>
    </row>
    <row r="132" spans="2:8" s="12" customFormat="1" ht="24.75" thickTop="1">
      <c r="B132" s="66"/>
      <c r="C132" s="66"/>
      <c r="D132" s="66"/>
      <c r="E132" s="66"/>
      <c r="F132" s="67"/>
      <c r="G132" s="67"/>
      <c r="H132" s="68"/>
    </row>
    <row r="133" spans="2:8" s="12" customFormat="1" ht="24">
      <c r="B133" s="66"/>
      <c r="C133" s="66"/>
      <c r="D133" s="66"/>
      <c r="E133" s="66"/>
      <c r="F133" s="67"/>
      <c r="G133" s="67"/>
      <c r="H133" s="68"/>
    </row>
    <row r="134" spans="2:8" s="12" customFormat="1" ht="24">
      <c r="B134" s="175" t="s">
        <v>108</v>
      </c>
      <c r="C134" s="175"/>
      <c r="D134" s="175"/>
      <c r="E134" s="175"/>
      <c r="F134" s="175"/>
      <c r="G134" s="175"/>
      <c r="H134" s="175"/>
    </row>
    <row r="135" spans="2:8" s="16" customFormat="1" ht="24">
      <c r="B135" s="57"/>
      <c r="C135" s="57"/>
      <c r="D135" s="57"/>
      <c r="E135" s="57"/>
      <c r="F135" s="58"/>
      <c r="G135" s="58"/>
      <c r="H135" s="57"/>
    </row>
    <row r="136" spans="2:8" s="9" customFormat="1" ht="24">
      <c r="B136" s="22"/>
      <c r="C136" s="218" t="s">
        <v>55</v>
      </c>
      <c r="D136" s="218"/>
      <c r="E136" s="218"/>
      <c r="F136" s="218"/>
      <c r="G136" s="218"/>
      <c r="H136" s="218"/>
    </row>
    <row r="137" spans="2:8" s="9" customFormat="1" ht="24">
      <c r="B137" s="160" t="s">
        <v>109</v>
      </c>
      <c r="C137" s="161"/>
      <c r="D137" s="161"/>
      <c r="E137" s="161"/>
      <c r="F137" s="161"/>
      <c r="G137" s="161"/>
      <c r="H137" s="161"/>
    </row>
    <row r="138" spans="2:8" s="9" customFormat="1" ht="24">
      <c r="B138" s="160" t="s">
        <v>146</v>
      </c>
      <c r="C138" s="161"/>
      <c r="D138" s="161"/>
      <c r="E138" s="161"/>
      <c r="F138" s="161"/>
      <c r="G138" s="161"/>
      <c r="H138" s="161"/>
    </row>
    <row r="139" spans="2:8" s="9" customFormat="1" ht="24">
      <c r="B139" s="65"/>
      <c r="C139" s="160" t="s">
        <v>115</v>
      </c>
      <c r="D139" s="160"/>
      <c r="E139" s="160"/>
      <c r="F139" s="160"/>
      <c r="G139" s="160"/>
      <c r="H139" s="160"/>
    </row>
    <row r="140" spans="2:8" s="9" customFormat="1" ht="24">
      <c r="B140" s="160" t="s">
        <v>117</v>
      </c>
      <c r="C140" s="161"/>
      <c r="D140" s="161"/>
      <c r="E140" s="161"/>
      <c r="F140" s="161"/>
      <c r="G140" s="161"/>
      <c r="H140" s="161"/>
    </row>
    <row r="141" spans="2:8" s="9" customFormat="1" ht="24">
      <c r="B141" s="160" t="s">
        <v>53</v>
      </c>
      <c r="C141" s="161"/>
      <c r="D141" s="161"/>
      <c r="E141" s="161"/>
      <c r="F141" s="161"/>
      <c r="G141" s="161"/>
      <c r="H141" s="161"/>
    </row>
    <row r="142" spans="2:8" s="9" customFormat="1" ht="24">
      <c r="B142" s="9" t="s">
        <v>118</v>
      </c>
    </row>
    <row r="143" spans="2:8" s="9" customFormat="1" ht="24">
      <c r="B143" s="9" t="s">
        <v>119</v>
      </c>
    </row>
    <row r="144" spans="2:8" s="16" customFormat="1" ht="24"/>
    <row r="145" s="16" customFormat="1" ht="24"/>
    <row r="146" s="16" customFormat="1" ht="24"/>
    <row r="147" s="16" customFormat="1" ht="24"/>
    <row r="148" s="16" customFormat="1" ht="24"/>
    <row r="149" s="16" customFormat="1" ht="24"/>
    <row r="150" s="16" customFormat="1" ht="24"/>
    <row r="151" s="16" customFormat="1" ht="24"/>
    <row r="152" s="16" customFormat="1" ht="24"/>
    <row r="153" s="16" customFormat="1" ht="24"/>
    <row r="154" s="16" customFormat="1" ht="24"/>
    <row r="155" s="16" customFormat="1" ht="24"/>
    <row r="156" s="16" customFormat="1" ht="24"/>
    <row r="157" s="9" customFormat="1" ht="24"/>
    <row r="158" s="9" customFormat="1" ht="24"/>
    <row r="159" s="9" customFormat="1" ht="24"/>
    <row r="160" s="9" customFormat="1" ht="24"/>
    <row r="161" spans="2:8" s="9" customFormat="1" ht="24"/>
    <row r="162" spans="2:8" s="9" customFormat="1" ht="24"/>
    <row r="163" spans="2:8" s="15" customFormat="1" ht="24"/>
    <row r="164" spans="2:8" s="15" customFormat="1" ht="24"/>
    <row r="165" spans="2:8" s="15" customFormat="1" ht="24"/>
    <row r="166" spans="2:8" s="15" customFormat="1" ht="24"/>
    <row r="167" spans="2:8" s="15" customFormat="1" ht="24"/>
    <row r="168" spans="2:8" s="15" customFormat="1" ht="24"/>
    <row r="169" spans="2:8" s="7" customFormat="1">
      <c r="B169" s="8"/>
      <c r="C169" s="8"/>
    </row>
    <row r="170" spans="2:8">
      <c r="B170" s="5"/>
      <c r="C170" s="5"/>
      <c r="D170" s="5"/>
      <c r="E170" s="5"/>
      <c r="F170" s="6"/>
      <c r="G170" s="6"/>
      <c r="H170" s="6"/>
    </row>
    <row r="171" spans="2:8">
      <c r="B171" s="5"/>
      <c r="C171" s="5"/>
      <c r="D171" s="5"/>
      <c r="E171" s="5"/>
      <c r="F171" s="6"/>
      <c r="G171" s="6"/>
      <c r="H171" s="6"/>
    </row>
    <row r="172" spans="2:8">
      <c r="B172" s="5"/>
      <c r="C172" s="5"/>
      <c r="D172" s="5"/>
      <c r="E172" s="5"/>
      <c r="F172" s="6"/>
      <c r="G172" s="6"/>
      <c r="H172" s="6"/>
    </row>
    <row r="173" spans="2:8">
      <c r="B173" s="5"/>
      <c r="C173" s="5"/>
      <c r="D173" s="5"/>
      <c r="E173" s="5"/>
      <c r="F173" s="6"/>
      <c r="G173" s="6"/>
      <c r="H173" s="6"/>
    </row>
    <row r="174" spans="2:8">
      <c r="B174" s="5"/>
      <c r="C174" s="5"/>
      <c r="D174" s="5"/>
      <c r="E174" s="5"/>
      <c r="F174" s="6"/>
      <c r="G174" s="6"/>
      <c r="H174" s="6"/>
    </row>
    <row r="175" spans="2:8">
      <c r="B175" s="5"/>
      <c r="C175" s="5"/>
      <c r="D175" s="5"/>
      <c r="E175" s="5"/>
      <c r="F175" s="6"/>
      <c r="G175" s="6"/>
      <c r="H175" s="6"/>
    </row>
    <row r="176" spans="2:8">
      <c r="B176" s="5"/>
      <c r="C176" s="5"/>
      <c r="D176" s="5"/>
      <c r="E176" s="5"/>
      <c r="F176" s="6"/>
      <c r="G176" s="6"/>
      <c r="H176" s="6"/>
    </row>
    <row r="177" spans="2:8">
      <c r="B177" s="5"/>
      <c r="C177" s="5"/>
      <c r="D177" s="5"/>
      <c r="E177" s="5"/>
      <c r="F177" s="6"/>
      <c r="G177" s="6"/>
      <c r="H177" s="6"/>
    </row>
    <row r="178" spans="2:8">
      <c r="B178" s="5"/>
      <c r="C178" s="5"/>
      <c r="D178" s="5"/>
      <c r="E178" s="5"/>
      <c r="F178" s="6"/>
      <c r="G178" s="6"/>
      <c r="H178" s="6"/>
    </row>
    <row r="179" spans="2:8">
      <c r="B179" s="5"/>
      <c r="C179" s="5"/>
      <c r="D179" s="5"/>
      <c r="E179" s="5"/>
      <c r="F179" s="6"/>
      <c r="G179" s="6"/>
      <c r="H179" s="6"/>
    </row>
    <row r="180" spans="2:8">
      <c r="B180" s="5"/>
      <c r="C180" s="5"/>
      <c r="D180" s="5"/>
      <c r="E180" s="5"/>
      <c r="F180" s="6"/>
      <c r="G180" s="6"/>
      <c r="H180" s="6"/>
    </row>
    <row r="181" spans="2:8">
      <c r="B181" s="5"/>
      <c r="C181" s="5"/>
      <c r="D181" s="5"/>
      <c r="E181" s="5"/>
      <c r="F181" s="6"/>
      <c r="G181" s="6"/>
      <c r="H181" s="6"/>
    </row>
  </sheetData>
  <mergeCells count="70">
    <mergeCell ref="A1:H1"/>
    <mergeCell ref="A68:H68"/>
    <mergeCell ref="C74:E74"/>
    <mergeCell ref="C75:E75"/>
    <mergeCell ref="C77:E77"/>
    <mergeCell ref="B4:H4"/>
    <mergeCell ref="C13:E13"/>
    <mergeCell ref="C14:E14"/>
    <mergeCell ref="C15:E15"/>
    <mergeCell ref="C39:E39"/>
    <mergeCell ref="C42:E42"/>
    <mergeCell ref="C47:E47"/>
    <mergeCell ref="A34:H34"/>
    <mergeCell ref="B134:H134"/>
    <mergeCell ref="B140:H140"/>
    <mergeCell ref="B118:E118"/>
    <mergeCell ref="B120:E120"/>
    <mergeCell ref="B121:E121"/>
    <mergeCell ref="B122:E122"/>
    <mergeCell ref="B130:E130"/>
    <mergeCell ref="B126:E126"/>
    <mergeCell ref="B124:E124"/>
    <mergeCell ref="C136:H136"/>
    <mergeCell ref="B137:H137"/>
    <mergeCell ref="B131:E131"/>
    <mergeCell ref="B125:E125"/>
    <mergeCell ref="B128:E128"/>
    <mergeCell ref="B141:H141"/>
    <mergeCell ref="C139:H139"/>
    <mergeCell ref="B3:H3"/>
    <mergeCell ref="B5:H5"/>
    <mergeCell ref="B6:H6"/>
    <mergeCell ref="B7:H7"/>
    <mergeCell ref="C12:E12"/>
    <mergeCell ref="B138:H138"/>
    <mergeCell ref="B105:E106"/>
    <mergeCell ref="C16:E16"/>
    <mergeCell ref="B91:E91"/>
    <mergeCell ref="C17:E17"/>
    <mergeCell ref="C52:E52"/>
    <mergeCell ref="B87:E88"/>
    <mergeCell ref="F87:F88"/>
    <mergeCell ref="G87:G88"/>
    <mergeCell ref="H87:H88"/>
    <mergeCell ref="C38:E38"/>
    <mergeCell ref="C72:E72"/>
    <mergeCell ref="C79:E79"/>
    <mergeCell ref="C78:E78"/>
    <mergeCell ref="C48:E48"/>
    <mergeCell ref="C49:E49"/>
    <mergeCell ref="C50:E50"/>
    <mergeCell ref="C51:E51"/>
    <mergeCell ref="C76:E76"/>
    <mergeCell ref="C73:E73"/>
    <mergeCell ref="B90:E90"/>
    <mergeCell ref="B123:E123"/>
    <mergeCell ref="B114:E114"/>
    <mergeCell ref="B94:E94"/>
    <mergeCell ref="B101:H101"/>
    <mergeCell ref="B115:E115"/>
    <mergeCell ref="B111:E111"/>
    <mergeCell ref="B107:E107"/>
    <mergeCell ref="B108:E108"/>
    <mergeCell ref="B112:E112"/>
    <mergeCell ref="B116:E116"/>
    <mergeCell ref="B117:E117"/>
    <mergeCell ref="F105:F106"/>
    <mergeCell ref="G105:G106"/>
    <mergeCell ref="H105:H106"/>
    <mergeCell ref="B93:E93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104</xdr:row>
                <xdr:rowOff>209550</xdr:rowOff>
              </from>
              <to>
                <xdr:col>5</xdr:col>
                <xdr:colOff>342900</xdr:colOff>
                <xdr:row>105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86</xdr:row>
                <xdr:rowOff>209550</xdr:rowOff>
              </from>
              <to>
                <xdr:col>5</xdr:col>
                <xdr:colOff>352425</xdr:colOff>
                <xdr:row>87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120" zoomScaleNormal="120" workbookViewId="0">
      <selection activeCell="G4" sqref="G4"/>
    </sheetView>
  </sheetViews>
  <sheetFormatPr defaultRowHeight="24"/>
  <cols>
    <col min="1" max="1" width="5.85546875" style="9" customWidth="1"/>
    <col min="2" max="2" width="5.5703125" style="9" customWidth="1"/>
    <col min="3" max="3" width="67.28515625" style="9" customWidth="1"/>
    <col min="4" max="4" width="8.7109375" style="9" customWidth="1"/>
    <col min="5" max="255" width="9.140625" style="9"/>
    <col min="256" max="256" width="5.85546875" style="9" customWidth="1"/>
    <col min="257" max="257" width="5.5703125" style="9" customWidth="1"/>
    <col min="258" max="258" width="69.28515625" style="9" customWidth="1"/>
    <col min="259" max="259" width="7.42578125" style="9" customWidth="1"/>
    <col min="260" max="511" width="9.140625" style="9"/>
    <col min="512" max="512" width="5.85546875" style="9" customWidth="1"/>
    <col min="513" max="513" width="5.5703125" style="9" customWidth="1"/>
    <col min="514" max="514" width="69.28515625" style="9" customWidth="1"/>
    <col min="515" max="515" width="7.42578125" style="9" customWidth="1"/>
    <col min="516" max="767" width="9.140625" style="9"/>
    <col min="768" max="768" width="5.85546875" style="9" customWidth="1"/>
    <col min="769" max="769" width="5.5703125" style="9" customWidth="1"/>
    <col min="770" max="770" width="69.28515625" style="9" customWidth="1"/>
    <col min="771" max="771" width="7.42578125" style="9" customWidth="1"/>
    <col min="772" max="1023" width="9.140625" style="9"/>
    <col min="1024" max="1024" width="5.85546875" style="9" customWidth="1"/>
    <col min="1025" max="1025" width="5.5703125" style="9" customWidth="1"/>
    <col min="1026" max="1026" width="69.28515625" style="9" customWidth="1"/>
    <col min="1027" max="1027" width="7.42578125" style="9" customWidth="1"/>
    <col min="1028" max="1279" width="9.140625" style="9"/>
    <col min="1280" max="1280" width="5.85546875" style="9" customWidth="1"/>
    <col min="1281" max="1281" width="5.5703125" style="9" customWidth="1"/>
    <col min="1282" max="1282" width="69.28515625" style="9" customWidth="1"/>
    <col min="1283" max="1283" width="7.42578125" style="9" customWidth="1"/>
    <col min="1284" max="1535" width="9.140625" style="9"/>
    <col min="1536" max="1536" width="5.85546875" style="9" customWidth="1"/>
    <col min="1537" max="1537" width="5.5703125" style="9" customWidth="1"/>
    <col min="1538" max="1538" width="69.28515625" style="9" customWidth="1"/>
    <col min="1539" max="1539" width="7.42578125" style="9" customWidth="1"/>
    <col min="1540" max="1791" width="9.140625" style="9"/>
    <col min="1792" max="1792" width="5.85546875" style="9" customWidth="1"/>
    <col min="1793" max="1793" width="5.5703125" style="9" customWidth="1"/>
    <col min="1794" max="1794" width="69.28515625" style="9" customWidth="1"/>
    <col min="1795" max="1795" width="7.42578125" style="9" customWidth="1"/>
    <col min="1796" max="2047" width="9.140625" style="9"/>
    <col min="2048" max="2048" width="5.85546875" style="9" customWidth="1"/>
    <col min="2049" max="2049" width="5.5703125" style="9" customWidth="1"/>
    <col min="2050" max="2050" width="69.28515625" style="9" customWidth="1"/>
    <col min="2051" max="2051" width="7.42578125" style="9" customWidth="1"/>
    <col min="2052" max="2303" width="9.140625" style="9"/>
    <col min="2304" max="2304" width="5.85546875" style="9" customWidth="1"/>
    <col min="2305" max="2305" width="5.5703125" style="9" customWidth="1"/>
    <col min="2306" max="2306" width="69.28515625" style="9" customWidth="1"/>
    <col min="2307" max="2307" width="7.42578125" style="9" customWidth="1"/>
    <col min="2308" max="2559" width="9.140625" style="9"/>
    <col min="2560" max="2560" width="5.85546875" style="9" customWidth="1"/>
    <col min="2561" max="2561" width="5.5703125" style="9" customWidth="1"/>
    <col min="2562" max="2562" width="69.28515625" style="9" customWidth="1"/>
    <col min="2563" max="2563" width="7.42578125" style="9" customWidth="1"/>
    <col min="2564" max="2815" width="9.140625" style="9"/>
    <col min="2816" max="2816" width="5.85546875" style="9" customWidth="1"/>
    <col min="2817" max="2817" width="5.5703125" style="9" customWidth="1"/>
    <col min="2818" max="2818" width="69.28515625" style="9" customWidth="1"/>
    <col min="2819" max="2819" width="7.42578125" style="9" customWidth="1"/>
    <col min="2820" max="3071" width="9.140625" style="9"/>
    <col min="3072" max="3072" width="5.85546875" style="9" customWidth="1"/>
    <col min="3073" max="3073" width="5.5703125" style="9" customWidth="1"/>
    <col min="3074" max="3074" width="69.28515625" style="9" customWidth="1"/>
    <col min="3075" max="3075" width="7.42578125" style="9" customWidth="1"/>
    <col min="3076" max="3327" width="9.140625" style="9"/>
    <col min="3328" max="3328" width="5.85546875" style="9" customWidth="1"/>
    <col min="3329" max="3329" width="5.5703125" style="9" customWidth="1"/>
    <col min="3330" max="3330" width="69.28515625" style="9" customWidth="1"/>
    <col min="3331" max="3331" width="7.42578125" style="9" customWidth="1"/>
    <col min="3332" max="3583" width="9.140625" style="9"/>
    <col min="3584" max="3584" width="5.85546875" style="9" customWidth="1"/>
    <col min="3585" max="3585" width="5.5703125" style="9" customWidth="1"/>
    <col min="3586" max="3586" width="69.28515625" style="9" customWidth="1"/>
    <col min="3587" max="3587" width="7.42578125" style="9" customWidth="1"/>
    <col min="3588" max="3839" width="9.140625" style="9"/>
    <col min="3840" max="3840" width="5.85546875" style="9" customWidth="1"/>
    <col min="3841" max="3841" width="5.5703125" style="9" customWidth="1"/>
    <col min="3842" max="3842" width="69.28515625" style="9" customWidth="1"/>
    <col min="3843" max="3843" width="7.42578125" style="9" customWidth="1"/>
    <col min="3844" max="4095" width="9.140625" style="9"/>
    <col min="4096" max="4096" width="5.85546875" style="9" customWidth="1"/>
    <col min="4097" max="4097" width="5.5703125" style="9" customWidth="1"/>
    <col min="4098" max="4098" width="69.28515625" style="9" customWidth="1"/>
    <col min="4099" max="4099" width="7.42578125" style="9" customWidth="1"/>
    <col min="4100" max="4351" width="9.140625" style="9"/>
    <col min="4352" max="4352" width="5.85546875" style="9" customWidth="1"/>
    <col min="4353" max="4353" width="5.5703125" style="9" customWidth="1"/>
    <col min="4354" max="4354" width="69.28515625" style="9" customWidth="1"/>
    <col min="4355" max="4355" width="7.42578125" style="9" customWidth="1"/>
    <col min="4356" max="4607" width="9.140625" style="9"/>
    <col min="4608" max="4608" width="5.85546875" style="9" customWidth="1"/>
    <col min="4609" max="4609" width="5.5703125" style="9" customWidth="1"/>
    <col min="4610" max="4610" width="69.28515625" style="9" customWidth="1"/>
    <col min="4611" max="4611" width="7.42578125" style="9" customWidth="1"/>
    <col min="4612" max="4863" width="9.140625" style="9"/>
    <col min="4864" max="4864" width="5.85546875" style="9" customWidth="1"/>
    <col min="4865" max="4865" width="5.5703125" style="9" customWidth="1"/>
    <col min="4866" max="4866" width="69.28515625" style="9" customWidth="1"/>
    <col min="4867" max="4867" width="7.42578125" style="9" customWidth="1"/>
    <col min="4868" max="5119" width="9.140625" style="9"/>
    <col min="5120" max="5120" width="5.85546875" style="9" customWidth="1"/>
    <col min="5121" max="5121" width="5.5703125" style="9" customWidth="1"/>
    <col min="5122" max="5122" width="69.28515625" style="9" customWidth="1"/>
    <col min="5123" max="5123" width="7.42578125" style="9" customWidth="1"/>
    <col min="5124" max="5375" width="9.140625" style="9"/>
    <col min="5376" max="5376" width="5.85546875" style="9" customWidth="1"/>
    <col min="5377" max="5377" width="5.5703125" style="9" customWidth="1"/>
    <col min="5378" max="5378" width="69.28515625" style="9" customWidth="1"/>
    <col min="5379" max="5379" width="7.42578125" style="9" customWidth="1"/>
    <col min="5380" max="5631" width="9.140625" style="9"/>
    <col min="5632" max="5632" width="5.85546875" style="9" customWidth="1"/>
    <col min="5633" max="5633" width="5.5703125" style="9" customWidth="1"/>
    <col min="5634" max="5634" width="69.28515625" style="9" customWidth="1"/>
    <col min="5635" max="5635" width="7.42578125" style="9" customWidth="1"/>
    <col min="5636" max="5887" width="9.140625" style="9"/>
    <col min="5888" max="5888" width="5.85546875" style="9" customWidth="1"/>
    <col min="5889" max="5889" width="5.5703125" style="9" customWidth="1"/>
    <col min="5890" max="5890" width="69.28515625" style="9" customWidth="1"/>
    <col min="5891" max="5891" width="7.42578125" style="9" customWidth="1"/>
    <col min="5892" max="6143" width="9.140625" style="9"/>
    <col min="6144" max="6144" width="5.85546875" style="9" customWidth="1"/>
    <col min="6145" max="6145" width="5.5703125" style="9" customWidth="1"/>
    <col min="6146" max="6146" width="69.28515625" style="9" customWidth="1"/>
    <col min="6147" max="6147" width="7.42578125" style="9" customWidth="1"/>
    <col min="6148" max="6399" width="9.140625" style="9"/>
    <col min="6400" max="6400" width="5.85546875" style="9" customWidth="1"/>
    <col min="6401" max="6401" width="5.5703125" style="9" customWidth="1"/>
    <col min="6402" max="6402" width="69.28515625" style="9" customWidth="1"/>
    <col min="6403" max="6403" width="7.42578125" style="9" customWidth="1"/>
    <col min="6404" max="6655" width="9.140625" style="9"/>
    <col min="6656" max="6656" width="5.85546875" style="9" customWidth="1"/>
    <col min="6657" max="6657" width="5.5703125" style="9" customWidth="1"/>
    <col min="6658" max="6658" width="69.28515625" style="9" customWidth="1"/>
    <col min="6659" max="6659" width="7.42578125" style="9" customWidth="1"/>
    <col min="6660" max="6911" width="9.140625" style="9"/>
    <col min="6912" max="6912" width="5.85546875" style="9" customWidth="1"/>
    <col min="6913" max="6913" width="5.5703125" style="9" customWidth="1"/>
    <col min="6914" max="6914" width="69.28515625" style="9" customWidth="1"/>
    <col min="6915" max="6915" width="7.42578125" style="9" customWidth="1"/>
    <col min="6916" max="7167" width="9.140625" style="9"/>
    <col min="7168" max="7168" width="5.85546875" style="9" customWidth="1"/>
    <col min="7169" max="7169" width="5.5703125" style="9" customWidth="1"/>
    <col min="7170" max="7170" width="69.28515625" style="9" customWidth="1"/>
    <col min="7171" max="7171" width="7.42578125" style="9" customWidth="1"/>
    <col min="7172" max="7423" width="9.140625" style="9"/>
    <col min="7424" max="7424" width="5.85546875" style="9" customWidth="1"/>
    <col min="7425" max="7425" width="5.5703125" style="9" customWidth="1"/>
    <col min="7426" max="7426" width="69.28515625" style="9" customWidth="1"/>
    <col min="7427" max="7427" width="7.42578125" style="9" customWidth="1"/>
    <col min="7428" max="7679" width="9.140625" style="9"/>
    <col min="7680" max="7680" width="5.85546875" style="9" customWidth="1"/>
    <col min="7681" max="7681" width="5.5703125" style="9" customWidth="1"/>
    <col min="7682" max="7682" width="69.28515625" style="9" customWidth="1"/>
    <col min="7683" max="7683" width="7.42578125" style="9" customWidth="1"/>
    <col min="7684" max="7935" width="9.140625" style="9"/>
    <col min="7936" max="7936" width="5.85546875" style="9" customWidth="1"/>
    <col min="7937" max="7937" width="5.5703125" style="9" customWidth="1"/>
    <col min="7938" max="7938" width="69.28515625" style="9" customWidth="1"/>
    <col min="7939" max="7939" width="7.42578125" style="9" customWidth="1"/>
    <col min="7940" max="8191" width="9.140625" style="9"/>
    <col min="8192" max="8192" width="5.85546875" style="9" customWidth="1"/>
    <col min="8193" max="8193" width="5.5703125" style="9" customWidth="1"/>
    <col min="8194" max="8194" width="69.28515625" style="9" customWidth="1"/>
    <col min="8195" max="8195" width="7.42578125" style="9" customWidth="1"/>
    <col min="8196" max="8447" width="9.140625" style="9"/>
    <col min="8448" max="8448" width="5.85546875" style="9" customWidth="1"/>
    <col min="8449" max="8449" width="5.5703125" style="9" customWidth="1"/>
    <col min="8450" max="8450" width="69.28515625" style="9" customWidth="1"/>
    <col min="8451" max="8451" width="7.42578125" style="9" customWidth="1"/>
    <col min="8452" max="8703" width="9.140625" style="9"/>
    <col min="8704" max="8704" width="5.85546875" style="9" customWidth="1"/>
    <col min="8705" max="8705" width="5.5703125" style="9" customWidth="1"/>
    <col min="8706" max="8706" width="69.28515625" style="9" customWidth="1"/>
    <col min="8707" max="8707" width="7.42578125" style="9" customWidth="1"/>
    <col min="8708" max="8959" width="9.140625" style="9"/>
    <col min="8960" max="8960" width="5.85546875" style="9" customWidth="1"/>
    <col min="8961" max="8961" width="5.5703125" style="9" customWidth="1"/>
    <col min="8962" max="8962" width="69.28515625" style="9" customWidth="1"/>
    <col min="8963" max="8963" width="7.42578125" style="9" customWidth="1"/>
    <col min="8964" max="9215" width="9.140625" style="9"/>
    <col min="9216" max="9216" width="5.85546875" style="9" customWidth="1"/>
    <col min="9217" max="9217" width="5.5703125" style="9" customWidth="1"/>
    <col min="9218" max="9218" width="69.28515625" style="9" customWidth="1"/>
    <col min="9219" max="9219" width="7.42578125" style="9" customWidth="1"/>
    <col min="9220" max="9471" width="9.140625" style="9"/>
    <col min="9472" max="9472" width="5.85546875" style="9" customWidth="1"/>
    <col min="9473" max="9473" width="5.5703125" style="9" customWidth="1"/>
    <col min="9474" max="9474" width="69.28515625" style="9" customWidth="1"/>
    <col min="9475" max="9475" width="7.42578125" style="9" customWidth="1"/>
    <col min="9476" max="9727" width="9.140625" style="9"/>
    <col min="9728" max="9728" width="5.85546875" style="9" customWidth="1"/>
    <col min="9729" max="9729" width="5.5703125" style="9" customWidth="1"/>
    <col min="9730" max="9730" width="69.28515625" style="9" customWidth="1"/>
    <col min="9731" max="9731" width="7.42578125" style="9" customWidth="1"/>
    <col min="9732" max="9983" width="9.140625" style="9"/>
    <col min="9984" max="9984" width="5.85546875" style="9" customWidth="1"/>
    <col min="9985" max="9985" width="5.5703125" style="9" customWidth="1"/>
    <col min="9986" max="9986" width="69.28515625" style="9" customWidth="1"/>
    <col min="9987" max="9987" width="7.42578125" style="9" customWidth="1"/>
    <col min="9988" max="10239" width="9.140625" style="9"/>
    <col min="10240" max="10240" width="5.85546875" style="9" customWidth="1"/>
    <col min="10241" max="10241" width="5.5703125" style="9" customWidth="1"/>
    <col min="10242" max="10242" width="69.28515625" style="9" customWidth="1"/>
    <col min="10243" max="10243" width="7.42578125" style="9" customWidth="1"/>
    <col min="10244" max="10495" width="9.140625" style="9"/>
    <col min="10496" max="10496" width="5.85546875" style="9" customWidth="1"/>
    <col min="10497" max="10497" width="5.5703125" style="9" customWidth="1"/>
    <col min="10498" max="10498" width="69.28515625" style="9" customWidth="1"/>
    <col min="10499" max="10499" width="7.42578125" style="9" customWidth="1"/>
    <col min="10500" max="10751" width="9.140625" style="9"/>
    <col min="10752" max="10752" width="5.85546875" style="9" customWidth="1"/>
    <col min="10753" max="10753" width="5.5703125" style="9" customWidth="1"/>
    <col min="10754" max="10754" width="69.28515625" style="9" customWidth="1"/>
    <col min="10755" max="10755" width="7.42578125" style="9" customWidth="1"/>
    <col min="10756" max="11007" width="9.140625" style="9"/>
    <col min="11008" max="11008" width="5.85546875" style="9" customWidth="1"/>
    <col min="11009" max="11009" width="5.5703125" style="9" customWidth="1"/>
    <col min="11010" max="11010" width="69.28515625" style="9" customWidth="1"/>
    <col min="11011" max="11011" width="7.42578125" style="9" customWidth="1"/>
    <col min="11012" max="11263" width="9.140625" style="9"/>
    <col min="11264" max="11264" width="5.85546875" style="9" customWidth="1"/>
    <col min="11265" max="11265" width="5.5703125" style="9" customWidth="1"/>
    <col min="11266" max="11266" width="69.28515625" style="9" customWidth="1"/>
    <col min="11267" max="11267" width="7.42578125" style="9" customWidth="1"/>
    <col min="11268" max="11519" width="9.140625" style="9"/>
    <col min="11520" max="11520" width="5.85546875" style="9" customWidth="1"/>
    <col min="11521" max="11521" width="5.5703125" style="9" customWidth="1"/>
    <col min="11522" max="11522" width="69.28515625" style="9" customWidth="1"/>
    <col min="11523" max="11523" width="7.42578125" style="9" customWidth="1"/>
    <col min="11524" max="11775" width="9.140625" style="9"/>
    <col min="11776" max="11776" width="5.85546875" style="9" customWidth="1"/>
    <col min="11777" max="11777" width="5.5703125" style="9" customWidth="1"/>
    <col min="11778" max="11778" width="69.28515625" style="9" customWidth="1"/>
    <col min="11779" max="11779" width="7.42578125" style="9" customWidth="1"/>
    <col min="11780" max="12031" width="9.140625" style="9"/>
    <col min="12032" max="12032" width="5.85546875" style="9" customWidth="1"/>
    <col min="12033" max="12033" width="5.5703125" style="9" customWidth="1"/>
    <col min="12034" max="12034" width="69.28515625" style="9" customWidth="1"/>
    <col min="12035" max="12035" width="7.42578125" style="9" customWidth="1"/>
    <col min="12036" max="12287" width="9.140625" style="9"/>
    <col min="12288" max="12288" width="5.85546875" style="9" customWidth="1"/>
    <col min="12289" max="12289" width="5.5703125" style="9" customWidth="1"/>
    <col min="12290" max="12290" width="69.28515625" style="9" customWidth="1"/>
    <col min="12291" max="12291" width="7.42578125" style="9" customWidth="1"/>
    <col min="12292" max="12543" width="9.140625" style="9"/>
    <col min="12544" max="12544" width="5.85546875" style="9" customWidth="1"/>
    <col min="12545" max="12545" width="5.5703125" style="9" customWidth="1"/>
    <col min="12546" max="12546" width="69.28515625" style="9" customWidth="1"/>
    <col min="12547" max="12547" width="7.42578125" style="9" customWidth="1"/>
    <col min="12548" max="12799" width="9.140625" style="9"/>
    <col min="12800" max="12800" width="5.85546875" style="9" customWidth="1"/>
    <col min="12801" max="12801" width="5.5703125" style="9" customWidth="1"/>
    <col min="12802" max="12802" width="69.28515625" style="9" customWidth="1"/>
    <col min="12803" max="12803" width="7.42578125" style="9" customWidth="1"/>
    <col min="12804" max="13055" width="9.140625" style="9"/>
    <col min="13056" max="13056" width="5.85546875" style="9" customWidth="1"/>
    <col min="13057" max="13057" width="5.5703125" style="9" customWidth="1"/>
    <col min="13058" max="13058" width="69.28515625" style="9" customWidth="1"/>
    <col min="13059" max="13059" width="7.42578125" style="9" customWidth="1"/>
    <col min="13060" max="13311" width="9.140625" style="9"/>
    <col min="13312" max="13312" width="5.85546875" style="9" customWidth="1"/>
    <col min="13313" max="13313" width="5.5703125" style="9" customWidth="1"/>
    <col min="13314" max="13314" width="69.28515625" style="9" customWidth="1"/>
    <col min="13315" max="13315" width="7.42578125" style="9" customWidth="1"/>
    <col min="13316" max="13567" width="9.140625" style="9"/>
    <col min="13568" max="13568" width="5.85546875" style="9" customWidth="1"/>
    <col min="13569" max="13569" width="5.5703125" style="9" customWidth="1"/>
    <col min="13570" max="13570" width="69.28515625" style="9" customWidth="1"/>
    <col min="13571" max="13571" width="7.42578125" style="9" customWidth="1"/>
    <col min="13572" max="13823" width="9.140625" style="9"/>
    <col min="13824" max="13824" width="5.85546875" style="9" customWidth="1"/>
    <col min="13825" max="13825" width="5.5703125" style="9" customWidth="1"/>
    <col min="13826" max="13826" width="69.28515625" style="9" customWidth="1"/>
    <col min="13827" max="13827" width="7.42578125" style="9" customWidth="1"/>
    <col min="13828" max="14079" width="9.140625" style="9"/>
    <col min="14080" max="14080" width="5.85546875" style="9" customWidth="1"/>
    <col min="14081" max="14081" width="5.5703125" style="9" customWidth="1"/>
    <col min="14082" max="14082" width="69.28515625" style="9" customWidth="1"/>
    <col min="14083" max="14083" width="7.42578125" style="9" customWidth="1"/>
    <col min="14084" max="14335" width="9.140625" style="9"/>
    <col min="14336" max="14336" width="5.85546875" style="9" customWidth="1"/>
    <col min="14337" max="14337" width="5.5703125" style="9" customWidth="1"/>
    <col min="14338" max="14338" width="69.28515625" style="9" customWidth="1"/>
    <col min="14339" max="14339" width="7.42578125" style="9" customWidth="1"/>
    <col min="14340" max="14591" width="9.140625" style="9"/>
    <col min="14592" max="14592" width="5.85546875" style="9" customWidth="1"/>
    <col min="14593" max="14593" width="5.5703125" style="9" customWidth="1"/>
    <col min="14594" max="14594" width="69.28515625" style="9" customWidth="1"/>
    <col min="14595" max="14595" width="7.42578125" style="9" customWidth="1"/>
    <col min="14596" max="14847" width="9.140625" style="9"/>
    <col min="14848" max="14848" width="5.85546875" style="9" customWidth="1"/>
    <col min="14849" max="14849" width="5.5703125" style="9" customWidth="1"/>
    <col min="14850" max="14850" width="69.28515625" style="9" customWidth="1"/>
    <col min="14851" max="14851" width="7.42578125" style="9" customWidth="1"/>
    <col min="14852" max="15103" width="9.140625" style="9"/>
    <col min="15104" max="15104" width="5.85546875" style="9" customWidth="1"/>
    <col min="15105" max="15105" width="5.5703125" style="9" customWidth="1"/>
    <col min="15106" max="15106" width="69.28515625" style="9" customWidth="1"/>
    <col min="15107" max="15107" width="7.42578125" style="9" customWidth="1"/>
    <col min="15108" max="15359" width="9.140625" style="9"/>
    <col min="15360" max="15360" width="5.85546875" style="9" customWidth="1"/>
    <col min="15361" max="15361" width="5.5703125" style="9" customWidth="1"/>
    <col min="15362" max="15362" width="69.28515625" style="9" customWidth="1"/>
    <col min="15363" max="15363" width="7.42578125" style="9" customWidth="1"/>
    <col min="15364" max="15615" width="9.140625" style="9"/>
    <col min="15616" max="15616" width="5.85546875" style="9" customWidth="1"/>
    <col min="15617" max="15617" width="5.5703125" style="9" customWidth="1"/>
    <col min="15618" max="15618" width="69.28515625" style="9" customWidth="1"/>
    <col min="15619" max="15619" width="7.42578125" style="9" customWidth="1"/>
    <col min="15620" max="15871" width="9.140625" style="9"/>
    <col min="15872" max="15872" width="5.85546875" style="9" customWidth="1"/>
    <col min="15873" max="15873" width="5.5703125" style="9" customWidth="1"/>
    <col min="15874" max="15874" width="69.28515625" style="9" customWidth="1"/>
    <col min="15875" max="15875" width="7.42578125" style="9" customWidth="1"/>
    <col min="15876" max="16127" width="9.140625" style="9"/>
    <col min="16128" max="16128" width="5.85546875" style="9" customWidth="1"/>
    <col min="16129" max="16129" width="5.5703125" style="9" customWidth="1"/>
    <col min="16130" max="16130" width="69.28515625" style="9" customWidth="1"/>
    <col min="16131" max="16131" width="7.42578125" style="9" customWidth="1"/>
    <col min="16132" max="16383" width="9.140625" style="9"/>
    <col min="16384" max="16384" width="9" style="9" customWidth="1"/>
  </cols>
  <sheetData>
    <row r="1" spans="1:4">
      <c r="A1" s="175" t="s">
        <v>147</v>
      </c>
      <c r="B1" s="175"/>
      <c r="C1" s="175"/>
      <c r="D1" s="175"/>
    </row>
    <row r="2" spans="1:4">
      <c r="A2" s="10" t="s">
        <v>148</v>
      </c>
    </row>
    <row r="3" spans="1:4">
      <c r="A3" s="10"/>
    </row>
    <row r="4" spans="1:4">
      <c r="B4" s="88" t="s">
        <v>81</v>
      </c>
    </row>
    <row r="6" spans="1:4">
      <c r="B6" s="228" t="s">
        <v>149</v>
      </c>
      <c r="C6" s="228" t="s">
        <v>9</v>
      </c>
      <c r="D6" s="155" t="s">
        <v>150</v>
      </c>
    </row>
    <row r="7" spans="1:4">
      <c r="B7" s="229">
        <v>1</v>
      </c>
      <c r="C7" s="234" t="s">
        <v>151</v>
      </c>
      <c r="D7" s="235">
        <v>1</v>
      </c>
    </row>
    <row r="8" spans="1:4">
      <c r="B8" s="229">
        <v>2</v>
      </c>
      <c r="C8" s="234" t="s">
        <v>152</v>
      </c>
      <c r="D8" s="235">
        <v>1</v>
      </c>
    </row>
    <row r="9" spans="1:4">
      <c r="B9" s="229">
        <v>3</v>
      </c>
      <c r="C9" s="234" t="s">
        <v>153</v>
      </c>
      <c r="D9" s="235">
        <v>1</v>
      </c>
    </row>
    <row r="10" spans="1:4">
      <c r="B10" s="229">
        <v>4</v>
      </c>
      <c r="C10" s="234" t="s">
        <v>154</v>
      </c>
      <c r="D10" s="235">
        <v>1</v>
      </c>
    </row>
    <row r="11" spans="1:4">
      <c r="B11" s="229">
        <v>5</v>
      </c>
      <c r="C11" s="234" t="s">
        <v>155</v>
      </c>
      <c r="D11" s="235">
        <v>1</v>
      </c>
    </row>
    <row r="12" spans="1:4">
      <c r="B12" s="229">
        <v>6</v>
      </c>
      <c r="C12" s="234" t="s">
        <v>156</v>
      </c>
      <c r="D12" s="235">
        <v>1</v>
      </c>
    </row>
    <row r="13" spans="1:4">
      <c r="B13" s="229">
        <v>7</v>
      </c>
      <c r="C13" s="234" t="s">
        <v>157</v>
      </c>
      <c r="D13" s="235">
        <v>1</v>
      </c>
    </row>
    <row r="14" spans="1:4">
      <c r="B14" s="229">
        <v>8</v>
      </c>
      <c r="C14" s="234" t="s">
        <v>158</v>
      </c>
      <c r="D14" s="235">
        <v>1</v>
      </c>
    </row>
    <row r="15" spans="1:4">
      <c r="B15" s="229">
        <v>9</v>
      </c>
      <c r="C15" s="234" t="s">
        <v>159</v>
      </c>
      <c r="D15" s="235">
        <v>1</v>
      </c>
    </row>
    <row r="16" spans="1:4">
      <c r="B16" s="229">
        <v>10</v>
      </c>
      <c r="C16" s="234" t="s">
        <v>160</v>
      </c>
      <c r="D16" s="235">
        <v>1</v>
      </c>
    </row>
    <row r="17" spans="2:4">
      <c r="B17" s="229">
        <v>11</v>
      </c>
      <c r="C17" s="234" t="s">
        <v>161</v>
      </c>
      <c r="D17" s="235">
        <v>1</v>
      </c>
    </row>
    <row r="18" spans="2:4">
      <c r="B18" s="229">
        <v>12</v>
      </c>
      <c r="C18" s="234" t="s">
        <v>162</v>
      </c>
      <c r="D18" s="235">
        <v>1</v>
      </c>
    </row>
    <row r="19" spans="2:4">
      <c r="B19" s="229">
        <v>13</v>
      </c>
      <c r="C19" s="234" t="s">
        <v>163</v>
      </c>
      <c r="D19" s="235">
        <v>1</v>
      </c>
    </row>
    <row r="20" spans="2:4">
      <c r="B20" s="229">
        <v>14</v>
      </c>
      <c r="C20" s="234" t="s">
        <v>164</v>
      </c>
      <c r="D20" s="235">
        <v>1</v>
      </c>
    </row>
    <row r="21" spans="2:4">
      <c r="B21" s="231" t="s">
        <v>6</v>
      </c>
      <c r="C21" s="232"/>
      <c r="D21" s="233">
        <f>SUM(D7:D20)</f>
        <v>14</v>
      </c>
    </row>
    <row r="22" spans="2:4">
      <c r="B22" s="16"/>
      <c r="C22" s="16"/>
      <c r="D22" s="16"/>
    </row>
    <row r="23" spans="2:4">
      <c r="B23" s="88" t="s">
        <v>80</v>
      </c>
    </row>
    <row r="25" spans="2:4">
      <c r="B25" s="228" t="s">
        <v>149</v>
      </c>
      <c r="C25" s="228" t="s">
        <v>9</v>
      </c>
      <c r="D25" s="155" t="s">
        <v>150</v>
      </c>
    </row>
    <row r="26" spans="2:4">
      <c r="B26" s="229">
        <v>1</v>
      </c>
      <c r="C26" s="230" t="s">
        <v>165</v>
      </c>
      <c r="D26" s="235">
        <v>1</v>
      </c>
    </row>
    <row r="27" spans="2:4">
      <c r="B27" s="229">
        <v>2</v>
      </c>
      <c r="C27" s="230" t="s">
        <v>166</v>
      </c>
      <c r="D27" s="235">
        <v>1</v>
      </c>
    </row>
    <row r="28" spans="2:4">
      <c r="B28" s="231" t="s">
        <v>6</v>
      </c>
      <c r="C28" s="232"/>
      <c r="D28" s="233">
        <f>SUM(D26:D27)</f>
        <v>2</v>
      </c>
    </row>
  </sheetData>
  <mergeCells count="3">
    <mergeCell ref="A1:D1"/>
    <mergeCell ref="B21:C21"/>
    <mergeCell ref="B28:C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2018-09-17T08:24:41Z</cp:lastPrinted>
  <dcterms:created xsi:type="dcterms:W3CDTF">2014-10-15T08:34:52Z</dcterms:created>
  <dcterms:modified xsi:type="dcterms:W3CDTF">2018-09-17T08:24:44Z</dcterms:modified>
</cp:coreProperties>
</file>