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tabRatio="796" activeTab="1"/>
  </bookViews>
  <sheets>
    <sheet name="คีย์ข้อมูล" sheetId="1" r:id="rId1"/>
    <sheet name="บทสรุป" sheetId="9" r:id="rId2"/>
    <sheet name="สรุป" sheetId="2" r:id="rId3"/>
    <sheet name="เสนอะแนะ" sheetId="16" r:id="rId4"/>
  </sheets>
  <definedNames>
    <definedName name="_xlnm._FilterDatabase" localSheetId="0" hidden="1">คีย์ข้อมูล!$B$1:$B$201</definedName>
  </definedNames>
  <calcPr calcId="162913"/>
</workbook>
</file>

<file path=xl/calcChain.xml><?xml version="1.0" encoding="utf-8"?>
<calcChain xmlns="http://schemas.openxmlformats.org/spreadsheetml/2006/main">
  <c r="F14" i="2" l="1"/>
  <c r="AF38" i="1" l="1"/>
  <c r="AI38" i="1"/>
  <c r="AI36" i="1"/>
  <c r="F79" i="2" l="1"/>
  <c r="E37" i="1"/>
  <c r="F37" i="1"/>
  <c r="G37" i="1"/>
  <c r="H37" i="1"/>
  <c r="I37" i="1"/>
  <c r="J37" i="1"/>
  <c r="D37" i="1"/>
  <c r="E36" i="1"/>
  <c r="F36" i="1"/>
  <c r="G36" i="1"/>
  <c r="H36" i="1"/>
  <c r="I36" i="1"/>
  <c r="J36" i="1"/>
  <c r="D36" i="1"/>
  <c r="F38" i="2"/>
  <c r="F49" i="2" s="1"/>
  <c r="AI39" i="1"/>
  <c r="AJ36" i="1"/>
  <c r="AE38" i="1"/>
  <c r="Y38" i="1"/>
  <c r="AD38" i="1"/>
  <c r="AJ37" i="1"/>
  <c r="C53" i="1"/>
  <c r="G40" i="2" l="1"/>
  <c r="G41" i="2"/>
  <c r="D17" i="16"/>
  <c r="D11" i="16" l="1"/>
  <c r="AE39" i="1" l="1"/>
  <c r="AE36" i="1"/>
  <c r="F155" i="2" s="1"/>
  <c r="H155" i="2" s="1"/>
  <c r="G123" i="2"/>
  <c r="AD39" i="1"/>
  <c r="F123" i="2" s="1"/>
  <c r="Y39" i="1"/>
  <c r="F114" i="2" s="1"/>
  <c r="G114" i="2"/>
  <c r="G73" i="2"/>
  <c r="G76" i="2" l="1"/>
  <c r="G72" i="2"/>
  <c r="G74" i="2"/>
  <c r="G78" i="2"/>
  <c r="G79" i="2"/>
  <c r="G75" i="2"/>
  <c r="G77" i="2"/>
  <c r="C50" i="1"/>
  <c r="C47" i="1"/>
  <c r="C46" i="1"/>
  <c r="C43" i="1"/>
  <c r="C42" i="1"/>
  <c r="C41" i="1"/>
  <c r="F11" i="2" s="1"/>
  <c r="C40" i="1"/>
  <c r="AF39" i="1"/>
  <c r="F157" i="2" s="1"/>
  <c r="T39" i="1"/>
  <c r="T38" i="1"/>
  <c r="Q37" i="1"/>
  <c r="R37" i="1"/>
  <c r="S37" i="1"/>
  <c r="T37" i="1"/>
  <c r="U37" i="1"/>
  <c r="G107" i="2" s="1"/>
  <c r="V37" i="1"/>
  <c r="G108" i="2" s="1"/>
  <c r="W37" i="1"/>
  <c r="G111" i="2" s="1"/>
  <c r="X37" i="1"/>
  <c r="G112" i="2" s="1"/>
  <c r="Y37" i="1"/>
  <c r="G113" i="2" s="1"/>
  <c r="Z37" i="1"/>
  <c r="G116" i="2" s="1"/>
  <c r="AA37" i="1"/>
  <c r="G117" i="2" s="1"/>
  <c r="AB37" i="1"/>
  <c r="G120" i="2" s="1"/>
  <c r="AC37" i="1"/>
  <c r="G121" i="2" s="1"/>
  <c r="AD37" i="1"/>
  <c r="G122" i="2" s="1"/>
  <c r="AE37" i="1"/>
  <c r="G155" i="2" s="1"/>
  <c r="AF37" i="1"/>
  <c r="G156" i="2" s="1"/>
  <c r="AG37" i="1"/>
  <c r="AH37" i="1"/>
  <c r="AI37" i="1"/>
  <c r="P37" i="1"/>
  <c r="L36" i="1"/>
  <c r="M36" i="1"/>
  <c r="N36" i="1"/>
  <c r="O36" i="1"/>
  <c r="P36" i="1"/>
  <c r="Q36" i="1"/>
  <c r="R36" i="1"/>
  <c r="S36" i="1"/>
  <c r="T36" i="1"/>
  <c r="U36" i="1"/>
  <c r="F107" i="2" s="1"/>
  <c r="H107" i="2" s="1"/>
  <c r="V36" i="1"/>
  <c r="F108" i="2" s="1"/>
  <c r="H108" i="2" s="1"/>
  <c r="W36" i="1"/>
  <c r="F111" i="2" s="1"/>
  <c r="H111" i="2" s="1"/>
  <c r="X36" i="1"/>
  <c r="F112" i="2" s="1"/>
  <c r="H112" i="2" s="1"/>
  <c r="Y36" i="1"/>
  <c r="F113" i="2" s="1"/>
  <c r="Z36" i="1"/>
  <c r="F116" i="2" s="1"/>
  <c r="H116" i="2" s="1"/>
  <c r="AA36" i="1"/>
  <c r="F117" i="2" s="1"/>
  <c r="H117" i="2" s="1"/>
  <c r="AB36" i="1"/>
  <c r="F120" i="2" s="1"/>
  <c r="H120" i="2" s="1"/>
  <c r="AC36" i="1"/>
  <c r="F121" i="2" s="1"/>
  <c r="H121" i="2" s="1"/>
  <c r="AD36" i="1"/>
  <c r="F122" i="2" s="1"/>
  <c r="H122" i="2" s="1"/>
  <c r="AF36" i="1"/>
  <c r="F156" i="2" s="1"/>
  <c r="AG36" i="1"/>
  <c r="AH36" i="1"/>
  <c r="K37" i="1"/>
  <c r="K36" i="1"/>
  <c r="C52" i="1" l="1"/>
  <c r="C54" i="1"/>
  <c r="C55" i="1"/>
  <c r="C56" i="1"/>
  <c r="C51" i="1"/>
  <c r="C44" i="1"/>
  <c r="O37" i="1"/>
  <c r="N37" i="1"/>
  <c r="O39" i="1"/>
  <c r="O38" i="1"/>
  <c r="G12" i="2" l="1"/>
  <c r="G13" i="2"/>
  <c r="G11" i="2"/>
  <c r="G14" i="2"/>
  <c r="C49" i="1"/>
  <c r="G38" i="2" s="1"/>
  <c r="C48" i="1"/>
  <c r="C57" i="1" l="1"/>
  <c r="H113" i="2"/>
  <c r="G49" i="2" l="1"/>
  <c r="G46" i="2"/>
  <c r="G48" i="2"/>
  <c r="G44" i="2"/>
  <c r="G42" i="2"/>
  <c r="G47" i="2"/>
  <c r="G39" i="2"/>
  <c r="G43" i="2"/>
  <c r="G45" i="2"/>
  <c r="L37" i="1"/>
  <c r="M37" i="1"/>
  <c r="G157" i="2"/>
  <c r="M39" i="1"/>
  <c r="M38" i="1"/>
  <c r="AK36" i="1" l="1"/>
  <c r="F139" i="2" l="1"/>
  <c r="F162" i="2" l="1"/>
  <c r="F153" i="2"/>
  <c r="F146" i="2"/>
  <c r="G162" i="2"/>
  <c r="G153" i="2"/>
  <c r="G146" i="2"/>
  <c r="G142" i="2"/>
  <c r="G163" i="2"/>
  <c r="G161" i="2"/>
  <c r="G160" i="2"/>
  <c r="G159" i="2"/>
  <c r="G152" i="2"/>
  <c r="G151" i="2"/>
  <c r="G150" i="2"/>
  <c r="G149" i="2"/>
  <c r="G148" i="2"/>
  <c r="G145" i="2"/>
  <c r="G144" i="2"/>
  <c r="G141" i="2"/>
  <c r="G140" i="2"/>
  <c r="G139" i="2"/>
  <c r="F163" i="2"/>
  <c r="F161" i="2"/>
  <c r="F160" i="2"/>
  <c r="F159" i="2"/>
  <c r="F152" i="2"/>
  <c r="F151" i="2"/>
  <c r="F150" i="2"/>
  <c r="F149" i="2"/>
  <c r="F148" i="2"/>
  <c r="F145" i="2"/>
  <c r="F144" i="2"/>
  <c r="F141" i="2"/>
  <c r="F140" i="2"/>
  <c r="F142" i="2" l="1"/>
  <c r="H157" i="2"/>
  <c r="H156" i="2" l="1"/>
  <c r="H161" i="2" l="1"/>
  <c r="H160" i="2"/>
  <c r="H152" i="2"/>
  <c r="H151" i="2"/>
  <c r="H150" i="2"/>
  <c r="H149" i="2"/>
  <c r="H145" i="2"/>
  <c r="H146" i="2"/>
  <c r="H141" i="2"/>
  <c r="H140" i="2"/>
  <c r="H139" i="2"/>
  <c r="H114" i="2" l="1"/>
  <c r="H144" i="2"/>
  <c r="H162" i="2"/>
  <c r="H142" i="2"/>
  <c r="H159" i="2"/>
  <c r="H153" i="2"/>
  <c r="H163" i="2"/>
  <c r="H123" i="2"/>
  <c r="H148" i="2"/>
</calcChain>
</file>

<file path=xl/sharedStrings.xml><?xml version="1.0" encoding="utf-8"?>
<sst xmlns="http://schemas.openxmlformats.org/spreadsheetml/2006/main" count="302" uniqueCount="183">
  <si>
    <t>คณะ</t>
  </si>
  <si>
    <t>web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</si>
  <si>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</si>
  <si>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</si>
  <si>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</si>
  <si>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</si>
  <si>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</si>
  <si>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</si>
  <si>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</si>
  <si>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</si>
  <si>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</si>
  <si>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</si>
  <si>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</si>
  <si>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</si>
  <si>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</si>
  <si>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</si>
  <si>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</si>
  <si>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</si>
  <si>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</si>
  <si>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3.2 ความชัดเจนของจอภาพนำเสนอ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</si>
  <si>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</si>
  <si>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</si>
  <si>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</si>
  <si>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</si>
  <si>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</si>
  <si>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</si>
  <si>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</si>
  <si>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</si>
  <si>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</si>
  <si>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</si>
  <si>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</si>
  <si>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</si>
  <si>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</si>
  <si>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</si>
  <si>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</si>
  <si>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</si>
  <si>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</si>
  <si>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</si>
  <si>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</si>
  <si>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</si>
  <si>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</si>
  <si>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>4.1.1</t>
  </si>
  <si>
    <t>4.2.1</t>
  </si>
  <si>
    <t>website บัณฑิตวิทยาลัย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</si>
  <si>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จำแนกตามการประชาสัมพันธ์โครงการฯ</t>
    </r>
  </si>
  <si>
    <t xml:space="preserve">       (ตอบได้มากกว่า 1 ข้อ)</t>
  </si>
  <si>
    <t xml:space="preserve">           จากตาราง 3  พบว่าผู้ตอบแบบสอบถามทราบข้อมูลจากโครงการฯ จากคณะที่สังกัดมากที่สุด </t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</si>
  <si>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</si>
  <si>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>วิทยาศาสตร์</t>
  </si>
  <si>
    <t>ใบปลิว</t>
  </si>
  <si>
    <t xml:space="preserve">Facebook </t>
  </si>
  <si>
    <t>เพื่อน</t>
  </si>
  <si>
    <t>ศึกษาศาสตร์</t>
  </si>
  <si>
    <t>มนุษยศาสตร์</t>
  </si>
  <si>
    <t>วิทยาศาสตร์การแพทย์</t>
  </si>
  <si>
    <t>บุคลากรผู้ปฎิบัติงานวิชาการระดับบัณฑิตศึกษา</t>
  </si>
  <si>
    <t>4.1.2</t>
  </si>
  <si>
    <t>4.1.3</t>
  </si>
  <si>
    <t>4.1.4</t>
  </si>
  <si>
    <t>4.1.5</t>
  </si>
  <si>
    <t>4.2.2</t>
  </si>
  <si>
    <t>4.2.3</t>
  </si>
  <si>
    <t>4.2.4</t>
  </si>
  <si>
    <t>4.2.5</t>
  </si>
  <si>
    <t>ผู้บริหาร</t>
  </si>
  <si>
    <t>ตำแหน่ง</t>
  </si>
  <si>
    <t>บันทึกข้อความ</t>
  </si>
  <si>
    <t>คณาจารย์บัณฑิตศึกษา</t>
  </si>
  <si>
    <t>ประธานหลักสูตร</t>
  </si>
  <si>
    <t>สหเวชศาสตร์</t>
  </si>
  <si>
    <t>พยาบาลศาสตร์</t>
  </si>
  <si>
    <t>ผลการประเมินโครงการสัมมนาคณาจารย์บัณฑิตศึกษา</t>
  </si>
  <si>
    <t>และโครงการสัมมนาเชิงปฏิบัติการสำหรับบุคลากรผู้ปฏิบัติงานวิชาการระดับบัณฑิตศึกษา</t>
  </si>
  <si>
    <t>ณ ห้องสัมมนา 210 อาคารเอกาทศรถ มหาวิทยาลัยนเรศวร</t>
  </si>
  <si>
    <t xml:space="preserve">          กับการจัดการเรียนการสอนระดับบัณฑิตศึกษา ข้อบังคับ กฎระเบียบและแนวปฏิบัติต่าง ๆ 2) เพื่อส่งเสริมให้</t>
  </si>
  <si>
    <t xml:space="preserve">       คณาจารย์บัณฑิตศึกษากำกับดูแลนิสิตระดับบัณฑิตศึกษาให้สำเร็จการศึกษาตามหลักสูตรระดับบัณฑิตศึกษา </t>
  </si>
  <si>
    <r>
      <t xml:space="preserve">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</si>
  <si>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>คณะวิทยาศาสตร์</t>
  </si>
  <si>
    <t>คณะพยาบาลศาสตร์</t>
  </si>
  <si>
    <t>คณะวิทยาศาสตร์การแพทย์</t>
  </si>
  <si>
    <t>คณะสหเวชศาสตร์</t>
  </si>
  <si>
    <t>คณะศึกษาศาสตร์</t>
  </si>
  <si>
    <t>คณะมนุษยศาสตร์</t>
  </si>
  <si>
    <t>Facebook บัณฑิตวิทยาลัย</t>
  </si>
  <si>
    <t>ใบปลิว/โปสเตอร์ประชาสัมพันธ์โครงการ</t>
  </si>
  <si>
    <t>4.3 ความรู้ และความสามารถในการถ่ายทอดความรู้ของวิทยากร</t>
  </si>
  <si>
    <t>4.1.4 การพัฒนาทักษะและการวัดระบบความรู้ภาษาอังกฤษของนิสิตบัณฑิตศึกษา</t>
  </si>
  <si>
    <t>4.2.4 การพัฒนาทักษะและการวัดระบบความรู้ภาษาอังกฤษของนิสิตบัณฑิตศึกษา</t>
  </si>
  <si>
    <t xml:space="preserve">(ค่าเฉลี่ย 4.05) </t>
  </si>
  <si>
    <t>จากตาราง 5 พบว่าผู้ตอบแบบสอบถามมีความคิดเห็นเกี่ยวกับการจัดโครงการสัมมนาคณาจารย์บัณฑิตศึกษา</t>
  </si>
  <si>
    <t xml:space="preserve">ณ ห้องสัมมนา 210 อาคารเอกาทศรถ มหาวิทยาลัยนเรศวร ในภาพรวมพบว่า ผู้เข้าร่วมโครงการฯ </t>
  </si>
  <si>
    <t>- 5 -</t>
  </si>
  <si>
    <t>- 6 -</t>
  </si>
  <si>
    <t>คณะ/วิทยาลัย</t>
  </si>
  <si>
    <t xml:space="preserve">4.4 การเข้ารับการสัมใมนาในครั้งนี้เป็นประโยชน์ต่อท่านในการจัดการเรียนการสอนระดับบัณฑิตศึกษา
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</si>
  <si>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</si>
  <si>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</si>
  <si>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</si>
  <si>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ควรจัดทุกปีการศึกษา</t>
  </si>
  <si>
    <t>ข้อเสนอแนะการจัดโครงการสัมมนาคณาจารย์บัณฑิตศึกษาฯในครั้งต่อไป</t>
  </si>
  <si>
    <t xml:space="preserve">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</si>
  <si>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 xml:space="preserve">       จากการจัดโครงการสัมมนาคณาจารย์บัณฑิตศึกษา และโครงการสัมมนาเชิงปฏิบัติการสำหรับบุคลากร</t>
  </si>
  <si>
    <t xml:space="preserve">- 7 - </t>
  </si>
  <si>
    <t>ควรมีการบันทึกเทปการอบรมเพื่อให้สามารถกลับมาย้อนดู</t>
  </si>
  <si>
    <t>แพทยศาสตร์</t>
  </si>
  <si>
    <t>ป้าย</t>
  </si>
  <si>
    <t>พลังงานทดแทนและสมาร์ตกริดเทคโนโลยี</t>
  </si>
  <si>
    <t>บัณฑิตวิทยาลัย</t>
  </si>
  <si>
    <t>iThesis</t>
  </si>
  <si>
    <t>หัวข้อที่ท่านสนใจและมีความต้องการให้จัดสัมมนาในครั้งต่อไป</t>
  </si>
  <si>
    <t>การบริหารหลักสูตรในระดับบัณฑิตศึกษา แลกเปลี่ยนเรียนรู้</t>
  </si>
  <si>
    <t>ตัวหนังสือเล็กเกินไป</t>
  </si>
  <si>
    <t>สังคมศาสตร์</t>
  </si>
  <si>
    <t>QR Code ควรเป็นเอกสารเพื่อดูประกอบการบรรยาย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</si>
  <si>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34)</t>
    </r>
  </si>
  <si>
    <t xml:space="preserve">จากตาราง 1 พบว่า ผู้ตอบแบบสอบถามเป็นคณาจารย์บัณฑิตศึกษา คิดเป็นร้อยละ 50.00 </t>
  </si>
  <si>
    <t xml:space="preserve">รองลงมาได้แก่ ประธานหลักสูตร คิดเป็นร้อยละ 47.06 และบุคลากรผู้ปฎิบัติงานวิชาการระดับบัณฑิตศึกษา  </t>
  </si>
  <si>
    <t>คิดเป็นร้อยละ 2.94</t>
  </si>
  <si>
    <t>คณะแพทยศาสตร์</t>
  </si>
  <si>
    <t>คณะสังคมศาสตร์</t>
  </si>
  <si>
    <t xml:space="preserve">            จากตาราง 2  แสดงจำนวนร้อยละของผู้ตอบแบบสอบถาม จำแนกตามคณะ พบว่า</t>
  </si>
  <si>
    <t xml:space="preserve">      ผู้ตอบแบบสอบถามส่วนใหญ่สังกัดคณะวิทยาศาสตร์  คิดเป็นร้อยละ 17.65 รองลงมาได้แก่ </t>
  </si>
  <si>
    <t xml:space="preserve">คณะมนุษยศาสตร์ คณะพยาบาลศาสตร์ คิดเป็นร้อยละ 8.82 และคณะสหเวชศาสตร์ </t>
  </si>
  <si>
    <t>คิดเป็นร้อยละ 5.88</t>
  </si>
  <si>
    <t>ป้ายประชาสัมพันธ์</t>
  </si>
  <si>
    <t xml:space="preserve">      คิดเป็นร้อยละ  40.43  รองลงมาได้แก่ website บัณฑิตวิทยาลัย คิดเป็นร้อยละ 27.66</t>
  </si>
  <si>
    <t>4.1.1 ระบบสารสนเทศภายในการจัดการศึกษาระดับบัณฑิตศึกษา</t>
  </si>
  <si>
    <t>4.1.2 หลักสูตรระดับบัณฑิตศึกษาของบัณฑิตวิทยาลัย โครงการสัมฤทธิบัตร</t>
  </si>
  <si>
    <t>บัณฑิตศึกษา การจัดการอบรมหลักสูตรระยะสั้น และขั้นตอนการทำ</t>
  </si>
  <si>
    <t>วิทยานิพนธ์ ภายใต้ข้อบังคับฯ และแนวปฏิบัติ</t>
  </si>
  <si>
    <t>4.1.5 ทุนอุดหนุนการวิจัยสำหรับนิสิตบัณฑิตศึกษา</t>
  </si>
  <si>
    <t>4.2.5 ทุนอุดหนุนการวิจัยสำหรับนิสิตบัณฑิตศึกษา</t>
  </si>
  <si>
    <t>4.2.2 หลักสูตรระดับบัณฑิตศึกษาของบัณฑิตวิทยาลัย โครงการสัมฤทธิบัตร</t>
  </si>
  <si>
    <t>4.2.1 ระบบสารสนเทศภายในการจัดการศึกษาระดับบัณฑิตศึกษา</t>
  </si>
  <si>
    <t xml:space="preserve">   1.3  ความเหมาะสมของระยะเวลาในการจัดโครงการ (13.00-16.30 น.)</t>
  </si>
  <si>
    <t xml:space="preserve">   3.4 ความสว่างภายในห้องสัมมนา</t>
  </si>
  <si>
    <t xml:space="preserve">   3.5 ความสะอาดของสถานที่จัดสัมมนา</t>
  </si>
  <si>
    <t xml:space="preserve">   3.1 ความเหมาะสมของขนาดห้องสัมมนา</t>
  </si>
  <si>
    <t xml:space="preserve">   3.3 ความชัดเจนของระบบเสียงภายในห้องสัมมนา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</si>
  <si>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34)</t>
    </r>
  </si>
  <si>
    <t>วิทยาลัยพลังงานทดแทนและสมาร์ตกริดเทคโนโลยี</t>
  </si>
  <si>
    <t>มีความคิดเห็นอยู่ในระดับมาก (ค่าเฉลี่ย 4.07)</t>
  </si>
  <si>
    <t xml:space="preserve">เมื่อพิจารณารายด้านแล้ว พบว่า ด้านเจ้าหน้าที่ผู้ให้บริการ มีค่าเฉลี่ยสูงที่สุด (ค่าเฉลี่ย 4.63) รองลงมาคือ </t>
  </si>
  <si>
    <t xml:space="preserve">          ผู้ตอบแบบสอบถามส่วนใหญ่เป็นคณาจารย์บัณฑิตศึกษา คิดเป็นร้อยละ 50.00 รองลงมาได้แก่</t>
  </si>
  <si>
    <t xml:space="preserve">               ผู้ตอบแบบสอบถามส่วนใหญ่ สังกัดคณะวิทยาศาสตร์ คิดเป็นร้อยละ 17.65 รองลงมาได้แก่</t>
  </si>
  <si>
    <t xml:space="preserve">               ผู้ตอบแบบสอบถามทราบข้อมูลจากโครงการฯ จากคณะที่สังกัดมากที่สุด คิดเป็นร้อยละ  40.43</t>
  </si>
  <si>
    <t xml:space="preserve">       ระดับบัณฑิตศึกษา อยู่ในระดับมาก (ค่าเฉลี่ย 4.32)</t>
  </si>
  <si>
    <t>เอกสารงานสัมมนาที่เป็นตาราง</t>
  </si>
  <si>
    <t xml:space="preserve">       1. เอกสารงานสัมมนาที่เป็นตาราง</t>
  </si>
  <si>
    <t xml:space="preserve">       2. ควรมีการบันทึกเทปการอบรมเพื่อให้สามารถกลับมาย้อนดู</t>
  </si>
  <si>
    <t xml:space="preserve">       3. ควรจัดทุกปีการศึกษา</t>
  </si>
  <si>
    <t xml:space="preserve">       4. ตัวหนังสือเล็กเกินไป</t>
  </si>
  <si>
    <t xml:space="preserve">       5. QR Code ควรเป็นเอกสารเพื่อดูประกอบการบรรยาย</t>
  </si>
  <si>
    <t xml:space="preserve">       ข้อเสนอแนะการจัดโครงการสัมมนาคณาจารย์บัณฑิตศึกษาฯในครั้งต่อไป</t>
  </si>
  <si>
    <t xml:space="preserve">       หัวข้อที่ท่านสนใจและมีความต้องการให้จัดสัมมนาในครั้งต่อไป</t>
  </si>
  <si>
    <t xml:space="preserve">       1. iThesis</t>
  </si>
  <si>
    <t xml:space="preserve">       2. การบริหารหลักสูตรในระดับบัณฑิตศึกษา แลกเปลี่ยนเรียนรู้</t>
  </si>
  <si>
    <t>วันพุธที่ 24 กรกฎาคม 2562</t>
  </si>
  <si>
    <t xml:space="preserve"> วันพุธที่ 24 กรกฎาคม 2562</t>
  </si>
  <si>
    <t xml:space="preserve">   1.2  ความเหมาะสมของวันจัดโครงการ (วันพุธที่ 24 กรกฎาคม 2562)</t>
  </si>
  <si>
    <t>และโครงการสัมมนาเชิงปฏิบัติการสำหรับบุคลากรผู้ปฏิบัติงานวิชาการระดับบัณฑิตศึกษา ในวันพุธที่ 24 กรกฎาคม 2562</t>
  </si>
  <si>
    <t>4.1.3 การใช้งาน iThesis สำหรับอาจารย์</t>
  </si>
  <si>
    <t>4.2.3 การใช้งาน iThesis สำหรับอาจารย์</t>
  </si>
  <si>
    <t>ภาพรวม อยู่ในระดับปานกลาง (ค่าเฉลี่ย 3.46) และหลังเข้ารับการอบรมค่าเฉลี่ยความรู้ ความเข้าใจสูงขึ้น อยู่ในระดับมาก</t>
  </si>
  <si>
    <t xml:space="preserve">         คณะมนุษยศาสตร์ คณะพยาบาลศาสตร์ คิดเป็นร้อยละ 8.82 และคณะสหเวชศาสตร์  คิดเป็นร้อยละ 5.88</t>
  </si>
  <si>
    <t xml:space="preserve">           อยู่ในระดับมาก (ค่าเฉลี่ย 4.07) เมื่อพิจารณารายด้านแล้ว พบว่า ด้านเจ้าหน้าที่ผู้ให้บริการ มีค่าเฉลี่ยสูงที่สุด</t>
  </si>
  <si>
    <t xml:space="preserve">          มหาวิทยาลัยนเรศวร โดยมีวัตถุประสงค์ 1) สร้างความรู้ความเข้าใจให้กับคณาจารย์บัณฑิตศึกษาเกี่ยวข้อง</t>
  </si>
  <si>
    <t xml:space="preserve">          ผู้ปฏิบัติงานวิชาการระดับบัณฑิตศึกษา ในวันพุธที่ 24 กรกฎาคม 2562 ณ ห้องสัมมนา 210 อาคารเอกาทศรถ </t>
  </si>
  <si>
    <t xml:space="preserve">  จำนวนกลุ่มเป้าหมายทั้งสิ้นจำนวน 80 คน มีผู้เข้าร่วมโครงการ จำนวน 50 คน และมีผู้ตอบแบบสอบถาม </t>
  </si>
  <si>
    <t xml:space="preserve">  จำนวน 34 คน คิดเป็นร้อยละ 68.00 ของจำนวนผู้เข้าร่วมโครงการ</t>
  </si>
  <si>
    <t xml:space="preserve">          รองลงมาได้แก่ website บัณฑิตวิทยาลัย คิดเป็นร้อยละ 27.66 และ Facebook คิดเป็นร้อยละ 14.89</t>
  </si>
  <si>
    <t xml:space="preserve">          ประธานหลักสูตร คิดเป็นร้อยละ 47.06 และบุคลากรผู้ปฏิบัติงานวิชาการระดับบัณฑิตศึกษา คิดเป็นร้อยละ 2.94</t>
  </si>
  <si>
    <t xml:space="preserve">       ระดับปานกลาง (ค่าเฉลี่ย 3.46)  และหลังเข้ารับการอบรมค่าเฉลี่ยความรู้ ความเข้าใจสูงขึ้น อยู่ในระดับมาก</t>
  </si>
  <si>
    <t xml:space="preserve">       (ค่าเฉลี่ย 4.05) โดยผลประเมินโครงการสัมมนาคณาจารย์บัณฑิตศึกษา เป็นประโยชน์ต่อการจัดการเรียนการสอน</t>
  </si>
  <si>
    <t xml:space="preserve">        (ค่าเฉลี่ย 4.63) รองลงมาคือ ด้านสิ่งอำนวยความสะดวก (ค่าเฉลี่ย 4.42) และด้านคุณภาพการให้บริการ</t>
  </si>
  <si>
    <t>และ Facebook บัณฑิตวิทยาลัย คิดเป็นร้อยละ 14.89</t>
  </si>
  <si>
    <t xml:space="preserve">        (ค่าเฉลี่ย 4.32)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</si>
  <si>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 xml:space="preserve">        ความชัดเจน ความสมบูรณ์ของเอกสารประกอบการอบรม (ค่าเฉลี่ย 3.85)</t>
  </si>
  <si>
    <t xml:space="preserve">        ยิ้มแย้มแจ่มใส และเจ้าหน้าที่ให้บริการด้วยความรวดเร็ว (ค่าเฉลี่ย 4.65) และข้อที่มีค่าเฉลี่ยต่ำที่สุดคือ </t>
  </si>
  <si>
    <t xml:space="preserve">ด้านสิ่งอำนวยความสะดวก (ค่าเฉลี่ย 4.42) และด้านคุณภาพการให้บริการ (ค่าเฉลี่ย 4.32) เมื่อพิจารณารายข้อแล้ว </t>
  </si>
  <si>
    <t>พบว่า ข้อที่มีค่าเฉลี่ยสูงที่สุดคือ เจ้าหน้าที่ให้บริการด้วยความเต็มใจ ยิ้มแย้มแจ่มใส (ค่าเฉลี่ย 4.65) และข้อที่มีค่าเฉลี่ย</t>
  </si>
  <si>
    <t>ต่ำที่สุดคือ ความชัดเจน ความสมบูรณ์ของเอกสารประกอบการอบรม (ค่าเฉลี่ย 3.85)</t>
  </si>
  <si>
    <t xml:space="preserve">                 ผู้เข้าร่วมโครงการมีความรู้ความเข้าใจก่อนการอบรมเกี่ยวกับกิจกรรมที่จัดในโครงการฯ ภาพรวมอยู่ใน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</si>
</sst>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4"/>
      <color rgb="FF000000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0" fontId="15" fillId="0" borderId="3" xfId="0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6" fillId="0" borderId="0" xfId="0" applyFont="1"/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2" fontId="18" fillId="0" borderId="10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8" fillId="0" borderId="0" xfId="0" applyNumberFormat="1" applyFont="1"/>
    <xf numFmtId="2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2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4" fillId="0" borderId="0" xfId="0" applyFont="1" applyAlignment="1"/>
    <xf numFmtId="2" fontId="7" fillId="0" borderId="7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7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1" fontId="1" fillId="0" borderId="14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7" fillId="0" borderId="0" xfId="0" applyFont="1"/>
    <xf numFmtId="0" fontId="23" fillId="0" borderId="0" xfId="0" applyFont="1" applyAlignment="1"/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22" fillId="0" borderId="13" xfId="0" applyFont="1" applyBorder="1" applyAlignment="1">
      <alignment horizontal="center" wrapText="1"/>
    </xf>
    <xf numFmtId="0" fontId="22" fillId="2" borderId="13" xfId="0" applyFont="1" applyFill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4" borderId="13" xfId="0" applyFont="1" applyFill="1" applyBorder="1" applyAlignment="1">
      <alignment wrapText="1"/>
    </xf>
    <xf numFmtId="0" fontId="22" fillId="6" borderId="13" xfId="0" applyFont="1" applyFill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0" fillId="2" borderId="13" xfId="0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2" fontId="9" fillId="7" borderId="13" xfId="0" applyNumberFormat="1" applyFont="1" applyFill="1" applyBorder="1" applyAlignment="1">
      <alignment wrapText="1"/>
    </xf>
    <xf numFmtId="0" fontId="22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/>
    </xf>
    <xf numFmtId="49" fontId="2" fillId="0" borderId="0" xfId="0" applyNumberFormat="1" applyFont="1" applyAlignment="1"/>
    <xf numFmtId="0" fontId="7" fillId="7" borderId="14" xfId="0" applyFont="1" applyFill="1" applyBorder="1" applyAlignment="1">
      <alignment horizontal="right"/>
    </xf>
    <xf numFmtId="2" fontId="9" fillId="7" borderId="14" xfId="0" applyNumberFormat="1" applyFont="1" applyFill="1" applyBorder="1" applyAlignment="1">
      <alignment wrapText="1"/>
    </xf>
    <xf numFmtId="0" fontId="10" fillId="7" borderId="0" xfId="0" applyFont="1" applyFill="1" applyAlignment="1">
      <alignment wrapText="1"/>
    </xf>
    <xf numFmtId="0" fontId="10" fillId="7" borderId="0" xfId="0" applyFont="1" applyFill="1" applyBorder="1" applyAlignment="1">
      <alignment wrapText="1"/>
    </xf>
    <xf numFmtId="0" fontId="10" fillId="0" borderId="13" xfId="0" applyFont="1" applyBorder="1" applyAlignment="1">
      <alignment vertical="top" wrapText="1"/>
    </xf>
    <xf numFmtId="0" fontId="22" fillId="10" borderId="13" xfId="0" applyFont="1" applyFill="1" applyBorder="1" applyAlignment="1">
      <alignment horizontal="right" wrapText="1"/>
    </xf>
    <xf numFmtId="0" fontId="10" fillId="10" borderId="13" xfId="0" applyFont="1" applyFill="1" applyBorder="1" applyAlignment="1">
      <alignment wrapText="1"/>
    </xf>
    <xf numFmtId="0" fontId="22" fillId="11" borderId="13" xfId="0" applyFont="1" applyFill="1" applyBorder="1" applyAlignment="1">
      <alignment wrapText="1"/>
    </xf>
    <xf numFmtId="0" fontId="10" fillId="11" borderId="13" xfId="0" applyFont="1" applyFill="1" applyBorder="1" applyAlignment="1">
      <alignment wrapText="1"/>
    </xf>
    <xf numFmtId="0" fontId="22" fillId="12" borderId="13" xfId="0" applyFont="1" applyFill="1" applyBorder="1" applyAlignment="1">
      <alignment wrapText="1"/>
    </xf>
    <xf numFmtId="0" fontId="10" fillId="12" borderId="13" xfId="0" applyFont="1" applyFill="1" applyBorder="1" applyAlignment="1">
      <alignment wrapText="1"/>
    </xf>
    <xf numFmtId="2" fontId="9" fillId="13" borderId="13" xfId="0" applyNumberFormat="1" applyFont="1" applyFill="1" applyBorder="1" applyAlignment="1">
      <alignment wrapText="1"/>
    </xf>
    <xf numFmtId="2" fontId="7" fillId="13" borderId="13" xfId="0" applyNumberFormat="1" applyFont="1" applyFill="1" applyBorder="1" applyAlignment="1">
      <alignment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indent="2"/>
    </xf>
    <xf numFmtId="0" fontId="7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" fillId="0" borderId="5" xfId="0" applyFont="1" applyBorder="1"/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25" fillId="0" borderId="13" xfId="0" applyFont="1" applyBorder="1"/>
    <xf numFmtId="0" fontId="1" fillId="0" borderId="0" xfId="0" applyFont="1" applyAlignment="1">
      <alignment horizontal="center"/>
    </xf>
    <xf numFmtId="0" fontId="10" fillId="13" borderId="13" xfId="0" applyFont="1" applyFill="1" applyBorder="1" applyAlignment="1">
      <alignment vertical="top" wrapText="1"/>
    </xf>
    <xf numFmtId="0" fontId="10" fillId="13" borderId="13" xfId="0" applyFont="1" applyFill="1" applyBorder="1" applyAlignment="1">
      <alignment wrapText="1"/>
    </xf>
    <xf numFmtId="0" fontId="10" fillId="13" borderId="0" xfId="0" applyFont="1" applyFill="1" applyAlignment="1">
      <alignment wrapText="1"/>
    </xf>
    <xf numFmtId="2" fontId="1" fillId="0" borderId="23" xfId="0" applyNumberFormat="1" applyFont="1" applyBorder="1" applyAlignment="1">
      <alignment horizontal="center" vertical="top"/>
    </xf>
    <xf numFmtId="0" fontId="25" fillId="0" borderId="0" xfId="0" applyFont="1"/>
    <xf numFmtId="0" fontId="2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1" fillId="0" borderId="29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2" fontId="1" fillId="0" borderId="35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27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135</xdr:row>
          <xdr:rowOff>209550</xdr:rowOff>
        </xdr:from>
        <xdr:to>
          <xdr:col>5</xdr:col>
          <xdr:colOff>342900</xdr:colOff>
          <xdr:row>136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103</xdr:row>
          <xdr:rowOff>209550</xdr:rowOff>
        </xdr:from>
        <xdr:to>
          <xdr:col>5</xdr:col>
          <xdr:colOff>352425</xdr:colOff>
          <xdr:row>104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0"/>
  <sheetViews>
    <sheetView topLeftCell="H22" zoomScale="130" zoomScaleNormal="130" workbookViewId="0">
      <selection activeCell="AF39" sqref="AF39"/>
    </sheetView>
  </sheetViews>
  <sheetFormatPr defaultColWidth="15" defaultRowHeight="24"/>
  <cols>
    <col min="1" max="1" width="4.42578125" style="13" bestFit="1" customWidth="1"/>
    <col min="2" max="2" width="41.7109375" style="13" bestFit="1" customWidth="1"/>
    <col min="3" max="3" width="37" style="13" customWidth="1"/>
    <col min="4" max="4" width="8.85546875" style="13" customWidth="1"/>
    <col min="5" max="5" width="10.42578125" style="13" customWidth="1"/>
    <col min="6" max="6" width="10.85546875" style="13" customWidth="1"/>
    <col min="7" max="7" width="8.42578125" style="13" customWidth="1"/>
    <col min="8" max="10" width="10.85546875" style="13" customWidth="1"/>
    <col min="11" max="11" width="6.42578125" style="87" customWidth="1"/>
    <col min="12" max="13" width="7.7109375" style="87" customWidth="1"/>
    <col min="14" max="15" width="7.7109375" style="88" customWidth="1"/>
    <col min="16" max="19" width="7.7109375" style="89" customWidth="1"/>
    <col min="20" max="20" width="6.85546875" style="89" customWidth="1"/>
    <col min="21" max="24" width="6.28515625" style="91" bestFit="1" customWidth="1"/>
    <col min="25" max="25" width="6.28515625" style="90" bestFit="1" customWidth="1"/>
    <col min="26" max="29" width="6.28515625" style="91" bestFit="1" customWidth="1"/>
    <col min="30" max="30" width="6.28515625" style="90" bestFit="1" customWidth="1"/>
    <col min="31" max="32" width="5.140625" style="93" bestFit="1" customWidth="1"/>
    <col min="33" max="35" width="5.140625" style="94" bestFit="1" customWidth="1"/>
    <col min="36" max="37" width="5.140625" style="13" bestFit="1" customWidth="1"/>
    <col min="38" max="16384" width="15" style="13"/>
  </cols>
  <sheetData>
    <row r="1" spans="1:35" s="62" customFormat="1" ht="46.5" customHeight="1">
      <c r="A1" s="106"/>
      <c r="B1" s="95" t="s">
        <v>65</v>
      </c>
      <c r="C1" s="95" t="s">
        <v>0</v>
      </c>
      <c r="D1" s="107" t="s">
        <v>1</v>
      </c>
      <c r="E1" s="107" t="s">
        <v>105</v>
      </c>
      <c r="F1" s="107" t="s">
        <v>50</v>
      </c>
      <c r="G1" s="107" t="s">
        <v>49</v>
      </c>
      <c r="H1" s="107" t="s">
        <v>0</v>
      </c>
      <c r="I1" s="107" t="s">
        <v>66</v>
      </c>
      <c r="J1" s="107" t="s">
        <v>51</v>
      </c>
      <c r="K1" s="96">
        <v>1.1000000000000001</v>
      </c>
      <c r="L1" s="96">
        <v>1.2</v>
      </c>
      <c r="M1" s="96">
        <v>1.3</v>
      </c>
      <c r="N1" s="97">
        <v>2.1</v>
      </c>
      <c r="O1" s="97">
        <v>2.2000000000000002</v>
      </c>
      <c r="P1" s="98">
        <v>3.1</v>
      </c>
      <c r="Q1" s="98">
        <v>3.2</v>
      </c>
      <c r="R1" s="98">
        <v>3.3</v>
      </c>
      <c r="S1" s="98">
        <v>3.4</v>
      </c>
      <c r="T1" s="98">
        <v>3.5</v>
      </c>
      <c r="U1" s="99" t="s">
        <v>41</v>
      </c>
      <c r="V1" s="99" t="s">
        <v>56</v>
      </c>
      <c r="W1" s="99" t="s">
        <v>57</v>
      </c>
      <c r="X1" s="99" t="s">
        <v>58</v>
      </c>
      <c r="Y1" s="99" t="s">
        <v>59</v>
      </c>
      <c r="Z1" s="119" t="s">
        <v>42</v>
      </c>
      <c r="AA1" s="119" t="s">
        <v>60</v>
      </c>
      <c r="AB1" s="119" t="s">
        <v>61</v>
      </c>
      <c r="AC1" s="119" t="s">
        <v>62</v>
      </c>
      <c r="AD1" s="119" t="s">
        <v>63</v>
      </c>
      <c r="AE1" s="123">
        <v>4.3</v>
      </c>
      <c r="AF1" s="121">
        <v>4.4000000000000004</v>
      </c>
      <c r="AG1" s="96">
        <v>5.0999999999999996</v>
      </c>
      <c r="AH1" s="96">
        <v>5.2</v>
      </c>
      <c r="AI1" s="96">
        <v>5.3</v>
      </c>
    </row>
    <row r="2" spans="1:35">
      <c r="A2" s="118">
        <v>1</v>
      </c>
      <c r="B2" s="100" t="s">
        <v>68</v>
      </c>
      <c r="C2" s="100" t="s">
        <v>70</v>
      </c>
      <c r="D2" s="100">
        <v>1</v>
      </c>
      <c r="E2" s="100">
        <v>0</v>
      </c>
      <c r="F2" s="100">
        <v>0</v>
      </c>
      <c r="G2" s="100">
        <v>0</v>
      </c>
      <c r="H2" s="100">
        <v>1</v>
      </c>
      <c r="I2" s="100">
        <v>0</v>
      </c>
      <c r="J2" s="100">
        <v>0</v>
      </c>
      <c r="K2" s="101">
        <v>5</v>
      </c>
      <c r="L2" s="101">
        <v>5</v>
      </c>
      <c r="M2" s="101">
        <v>5</v>
      </c>
      <c r="N2" s="102">
        <v>5</v>
      </c>
      <c r="O2" s="102">
        <v>5</v>
      </c>
      <c r="P2" s="103">
        <v>5</v>
      </c>
      <c r="Q2" s="103">
        <v>5</v>
      </c>
      <c r="R2" s="103">
        <v>5</v>
      </c>
      <c r="S2" s="103">
        <v>5</v>
      </c>
      <c r="T2" s="103">
        <v>5</v>
      </c>
      <c r="U2" s="104">
        <v>5</v>
      </c>
      <c r="V2" s="104">
        <v>5</v>
      </c>
      <c r="W2" s="104">
        <v>4</v>
      </c>
      <c r="X2" s="104">
        <v>5</v>
      </c>
      <c r="Y2" s="104">
        <v>4</v>
      </c>
      <c r="Z2" s="120">
        <v>5</v>
      </c>
      <c r="AA2" s="120">
        <v>5</v>
      </c>
      <c r="AB2" s="120">
        <v>4</v>
      </c>
      <c r="AC2" s="120">
        <v>5</v>
      </c>
      <c r="AD2" s="120">
        <v>5</v>
      </c>
      <c r="AE2" s="124">
        <v>5</v>
      </c>
      <c r="AF2" s="122">
        <v>5</v>
      </c>
      <c r="AG2" s="101">
        <v>5</v>
      </c>
      <c r="AH2" s="101">
        <v>5</v>
      </c>
      <c r="AI2" s="101">
        <v>5</v>
      </c>
    </row>
    <row r="3" spans="1:35">
      <c r="A3" s="100">
        <v>2</v>
      </c>
      <c r="B3" s="100" t="s">
        <v>68</v>
      </c>
      <c r="C3" s="100" t="s">
        <v>30</v>
      </c>
      <c r="D3" s="100">
        <v>1</v>
      </c>
      <c r="E3" s="100">
        <v>0</v>
      </c>
      <c r="F3" s="100">
        <v>1</v>
      </c>
      <c r="G3" s="100">
        <v>0</v>
      </c>
      <c r="H3" s="100">
        <v>0</v>
      </c>
      <c r="I3" s="100">
        <v>0</v>
      </c>
      <c r="J3" s="100">
        <v>0</v>
      </c>
      <c r="K3" s="101">
        <v>5</v>
      </c>
      <c r="L3" s="101">
        <v>5</v>
      </c>
      <c r="M3" s="101">
        <v>5</v>
      </c>
      <c r="N3" s="102">
        <v>4</v>
      </c>
      <c r="O3" s="102">
        <v>4</v>
      </c>
      <c r="P3" s="103">
        <v>4</v>
      </c>
      <c r="Q3" s="103">
        <v>4</v>
      </c>
      <c r="R3" s="103">
        <v>4</v>
      </c>
      <c r="S3" s="103">
        <v>4</v>
      </c>
      <c r="T3" s="103">
        <v>4</v>
      </c>
      <c r="U3" s="104">
        <v>4</v>
      </c>
      <c r="V3" s="104">
        <v>4</v>
      </c>
      <c r="W3" s="104">
        <v>4</v>
      </c>
      <c r="X3" s="104">
        <v>4</v>
      </c>
      <c r="Y3" s="104">
        <v>4</v>
      </c>
      <c r="Z3" s="120">
        <v>4</v>
      </c>
      <c r="AA3" s="120">
        <v>4</v>
      </c>
      <c r="AB3" s="120">
        <v>4</v>
      </c>
      <c r="AC3" s="120">
        <v>4</v>
      </c>
      <c r="AD3" s="120">
        <v>4</v>
      </c>
      <c r="AE3" s="124">
        <v>5</v>
      </c>
      <c r="AF3" s="122">
        <v>4</v>
      </c>
      <c r="AG3" s="101">
        <v>4</v>
      </c>
      <c r="AH3" s="101">
        <v>4</v>
      </c>
      <c r="AI3" s="101">
        <v>4</v>
      </c>
    </row>
    <row r="4" spans="1:35">
      <c r="A4" s="118">
        <v>3</v>
      </c>
      <c r="B4" s="100" t="s">
        <v>67</v>
      </c>
      <c r="C4" s="100" t="s">
        <v>104</v>
      </c>
      <c r="D4" s="100">
        <v>0</v>
      </c>
      <c r="E4" s="100">
        <v>0</v>
      </c>
      <c r="F4" s="100">
        <v>0</v>
      </c>
      <c r="G4" s="100">
        <v>0</v>
      </c>
      <c r="H4" s="100">
        <v>1</v>
      </c>
      <c r="I4" s="100">
        <v>0</v>
      </c>
      <c r="J4" s="100">
        <v>0</v>
      </c>
      <c r="K4" s="101">
        <v>3</v>
      </c>
      <c r="L4" s="101">
        <v>4</v>
      </c>
      <c r="M4" s="101">
        <v>2</v>
      </c>
      <c r="N4" s="102">
        <v>4</v>
      </c>
      <c r="O4" s="102">
        <v>4</v>
      </c>
      <c r="P4" s="103">
        <v>4</v>
      </c>
      <c r="Q4" s="103">
        <v>4</v>
      </c>
      <c r="R4" s="103">
        <v>4</v>
      </c>
      <c r="S4" s="103">
        <v>4</v>
      </c>
      <c r="T4" s="103">
        <v>4</v>
      </c>
      <c r="U4" s="104">
        <v>4</v>
      </c>
      <c r="V4" s="104">
        <v>4</v>
      </c>
      <c r="W4" s="104">
        <v>2</v>
      </c>
      <c r="X4" s="104">
        <v>2</v>
      </c>
      <c r="Y4" s="104">
        <v>2</v>
      </c>
      <c r="Z4" s="120">
        <v>3</v>
      </c>
      <c r="AA4" s="120">
        <v>3</v>
      </c>
      <c r="AB4" s="120">
        <v>4</v>
      </c>
      <c r="AC4" s="120">
        <v>4</v>
      </c>
      <c r="AD4" s="120">
        <v>3</v>
      </c>
      <c r="AE4" s="124">
        <v>3</v>
      </c>
      <c r="AF4" s="122">
        <v>4</v>
      </c>
      <c r="AG4" s="101">
        <v>4</v>
      </c>
      <c r="AH4" s="101">
        <v>4</v>
      </c>
      <c r="AI4" s="101">
        <v>4</v>
      </c>
    </row>
    <row r="5" spans="1:35">
      <c r="A5" s="100">
        <v>4</v>
      </c>
      <c r="B5" s="100" t="s">
        <v>67</v>
      </c>
      <c r="C5" s="100" t="s">
        <v>30</v>
      </c>
      <c r="D5" s="100">
        <v>1</v>
      </c>
      <c r="E5" s="100">
        <v>0</v>
      </c>
      <c r="F5" s="100">
        <v>1</v>
      </c>
      <c r="G5" s="100">
        <v>0</v>
      </c>
      <c r="H5" s="100">
        <v>0</v>
      </c>
      <c r="I5" s="100">
        <v>0</v>
      </c>
      <c r="J5" s="100">
        <v>0</v>
      </c>
      <c r="K5" s="101">
        <v>5</v>
      </c>
      <c r="L5" s="101">
        <v>4</v>
      </c>
      <c r="M5" s="101">
        <v>4</v>
      </c>
      <c r="N5" s="102">
        <v>5</v>
      </c>
      <c r="O5" s="102">
        <v>5</v>
      </c>
      <c r="P5" s="103">
        <v>4</v>
      </c>
      <c r="Q5" s="103">
        <v>4</v>
      </c>
      <c r="R5" s="103">
        <v>4</v>
      </c>
      <c r="S5" s="103">
        <v>4</v>
      </c>
      <c r="T5" s="103">
        <v>4</v>
      </c>
      <c r="U5" s="104">
        <v>3</v>
      </c>
      <c r="V5" s="104">
        <v>3</v>
      </c>
      <c r="W5" s="104">
        <v>3</v>
      </c>
      <c r="X5" s="104">
        <v>3</v>
      </c>
      <c r="Y5" s="104">
        <v>3</v>
      </c>
      <c r="Z5" s="120">
        <v>3</v>
      </c>
      <c r="AA5" s="120">
        <v>3</v>
      </c>
      <c r="AB5" s="120">
        <v>3</v>
      </c>
      <c r="AC5" s="120">
        <v>3</v>
      </c>
      <c r="AD5" s="120">
        <v>4</v>
      </c>
      <c r="AE5" s="124">
        <v>5</v>
      </c>
      <c r="AF5" s="122">
        <v>5</v>
      </c>
      <c r="AG5" s="101">
        <v>4</v>
      </c>
      <c r="AH5" s="101">
        <v>4</v>
      </c>
      <c r="AI5" s="101">
        <v>4</v>
      </c>
    </row>
    <row r="6" spans="1:35">
      <c r="A6" s="118">
        <v>5</v>
      </c>
      <c r="B6" s="100" t="s">
        <v>67</v>
      </c>
      <c r="C6" s="100" t="s">
        <v>30</v>
      </c>
      <c r="D6" s="100">
        <v>1</v>
      </c>
      <c r="E6" s="100">
        <v>1</v>
      </c>
      <c r="F6" s="100">
        <v>1</v>
      </c>
      <c r="G6" s="100">
        <v>0</v>
      </c>
      <c r="H6" s="100">
        <v>1</v>
      </c>
      <c r="I6" s="100">
        <v>0</v>
      </c>
      <c r="J6" s="100">
        <v>0</v>
      </c>
      <c r="K6" s="101">
        <v>5</v>
      </c>
      <c r="L6" s="101">
        <v>5</v>
      </c>
      <c r="M6" s="101">
        <v>5</v>
      </c>
      <c r="N6" s="102">
        <v>5</v>
      </c>
      <c r="O6" s="102">
        <v>5</v>
      </c>
      <c r="P6" s="103">
        <v>5</v>
      </c>
      <c r="Q6" s="103">
        <v>5</v>
      </c>
      <c r="R6" s="103">
        <v>5</v>
      </c>
      <c r="S6" s="103">
        <v>5</v>
      </c>
      <c r="T6" s="103">
        <v>5</v>
      </c>
      <c r="U6" s="104">
        <v>5</v>
      </c>
      <c r="V6" s="104">
        <v>5</v>
      </c>
      <c r="W6" s="104">
        <v>4</v>
      </c>
      <c r="X6" s="104">
        <v>4</v>
      </c>
      <c r="Y6" s="104">
        <v>4</v>
      </c>
      <c r="Z6" s="120">
        <v>4</v>
      </c>
      <c r="AA6" s="120">
        <v>4</v>
      </c>
      <c r="AB6" s="120">
        <v>4</v>
      </c>
      <c r="AC6" s="120">
        <v>4</v>
      </c>
      <c r="AD6" s="120">
        <v>4</v>
      </c>
      <c r="AE6" s="124">
        <v>4</v>
      </c>
      <c r="AF6" s="122">
        <v>5</v>
      </c>
      <c r="AG6" s="101">
        <v>4</v>
      </c>
      <c r="AH6" s="101">
        <v>4</v>
      </c>
      <c r="AI6" s="101">
        <v>4</v>
      </c>
    </row>
    <row r="7" spans="1:35">
      <c r="A7" s="100">
        <v>6</v>
      </c>
      <c r="B7" s="100" t="s">
        <v>64</v>
      </c>
      <c r="C7" s="100" t="s">
        <v>106</v>
      </c>
      <c r="D7" s="100">
        <v>0</v>
      </c>
      <c r="E7" s="100">
        <v>0</v>
      </c>
      <c r="F7" s="100">
        <v>0</v>
      </c>
      <c r="G7" s="100">
        <v>0</v>
      </c>
      <c r="H7" s="100">
        <v>1</v>
      </c>
      <c r="I7" s="100">
        <v>0</v>
      </c>
      <c r="J7" s="100">
        <v>0</v>
      </c>
      <c r="K7" s="101">
        <v>4</v>
      </c>
      <c r="L7" s="101">
        <v>4</v>
      </c>
      <c r="M7" s="101">
        <v>4</v>
      </c>
      <c r="N7" s="102">
        <v>4</v>
      </c>
      <c r="O7" s="102">
        <v>4</v>
      </c>
      <c r="P7" s="103">
        <v>4</v>
      </c>
      <c r="Q7" s="103">
        <v>4</v>
      </c>
      <c r="R7" s="103">
        <v>4</v>
      </c>
      <c r="S7" s="103">
        <v>4</v>
      </c>
      <c r="T7" s="103">
        <v>4</v>
      </c>
      <c r="U7" s="104">
        <v>4</v>
      </c>
      <c r="V7" s="104">
        <v>4</v>
      </c>
      <c r="W7" s="104">
        <v>4</v>
      </c>
      <c r="X7" s="104">
        <v>4</v>
      </c>
      <c r="Y7" s="104">
        <v>4</v>
      </c>
      <c r="Z7" s="120">
        <v>4</v>
      </c>
      <c r="AA7" s="120">
        <v>4</v>
      </c>
      <c r="AB7" s="120">
        <v>4</v>
      </c>
      <c r="AC7" s="120">
        <v>4</v>
      </c>
      <c r="AD7" s="120">
        <v>4</v>
      </c>
      <c r="AE7" s="124">
        <v>4</v>
      </c>
      <c r="AF7" s="122">
        <v>4</v>
      </c>
      <c r="AG7" s="101">
        <v>3</v>
      </c>
      <c r="AH7" s="101">
        <v>4</v>
      </c>
      <c r="AI7" s="101">
        <v>4</v>
      </c>
    </row>
    <row r="8" spans="1:35">
      <c r="A8" s="118">
        <v>7</v>
      </c>
      <c r="B8" s="100" t="s">
        <v>55</v>
      </c>
      <c r="C8" s="100" t="s">
        <v>107</v>
      </c>
      <c r="D8" s="100">
        <v>1</v>
      </c>
      <c r="E8" s="100">
        <v>0</v>
      </c>
      <c r="F8" s="100">
        <v>1</v>
      </c>
      <c r="G8" s="100">
        <v>0</v>
      </c>
      <c r="H8" s="100">
        <v>1</v>
      </c>
      <c r="I8" s="100">
        <v>0</v>
      </c>
      <c r="J8" s="100">
        <v>0</v>
      </c>
      <c r="K8" s="101">
        <v>5</v>
      </c>
      <c r="L8" s="101">
        <v>5</v>
      </c>
      <c r="M8" s="101">
        <v>5</v>
      </c>
      <c r="N8" s="102">
        <v>5</v>
      </c>
      <c r="O8" s="102">
        <v>5</v>
      </c>
      <c r="P8" s="103">
        <v>5</v>
      </c>
      <c r="Q8" s="103">
        <v>5</v>
      </c>
      <c r="R8" s="103">
        <v>5</v>
      </c>
      <c r="S8" s="103">
        <v>5</v>
      </c>
      <c r="T8" s="103">
        <v>5</v>
      </c>
      <c r="U8" s="104">
        <v>5</v>
      </c>
      <c r="V8" s="104">
        <v>5</v>
      </c>
      <c r="W8" s="104">
        <v>5</v>
      </c>
      <c r="X8" s="104">
        <v>5</v>
      </c>
      <c r="Y8" s="104">
        <v>5</v>
      </c>
      <c r="Z8" s="120">
        <v>5</v>
      </c>
      <c r="AA8" s="120">
        <v>5</v>
      </c>
      <c r="AB8" s="120">
        <v>5</v>
      </c>
      <c r="AC8" s="120">
        <v>5</v>
      </c>
      <c r="AD8" s="120">
        <v>5</v>
      </c>
      <c r="AE8" s="124">
        <v>5</v>
      </c>
      <c r="AF8" s="122">
        <v>5</v>
      </c>
      <c r="AG8" s="101">
        <v>5</v>
      </c>
      <c r="AH8" s="101">
        <v>5</v>
      </c>
      <c r="AI8" s="101">
        <v>5</v>
      </c>
    </row>
    <row r="9" spans="1:35">
      <c r="A9" s="100">
        <v>8</v>
      </c>
      <c r="B9" s="100" t="s">
        <v>68</v>
      </c>
      <c r="C9" s="100" t="s">
        <v>30</v>
      </c>
      <c r="D9" s="100">
        <v>1</v>
      </c>
      <c r="E9" s="100">
        <v>0</v>
      </c>
      <c r="F9" s="100">
        <v>0</v>
      </c>
      <c r="G9" s="100">
        <v>0</v>
      </c>
      <c r="H9" s="100">
        <v>0</v>
      </c>
      <c r="I9" s="100">
        <v>1</v>
      </c>
      <c r="J9" s="100">
        <v>0</v>
      </c>
      <c r="K9" s="101">
        <v>5</v>
      </c>
      <c r="L9" s="101">
        <v>4</v>
      </c>
      <c r="M9" s="101">
        <v>4</v>
      </c>
      <c r="N9" s="102">
        <v>5</v>
      </c>
      <c r="O9" s="102">
        <v>5</v>
      </c>
      <c r="P9" s="103">
        <v>5</v>
      </c>
      <c r="Q9" s="103">
        <v>5</v>
      </c>
      <c r="R9" s="103">
        <v>5</v>
      </c>
      <c r="S9" s="103">
        <v>5</v>
      </c>
      <c r="T9" s="103">
        <v>5</v>
      </c>
      <c r="U9" s="104">
        <v>4</v>
      </c>
      <c r="V9" s="104">
        <v>3</v>
      </c>
      <c r="W9" s="104">
        <v>3</v>
      </c>
      <c r="X9" s="104">
        <v>4</v>
      </c>
      <c r="Y9" s="104">
        <v>4</v>
      </c>
      <c r="Z9" s="120">
        <v>3</v>
      </c>
      <c r="AA9" s="120">
        <v>3</v>
      </c>
      <c r="AB9" s="120">
        <v>5</v>
      </c>
      <c r="AC9" s="120">
        <v>4</v>
      </c>
      <c r="AD9" s="120">
        <v>4</v>
      </c>
      <c r="AE9" s="124">
        <v>4</v>
      </c>
      <c r="AF9" s="122">
        <v>4</v>
      </c>
      <c r="AG9" s="101">
        <v>4</v>
      </c>
      <c r="AH9" s="101">
        <v>4</v>
      </c>
      <c r="AI9" s="101">
        <v>4</v>
      </c>
    </row>
    <row r="10" spans="1:35">
      <c r="A10" s="118">
        <v>9</v>
      </c>
      <c r="B10" s="100" t="s">
        <v>67</v>
      </c>
      <c r="C10" s="100" t="s">
        <v>69</v>
      </c>
      <c r="D10" s="100">
        <v>0</v>
      </c>
      <c r="E10" s="100">
        <v>0</v>
      </c>
      <c r="F10" s="100">
        <v>0</v>
      </c>
      <c r="G10" s="100">
        <v>0</v>
      </c>
      <c r="H10" s="100">
        <v>1</v>
      </c>
      <c r="I10" s="100">
        <v>0</v>
      </c>
      <c r="J10" s="100">
        <v>0</v>
      </c>
      <c r="K10" s="101">
        <v>5</v>
      </c>
      <c r="L10" s="101">
        <v>4</v>
      </c>
      <c r="M10" s="101">
        <v>4</v>
      </c>
      <c r="N10" s="102">
        <v>5</v>
      </c>
      <c r="O10" s="102">
        <v>5</v>
      </c>
      <c r="P10" s="103">
        <v>5</v>
      </c>
      <c r="Q10" s="103">
        <v>5</v>
      </c>
      <c r="R10" s="103">
        <v>5</v>
      </c>
      <c r="S10" s="103">
        <v>5</v>
      </c>
      <c r="T10" s="103">
        <v>5</v>
      </c>
      <c r="U10" s="104">
        <v>1</v>
      </c>
      <c r="V10" s="104">
        <v>2</v>
      </c>
      <c r="W10" s="104">
        <v>3</v>
      </c>
      <c r="X10" s="104">
        <v>3</v>
      </c>
      <c r="Y10" s="104">
        <v>3</v>
      </c>
      <c r="Z10" s="120">
        <v>3</v>
      </c>
      <c r="AA10" s="120">
        <v>3</v>
      </c>
      <c r="AB10" s="120">
        <v>3</v>
      </c>
      <c r="AC10" s="120">
        <v>5</v>
      </c>
      <c r="AD10" s="120">
        <v>4</v>
      </c>
      <c r="AE10" s="124">
        <v>4</v>
      </c>
      <c r="AF10" s="122">
        <v>4</v>
      </c>
      <c r="AG10" s="101">
        <v>3</v>
      </c>
      <c r="AH10" s="101">
        <v>4</v>
      </c>
      <c r="AI10" s="101">
        <v>4</v>
      </c>
    </row>
    <row r="11" spans="1:35">
      <c r="A11" s="100">
        <v>10</v>
      </c>
      <c r="B11" s="100" t="s">
        <v>67</v>
      </c>
      <c r="C11" s="100" t="s">
        <v>52</v>
      </c>
      <c r="D11" s="100">
        <v>0</v>
      </c>
      <c r="E11" s="100">
        <v>0</v>
      </c>
      <c r="F11" s="100">
        <v>0</v>
      </c>
      <c r="G11" s="100">
        <v>0</v>
      </c>
      <c r="H11" s="100">
        <v>1</v>
      </c>
      <c r="I11" s="100">
        <v>0</v>
      </c>
      <c r="J11" s="100">
        <v>0</v>
      </c>
      <c r="K11" s="101">
        <v>5</v>
      </c>
      <c r="L11" s="101">
        <v>5</v>
      </c>
      <c r="M11" s="101">
        <v>5</v>
      </c>
      <c r="N11" s="102">
        <v>5</v>
      </c>
      <c r="O11" s="102">
        <v>5</v>
      </c>
      <c r="P11" s="103">
        <v>5</v>
      </c>
      <c r="Q11" s="103">
        <v>5</v>
      </c>
      <c r="R11" s="103">
        <v>5</v>
      </c>
      <c r="S11" s="103">
        <v>5</v>
      </c>
      <c r="T11" s="103">
        <v>5</v>
      </c>
      <c r="U11" s="104">
        <v>5</v>
      </c>
      <c r="V11" s="104">
        <v>5</v>
      </c>
      <c r="W11" s="104">
        <v>5</v>
      </c>
      <c r="X11" s="104">
        <v>5</v>
      </c>
      <c r="Y11" s="104">
        <v>5</v>
      </c>
      <c r="Z11" s="120">
        <v>5</v>
      </c>
      <c r="AA11" s="120">
        <v>5</v>
      </c>
      <c r="AB11" s="120">
        <v>5</v>
      </c>
      <c r="AC11" s="120">
        <v>5</v>
      </c>
      <c r="AD11" s="120">
        <v>5</v>
      </c>
      <c r="AE11" s="124">
        <v>5</v>
      </c>
      <c r="AF11" s="122">
        <v>5</v>
      </c>
      <c r="AG11" s="101">
        <v>5</v>
      </c>
      <c r="AH11" s="101">
        <v>5</v>
      </c>
      <c r="AI11" s="101">
        <v>5</v>
      </c>
    </row>
    <row r="12" spans="1:35">
      <c r="A12" s="118">
        <v>11</v>
      </c>
      <c r="B12" s="100" t="s">
        <v>68</v>
      </c>
      <c r="C12" s="100" t="s">
        <v>48</v>
      </c>
      <c r="D12" s="100">
        <v>1</v>
      </c>
      <c r="E12" s="100">
        <v>0</v>
      </c>
      <c r="F12" s="100">
        <v>0</v>
      </c>
      <c r="G12" s="100">
        <v>0</v>
      </c>
      <c r="H12" s="100">
        <v>1</v>
      </c>
      <c r="I12" s="100">
        <v>0</v>
      </c>
      <c r="J12" s="100">
        <v>0</v>
      </c>
      <c r="K12" s="101">
        <v>5</v>
      </c>
      <c r="L12" s="101">
        <v>5</v>
      </c>
      <c r="M12" s="101">
        <v>5</v>
      </c>
      <c r="N12" s="102">
        <v>5</v>
      </c>
      <c r="O12" s="102">
        <v>5</v>
      </c>
      <c r="P12" s="103">
        <v>5</v>
      </c>
      <c r="Q12" s="103">
        <v>5</v>
      </c>
      <c r="R12" s="103">
        <v>5</v>
      </c>
      <c r="S12" s="103">
        <v>5</v>
      </c>
      <c r="T12" s="103">
        <v>5</v>
      </c>
      <c r="U12" s="104">
        <v>3</v>
      </c>
      <c r="V12" s="104">
        <v>3</v>
      </c>
      <c r="W12" s="104">
        <v>3</v>
      </c>
      <c r="X12" s="104">
        <v>4</v>
      </c>
      <c r="Y12" s="104">
        <v>4</v>
      </c>
      <c r="Z12" s="120">
        <v>4</v>
      </c>
      <c r="AA12" s="120">
        <v>4</v>
      </c>
      <c r="AB12" s="120">
        <v>4</v>
      </c>
      <c r="AC12" s="120">
        <v>5</v>
      </c>
      <c r="AD12" s="120">
        <v>5</v>
      </c>
      <c r="AE12" s="124">
        <v>4</v>
      </c>
      <c r="AF12" s="122">
        <v>4</v>
      </c>
      <c r="AG12" s="101">
        <v>4</v>
      </c>
      <c r="AH12" s="101">
        <v>4</v>
      </c>
      <c r="AI12" s="101">
        <v>4</v>
      </c>
    </row>
    <row r="13" spans="1:35">
      <c r="A13" s="100">
        <v>12</v>
      </c>
      <c r="B13" s="100" t="s">
        <v>68</v>
      </c>
      <c r="C13" s="100" t="s">
        <v>30</v>
      </c>
      <c r="D13" s="100">
        <v>0</v>
      </c>
      <c r="E13" s="100">
        <v>0</v>
      </c>
      <c r="F13" s="100">
        <v>0</v>
      </c>
      <c r="G13" s="100">
        <v>0</v>
      </c>
      <c r="H13" s="100">
        <v>1</v>
      </c>
      <c r="I13" s="100">
        <v>0</v>
      </c>
      <c r="J13" s="100">
        <v>0</v>
      </c>
      <c r="K13" s="101">
        <v>4</v>
      </c>
      <c r="L13" s="101">
        <v>2</v>
      </c>
      <c r="M13" s="101">
        <v>1</v>
      </c>
      <c r="N13" s="102">
        <v>5</v>
      </c>
      <c r="O13" s="102">
        <v>5</v>
      </c>
      <c r="P13" s="103">
        <v>3</v>
      </c>
      <c r="Q13" s="103">
        <v>4</v>
      </c>
      <c r="R13" s="103">
        <v>4</v>
      </c>
      <c r="S13" s="103">
        <v>4</v>
      </c>
      <c r="T13" s="103">
        <v>4</v>
      </c>
      <c r="U13" s="104">
        <v>5</v>
      </c>
      <c r="V13" s="104">
        <v>5</v>
      </c>
      <c r="W13" s="104">
        <v>5</v>
      </c>
      <c r="X13" s="104">
        <v>5</v>
      </c>
      <c r="Y13" s="104">
        <v>5</v>
      </c>
      <c r="Z13" s="120">
        <v>5</v>
      </c>
      <c r="AA13" s="120">
        <v>5</v>
      </c>
      <c r="AB13" s="120">
        <v>5</v>
      </c>
      <c r="AC13" s="120">
        <v>5</v>
      </c>
      <c r="AD13" s="120">
        <v>5</v>
      </c>
      <c r="AE13" s="124">
        <v>5</v>
      </c>
      <c r="AF13" s="122">
        <v>5</v>
      </c>
      <c r="AG13" s="101">
        <v>5</v>
      </c>
      <c r="AH13" s="101">
        <v>5</v>
      </c>
      <c r="AI13" s="101">
        <v>5</v>
      </c>
    </row>
    <row r="14" spans="1:35">
      <c r="A14" s="118">
        <v>13</v>
      </c>
      <c r="B14" s="100" t="s">
        <v>64</v>
      </c>
      <c r="C14" s="100" t="s">
        <v>30</v>
      </c>
      <c r="D14" s="100">
        <v>1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1">
        <v>5</v>
      </c>
      <c r="L14" s="101">
        <v>5</v>
      </c>
      <c r="M14" s="101">
        <v>5</v>
      </c>
      <c r="N14" s="102">
        <v>5</v>
      </c>
      <c r="O14" s="102">
        <v>5</v>
      </c>
      <c r="P14" s="103">
        <v>5</v>
      </c>
      <c r="Q14" s="103">
        <v>5</v>
      </c>
      <c r="R14" s="103">
        <v>5</v>
      </c>
      <c r="S14" s="103">
        <v>5</v>
      </c>
      <c r="T14" s="103">
        <v>5</v>
      </c>
      <c r="U14" s="104">
        <v>5</v>
      </c>
      <c r="V14" s="104">
        <v>5</v>
      </c>
      <c r="W14" s="104">
        <v>5</v>
      </c>
      <c r="X14" s="104">
        <v>5</v>
      </c>
      <c r="Y14" s="104">
        <v>5</v>
      </c>
      <c r="Z14" s="120">
        <v>5</v>
      </c>
      <c r="AA14" s="120">
        <v>5</v>
      </c>
      <c r="AB14" s="120">
        <v>5</v>
      </c>
      <c r="AC14" s="120">
        <v>5</v>
      </c>
      <c r="AD14" s="120">
        <v>5</v>
      </c>
      <c r="AE14" s="124">
        <v>5</v>
      </c>
      <c r="AF14" s="122">
        <v>5</v>
      </c>
      <c r="AG14" s="101">
        <v>5</v>
      </c>
      <c r="AH14" s="101">
        <v>5</v>
      </c>
      <c r="AI14" s="101">
        <v>5</v>
      </c>
    </row>
    <row r="15" spans="1:35">
      <c r="A15" s="100">
        <v>14</v>
      </c>
      <c r="B15" s="100" t="s">
        <v>68</v>
      </c>
      <c r="C15" s="100" t="s">
        <v>30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1">
        <v>4</v>
      </c>
      <c r="L15" s="101">
        <v>3</v>
      </c>
      <c r="M15" s="101">
        <v>3</v>
      </c>
      <c r="N15" s="102">
        <v>5</v>
      </c>
      <c r="O15" s="102">
        <v>5</v>
      </c>
      <c r="P15" s="103">
        <v>5</v>
      </c>
      <c r="Q15" s="103">
        <v>4</v>
      </c>
      <c r="R15" s="103">
        <v>5</v>
      </c>
      <c r="S15" s="103">
        <v>5</v>
      </c>
      <c r="T15" s="103">
        <v>4</v>
      </c>
      <c r="U15" s="104">
        <v>4</v>
      </c>
      <c r="V15" s="104">
        <v>4</v>
      </c>
      <c r="W15" s="104">
        <v>4</v>
      </c>
      <c r="X15" s="104">
        <v>3</v>
      </c>
      <c r="Y15" s="104">
        <v>3</v>
      </c>
      <c r="Z15" s="120">
        <v>4</v>
      </c>
      <c r="AA15" s="120">
        <v>3</v>
      </c>
      <c r="AB15" s="120">
        <v>4</v>
      </c>
      <c r="AC15" s="120">
        <v>3</v>
      </c>
      <c r="AD15" s="120">
        <v>3</v>
      </c>
      <c r="AE15" s="124">
        <v>4</v>
      </c>
      <c r="AF15" s="122">
        <v>4</v>
      </c>
      <c r="AG15" s="101">
        <v>4</v>
      </c>
      <c r="AH15" s="101">
        <v>4</v>
      </c>
      <c r="AI15" s="101">
        <v>4</v>
      </c>
    </row>
    <row r="16" spans="1:35">
      <c r="A16" s="118">
        <v>15</v>
      </c>
      <c r="B16" s="100" t="s">
        <v>67</v>
      </c>
      <c r="C16" s="100" t="s">
        <v>70</v>
      </c>
      <c r="D16" s="100">
        <v>1</v>
      </c>
      <c r="E16" s="100">
        <v>0</v>
      </c>
      <c r="F16" s="100">
        <v>0</v>
      </c>
      <c r="G16" s="100">
        <v>0</v>
      </c>
      <c r="H16" s="100">
        <v>1</v>
      </c>
      <c r="I16" s="100">
        <v>0</v>
      </c>
      <c r="J16" s="100">
        <v>0</v>
      </c>
      <c r="K16" s="101">
        <v>4</v>
      </c>
      <c r="L16" s="101">
        <v>4</v>
      </c>
      <c r="M16" s="101">
        <v>4</v>
      </c>
      <c r="N16" s="102">
        <v>5</v>
      </c>
      <c r="O16" s="102">
        <v>5</v>
      </c>
      <c r="P16" s="103">
        <v>5</v>
      </c>
      <c r="Q16" s="103">
        <v>5</v>
      </c>
      <c r="R16" s="103">
        <v>5</v>
      </c>
      <c r="S16" s="103">
        <v>5</v>
      </c>
      <c r="T16" s="103">
        <v>4</v>
      </c>
      <c r="U16" s="104">
        <v>3</v>
      </c>
      <c r="V16" s="104">
        <v>2</v>
      </c>
      <c r="W16" s="104">
        <v>3</v>
      </c>
      <c r="X16" s="104">
        <v>4</v>
      </c>
      <c r="Y16" s="104">
        <v>3</v>
      </c>
      <c r="Z16" s="120">
        <v>4</v>
      </c>
      <c r="AA16" s="120">
        <v>4</v>
      </c>
      <c r="AB16" s="120">
        <v>4</v>
      </c>
      <c r="AC16" s="120">
        <v>4</v>
      </c>
      <c r="AD16" s="120">
        <v>4</v>
      </c>
      <c r="AE16" s="124">
        <v>5</v>
      </c>
      <c r="AF16" s="122">
        <v>5</v>
      </c>
      <c r="AG16" s="101">
        <v>4</v>
      </c>
      <c r="AH16" s="101">
        <v>4</v>
      </c>
      <c r="AI16" s="101">
        <v>4</v>
      </c>
    </row>
    <row r="17" spans="1:35">
      <c r="A17" s="100">
        <v>16</v>
      </c>
      <c r="B17" s="100" t="s">
        <v>68</v>
      </c>
      <c r="C17" s="100" t="s">
        <v>70</v>
      </c>
      <c r="D17" s="100">
        <v>0</v>
      </c>
      <c r="E17" s="100">
        <v>0</v>
      </c>
      <c r="F17" s="100">
        <v>0</v>
      </c>
      <c r="G17" s="100">
        <v>0</v>
      </c>
      <c r="H17" s="100">
        <v>1</v>
      </c>
      <c r="I17" s="100">
        <v>0</v>
      </c>
      <c r="J17" s="100">
        <v>0</v>
      </c>
      <c r="K17" s="101">
        <v>4</v>
      </c>
      <c r="L17" s="101">
        <v>4</v>
      </c>
      <c r="M17" s="101">
        <v>4</v>
      </c>
      <c r="N17" s="102">
        <v>4</v>
      </c>
      <c r="O17" s="102">
        <v>4</v>
      </c>
      <c r="P17" s="103">
        <v>4</v>
      </c>
      <c r="Q17" s="103">
        <v>4</v>
      </c>
      <c r="R17" s="103">
        <v>4</v>
      </c>
      <c r="S17" s="103">
        <v>4</v>
      </c>
      <c r="T17" s="103">
        <v>4</v>
      </c>
      <c r="U17" s="104">
        <v>4</v>
      </c>
      <c r="V17" s="104">
        <v>4</v>
      </c>
      <c r="W17" s="104">
        <v>4</v>
      </c>
      <c r="X17" s="104">
        <v>4</v>
      </c>
      <c r="Y17" s="104">
        <v>4</v>
      </c>
      <c r="Z17" s="120">
        <v>4</v>
      </c>
      <c r="AA17" s="120">
        <v>4</v>
      </c>
      <c r="AB17" s="120">
        <v>4</v>
      </c>
      <c r="AC17" s="120">
        <v>4</v>
      </c>
      <c r="AD17" s="120">
        <v>4</v>
      </c>
      <c r="AE17" s="124">
        <v>4</v>
      </c>
      <c r="AF17" s="122">
        <v>4</v>
      </c>
      <c r="AG17" s="101">
        <v>4</v>
      </c>
      <c r="AH17" s="101">
        <v>4</v>
      </c>
      <c r="AI17" s="101">
        <v>4</v>
      </c>
    </row>
    <row r="18" spans="1:35">
      <c r="A18" s="118">
        <v>17</v>
      </c>
      <c r="B18" s="100" t="s">
        <v>68</v>
      </c>
      <c r="C18" s="100" t="s">
        <v>30</v>
      </c>
      <c r="D18" s="100">
        <v>0</v>
      </c>
      <c r="E18" s="100">
        <v>0</v>
      </c>
      <c r="F18" s="100">
        <v>0</v>
      </c>
      <c r="G18" s="100">
        <v>0</v>
      </c>
      <c r="H18" s="100">
        <v>1</v>
      </c>
      <c r="I18" s="100">
        <v>0</v>
      </c>
      <c r="J18" s="100">
        <v>0</v>
      </c>
      <c r="K18" s="101">
        <v>4</v>
      </c>
      <c r="L18" s="101">
        <v>4</v>
      </c>
      <c r="M18" s="101">
        <v>4</v>
      </c>
      <c r="N18" s="102">
        <v>4</v>
      </c>
      <c r="O18" s="102">
        <v>4</v>
      </c>
      <c r="P18" s="103">
        <v>4</v>
      </c>
      <c r="Q18" s="103">
        <v>3</v>
      </c>
      <c r="R18" s="103">
        <v>4</v>
      </c>
      <c r="S18" s="103">
        <v>4</v>
      </c>
      <c r="T18" s="103">
        <v>4</v>
      </c>
      <c r="U18" s="104">
        <v>3</v>
      </c>
      <c r="V18" s="104">
        <v>4</v>
      </c>
      <c r="W18" s="104">
        <v>3</v>
      </c>
      <c r="X18" s="104">
        <v>3</v>
      </c>
      <c r="Y18" s="104">
        <v>3</v>
      </c>
      <c r="Z18" s="120">
        <v>4</v>
      </c>
      <c r="AA18" s="120">
        <v>4</v>
      </c>
      <c r="AB18" s="120">
        <v>4</v>
      </c>
      <c r="AC18" s="120">
        <v>4</v>
      </c>
      <c r="AD18" s="120">
        <v>4</v>
      </c>
      <c r="AE18" s="124">
        <v>4</v>
      </c>
      <c r="AF18" s="122">
        <v>4</v>
      </c>
      <c r="AG18" s="101">
        <v>3</v>
      </c>
      <c r="AH18" s="101">
        <v>3</v>
      </c>
      <c r="AI18" s="101">
        <v>3</v>
      </c>
    </row>
    <row r="19" spans="1:35">
      <c r="A19" s="100">
        <v>18</v>
      </c>
      <c r="B19" s="100" t="s">
        <v>67</v>
      </c>
      <c r="C19" s="100" t="s">
        <v>30</v>
      </c>
      <c r="D19" s="100">
        <v>1</v>
      </c>
      <c r="E19" s="100">
        <v>0</v>
      </c>
      <c r="F19" s="100">
        <v>0</v>
      </c>
      <c r="G19" s="100">
        <v>0</v>
      </c>
      <c r="H19" s="100">
        <v>1</v>
      </c>
      <c r="I19" s="100">
        <v>0</v>
      </c>
      <c r="J19" s="100">
        <v>0</v>
      </c>
      <c r="K19" s="101">
        <v>5</v>
      </c>
      <c r="L19" s="101">
        <v>4</v>
      </c>
      <c r="M19" s="101">
        <v>4</v>
      </c>
      <c r="N19" s="102">
        <v>4</v>
      </c>
      <c r="O19" s="102">
        <v>4</v>
      </c>
      <c r="P19" s="103">
        <v>5</v>
      </c>
      <c r="Q19" s="103">
        <v>3</v>
      </c>
      <c r="R19" s="103">
        <v>3</v>
      </c>
      <c r="S19" s="103">
        <v>4</v>
      </c>
      <c r="T19" s="103">
        <v>4</v>
      </c>
      <c r="U19" s="104">
        <v>2</v>
      </c>
      <c r="V19" s="104">
        <v>2</v>
      </c>
      <c r="W19" s="104">
        <v>3</v>
      </c>
      <c r="X19" s="104">
        <v>2</v>
      </c>
      <c r="Y19" s="104">
        <v>2</v>
      </c>
      <c r="Z19" s="120">
        <v>3</v>
      </c>
      <c r="AA19" s="120">
        <v>2</v>
      </c>
      <c r="AB19" s="120">
        <v>4</v>
      </c>
      <c r="AC19" s="120">
        <v>4</v>
      </c>
      <c r="AD19" s="120">
        <v>4</v>
      </c>
      <c r="AE19" s="124">
        <v>4</v>
      </c>
      <c r="AF19" s="122">
        <v>4</v>
      </c>
      <c r="AG19" s="101">
        <v>3</v>
      </c>
      <c r="AH19" s="101">
        <v>3</v>
      </c>
      <c r="AI19" s="101">
        <v>3</v>
      </c>
    </row>
    <row r="20" spans="1:35">
      <c r="A20" s="118">
        <v>19</v>
      </c>
      <c r="B20" s="100" t="s">
        <v>68</v>
      </c>
      <c r="C20" s="100" t="s">
        <v>30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1">
        <v>4</v>
      </c>
      <c r="L20" s="101">
        <v>4</v>
      </c>
      <c r="M20" s="101">
        <v>4</v>
      </c>
      <c r="N20" s="102">
        <v>4</v>
      </c>
      <c r="O20" s="102">
        <v>4</v>
      </c>
      <c r="P20" s="103">
        <v>3</v>
      </c>
      <c r="Q20" s="103">
        <v>3</v>
      </c>
      <c r="R20" s="103">
        <v>3</v>
      </c>
      <c r="S20" s="103">
        <v>3</v>
      </c>
      <c r="T20" s="103">
        <v>3</v>
      </c>
      <c r="U20" s="104">
        <v>2</v>
      </c>
      <c r="V20" s="104">
        <v>2</v>
      </c>
      <c r="W20" s="104">
        <v>2</v>
      </c>
      <c r="X20" s="104">
        <v>2</v>
      </c>
      <c r="Y20" s="104">
        <v>4</v>
      </c>
      <c r="Z20" s="120">
        <v>3</v>
      </c>
      <c r="AA20" s="120">
        <v>3</v>
      </c>
      <c r="AB20" s="120">
        <v>3</v>
      </c>
      <c r="AC20" s="120">
        <v>4</v>
      </c>
      <c r="AD20" s="120">
        <v>5</v>
      </c>
      <c r="AE20" s="124">
        <v>4</v>
      </c>
      <c r="AF20" s="122">
        <v>4</v>
      </c>
      <c r="AG20" s="101">
        <v>4</v>
      </c>
      <c r="AH20" s="101">
        <v>4</v>
      </c>
      <c r="AI20" s="101">
        <v>4</v>
      </c>
    </row>
    <row r="21" spans="1:35">
      <c r="A21" s="100">
        <v>20</v>
      </c>
      <c r="B21" s="100" t="s">
        <v>67</v>
      </c>
      <c r="C21" s="100" t="s">
        <v>48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1</v>
      </c>
      <c r="K21" s="101">
        <v>5</v>
      </c>
      <c r="L21" s="101">
        <v>4</v>
      </c>
      <c r="M21" s="101">
        <v>4</v>
      </c>
      <c r="N21" s="102">
        <v>5</v>
      </c>
      <c r="O21" s="102">
        <v>5</v>
      </c>
      <c r="P21" s="103">
        <v>4</v>
      </c>
      <c r="Q21" s="103">
        <v>3</v>
      </c>
      <c r="R21" s="103">
        <v>5</v>
      </c>
      <c r="S21" s="103">
        <v>4</v>
      </c>
      <c r="T21" s="103">
        <v>4</v>
      </c>
      <c r="U21" s="104">
        <v>3</v>
      </c>
      <c r="V21" s="104">
        <v>3</v>
      </c>
      <c r="W21" s="104">
        <v>3</v>
      </c>
      <c r="X21" s="104">
        <v>3</v>
      </c>
      <c r="Y21" s="104">
        <v>3</v>
      </c>
      <c r="Z21" s="120">
        <v>4</v>
      </c>
      <c r="AA21" s="120">
        <v>4</v>
      </c>
      <c r="AB21" s="120">
        <v>4</v>
      </c>
      <c r="AC21" s="120">
        <v>4</v>
      </c>
      <c r="AD21" s="120">
        <v>4</v>
      </c>
      <c r="AE21" s="124">
        <v>4</v>
      </c>
      <c r="AF21" s="122">
        <v>4</v>
      </c>
      <c r="AG21" s="101">
        <v>3</v>
      </c>
      <c r="AH21" s="101">
        <v>4</v>
      </c>
      <c r="AI21" s="101">
        <v>4</v>
      </c>
    </row>
    <row r="22" spans="1:35" s="145" customFormat="1">
      <c r="A22" s="143">
        <v>21</v>
      </c>
      <c r="B22" s="144" t="s">
        <v>68</v>
      </c>
      <c r="C22" s="144" t="s">
        <v>48</v>
      </c>
      <c r="D22" s="144">
        <v>0</v>
      </c>
      <c r="E22" s="144">
        <v>0</v>
      </c>
      <c r="F22" s="144">
        <v>0</v>
      </c>
      <c r="G22" s="144">
        <v>1</v>
      </c>
      <c r="H22" s="144">
        <v>0</v>
      </c>
      <c r="I22" s="144">
        <v>0</v>
      </c>
      <c r="J22" s="144">
        <v>0</v>
      </c>
      <c r="K22" s="101">
        <v>4</v>
      </c>
      <c r="L22" s="101">
        <v>5</v>
      </c>
      <c r="M22" s="101">
        <v>4</v>
      </c>
      <c r="N22" s="102">
        <v>4</v>
      </c>
      <c r="O22" s="102">
        <v>5</v>
      </c>
      <c r="P22" s="103">
        <v>4</v>
      </c>
      <c r="Q22" s="103">
        <v>3</v>
      </c>
      <c r="R22" s="103">
        <v>4</v>
      </c>
      <c r="S22" s="103">
        <v>4</v>
      </c>
      <c r="T22" s="103">
        <v>4</v>
      </c>
      <c r="U22" s="104">
        <v>3</v>
      </c>
      <c r="V22" s="104">
        <v>3</v>
      </c>
      <c r="W22" s="104">
        <v>3</v>
      </c>
      <c r="X22" s="104">
        <v>3</v>
      </c>
      <c r="Y22" s="104">
        <v>3</v>
      </c>
      <c r="Z22" s="120">
        <v>3</v>
      </c>
      <c r="AA22" s="120">
        <v>3</v>
      </c>
      <c r="AB22" s="120">
        <v>3</v>
      </c>
      <c r="AC22" s="120">
        <v>3</v>
      </c>
      <c r="AD22" s="120">
        <v>3</v>
      </c>
      <c r="AE22" s="124">
        <v>3</v>
      </c>
      <c r="AF22" s="122">
        <v>4</v>
      </c>
      <c r="AG22" s="101">
        <v>3</v>
      </c>
      <c r="AH22" s="101">
        <v>3</v>
      </c>
      <c r="AI22" s="101">
        <v>3</v>
      </c>
    </row>
    <row r="23" spans="1:35">
      <c r="A23" s="100">
        <v>22</v>
      </c>
      <c r="B23" s="100" t="s">
        <v>67</v>
      </c>
      <c r="C23" s="100" t="s">
        <v>112</v>
      </c>
      <c r="D23" s="100">
        <v>0</v>
      </c>
      <c r="E23" s="100">
        <v>0</v>
      </c>
      <c r="F23" s="100">
        <v>0</v>
      </c>
      <c r="G23" s="100">
        <v>0</v>
      </c>
      <c r="H23" s="100">
        <v>1</v>
      </c>
      <c r="I23" s="100">
        <v>0</v>
      </c>
      <c r="J23" s="100">
        <v>0</v>
      </c>
      <c r="K23" s="101">
        <v>4</v>
      </c>
      <c r="L23" s="101">
        <v>5</v>
      </c>
      <c r="M23" s="101">
        <v>5</v>
      </c>
      <c r="N23" s="102">
        <v>5</v>
      </c>
      <c r="O23" s="102">
        <v>5</v>
      </c>
      <c r="P23" s="103">
        <v>5</v>
      </c>
      <c r="Q23" s="103">
        <v>5</v>
      </c>
      <c r="R23" s="103">
        <v>5</v>
      </c>
      <c r="S23" s="103">
        <v>5</v>
      </c>
      <c r="T23" s="103">
        <v>5</v>
      </c>
      <c r="U23" s="104">
        <v>3</v>
      </c>
      <c r="V23" s="104">
        <v>3</v>
      </c>
      <c r="W23" s="104">
        <v>2</v>
      </c>
      <c r="X23" s="104">
        <v>3</v>
      </c>
      <c r="Y23" s="104">
        <v>3</v>
      </c>
      <c r="Z23" s="120">
        <v>4</v>
      </c>
      <c r="AA23" s="120">
        <v>4</v>
      </c>
      <c r="AB23" s="120">
        <v>4</v>
      </c>
      <c r="AC23" s="120">
        <v>4</v>
      </c>
      <c r="AD23" s="120">
        <v>4</v>
      </c>
      <c r="AE23" s="124">
        <v>4</v>
      </c>
      <c r="AF23" s="122">
        <v>4</v>
      </c>
      <c r="AG23" s="101">
        <v>4</v>
      </c>
      <c r="AH23" s="101">
        <v>4</v>
      </c>
      <c r="AI23" s="101">
        <v>4</v>
      </c>
    </row>
    <row r="24" spans="1:35">
      <c r="A24" s="118">
        <v>23</v>
      </c>
      <c r="B24" s="100" t="s">
        <v>67</v>
      </c>
      <c r="C24" s="100" t="s">
        <v>54</v>
      </c>
      <c r="D24" s="100">
        <v>1</v>
      </c>
      <c r="E24" s="100">
        <v>0</v>
      </c>
      <c r="F24" s="100">
        <v>1</v>
      </c>
      <c r="G24" s="100">
        <v>0</v>
      </c>
      <c r="H24" s="100">
        <v>0</v>
      </c>
      <c r="I24" s="100">
        <v>0</v>
      </c>
      <c r="J24" s="100">
        <v>0</v>
      </c>
      <c r="K24" s="101">
        <v>5</v>
      </c>
      <c r="L24" s="101">
        <v>5</v>
      </c>
      <c r="M24" s="101">
        <v>5</v>
      </c>
      <c r="N24" s="102">
        <v>5</v>
      </c>
      <c r="O24" s="102">
        <v>5</v>
      </c>
      <c r="P24" s="103">
        <v>5</v>
      </c>
      <c r="Q24" s="103">
        <v>5</v>
      </c>
      <c r="R24" s="103">
        <v>5</v>
      </c>
      <c r="S24" s="103">
        <v>5</v>
      </c>
      <c r="T24" s="103">
        <v>5</v>
      </c>
      <c r="U24" s="104">
        <v>3</v>
      </c>
      <c r="V24" s="104">
        <v>3</v>
      </c>
      <c r="W24" s="104">
        <v>3</v>
      </c>
      <c r="X24" s="104">
        <v>3</v>
      </c>
      <c r="Y24" s="104">
        <v>3</v>
      </c>
      <c r="Z24" s="120">
        <v>4</v>
      </c>
      <c r="AA24" s="120">
        <v>4</v>
      </c>
      <c r="AB24" s="120">
        <v>4</v>
      </c>
      <c r="AC24" s="120">
        <v>4</v>
      </c>
      <c r="AD24" s="120">
        <v>4</v>
      </c>
      <c r="AE24" s="124">
        <v>4</v>
      </c>
      <c r="AF24" s="122">
        <v>4</v>
      </c>
      <c r="AG24" s="101">
        <v>4</v>
      </c>
      <c r="AH24" s="101">
        <v>4</v>
      </c>
      <c r="AI24" s="101">
        <v>4</v>
      </c>
    </row>
    <row r="25" spans="1:35">
      <c r="A25" s="100">
        <v>24</v>
      </c>
      <c r="B25" s="100" t="s">
        <v>67</v>
      </c>
      <c r="C25" s="100" t="s">
        <v>53</v>
      </c>
      <c r="D25" s="100">
        <v>0</v>
      </c>
      <c r="E25" s="100">
        <v>0</v>
      </c>
      <c r="F25" s="100">
        <v>0</v>
      </c>
      <c r="G25" s="100">
        <v>0</v>
      </c>
      <c r="H25" s="100">
        <v>1</v>
      </c>
      <c r="I25" s="100">
        <v>0</v>
      </c>
      <c r="J25" s="100">
        <v>0</v>
      </c>
      <c r="K25" s="101">
        <v>5</v>
      </c>
      <c r="L25" s="101">
        <v>3</v>
      </c>
      <c r="M25" s="101">
        <v>4</v>
      </c>
      <c r="N25" s="102">
        <v>5</v>
      </c>
      <c r="O25" s="102">
        <v>5</v>
      </c>
      <c r="P25" s="103">
        <v>5</v>
      </c>
      <c r="Q25" s="103">
        <v>5</v>
      </c>
      <c r="R25" s="103">
        <v>5</v>
      </c>
      <c r="S25" s="103">
        <v>5</v>
      </c>
      <c r="T25" s="103">
        <v>5</v>
      </c>
      <c r="U25" s="104">
        <v>3</v>
      </c>
      <c r="V25" s="104">
        <v>3</v>
      </c>
      <c r="W25" s="104">
        <v>2</v>
      </c>
      <c r="X25" s="104">
        <v>4</v>
      </c>
      <c r="Y25" s="104">
        <v>3</v>
      </c>
      <c r="Z25" s="120">
        <v>4</v>
      </c>
      <c r="AA25" s="120">
        <v>4</v>
      </c>
      <c r="AB25" s="120">
        <v>4</v>
      </c>
      <c r="AC25" s="120">
        <v>4</v>
      </c>
      <c r="AD25" s="120">
        <v>4</v>
      </c>
      <c r="AE25" s="124">
        <v>4</v>
      </c>
      <c r="AF25" s="122">
        <v>4</v>
      </c>
      <c r="AG25" s="101">
        <v>4</v>
      </c>
      <c r="AH25" s="101">
        <v>4</v>
      </c>
      <c r="AI25" s="101">
        <v>4</v>
      </c>
    </row>
    <row r="26" spans="1:35">
      <c r="A26" s="118">
        <v>25</v>
      </c>
      <c r="B26" s="100" t="s">
        <v>67</v>
      </c>
      <c r="C26" s="100" t="s">
        <v>53</v>
      </c>
      <c r="D26" s="100">
        <v>0</v>
      </c>
      <c r="E26" s="100">
        <v>0</v>
      </c>
      <c r="F26" s="100">
        <v>0</v>
      </c>
      <c r="G26" s="100">
        <v>0</v>
      </c>
      <c r="H26" s="100">
        <v>1</v>
      </c>
      <c r="I26" s="100">
        <v>0</v>
      </c>
      <c r="J26" s="100">
        <v>0</v>
      </c>
      <c r="K26" s="101">
        <v>4</v>
      </c>
      <c r="L26" s="101">
        <v>3</v>
      </c>
      <c r="M26" s="101">
        <v>3</v>
      </c>
      <c r="N26" s="102">
        <v>4</v>
      </c>
      <c r="O26" s="102">
        <v>4</v>
      </c>
      <c r="P26" s="103">
        <v>4</v>
      </c>
      <c r="Q26" s="103">
        <v>4</v>
      </c>
      <c r="R26" s="103">
        <v>4</v>
      </c>
      <c r="S26" s="103">
        <v>4</v>
      </c>
      <c r="T26" s="103">
        <v>4</v>
      </c>
      <c r="U26" s="104">
        <v>3</v>
      </c>
      <c r="V26" s="104">
        <v>3</v>
      </c>
      <c r="W26" s="104">
        <v>3</v>
      </c>
      <c r="X26" s="104">
        <v>3</v>
      </c>
      <c r="Y26" s="104">
        <v>3</v>
      </c>
      <c r="Z26" s="120">
        <v>4</v>
      </c>
      <c r="AA26" s="120">
        <v>4</v>
      </c>
      <c r="AB26" s="120">
        <v>4</v>
      </c>
      <c r="AC26" s="120">
        <v>4</v>
      </c>
      <c r="AD26" s="120">
        <v>4</v>
      </c>
      <c r="AE26" s="124">
        <v>4</v>
      </c>
      <c r="AF26" s="122">
        <v>4</v>
      </c>
      <c r="AG26" s="101">
        <v>4</v>
      </c>
      <c r="AH26" s="101">
        <v>4</v>
      </c>
      <c r="AI26" s="101">
        <v>4</v>
      </c>
    </row>
    <row r="27" spans="1:35">
      <c r="A27" s="100">
        <v>26</v>
      </c>
      <c r="B27" s="100" t="s">
        <v>68</v>
      </c>
      <c r="C27" s="100" t="s">
        <v>53</v>
      </c>
      <c r="D27" s="100">
        <v>0</v>
      </c>
      <c r="E27" s="100">
        <v>0</v>
      </c>
      <c r="F27" s="100">
        <v>0</v>
      </c>
      <c r="G27" s="100">
        <v>0</v>
      </c>
      <c r="H27" s="100">
        <v>1</v>
      </c>
      <c r="I27" s="100">
        <v>0</v>
      </c>
      <c r="J27" s="100">
        <v>0</v>
      </c>
      <c r="K27" s="101">
        <v>4</v>
      </c>
      <c r="L27" s="101">
        <v>3</v>
      </c>
      <c r="M27" s="101">
        <v>4</v>
      </c>
      <c r="N27" s="102">
        <v>4</v>
      </c>
      <c r="O27" s="102">
        <v>4</v>
      </c>
      <c r="P27" s="103">
        <v>3</v>
      </c>
      <c r="Q27" s="103">
        <v>4</v>
      </c>
      <c r="R27" s="103">
        <v>4</v>
      </c>
      <c r="S27" s="103">
        <v>4</v>
      </c>
      <c r="T27" s="103">
        <v>4</v>
      </c>
      <c r="U27" s="104">
        <v>3</v>
      </c>
      <c r="V27" s="104">
        <v>3</v>
      </c>
      <c r="W27" s="104">
        <v>3</v>
      </c>
      <c r="X27" s="104">
        <v>4</v>
      </c>
      <c r="Y27" s="104">
        <v>5</v>
      </c>
      <c r="Z27" s="120">
        <v>4</v>
      </c>
      <c r="AA27" s="120">
        <v>4</v>
      </c>
      <c r="AB27" s="120">
        <v>4</v>
      </c>
      <c r="AC27" s="120">
        <v>4</v>
      </c>
      <c r="AD27" s="120">
        <v>5</v>
      </c>
      <c r="AE27" s="124">
        <v>4</v>
      </c>
      <c r="AF27" s="122">
        <v>3</v>
      </c>
      <c r="AG27" s="101">
        <v>4</v>
      </c>
      <c r="AH27" s="101">
        <v>4</v>
      </c>
      <c r="AI27" s="101">
        <v>4</v>
      </c>
    </row>
    <row r="28" spans="1:35">
      <c r="A28" s="118">
        <v>27</v>
      </c>
      <c r="B28" s="100" t="s">
        <v>67</v>
      </c>
      <c r="C28" s="100" t="s">
        <v>48</v>
      </c>
      <c r="D28" s="100">
        <v>0</v>
      </c>
      <c r="E28" s="100">
        <v>1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1">
        <v>4</v>
      </c>
      <c r="L28" s="101">
        <v>4</v>
      </c>
      <c r="M28" s="101">
        <v>4</v>
      </c>
      <c r="N28" s="102">
        <v>5</v>
      </c>
      <c r="O28" s="102">
        <v>5</v>
      </c>
      <c r="P28" s="103">
        <v>5</v>
      </c>
      <c r="Q28" s="103">
        <v>4</v>
      </c>
      <c r="R28" s="103">
        <v>5</v>
      </c>
      <c r="S28" s="103">
        <v>5</v>
      </c>
      <c r="T28" s="103">
        <v>5</v>
      </c>
      <c r="U28" s="104">
        <v>4</v>
      </c>
      <c r="V28" s="104">
        <v>3</v>
      </c>
      <c r="W28" s="104">
        <v>3</v>
      </c>
      <c r="X28" s="104">
        <v>4</v>
      </c>
      <c r="Y28" s="104">
        <v>4</v>
      </c>
      <c r="Z28" s="120">
        <v>4</v>
      </c>
      <c r="AA28" s="120">
        <v>4</v>
      </c>
      <c r="AB28" s="120">
        <v>4</v>
      </c>
      <c r="AC28" s="120">
        <v>4</v>
      </c>
      <c r="AD28" s="120">
        <v>4</v>
      </c>
      <c r="AE28" s="124">
        <v>4</v>
      </c>
      <c r="AF28" s="122">
        <v>4</v>
      </c>
      <c r="AG28" s="101">
        <v>4</v>
      </c>
      <c r="AH28" s="101">
        <v>4</v>
      </c>
      <c r="AI28" s="101">
        <v>4</v>
      </c>
    </row>
    <row r="29" spans="1:35">
      <c r="A29" s="100">
        <v>28</v>
      </c>
      <c r="B29" s="100" t="s">
        <v>68</v>
      </c>
      <c r="C29" s="100" t="s">
        <v>30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1</v>
      </c>
      <c r="J29" s="100">
        <v>0</v>
      </c>
      <c r="K29" s="101">
        <v>4</v>
      </c>
      <c r="L29" s="101">
        <v>4</v>
      </c>
      <c r="M29" s="101">
        <v>4</v>
      </c>
      <c r="N29" s="102">
        <v>5</v>
      </c>
      <c r="O29" s="102">
        <v>4</v>
      </c>
      <c r="P29" s="103">
        <v>4</v>
      </c>
      <c r="Q29" s="103">
        <v>4</v>
      </c>
      <c r="R29" s="103">
        <v>3</v>
      </c>
      <c r="S29" s="103">
        <v>4</v>
      </c>
      <c r="T29" s="103">
        <v>5</v>
      </c>
      <c r="U29" s="104">
        <v>4</v>
      </c>
      <c r="V29" s="104">
        <v>4</v>
      </c>
      <c r="W29" s="104">
        <v>4</v>
      </c>
      <c r="X29" s="104">
        <v>4</v>
      </c>
      <c r="Y29" s="104">
        <v>4</v>
      </c>
      <c r="Z29" s="120">
        <v>4</v>
      </c>
      <c r="AA29" s="120">
        <v>4</v>
      </c>
      <c r="AB29" s="120">
        <v>4</v>
      </c>
      <c r="AC29" s="120">
        <v>4</v>
      </c>
      <c r="AD29" s="120">
        <v>4</v>
      </c>
      <c r="AE29" s="124">
        <v>4</v>
      </c>
      <c r="AF29" s="122">
        <v>4</v>
      </c>
      <c r="AG29" s="101">
        <v>1</v>
      </c>
      <c r="AH29" s="101">
        <v>4</v>
      </c>
      <c r="AI29" s="101">
        <v>4</v>
      </c>
    </row>
    <row r="30" spans="1:35">
      <c r="A30" s="118">
        <v>29</v>
      </c>
      <c r="B30" s="100" t="s">
        <v>67</v>
      </c>
      <c r="C30" s="100" t="s">
        <v>30</v>
      </c>
      <c r="D30" s="100">
        <v>0</v>
      </c>
      <c r="E30" s="100">
        <v>0</v>
      </c>
      <c r="F30" s="100">
        <v>1</v>
      </c>
      <c r="G30" s="100">
        <v>0</v>
      </c>
      <c r="H30" s="100">
        <v>0</v>
      </c>
      <c r="I30" s="100">
        <v>0</v>
      </c>
      <c r="J30" s="100">
        <v>0</v>
      </c>
      <c r="K30" s="101">
        <v>5</v>
      </c>
      <c r="L30" s="101">
        <v>4</v>
      </c>
      <c r="M30" s="101">
        <v>4</v>
      </c>
      <c r="N30" s="102">
        <v>4</v>
      </c>
      <c r="O30" s="102">
        <v>4</v>
      </c>
      <c r="P30" s="103">
        <v>4</v>
      </c>
      <c r="Q30" s="103">
        <v>4</v>
      </c>
      <c r="R30" s="103">
        <v>4</v>
      </c>
      <c r="S30" s="103">
        <v>4</v>
      </c>
      <c r="T30" s="103">
        <v>4</v>
      </c>
      <c r="U30" s="104">
        <v>3</v>
      </c>
      <c r="V30" s="104">
        <v>3</v>
      </c>
      <c r="W30" s="104">
        <v>3</v>
      </c>
      <c r="X30" s="104">
        <v>3</v>
      </c>
      <c r="Y30" s="104">
        <v>3</v>
      </c>
      <c r="Z30" s="120">
        <v>4</v>
      </c>
      <c r="AA30" s="120">
        <v>4</v>
      </c>
      <c r="AB30" s="120">
        <v>4</v>
      </c>
      <c r="AC30" s="120">
        <v>4</v>
      </c>
      <c r="AD30" s="120">
        <v>4</v>
      </c>
      <c r="AE30" s="124">
        <v>4</v>
      </c>
      <c r="AF30" s="122">
        <v>5</v>
      </c>
      <c r="AG30" s="101">
        <v>4</v>
      </c>
      <c r="AH30" s="101">
        <v>4</v>
      </c>
      <c r="AI30" s="101">
        <v>4</v>
      </c>
    </row>
    <row r="31" spans="1:35">
      <c r="A31" s="100">
        <v>30</v>
      </c>
      <c r="B31" s="100" t="s">
        <v>67</v>
      </c>
      <c r="C31" s="100" t="s">
        <v>30</v>
      </c>
      <c r="D31" s="100">
        <v>0</v>
      </c>
      <c r="E31" s="100">
        <v>0</v>
      </c>
      <c r="F31" s="100">
        <v>1</v>
      </c>
      <c r="G31" s="100">
        <v>0</v>
      </c>
      <c r="H31" s="100">
        <v>0</v>
      </c>
      <c r="I31" s="100">
        <v>0</v>
      </c>
      <c r="J31" s="100">
        <v>0</v>
      </c>
      <c r="K31" s="101">
        <v>5</v>
      </c>
      <c r="L31" s="101">
        <v>5</v>
      </c>
      <c r="M31" s="101">
        <v>5</v>
      </c>
      <c r="N31" s="102">
        <v>5</v>
      </c>
      <c r="O31" s="102">
        <v>5</v>
      </c>
      <c r="P31" s="103">
        <v>5</v>
      </c>
      <c r="Q31" s="103">
        <v>5</v>
      </c>
      <c r="R31" s="103">
        <v>5</v>
      </c>
      <c r="S31" s="103">
        <v>5</v>
      </c>
      <c r="T31" s="103">
        <v>5</v>
      </c>
      <c r="U31" s="104">
        <v>2</v>
      </c>
      <c r="V31" s="104">
        <v>2</v>
      </c>
      <c r="W31" s="104">
        <v>2</v>
      </c>
      <c r="X31" s="104">
        <v>2</v>
      </c>
      <c r="Y31" s="104">
        <v>2</v>
      </c>
      <c r="Z31" s="120">
        <v>4</v>
      </c>
      <c r="AA31" s="120">
        <v>4</v>
      </c>
      <c r="AB31" s="120">
        <v>4</v>
      </c>
      <c r="AC31" s="120">
        <v>4</v>
      </c>
      <c r="AD31" s="120">
        <v>4</v>
      </c>
      <c r="AE31" s="124">
        <v>4</v>
      </c>
      <c r="AF31" s="122">
        <v>5</v>
      </c>
      <c r="AG31" s="101">
        <v>3</v>
      </c>
      <c r="AH31" s="101">
        <v>3</v>
      </c>
      <c r="AI31" s="101">
        <v>3</v>
      </c>
    </row>
    <row r="32" spans="1:35">
      <c r="A32" s="118">
        <v>31</v>
      </c>
      <c r="B32" s="100" t="s">
        <v>67</v>
      </c>
      <c r="C32" s="100" t="s">
        <v>69</v>
      </c>
      <c r="D32" s="100">
        <v>1</v>
      </c>
      <c r="E32" s="100">
        <v>0</v>
      </c>
      <c r="F32" s="100">
        <v>0</v>
      </c>
      <c r="G32" s="100">
        <v>1</v>
      </c>
      <c r="H32" s="100">
        <v>0</v>
      </c>
      <c r="I32" s="100">
        <v>0</v>
      </c>
      <c r="J32" s="100">
        <v>0</v>
      </c>
      <c r="K32" s="101">
        <v>4</v>
      </c>
      <c r="L32" s="101">
        <v>4</v>
      </c>
      <c r="M32" s="101">
        <v>4</v>
      </c>
      <c r="N32" s="102">
        <v>5</v>
      </c>
      <c r="O32" s="102">
        <v>4</v>
      </c>
      <c r="P32" s="103">
        <v>5</v>
      </c>
      <c r="Q32" s="103">
        <v>5</v>
      </c>
      <c r="R32" s="103">
        <v>5</v>
      </c>
      <c r="S32" s="103">
        <v>5</v>
      </c>
      <c r="T32" s="103">
        <v>5</v>
      </c>
      <c r="U32" s="104">
        <v>3</v>
      </c>
      <c r="V32" s="104">
        <v>3</v>
      </c>
      <c r="W32" s="104">
        <v>2</v>
      </c>
      <c r="X32" s="104">
        <v>2</v>
      </c>
      <c r="Y32" s="104">
        <v>2</v>
      </c>
      <c r="Z32" s="120">
        <v>4</v>
      </c>
      <c r="AA32" s="120">
        <v>4</v>
      </c>
      <c r="AB32" s="120">
        <v>4</v>
      </c>
      <c r="AC32" s="120">
        <v>4</v>
      </c>
      <c r="AD32" s="120">
        <v>4</v>
      </c>
      <c r="AE32" s="124">
        <v>4</v>
      </c>
      <c r="AF32" s="122">
        <v>4</v>
      </c>
      <c r="AG32" s="101">
        <v>3</v>
      </c>
      <c r="AH32" s="101">
        <v>3</v>
      </c>
      <c r="AI32" s="101">
        <v>3</v>
      </c>
    </row>
    <row r="33" spans="1:63">
      <c r="A33" s="100">
        <v>32</v>
      </c>
      <c r="B33" s="100" t="s">
        <v>67</v>
      </c>
      <c r="C33" s="100" t="s">
        <v>30</v>
      </c>
      <c r="D33" s="100">
        <v>0</v>
      </c>
      <c r="E33" s="100">
        <v>0</v>
      </c>
      <c r="F33" s="100">
        <v>0</v>
      </c>
      <c r="G33" s="100">
        <v>1</v>
      </c>
      <c r="H33" s="100">
        <v>0</v>
      </c>
      <c r="I33" s="100">
        <v>0</v>
      </c>
      <c r="J33" s="100">
        <v>0</v>
      </c>
      <c r="K33" s="101">
        <v>4</v>
      </c>
      <c r="L33" s="101">
        <v>4</v>
      </c>
      <c r="M33" s="101">
        <v>4</v>
      </c>
      <c r="N33" s="102">
        <v>4</v>
      </c>
      <c r="O33" s="102">
        <v>4</v>
      </c>
      <c r="P33" s="103">
        <v>4</v>
      </c>
      <c r="Q33" s="103">
        <v>4</v>
      </c>
      <c r="R33" s="103">
        <v>4</v>
      </c>
      <c r="S33" s="103">
        <v>4</v>
      </c>
      <c r="T33" s="103">
        <v>4</v>
      </c>
      <c r="U33" s="104">
        <v>3</v>
      </c>
      <c r="V33" s="104">
        <v>3</v>
      </c>
      <c r="W33" s="104">
        <v>2</v>
      </c>
      <c r="X33" s="104">
        <v>2</v>
      </c>
      <c r="Y33" s="104">
        <v>3</v>
      </c>
      <c r="Z33" s="120">
        <v>4</v>
      </c>
      <c r="AA33" s="120">
        <v>4</v>
      </c>
      <c r="AB33" s="120">
        <v>4</v>
      </c>
      <c r="AC33" s="120">
        <v>4</v>
      </c>
      <c r="AD33" s="120">
        <v>4</v>
      </c>
      <c r="AE33" s="124">
        <v>4</v>
      </c>
      <c r="AF33" s="122">
        <v>4</v>
      </c>
      <c r="AG33" s="101">
        <v>4</v>
      </c>
      <c r="AH33" s="101">
        <v>4</v>
      </c>
      <c r="AI33" s="101">
        <v>4</v>
      </c>
    </row>
    <row r="34" spans="1:63">
      <c r="A34" s="118">
        <v>33</v>
      </c>
      <c r="B34" s="100" t="s">
        <v>68</v>
      </c>
      <c r="C34" s="100" t="s">
        <v>48</v>
      </c>
      <c r="D34" s="100">
        <v>1</v>
      </c>
      <c r="E34" s="100">
        <v>0</v>
      </c>
      <c r="F34" s="100">
        <v>0</v>
      </c>
      <c r="G34" s="100">
        <v>0</v>
      </c>
      <c r="H34" s="100">
        <v>1</v>
      </c>
      <c r="I34" s="100">
        <v>0</v>
      </c>
      <c r="J34" s="100">
        <v>0</v>
      </c>
      <c r="K34" s="101">
        <v>5</v>
      </c>
      <c r="L34" s="101">
        <v>5</v>
      </c>
      <c r="M34" s="101">
        <v>5</v>
      </c>
      <c r="N34" s="102">
        <v>5</v>
      </c>
      <c r="O34" s="102">
        <v>5</v>
      </c>
      <c r="P34" s="103">
        <v>5</v>
      </c>
      <c r="Q34" s="103">
        <v>4</v>
      </c>
      <c r="R34" s="103">
        <v>5</v>
      </c>
      <c r="S34" s="103">
        <v>5</v>
      </c>
      <c r="T34" s="103">
        <v>5</v>
      </c>
      <c r="U34" s="104">
        <v>3</v>
      </c>
      <c r="V34" s="104">
        <v>3</v>
      </c>
      <c r="W34" s="104">
        <v>3</v>
      </c>
      <c r="X34" s="104">
        <v>3</v>
      </c>
      <c r="Y34" s="104">
        <v>3</v>
      </c>
      <c r="Z34" s="120">
        <v>4</v>
      </c>
      <c r="AA34" s="120">
        <v>4</v>
      </c>
      <c r="AB34" s="120">
        <v>4</v>
      </c>
      <c r="AC34" s="120">
        <v>4</v>
      </c>
      <c r="AD34" s="120">
        <v>4</v>
      </c>
      <c r="AE34" s="124">
        <v>4</v>
      </c>
      <c r="AF34" s="122">
        <v>5</v>
      </c>
      <c r="AG34" s="101">
        <v>4</v>
      </c>
      <c r="AH34" s="101">
        <v>4</v>
      </c>
      <c r="AI34" s="101">
        <v>4</v>
      </c>
    </row>
    <row r="35" spans="1:63">
      <c r="A35" s="100">
        <v>34</v>
      </c>
      <c r="B35" s="100" t="s">
        <v>68</v>
      </c>
      <c r="C35" s="100" t="s">
        <v>48</v>
      </c>
      <c r="D35" s="100">
        <v>0</v>
      </c>
      <c r="E35" s="100">
        <v>0</v>
      </c>
      <c r="F35" s="100">
        <v>0</v>
      </c>
      <c r="G35" s="100">
        <v>0</v>
      </c>
      <c r="H35" s="100">
        <v>1</v>
      </c>
      <c r="I35" s="100">
        <v>0</v>
      </c>
      <c r="J35" s="100">
        <v>0</v>
      </c>
      <c r="K35" s="101">
        <v>5</v>
      </c>
      <c r="L35" s="101">
        <v>5</v>
      </c>
      <c r="M35" s="101">
        <v>4</v>
      </c>
      <c r="N35" s="102">
        <v>5</v>
      </c>
      <c r="O35" s="102">
        <v>5</v>
      </c>
      <c r="P35" s="103">
        <v>4</v>
      </c>
      <c r="Q35" s="103">
        <v>4</v>
      </c>
      <c r="R35" s="103">
        <v>4</v>
      </c>
      <c r="S35" s="103">
        <v>4</v>
      </c>
      <c r="T35" s="103">
        <v>5</v>
      </c>
      <c r="U35" s="104">
        <v>5</v>
      </c>
      <c r="V35" s="104">
        <v>5</v>
      </c>
      <c r="W35" s="104">
        <v>5</v>
      </c>
      <c r="X35" s="104">
        <v>5</v>
      </c>
      <c r="Y35" s="104">
        <v>5</v>
      </c>
      <c r="Z35" s="120">
        <v>5</v>
      </c>
      <c r="AA35" s="120">
        <v>5</v>
      </c>
      <c r="AB35" s="120">
        <v>5</v>
      </c>
      <c r="AC35" s="120">
        <v>5</v>
      </c>
      <c r="AD35" s="120">
        <v>5</v>
      </c>
      <c r="AE35" s="124">
        <v>5</v>
      </c>
      <c r="AF35" s="122">
        <v>5</v>
      </c>
      <c r="AG35" s="101">
        <v>5</v>
      </c>
      <c r="AH35" s="101">
        <v>5</v>
      </c>
      <c r="AI35" s="101">
        <v>5</v>
      </c>
    </row>
    <row r="36" spans="1:63" s="92" customFormat="1">
      <c r="A36" s="13"/>
      <c r="B36" s="13"/>
      <c r="C36" s="13"/>
      <c r="D36" s="114">
        <f>COUNTIF(D2:D35,1)</f>
        <v>13</v>
      </c>
      <c r="E36" s="114">
        <f t="shared" ref="E36:J36" si="0">COUNTIF(E2:E35,1)</f>
        <v>2</v>
      </c>
      <c r="F36" s="114">
        <f t="shared" si="0"/>
        <v>7</v>
      </c>
      <c r="G36" s="114">
        <f t="shared" si="0"/>
        <v>3</v>
      </c>
      <c r="H36" s="114">
        <f t="shared" si="0"/>
        <v>19</v>
      </c>
      <c r="I36" s="114">
        <f t="shared" si="0"/>
        <v>2</v>
      </c>
      <c r="J36" s="114">
        <f t="shared" si="0"/>
        <v>1</v>
      </c>
      <c r="K36" s="115">
        <f t="shared" ref="K36:AH36" si="1">AVERAGE(K2:K35)</f>
        <v>4.5</v>
      </c>
      <c r="L36" s="115">
        <f t="shared" si="1"/>
        <v>4.2058823529411766</v>
      </c>
      <c r="M36" s="115">
        <f t="shared" si="1"/>
        <v>4.117647058823529</v>
      </c>
      <c r="N36" s="115">
        <f t="shared" si="1"/>
        <v>4.6470588235294121</v>
      </c>
      <c r="O36" s="115">
        <f t="shared" si="1"/>
        <v>4.617647058823529</v>
      </c>
      <c r="P36" s="115">
        <f t="shared" si="1"/>
        <v>4.4411764705882355</v>
      </c>
      <c r="Q36" s="115">
        <f t="shared" si="1"/>
        <v>4.2647058823529411</v>
      </c>
      <c r="R36" s="115">
        <f t="shared" si="1"/>
        <v>4.4411764705882355</v>
      </c>
      <c r="S36" s="115">
        <f t="shared" si="1"/>
        <v>4.4705882352941178</v>
      </c>
      <c r="T36" s="115">
        <f t="shared" si="1"/>
        <v>4.4705882352941178</v>
      </c>
      <c r="U36" s="115">
        <f t="shared" si="1"/>
        <v>3.5</v>
      </c>
      <c r="V36" s="115">
        <f t="shared" si="1"/>
        <v>3.4705882352941178</v>
      </c>
      <c r="W36" s="115">
        <f t="shared" si="1"/>
        <v>3.2941176470588234</v>
      </c>
      <c r="X36" s="115">
        <f t="shared" si="1"/>
        <v>3.5</v>
      </c>
      <c r="Y36" s="115">
        <f t="shared" si="1"/>
        <v>3.5294117647058822</v>
      </c>
      <c r="Z36" s="115">
        <f t="shared" si="1"/>
        <v>3.9705882352941178</v>
      </c>
      <c r="AA36" s="115">
        <f t="shared" si="1"/>
        <v>3.9117647058823528</v>
      </c>
      <c r="AB36" s="115">
        <f t="shared" si="1"/>
        <v>4.0588235294117645</v>
      </c>
      <c r="AC36" s="115">
        <f t="shared" si="1"/>
        <v>4.1470588235294121</v>
      </c>
      <c r="AD36" s="115">
        <f t="shared" si="1"/>
        <v>4.1764705882352944</v>
      </c>
      <c r="AE36" s="115">
        <f t="shared" si="1"/>
        <v>4.2058823529411766</v>
      </c>
      <c r="AF36" s="115">
        <f t="shared" si="1"/>
        <v>4.3235294117647056</v>
      </c>
      <c r="AG36" s="115">
        <f t="shared" si="1"/>
        <v>3.8529411764705883</v>
      </c>
      <c r="AH36" s="115">
        <f t="shared" si="1"/>
        <v>4.0294117647058822</v>
      </c>
      <c r="AI36" s="115">
        <f>AVERAGE(AI2:AI35)</f>
        <v>4.0294117647058822</v>
      </c>
      <c r="AJ36" s="105">
        <f>AVERAGE(K36:AD36,AG36:AI36)</f>
        <v>4.0716112531969308</v>
      </c>
      <c r="AK36" s="105">
        <f>AVERAGE(K36:T36,AF36:AI36)</f>
        <v>4.3151260504201678</v>
      </c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s="92" customFormat="1">
      <c r="A37" s="13"/>
      <c r="B37" s="13"/>
      <c r="C37" s="13"/>
      <c r="D37" s="105">
        <f>STDEV(D2:D35)</f>
        <v>0.49327021805638172</v>
      </c>
      <c r="E37" s="105">
        <f t="shared" ref="E37:J37" si="2">STDEV(E2:E35)</f>
        <v>0.23883257361061283</v>
      </c>
      <c r="F37" s="105">
        <f t="shared" si="2"/>
        <v>0.41042563012190475</v>
      </c>
      <c r="G37" s="105">
        <f t="shared" si="2"/>
        <v>0.28790224128123659</v>
      </c>
      <c r="H37" s="105">
        <f t="shared" si="2"/>
        <v>0.50399473726137833</v>
      </c>
      <c r="I37" s="105">
        <f t="shared" si="2"/>
        <v>0.23883257361061283</v>
      </c>
      <c r="J37" s="105">
        <f t="shared" si="2"/>
        <v>0.17149858514250885</v>
      </c>
      <c r="K37" s="105">
        <f t="shared" ref="K37:AI37" si="3">STDEV(K2:K35)</f>
        <v>0.56407607481776623</v>
      </c>
      <c r="L37" s="105">
        <f t="shared" si="3"/>
        <v>0.76986467778654788</v>
      </c>
      <c r="M37" s="105">
        <f t="shared" si="3"/>
        <v>0.87955587561247062</v>
      </c>
      <c r="N37" s="105">
        <f t="shared" si="3"/>
        <v>0.48507125007266555</v>
      </c>
      <c r="O37" s="105">
        <f t="shared" si="3"/>
        <v>0.49327021805638088</v>
      </c>
      <c r="P37" s="105">
        <f t="shared" si="3"/>
        <v>0.6601733689004331</v>
      </c>
      <c r="Q37" s="105">
        <f t="shared" si="3"/>
        <v>0.70962318337875063</v>
      </c>
      <c r="R37" s="105">
        <f t="shared" si="3"/>
        <v>0.6601733689004331</v>
      </c>
      <c r="S37" s="105">
        <f t="shared" si="3"/>
        <v>0.56328549829076113</v>
      </c>
      <c r="T37" s="105">
        <f t="shared" si="3"/>
        <v>0.56328549829076113</v>
      </c>
      <c r="U37" s="105">
        <f t="shared" si="3"/>
        <v>1.0224747162910901</v>
      </c>
      <c r="V37" s="105">
        <f t="shared" si="3"/>
        <v>0.99194617759802761</v>
      </c>
      <c r="W37" s="105">
        <f t="shared" si="3"/>
        <v>0.97014250014533199</v>
      </c>
      <c r="X37" s="105">
        <f t="shared" si="3"/>
        <v>0.99239532689774634</v>
      </c>
      <c r="Y37" s="105">
        <f t="shared" si="3"/>
        <v>0.92884072802564843</v>
      </c>
      <c r="Z37" s="105">
        <f t="shared" si="3"/>
        <v>0.62693550572785939</v>
      </c>
      <c r="AA37" s="105">
        <f t="shared" si="3"/>
        <v>0.71213069360699799</v>
      </c>
      <c r="AB37" s="105">
        <f t="shared" si="3"/>
        <v>0.54723417349587278</v>
      </c>
      <c r="AC37" s="105">
        <f t="shared" si="3"/>
        <v>0.55772008517233285</v>
      </c>
      <c r="AD37" s="105">
        <f t="shared" si="3"/>
        <v>0.57580448256247452</v>
      </c>
      <c r="AE37" s="105">
        <f t="shared" si="3"/>
        <v>0.53820193150255613</v>
      </c>
      <c r="AF37" s="105">
        <f t="shared" si="3"/>
        <v>0.53487966561133504</v>
      </c>
      <c r="AG37" s="105">
        <f t="shared" si="3"/>
        <v>0.82139397188011898</v>
      </c>
      <c r="AH37" s="105">
        <f t="shared" si="3"/>
        <v>0.5765778939017574</v>
      </c>
      <c r="AI37" s="105">
        <f t="shared" si="3"/>
        <v>0.5765778939017574</v>
      </c>
      <c r="AJ37" s="105">
        <f>AVERAGE(K37:AD37,AG37:AI37)</f>
        <v>0.70645883318756464</v>
      </c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>
      <c r="K38" s="13"/>
      <c r="L38" s="13"/>
      <c r="M38" s="125">
        <f>STDEV(K2:M35)</f>
        <v>0.75984447008240585</v>
      </c>
      <c r="N38" s="13"/>
      <c r="O38" s="125">
        <f>STDEVA(N2:O35)</f>
        <v>0.48574951362942154</v>
      </c>
      <c r="P38" s="13"/>
      <c r="Q38" s="13"/>
      <c r="R38" s="13"/>
      <c r="S38" s="13"/>
      <c r="T38" s="125">
        <f>STDEVA(P3:T35)</f>
        <v>0.63245553203367544</v>
      </c>
      <c r="U38" s="13"/>
      <c r="V38" s="13"/>
      <c r="W38" s="13"/>
      <c r="X38" s="13"/>
      <c r="Y38" s="125">
        <f>STDEVA(U2:Y35)</f>
        <v>0.97365220059686342</v>
      </c>
      <c r="Z38" s="13"/>
      <c r="AA38" s="13"/>
      <c r="AB38" s="13"/>
      <c r="AC38" s="13"/>
      <c r="AD38" s="125">
        <f>STDEVA(Z2:AD35)</f>
        <v>0.608244780080889</v>
      </c>
      <c r="AE38" s="125">
        <f>STDEVA(AE2:AE35)</f>
        <v>0.53820193150255613</v>
      </c>
      <c r="AF38" s="125">
        <f>STDEVA(AF2:AF35)</f>
        <v>0.53487966561133504</v>
      </c>
      <c r="AG38" s="13"/>
      <c r="AH38" s="13"/>
      <c r="AI38" s="125">
        <f>STDEVA(AG2:AI35)</f>
        <v>0.66683651495850482</v>
      </c>
    </row>
    <row r="39" spans="1:63">
      <c r="K39" s="13"/>
      <c r="L39" s="13"/>
      <c r="M39" s="126">
        <f>AVERAGE(K2:M35)</f>
        <v>4.2745098039215685</v>
      </c>
      <c r="N39" s="13"/>
      <c r="O39" s="126">
        <f>AVERAGE(N2:O35)</f>
        <v>4.632352941176471</v>
      </c>
      <c r="P39" s="13"/>
      <c r="Q39" s="13"/>
      <c r="R39" s="13"/>
      <c r="S39" s="13"/>
      <c r="T39" s="126">
        <f>AVERAGE(P2:T35)</f>
        <v>4.4176470588235297</v>
      </c>
      <c r="U39" s="13"/>
      <c r="V39" s="13"/>
      <c r="W39" s="13"/>
      <c r="X39" s="13"/>
      <c r="Y39" s="126">
        <f>AVERAGE(U2:Y35)</f>
        <v>3.4588235294117649</v>
      </c>
      <c r="Z39" s="13"/>
      <c r="AA39" s="13"/>
      <c r="AB39" s="13"/>
      <c r="AC39" s="13"/>
      <c r="AD39" s="126">
        <f>AVERAGE(Z2:AD35)</f>
        <v>4.052941176470588</v>
      </c>
      <c r="AE39" s="126">
        <f>AVERAGE(AE2:AE35)</f>
        <v>4.2058823529411766</v>
      </c>
      <c r="AF39" s="126">
        <f>AVERAGE(AF2:AF35)</f>
        <v>4.3235294117647056</v>
      </c>
      <c r="AG39" s="13"/>
      <c r="AH39" s="13"/>
      <c r="AI39" s="126">
        <f>AVERAGE(AG2:AI35)</f>
        <v>3.9705882352941178</v>
      </c>
    </row>
    <row r="40" spans="1:63">
      <c r="B40" s="117" t="s">
        <v>55</v>
      </c>
      <c r="C40" s="116">
        <f>COUNTIF(B2:B35,"บุคลากรผู้ปฎิบัติงานวิชาการระดับบัณฑิตศึกษา")</f>
        <v>1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63">
      <c r="B41" s="117" t="s">
        <v>67</v>
      </c>
      <c r="C41" s="116">
        <f>COUNTIF(B2:B35,"คณาจารย์บัณฑิตศึกษา")</f>
        <v>17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63">
      <c r="B42" s="117" t="s">
        <v>64</v>
      </c>
      <c r="C42" s="116">
        <f>COUNTIF(B2:B35,"ผู้บริหาร")</f>
        <v>2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63">
      <c r="B43" s="117" t="s">
        <v>68</v>
      </c>
      <c r="C43" s="116">
        <f>COUNTIF(B2:B35,"ประธานหลักสูตร")</f>
        <v>14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63">
      <c r="C44" s="67">
        <f>SUM(C40:C43)</f>
        <v>34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63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63">
      <c r="B46" s="117" t="s">
        <v>48</v>
      </c>
      <c r="C46" s="116">
        <f>COUNTIF(C2:C35,"วิทยาศาสตร์")</f>
        <v>6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63">
      <c r="B47" s="117" t="s">
        <v>69</v>
      </c>
      <c r="C47" s="116">
        <f>COUNTIF(C2:C37,"สหเวชศาสตร์")</f>
        <v>2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63">
      <c r="B48" s="117" t="s">
        <v>53</v>
      </c>
      <c r="C48" s="116">
        <f>COUNTIF(C2:C38,"มนุษยศาสตร์")</f>
        <v>3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2:35">
      <c r="B49" s="117" t="s">
        <v>52</v>
      </c>
      <c r="C49" s="116">
        <f>COUNTIF(C2:C35,"ศึกษาศาสตร์")</f>
        <v>1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2:35">
      <c r="B50" s="117" t="s">
        <v>54</v>
      </c>
      <c r="C50" s="116">
        <f>COUNTIF(C2:C37,"วิทยาศาสตร์การแพทย์")</f>
        <v>1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2:35">
      <c r="B51" s="117" t="s">
        <v>70</v>
      </c>
      <c r="C51" s="116">
        <f>COUNTIF(C2:C41,"พยาบาลศาสตร์")</f>
        <v>3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2:35">
      <c r="B52" s="117" t="s">
        <v>104</v>
      </c>
      <c r="C52" s="116">
        <f>COUNTIF(C3:C42,"แพทยศาสตร์")</f>
        <v>1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2:35">
      <c r="B53" s="117" t="s">
        <v>112</v>
      </c>
      <c r="C53" s="116">
        <f>COUNTIF(C4:C43,"สังคมศาสตร์")</f>
        <v>1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2:35">
      <c r="B54" s="117" t="s">
        <v>107</v>
      </c>
      <c r="C54" s="116">
        <f>COUNTIF(C2:C41,"บัณฑิตวิทยาลัย")</f>
        <v>1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2:35">
      <c r="B55" s="117" t="s">
        <v>106</v>
      </c>
      <c r="C55" s="116">
        <f>COUNTIF(C3:C42,"พลังงานทดแทนและสมาร์ตกริดเทคโนโลยี")</f>
        <v>1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:35">
      <c r="B56" s="117" t="s">
        <v>30</v>
      </c>
      <c r="C56" s="116">
        <f>COUNTIF(C2:C41,"ไม่ระบุ")</f>
        <v>14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2:35">
      <c r="C57" s="92">
        <f>SUM(C46:C56)</f>
        <v>34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2:35"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2:35"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2:35"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35"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35"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35"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1:35"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1:35"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1:35"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1:35"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1:35"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1:35"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1:35"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1:35"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1:35"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1:35"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1:35"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1:35"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1:35"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1:35"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1:35"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1:35"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1:35"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1:35"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1:35"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1:35"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1:35"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1:35"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1:35"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1:35"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1:35"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1:35"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1:35"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1:35"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1:35"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1:35"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1:35"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1:35"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1:35"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1:35"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1:35"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1:35"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1:35"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1:35"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1:35"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1:35"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1:35"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1:35"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1:35"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1:35"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1:35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1:35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1:35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1:35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1:35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1:35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1:35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1:35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1:35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1:35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1:35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1:35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1:35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1:35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1:35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1:35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1:35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1:35"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1:35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1:35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1:35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1:35"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1:35"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1:35"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1:35"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1:35"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1:35"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1:35"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1:35"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1:35"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1:35"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1:35"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1:35"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1:35"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1:35"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1:35"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1:35"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1:35"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1:35"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1:35"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1:35"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1:35"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1:35"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1:35"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1:35"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1:35"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1:35"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1:35"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1:35"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1:35"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1:35"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1:35"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1:35"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1:35"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1:35"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1:35"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1:35"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1:35"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1:35"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1:35"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1:35"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1:35"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1:35"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1:35"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1:35"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1:35"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1:35"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1:35"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1:35"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1:35"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1:35"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1:35"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1:35"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1:35"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1:35"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1:35"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1:35"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1:35"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1:35"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1:35"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1:35"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1:35"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1:35"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1:35"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1:35"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1:35"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1:35"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1:35"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1:35"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1:35"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1:35"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1:35"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</sheetData>
  <autoFilter ref="B1:B20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3" zoomScale="140" zoomScaleNormal="140" workbookViewId="0">
      <selection activeCell="F18" sqref="F18"/>
    </sheetView>
  </sheetViews>
  <sheetFormatPr defaultRowHeight="15"/>
  <cols>
    <col min="1" max="1" width="1.7109375" style="60" customWidth="1"/>
    <col min="2" max="4" width="9.140625" style="60"/>
    <col min="5" max="5" width="9.140625" style="60" customWidth="1"/>
    <col min="6" max="6" width="57.28515625" style="60" customWidth="1"/>
    <col min="7" max="16384" width="9.140625" style="60"/>
  </cols>
  <sheetData>
    <row r="1" spans="1:14" s="59" customFormat="1" ht="27.75">
      <c r="A1" s="152" t="s">
        <v>27</v>
      </c>
      <c r="B1" s="152"/>
      <c r="C1" s="152"/>
      <c r="D1" s="152"/>
      <c r="E1" s="152"/>
      <c r="F1" s="152"/>
    </row>
    <row r="2" spans="1:14" s="59" customFormat="1" ht="27.75">
      <c r="A2" s="152" t="s">
        <v>71</v>
      </c>
      <c r="B2" s="152"/>
      <c r="C2" s="152"/>
      <c r="D2" s="152"/>
      <c r="E2" s="152"/>
      <c r="F2" s="152"/>
    </row>
    <row r="3" spans="1:14" s="59" customFormat="1" ht="27.75">
      <c r="A3" s="152" t="s">
        <v>72</v>
      </c>
      <c r="B3" s="152"/>
      <c r="C3" s="152"/>
      <c r="D3" s="152"/>
      <c r="E3" s="152"/>
      <c r="F3" s="152"/>
    </row>
    <row r="4" spans="1:14" s="59" customFormat="1" ht="27.75">
      <c r="A4" s="152" t="s">
        <v>158</v>
      </c>
      <c r="B4" s="152"/>
      <c r="C4" s="152"/>
      <c r="D4" s="152"/>
      <c r="E4" s="152"/>
      <c r="F4" s="152"/>
    </row>
    <row r="5" spans="1:14" s="59" customFormat="1" ht="27.75">
      <c r="A5" s="155" t="s">
        <v>73</v>
      </c>
      <c r="B5" s="155"/>
      <c r="C5" s="155"/>
      <c r="D5" s="155"/>
      <c r="E5" s="155"/>
      <c r="F5" s="155"/>
      <c r="G5" s="84"/>
    </row>
    <row r="6" spans="1:14" ht="24">
      <c r="A6" s="153"/>
      <c r="B6" s="153"/>
      <c r="C6" s="153"/>
      <c r="D6" s="153"/>
      <c r="E6" s="153"/>
      <c r="F6" s="153"/>
    </row>
    <row r="7" spans="1:14" s="61" customFormat="1" ht="24">
      <c r="A7" s="80" t="s">
        <v>101</v>
      </c>
      <c r="B7" s="80"/>
      <c r="C7" s="80"/>
      <c r="D7" s="80"/>
      <c r="E7" s="80"/>
      <c r="F7" s="80"/>
    </row>
    <row r="8" spans="1:14" s="61" customFormat="1" ht="24">
      <c r="A8" s="154" t="s">
        <v>167</v>
      </c>
      <c r="B8" s="154"/>
      <c r="C8" s="154"/>
      <c r="D8" s="154"/>
      <c r="E8" s="154"/>
      <c r="F8" s="154"/>
    </row>
    <row r="9" spans="1:14" s="61" customFormat="1" ht="24">
      <c r="A9" s="154" t="s">
        <v>166</v>
      </c>
      <c r="B9" s="154"/>
      <c r="C9" s="154"/>
      <c r="D9" s="154"/>
      <c r="E9" s="154"/>
      <c r="F9" s="154"/>
    </row>
    <row r="10" spans="1:14" s="61" customFormat="1" ht="24">
      <c r="A10" s="154" t="s">
        <v>74</v>
      </c>
      <c r="B10" s="154"/>
      <c r="C10" s="154"/>
      <c r="D10" s="154"/>
      <c r="E10" s="154"/>
      <c r="F10" s="154"/>
    </row>
    <row r="11" spans="1:14" s="61" customFormat="1" ht="24">
      <c r="A11" s="14"/>
      <c r="B11" s="14" t="s">
        <v>75</v>
      </c>
      <c r="C11" s="14"/>
      <c r="D11" s="14"/>
      <c r="E11" s="14"/>
      <c r="F11" s="14"/>
    </row>
    <row r="12" spans="1:14" s="127" customFormat="1" ht="24">
      <c r="B12" s="128" t="s">
        <v>168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s="127" customFormat="1" ht="24">
      <c r="B13" s="128" t="s">
        <v>169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s="127" customFormat="1" ht="24">
      <c r="B14" s="128" t="s">
        <v>143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 s="61" customFormat="1" ht="24">
      <c r="A15" s="14" t="s">
        <v>171</v>
      </c>
      <c r="B15" s="14"/>
      <c r="C15" s="14"/>
      <c r="D15" s="14"/>
      <c r="E15" s="14"/>
      <c r="F15" s="14"/>
    </row>
    <row r="16" spans="1:14" s="8" customFormat="1" ht="24">
      <c r="A16" s="14"/>
      <c r="B16" s="8" t="s">
        <v>144</v>
      </c>
      <c r="E16" s="108"/>
      <c r="F16" s="108"/>
      <c r="G16" s="108"/>
    </row>
    <row r="17" spans="1:10" s="8" customFormat="1" ht="24">
      <c r="A17" s="8" t="s">
        <v>164</v>
      </c>
      <c r="E17" s="108"/>
      <c r="F17" s="108"/>
      <c r="G17" s="108"/>
    </row>
    <row r="18" spans="1:10" s="8" customFormat="1" ht="24">
      <c r="A18" s="14"/>
      <c r="B18" s="8" t="s">
        <v>145</v>
      </c>
      <c r="E18" s="108"/>
      <c r="F18" s="108"/>
      <c r="G18" s="108"/>
    </row>
    <row r="19" spans="1:10" s="8" customFormat="1" ht="24">
      <c r="A19" s="8" t="s">
        <v>170</v>
      </c>
      <c r="E19" s="108"/>
      <c r="F19" s="108"/>
      <c r="G19" s="108"/>
    </row>
    <row r="20" spans="1:10" s="8" customFormat="1" ht="24">
      <c r="A20" s="14" t="s">
        <v>182</v>
      </c>
      <c r="B20" s="14"/>
      <c r="C20" s="14"/>
      <c r="D20" s="14"/>
      <c r="E20" s="14"/>
      <c r="F20" s="14"/>
    </row>
    <row r="21" spans="1:10" s="8" customFormat="1" ht="24">
      <c r="B21" s="14" t="s">
        <v>172</v>
      </c>
      <c r="C21" s="14"/>
      <c r="D21" s="14"/>
      <c r="E21" s="14"/>
      <c r="F21" s="14"/>
      <c r="G21" s="14"/>
      <c r="H21" s="14"/>
      <c r="I21" s="14"/>
      <c r="J21" s="14"/>
    </row>
    <row r="22" spans="1:10" s="8" customFormat="1" ht="24">
      <c r="B22" s="14" t="s">
        <v>173</v>
      </c>
      <c r="C22" s="14"/>
      <c r="D22" s="14"/>
      <c r="E22" s="14"/>
      <c r="F22" s="14"/>
      <c r="G22" s="14"/>
      <c r="H22" s="14"/>
      <c r="I22" s="14"/>
      <c r="J22" s="14"/>
    </row>
    <row r="23" spans="1:10" s="8" customFormat="1" ht="24">
      <c r="B23" s="14" t="s">
        <v>146</v>
      </c>
      <c r="C23" s="14"/>
      <c r="D23" s="14"/>
      <c r="E23" s="14"/>
      <c r="F23" s="14"/>
      <c r="G23" s="14"/>
      <c r="H23" s="14"/>
      <c r="I23" s="14"/>
      <c r="J23" s="14"/>
    </row>
    <row r="24" spans="1:10" s="8" customFormat="1" ht="24">
      <c r="A24" s="14" t="s">
        <v>100</v>
      </c>
      <c r="B24" s="14"/>
      <c r="C24" s="14"/>
      <c r="D24" s="14"/>
      <c r="E24" s="14"/>
      <c r="F24" s="14"/>
    </row>
    <row r="25" spans="1:10" s="63" customFormat="1" ht="24">
      <c r="A25" s="63" t="s">
        <v>165</v>
      </c>
    </row>
    <row r="26" spans="1:10" s="8" customFormat="1" ht="24">
      <c r="B26" s="63" t="s">
        <v>174</v>
      </c>
      <c r="C26" s="63"/>
      <c r="D26" s="63"/>
      <c r="E26" s="63"/>
      <c r="F26" s="63"/>
      <c r="G26" s="63"/>
      <c r="H26" s="63"/>
    </row>
    <row r="27" spans="1:10" s="8" customFormat="1" ht="24">
      <c r="B27" s="150" t="s">
        <v>176</v>
      </c>
      <c r="C27" s="151"/>
      <c r="D27" s="151"/>
      <c r="E27" s="151"/>
      <c r="F27" s="151"/>
      <c r="G27" s="151"/>
      <c r="H27" s="151"/>
    </row>
    <row r="28" spans="1:10" s="8" customFormat="1" ht="24">
      <c r="B28" s="150" t="s">
        <v>178</v>
      </c>
      <c r="C28" s="151"/>
      <c r="D28" s="151"/>
      <c r="E28" s="151"/>
      <c r="F28" s="151"/>
      <c r="G28" s="151"/>
      <c r="H28" s="151"/>
    </row>
    <row r="29" spans="1:10" s="8" customFormat="1" ht="24">
      <c r="B29" s="8" t="s">
        <v>177</v>
      </c>
    </row>
    <row r="30" spans="1:10" s="8" customFormat="1" ht="24"/>
    <row r="31" spans="1:10" s="8" customFormat="1" ht="24"/>
    <row r="32" spans="1:10" s="8" customFormat="1" ht="24"/>
    <row r="33" spans="1:6" ht="24">
      <c r="A33" s="8"/>
      <c r="B33" s="83" t="s">
        <v>153</v>
      </c>
      <c r="C33" s="83"/>
      <c r="D33" s="8"/>
      <c r="E33" s="8"/>
      <c r="F33" s="8"/>
    </row>
    <row r="34" spans="1:6" s="147" customFormat="1" ht="24">
      <c r="B34" s="147" t="s">
        <v>148</v>
      </c>
    </row>
    <row r="35" spans="1:6" s="147" customFormat="1" ht="24">
      <c r="B35" s="147" t="s">
        <v>149</v>
      </c>
    </row>
    <row r="36" spans="1:6" s="147" customFormat="1" ht="24">
      <c r="B36" s="147" t="s">
        <v>150</v>
      </c>
    </row>
    <row r="37" spans="1:6" s="147" customFormat="1" ht="24">
      <c r="B37" s="147" t="s">
        <v>151</v>
      </c>
    </row>
    <row r="38" spans="1:6" s="147" customFormat="1" ht="24">
      <c r="B38" s="147" t="s">
        <v>152</v>
      </c>
    </row>
    <row r="39" spans="1:6" s="147" customFormat="1" ht="24">
      <c r="B39" s="148" t="s">
        <v>154</v>
      </c>
    </row>
    <row r="40" spans="1:6" s="147" customFormat="1" ht="24">
      <c r="B40" s="147" t="s">
        <v>155</v>
      </c>
    </row>
    <row r="41" spans="1:6" s="147" customFormat="1" ht="24">
      <c r="B41" s="147" t="s">
        <v>156</v>
      </c>
    </row>
  </sheetData>
  <mergeCells count="11">
    <mergeCell ref="B28:H28"/>
    <mergeCell ref="B27:H27"/>
    <mergeCell ref="A1:F1"/>
    <mergeCell ref="A2:F2"/>
    <mergeCell ref="A3:F3"/>
    <mergeCell ref="A6:F6"/>
    <mergeCell ref="A10:F10"/>
    <mergeCell ref="A5:F5"/>
    <mergeCell ref="A4:F4"/>
    <mergeCell ref="A8:F8"/>
    <mergeCell ref="A9:F9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3"/>
  <sheetViews>
    <sheetView topLeftCell="A163" zoomScale="140" zoomScaleNormal="140" workbookViewId="0">
      <selection activeCell="C171" sqref="C171:H171"/>
    </sheetView>
  </sheetViews>
  <sheetFormatPr defaultRowHeight="23.25"/>
  <cols>
    <col min="1" max="1" width="3.42578125" style="1" customWidth="1"/>
    <col min="2" max="2" width="7.7109375" style="1" customWidth="1"/>
    <col min="3" max="3" width="9" style="1"/>
    <col min="4" max="4" width="15.42578125" style="1" customWidth="1"/>
    <col min="5" max="5" width="25.7109375" style="1" customWidth="1"/>
    <col min="6" max="6" width="8" style="3" customWidth="1"/>
    <col min="7" max="7" width="9" style="3" customWidth="1"/>
    <col min="8" max="8" width="15.42578125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1" spans="1:9">
      <c r="A1" s="177" t="s">
        <v>2</v>
      </c>
      <c r="B1" s="177"/>
      <c r="C1" s="177"/>
      <c r="D1" s="177"/>
      <c r="E1" s="177"/>
      <c r="F1" s="177"/>
      <c r="G1" s="177"/>
      <c r="H1" s="177"/>
    </row>
    <row r="2" spans="1:9">
      <c r="B2" s="2"/>
      <c r="C2" s="2"/>
      <c r="D2" s="2"/>
      <c r="E2" s="2"/>
      <c r="F2" s="2"/>
      <c r="G2" s="2"/>
      <c r="H2" s="2"/>
    </row>
    <row r="3" spans="1:9" s="17" customFormat="1" ht="27.75">
      <c r="B3" s="152" t="s">
        <v>71</v>
      </c>
      <c r="C3" s="152"/>
      <c r="D3" s="152"/>
      <c r="E3" s="152"/>
      <c r="F3" s="152"/>
      <c r="G3" s="152"/>
      <c r="H3" s="152"/>
      <c r="I3" s="16"/>
    </row>
    <row r="4" spans="1:9" s="17" customFormat="1" ht="27.75">
      <c r="B4" s="152" t="s">
        <v>72</v>
      </c>
      <c r="C4" s="152"/>
      <c r="D4" s="152"/>
      <c r="E4" s="152"/>
      <c r="F4" s="152"/>
      <c r="G4" s="152"/>
      <c r="H4" s="152"/>
      <c r="I4" s="16"/>
    </row>
    <row r="5" spans="1:9" s="17" customFormat="1" ht="27.75">
      <c r="B5" s="152" t="s">
        <v>157</v>
      </c>
      <c r="C5" s="152"/>
      <c r="D5" s="152"/>
      <c r="E5" s="152"/>
      <c r="F5" s="152"/>
      <c r="G5" s="152"/>
      <c r="H5" s="152"/>
      <c r="I5" s="16"/>
    </row>
    <row r="6" spans="1:9" s="17" customFormat="1" ht="27.75">
      <c r="B6" s="155" t="s">
        <v>73</v>
      </c>
      <c r="C6" s="155"/>
      <c r="D6" s="155"/>
      <c r="E6" s="155"/>
      <c r="F6" s="155"/>
      <c r="G6" s="155"/>
      <c r="H6" s="155"/>
      <c r="I6" s="16"/>
    </row>
    <row r="7" spans="1:9">
      <c r="B7" s="211"/>
      <c r="C7" s="211"/>
      <c r="D7" s="211"/>
      <c r="E7" s="211"/>
      <c r="F7" s="211"/>
      <c r="G7" s="211"/>
      <c r="H7" s="211"/>
    </row>
    <row r="8" spans="1:9" s="8" customFormat="1" ht="24">
      <c r="B8" s="9" t="s">
        <v>35</v>
      </c>
      <c r="F8" s="18"/>
      <c r="G8" s="18"/>
      <c r="H8" s="18"/>
    </row>
    <row r="9" spans="1:9" s="8" customFormat="1" ht="24.75" thickBot="1">
      <c r="B9" s="19" t="s">
        <v>36</v>
      </c>
      <c r="C9" s="134"/>
      <c r="D9" s="134"/>
      <c r="E9" s="134"/>
      <c r="F9" s="72"/>
      <c r="G9" s="72"/>
      <c r="H9" s="18"/>
    </row>
    <row r="10" spans="1:9" s="8" customFormat="1" ht="25.5" thickTop="1" thickBot="1">
      <c r="B10" s="19"/>
      <c r="C10" s="196" t="s">
        <v>3</v>
      </c>
      <c r="D10" s="196"/>
      <c r="E10" s="196"/>
      <c r="F10" s="77" t="s">
        <v>4</v>
      </c>
      <c r="G10" s="77" t="s">
        <v>5</v>
      </c>
      <c r="H10" s="18"/>
    </row>
    <row r="11" spans="1:9" s="8" customFormat="1" ht="24.75" thickTop="1">
      <c r="B11" s="19"/>
      <c r="C11" s="191" t="s">
        <v>67</v>
      </c>
      <c r="D11" s="192"/>
      <c r="E11" s="193"/>
      <c r="F11" s="75">
        <f>คีย์ข้อมูล!C41</f>
        <v>17</v>
      </c>
      <c r="G11" s="76">
        <f>F11*100/F$14</f>
        <v>50</v>
      </c>
      <c r="H11" s="108"/>
    </row>
    <row r="12" spans="1:9" s="8" customFormat="1" ht="24">
      <c r="B12" s="19"/>
      <c r="C12" s="191" t="s">
        <v>68</v>
      </c>
      <c r="D12" s="192"/>
      <c r="E12" s="193"/>
      <c r="F12" s="75">
        <v>16</v>
      </c>
      <c r="G12" s="76">
        <f>F12*100/F$14</f>
        <v>47.058823529411768</v>
      </c>
      <c r="H12" s="108"/>
    </row>
    <row r="13" spans="1:9" s="8" customFormat="1" ht="24">
      <c r="B13" s="19"/>
      <c r="C13" s="191" t="s">
        <v>55</v>
      </c>
      <c r="D13" s="192"/>
      <c r="E13" s="193"/>
      <c r="F13" s="75">
        <v>1</v>
      </c>
      <c r="G13" s="76">
        <f>F13*100/F$14</f>
        <v>2.9411764705882355</v>
      </c>
      <c r="H13" s="149"/>
    </row>
    <row r="14" spans="1:9" s="8" customFormat="1" ht="24.75" thickBot="1">
      <c r="B14" s="19"/>
      <c r="C14" s="221" t="s">
        <v>6</v>
      </c>
      <c r="D14" s="221"/>
      <c r="E14" s="221"/>
      <c r="F14" s="24">
        <f>SUM(F11:F13)</f>
        <v>34</v>
      </c>
      <c r="G14" s="58">
        <f>F14*100/F$14</f>
        <v>100</v>
      </c>
    </row>
    <row r="15" spans="1:9" s="8" customFormat="1" ht="24.75" thickTop="1">
      <c r="B15" s="19"/>
      <c r="C15" s="20"/>
      <c r="D15" s="20"/>
      <c r="E15" s="20"/>
      <c r="F15" s="21"/>
      <c r="G15" s="22"/>
    </row>
    <row r="16" spans="1:9" s="8" customFormat="1" ht="24">
      <c r="B16" s="19"/>
      <c r="C16" s="8" t="s">
        <v>115</v>
      </c>
      <c r="F16" s="18"/>
      <c r="G16" s="18"/>
    </row>
    <row r="17" spans="2:8" s="8" customFormat="1" ht="24">
      <c r="B17" s="8" t="s">
        <v>116</v>
      </c>
      <c r="F17" s="108"/>
      <c r="G17" s="108"/>
      <c r="H17" s="108"/>
    </row>
    <row r="18" spans="2:8" s="8" customFormat="1" ht="24">
      <c r="B18" s="8" t="s">
        <v>117</v>
      </c>
      <c r="F18" s="108"/>
      <c r="G18" s="108"/>
      <c r="H18" s="108"/>
    </row>
    <row r="19" spans="2:8" s="8" customFormat="1" ht="24">
      <c r="F19" s="108"/>
      <c r="G19" s="108"/>
      <c r="H19" s="108"/>
    </row>
    <row r="20" spans="2:8" s="8" customFormat="1" ht="24">
      <c r="F20" s="108"/>
      <c r="G20" s="108"/>
      <c r="H20" s="108"/>
    </row>
    <row r="21" spans="2:8" s="8" customFormat="1" ht="24">
      <c r="F21" s="108"/>
      <c r="G21" s="108"/>
      <c r="H21" s="108"/>
    </row>
    <row r="22" spans="2:8" s="8" customFormat="1" ht="24">
      <c r="F22" s="108"/>
      <c r="G22" s="108"/>
      <c r="H22" s="108"/>
    </row>
    <row r="23" spans="2:8" s="8" customFormat="1" ht="24">
      <c r="F23" s="108"/>
      <c r="G23" s="108"/>
      <c r="H23" s="108"/>
    </row>
    <row r="24" spans="2:8" s="8" customFormat="1" ht="24">
      <c r="F24" s="108"/>
      <c r="G24" s="108"/>
      <c r="H24" s="108"/>
    </row>
    <row r="25" spans="2:8" s="8" customFormat="1" ht="24">
      <c r="F25" s="108"/>
      <c r="G25" s="108"/>
      <c r="H25" s="108"/>
    </row>
    <row r="26" spans="2:8" s="8" customFormat="1" ht="24">
      <c r="F26" s="108"/>
      <c r="G26" s="108"/>
      <c r="H26" s="108"/>
    </row>
    <row r="27" spans="2:8" s="8" customFormat="1" ht="24">
      <c r="F27" s="108"/>
      <c r="G27" s="108"/>
      <c r="H27" s="108"/>
    </row>
    <row r="28" spans="2:8" s="8" customFormat="1" ht="24">
      <c r="F28" s="108"/>
      <c r="G28" s="108"/>
      <c r="H28" s="108"/>
    </row>
    <row r="29" spans="2:8" s="8" customFormat="1" ht="24">
      <c r="F29" s="108"/>
      <c r="G29" s="108"/>
      <c r="H29" s="108"/>
    </row>
    <row r="30" spans="2:8" s="8" customFormat="1" ht="24">
      <c r="F30" s="108"/>
      <c r="G30" s="108"/>
      <c r="H30" s="108"/>
    </row>
    <row r="31" spans="2:8" s="8" customFormat="1" ht="24">
      <c r="F31" s="108"/>
      <c r="G31" s="108"/>
      <c r="H31" s="108"/>
    </row>
    <row r="32" spans="2:8" s="8" customFormat="1" ht="24">
      <c r="F32" s="142"/>
      <c r="G32" s="142"/>
      <c r="H32" s="142"/>
    </row>
    <row r="33" spans="1:8" s="8" customFormat="1" ht="24">
      <c r="F33" s="142"/>
      <c r="G33" s="142"/>
      <c r="H33" s="142"/>
    </row>
    <row r="34" spans="1:8" s="8" customFormat="1" ht="24">
      <c r="A34" s="177" t="s">
        <v>29</v>
      </c>
      <c r="B34" s="177"/>
      <c r="C34" s="177"/>
      <c r="D34" s="177"/>
      <c r="E34" s="177"/>
      <c r="F34" s="177"/>
      <c r="G34" s="177"/>
      <c r="H34" s="177"/>
    </row>
    <row r="35" spans="1:8" s="8" customFormat="1" ht="24">
      <c r="A35" s="109"/>
      <c r="B35" s="109"/>
      <c r="C35" s="109"/>
      <c r="D35" s="109"/>
      <c r="E35" s="109"/>
      <c r="F35" s="109"/>
      <c r="G35" s="109"/>
      <c r="H35" s="109"/>
    </row>
    <row r="36" spans="1:8" s="8" customFormat="1" ht="24.75" thickBot="1">
      <c r="A36" s="19" t="s">
        <v>76</v>
      </c>
      <c r="C36" s="134"/>
      <c r="D36" s="134"/>
      <c r="E36" s="72"/>
      <c r="F36" s="72"/>
      <c r="G36" s="78"/>
    </row>
    <row r="37" spans="1:8" ht="25.5" thickTop="1" thickBot="1">
      <c r="C37" s="196" t="s">
        <v>93</v>
      </c>
      <c r="D37" s="196"/>
      <c r="E37" s="196"/>
      <c r="F37" s="131" t="s">
        <v>4</v>
      </c>
      <c r="G37" s="112" t="s">
        <v>5</v>
      </c>
      <c r="H37" s="1"/>
    </row>
    <row r="38" spans="1:8" ht="24.75" thickTop="1">
      <c r="C38" s="241" t="s">
        <v>77</v>
      </c>
      <c r="D38" s="242" t="s">
        <v>48</v>
      </c>
      <c r="E38" s="243" t="s">
        <v>48</v>
      </c>
      <c r="F38" s="75">
        <f>คีย์ข้อมูล!C46</f>
        <v>6</v>
      </c>
      <c r="G38" s="76">
        <f t="shared" ref="G38:G49" si="0">F38*100/F$49</f>
        <v>17.647058823529413</v>
      </c>
      <c r="H38" s="1"/>
    </row>
    <row r="39" spans="1:8" ht="24">
      <c r="C39" s="178" t="s">
        <v>82</v>
      </c>
      <c r="D39" s="179" t="s">
        <v>53</v>
      </c>
      <c r="E39" s="180" t="s">
        <v>53</v>
      </c>
      <c r="F39" s="130">
        <v>3</v>
      </c>
      <c r="G39" s="76">
        <f t="shared" si="0"/>
        <v>8.8235294117647065</v>
      </c>
      <c r="H39" s="1"/>
    </row>
    <row r="40" spans="1:8" ht="24">
      <c r="C40" s="178" t="s">
        <v>78</v>
      </c>
      <c r="D40" s="179" t="s">
        <v>70</v>
      </c>
      <c r="E40" s="180" t="s">
        <v>70</v>
      </c>
      <c r="F40" s="130">
        <v>3</v>
      </c>
      <c r="G40" s="76">
        <f t="shared" si="0"/>
        <v>8.8235294117647065</v>
      </c>
      <c r="H40" s="1"/>
    </row>
    <row r="41" spans="1:8" ht="24">
      <c r="C41" s="178" t="s">
        <v>80</v>
      </c>
      <c r="D41" s="179" t="s">
        <v>69</v>
      </c>
      <c r="E41" s="180" t="s">
        <v>69</v>
      </c>
      <c r="F41" s="130">
        <v>2</v>
      </c>
      <c r="G41" s="76">
        <f t="shared" si="0"/>
        <v>5.882352941176471</v>
      </c>
      <c r="H41" s="1"/>
    </row>
    <row r="42" spans="1:8" ht="24">
      <c r="C42" s="178" t="s">
        <v>81</v>
      </c>
      <c r="D42" s="179" t="s">
        <v>52</v>
      </c>
      <c r="E42" s="180" t="s">
        <v>52</v>
      </c>
      <c r="F42" s="130">
        <v>1</v>
      </c>
      <c r="G42" s="76">
        <f t="shared" si="0"/>
        <v>2.9411764705882355</v>
      </c>
      <c r="H42" s="1"/>
    </row>
    <row r="43" spans="1:8" ht="24">
      <c r="C43" s="178" t="s">
        <v>79</v>
      </c>
      <c r="D43" s="179" t="s">
        <v>54</v>
      </c>
      <c r="E43" s="180" t="s">
        <v>54</v>
      </c>
      <c r="F43" s="130">
        <v>1</v>
      </c>
      <c r="G43" s="76">
        <f t="shared" si="0"/>
        <v>2.9411764705882355</v>
      </c>
      <c r="H43" s="1"/>
    </row>
    <row r="44" spans="1:8" ht="24">
      <c r="C44" s="178" t="s">
        <v>118</v>
      </c>
      <c r="D44" s="179" t="s">
        <v>104</v>
      </c>
      <c r="E44" s="180" t="s">
        <v>104</v>
      </c>
      <c r="F44" s="130">
        <v>1</v>
      </c>
      <c r="G44" s="76">
        <f t="shared" si="0"/>
        <v>2.9411764705882355</v>
      </c>
      <c r="H44" s="1"/>
    </row>
    <row r="45" spans="1:8" ht="24">
      <c r="C45" s="178" t="s">
        <v>119</v>
      </c>
      <c r="D45" s="179" t="s">
        <v>112</v>
      </c>
      <c r="E45" s="180" t="s">
        <v>112</v>
      </c>
      <c r="F45" s="130">
        <v>1</v>
      </c>
      <c r="G45" s="76">
        <f t="shared" si="0"/>
        <v>2.9411764705882355</v>
      </c>
      <c r="H45" s="1"/>
    </row>
    <row r="46" spans="1:8" ht="24">
      <c r="C46" s="178" t="s">
        <v>107</v>
      </c>
      <c r="D46" s="179" t="s">
        <v>107</v>
      </c>
      <c r="E46" s="180" t="s">
        <v>107</v>
      </c>
      <c r="F46" s="130">
        <v>1</v>
      </c>
      <c r="G46" s="76">
        <f t="shared" si="0"/>
        <v>2.9411764705882355</v>
      </c>
      <c r="H46" s="1"/>
    </row>
    <row r="47" spans="1:8" ht="24">
      <c r="C47" s="178" t="s">
        <v>140</v>
      </c>
      <c r="D47" s="179" t="s">
        <v>106</v>
      </c>
      <c r="E47" s="180" t="s">
        <v>106</v>
      </c>
      <c r="F47" s="130">
        <v>1</v>
      </c>
      <c r="G47" s="76">
        <f t="shared" si="0"/>
        <v>2.9411764705882355</v>
      </c>
      <c r="H47" s="1"/>
    </row>
    <row r="48" spans="1:8" ht="24">
      <c r="C48" s="178" t="s">
        <v>30</v>
      </c>
      <c r="D48" s="179" t="s">
        <v>30</v>
      </c>
      <c r="E48" s="180" t="s">
        <v>30</v>
      </c>
      <c r="F48" s="130">
        <v>14</v>
      </c>
      <c r="G48" s="76">
        <f t="shared" si="0"/>
        <v>41.176470588235297</v>
      </c>
      <c r="H48" s="1"/>
    </row>
    <row r="49" spans="1:8" ht="24.75" thickBot="1">
      <c r="C49" s="222" t="s">
        <v>6</v>
      </c>
      <c r="D49" s="223"/>
      <c r="E49" s="224"/>
      <c r="F49" s="24">
        <f>SUM(F38:F48)</f>
        <v>34</v>
      </c>
      <c r="G49" s="58">
        <f t="shared" si="0"/>
        <v>100</v>
      </c>
      <c r="H49" s="1"/>
    </row>
    <row r="50" spans="1:8" ht="24" thickTop="1">
      <c r="C50" s="4"/>
      <c r="D50" s="4"/>
      <c r="E50" s="5"/>
      <c r="G50" s="1"/>
      <c r="H50" s="1"/>
    </row>
    <row r="51" spans="1:8" s="8" customFormat="1" ht="24">
      <c r="A51" s="14"/>
      <c r="B51" s="8" t="s">
        <v>120</v>
      </c>
      <c r="E51" s="78"/>
      <c r="F51" s="78"/>
      <c r="G51" s="78"/>
    </row>
    <row r="52" spans="1:8" s="8" customFormat="1" ht="24">
      <c r="A52" s="8" t="s">
        <v>121</v>
      </c>
      <c r="E52" s="78"/>
      <c r="F52" s="78"/>
      <c r="G52" s="78"/>
    </row>
    <row r="53" spans="1:8" s="8" customFormat="1" ht="24">
      <c r="B53" s="8" t="s">
        <v>122</v>
      </c>
      <c r="F53" s="78"/>
      <c r="G53" s="78"/>
      <c r="H53" s="78"/>
    </row>
    <row r="54" spans="1:8" s="8" customFormat="1" ht="24">
      <c r="B54" s="8" t="s">
        <v>123</v>
      </c>
      <c r="F54" s="78"/>
      <c r="G54" s="78"/>
      <c r="H54" s="78"/>
    </row>
    <row r="55" spans="1:8" s="8" customFormat="1" ht="24">
      <c r="F55" s="78"/>
      <c r="G55" s="78"/>
      <c r="H55" s="78"/>
    </row>
    <row r="56" spans="1:8" s="8" customFormat="1" ht="24">
      <c r="F56" s="78"/>
      <c r="G56" s="78"/>
      <c r="H56" s="78"/>
    </row>
    <row r="57" spans="1:8" s="8" customFormat="1" ht="24">
      <c r="F57" s="78"/>
      <c r="G57" s="78"/>
      <c r="H57" s="78"/>
    </row>
    <row r="58" spans="1:8" s="8" customFormat="1" ht="24">
      <c r="F58" s="78"/>
      <c r="G58" s="78"/>
      <c r="H58" s="78"/>
    </row>
    <row r="59" spans="1:8" s="8" customFormat="1" ht="24">
      <c r="F59" s="142"/>
      <c r="G59" s="142"/>
      <c r="H59" s="142"/>
    </row>
    <row r="60" spans="1:8" s="8" customFormat="1" ht="24">
      <c r="F60" s="142"/>
      <c r="G60" s="142"/>
      <c r="H60" s="142"/>
    </row>
    <row r="61" spans="1:8" s="8" customFormat="1" ht="24">
      <c r="F61" s="142"/>
      <c r="G61" s="142"/>
      <c r="H61" s="142"/>
    </row>
    <row r="62" spans="1:8" s="8" customFormat="1" ht="24">
      <c r="F62" s="142"/>
      <c r="G62" s="142"/>
      <c r="H62" s="142"/>
    </row>
    <row r="63" spans="1:8" s="8" customFormat="1" ht="24">
      <c r="F63" s="142"/>
      <c r="G63" s="142"/>
      <c r="H63" s="142"/>
    </row>
    <row r="64" spans="1:8" s="8" customFormat="1" ht="24">
      <c r="F64" s="142"/>
      <c r="G64" s="142"/>
      <c r="H64" s="142"/>
    </row>
    <row r="65" spans="1:8" s="8" customFormat="1" ht="24">
      <c r="F65" s="142"/>
      <c r="G65" s="142"/>
      <c r="H65" s="142"/>
    </row>
    <row r="66" spans="1:8" s="8" customFormat="1" ht="24">
      <c r="F66" s="142"/>
      <c r="G66" s="142"/>
      <c r="H66" s="142"/>
    </row>
    <row r="67" spans="1:8" s="8" customFormat="1" ht="24">
      <c r="A67" s="177" t="s">
        <v>28</v>
      </c>
      <c r="B67" s="177"/>
      <c r="C67" s="177"/>
      <c r="D67" s="177"/>
      <c r="E67" s="177"/>
      <c r="F67" s="177"/>
      <c r="G67" s="177"/>
      <c r="H67" s="177"/>
    </row>
    <row r="68" spans="1:8" s="8" customFormat="1" ht="24">
      <c r="A68" s="79"/>
      <c r="B68" s="79"/>
      <c r="C68" s="79"/>
      <c r="D68" s="79"/>
      <c r="E68" s="79"/>
      <c r="F68" s="79"/>
      <c r="G68" s="79"/>
      <c r="H68" s="79"/>
    </row>
    <row r="69" spans="1:8" s="8" customFormat="1" ht="24">
      <c r="A69" s="19" t="s">
        <v>44</v>
      </c>
      <c r="E69" s="78"/>
      <c r="F69" s="78"/>
      <c r="G69" s="78"/>
    </row>
    <row r="70" spans="1:8" s="8" customFormat="1" ht="24.75" thickBot="1">
      <c r="B70" s="8" t="s">
        <v>45</v>
      </c>
      <c r="F70" s="18"/>
      <c r="G70" s="18"/>
      <c r="H70" s="18"/>
    </row>
    <row r="71" spans="1:8" s="8" customFormat="1" ht="24.75" thickTop="1">
      <c r="C71" s="187" t="s">
        <v>7</v>
      </c>
      <c r="D71" s="187"/>
      <c r="E71" s="187"/>
      <c r="F71" s="129" t="s">
        <v>4</v>
      </c>
      <c r="G71" s="132" t="s">
        <v>5</v>
      </c>
      <c r="H71" s="68"/>
    </row>
    <row r="72" spans="1:8" s="8" customFormat="1" ht="24">
      <c r="C72" s="178" t="s">
        <v>8</v>
      </c>
      <c r="D72" s="179"/>
      <c r="E72" s="180"/>
      <c r="F72" s="130">
        <v>19</v>
      </c>
      <c r="G72" s="76">
        <f>F72*100/F$79</f>
        <v>40.425531914893618</v>
      </c>
      <c r="H72" s="108"/>
    </row>
    <row r="73" spans="1:8" s="8" customFormat="1" ht="24">
      <c r="C73" s="178" t="s">
        <v>43</v>
      </c>
      <c r="D73" s="179"/>
      <c r="E73" s="180"/>
      <c r="F73" s="130">
        <v>13</v>
      </c>
      <c r="G73" s="76">
        <f t="shared" ref="G73:G79" si="1">F73*100/F$79</f>
        <v>27.659574468085108</v>
      </c>
      <c r="H73" s="108"/>
    </row>
    <row r="74" spans="1:8" s="8" customFormat="1" ht="24">
      <c r="C74" s="178" t="s">
        <v>83</v>
      </c>
      <c r="D74" s="179"/>
      <c r="E74" s="180"/>
      <c r="F74" s="130">
        <v>7</v>
      </c>
      <c r="G74" s="76">
        <f t="shared" si="1"/>
        <v>14.893617021276595</v>
      </c>
      <c r="H74" s="108"/>
    </row>
    <row r="75" spans="1:8" s="8" customFormat="1" ht="24">
      <c r="C75" s="178" t="s">
        <v>84</v>
      </c>
      <c r="D75" s="179"/>
      <c r="E75" s="180"/>
      <c r="F75" s="130">
        <v>3</v>
      </c>
      <c r="G75" s="76">
        <f t="shared" si="1"/>
        <v>6.3829787234042552</v>
      </c>
      <c r="H75" s="108"/>
    </row>
    <row r="76" spans="1:8" s="8" customFormat="1" ht="24">
      <c r="C76" s="178" t="s">
        <v>124</v>
      </c>
      <c r="D76" s="179"/>
      <c r="E76" s="180"/>
      <c r="F76" s="81">
        <v>2</v>
      </c>
      <c r="G76" s="76">
        <f t="shared" si="1"/>
        <v>4.2553191489361701</v>
      </c>
      <c r="H76" s="68"/>
    </row>
    <row r="77" spans="1:8" s="8" customFormat="1" ht="24">
      <c r="C77" s="197" t="s">
        <v>66</v>
      </c>
      <c r="D77" s="197"/>
      <c r="E77" s="197"/>
      <c r="F77" s="23">
        <v>2</v>
      </c>
      <c r="G77" s="76">
        <f t="shared" si="1"/>
        <v>4.2553191489361701</v>
      </c>
      <c r="H77" s="68"/>
    </row>
    <row r="78" spans="1:8" s="8" customFormat="1" ht="24">
      <c r="C78" s="197" t="s">
        <v>51</v>
      </c>
      <c r="D78" s="197"/>
      <c r="E78" s="197"/>
      <c r="F78" s="82">
        <v>1</v>
      </c>
      <c r="G78" s="76">
        <f t="shared" si="1"/>
        <v>2.1276595744680851</v>
      </c>
      <c r="H78" s="78"/>
    </row>
    <row r="79" spans="1:8" s="8" customFormat="1" ht="24.75" thickBot="1">
      <c r="C79" s="188" t="s">
        <v>6</v>
      </c>
      <c r="D79" s="189"/>
      <c r="E79" s="190"/>
      <c r="F79" s="24">
        <f>SUM(F72:F78)</f>
        <v>47</v>
      </c>
      <c r="G79" s="58">
        <f t="shared" si="1"/>
        <v>100</v>
      </c>
      <c r="H79" s="68"/>
    </row>
    <row r="80" spans="1:8" s="8" customFormat="1" ht="24.75" thickTop="1">
      <c r="F80" s="68"/>
      <c r="G80" s="68"/>
      <c r="H80" s="68"/>
    </row>
    <row r="81" spans="1:9" s="8" customFormat="1" ht="24">
      <c r="A81" s="14"/>
      <c r="B81" s="8" t="s">
        <v>46</v>
      </c>
      <c r="E81" s="108"/>
      <c r="F81" s="108"/>
      <c r="G81" s="108"/>
    </row>
    <row r="82" spans="1:9" s="8" customFormat="1" ht="24">
      <c r="A82" s="8" t="s">
        <v>125</v>
      </c>
      <c r="E82" s="108"/>
      <c r="F82" s="108"/>
      <c r="G82" s="108"/>
    </row>
    <row r="83" spans="1:9" s="8" customFormat="1" ht="24">
      <c r="B83" s="8" t="s">
        <v>175</v>
      </c>
      <c r="F83" s="108"/>
      <c r="G83" s="108"/>
      <c r="H83" s="108"/>
    </row>
    <row r="84" spans="1:9">
      <c r="B84" s="3"/>
      <c r="C84" s="3"/>
      <c r="D84" s="3"/>
      <c r="E84" s="3"/>
      <c r="I84" s="6"/>
    </row>
    <row r="85" spans="1:9">
      <c r="B85" s="3"/>
      <c r="C85" s="3"/>
      <c r="D85" s="3"/>
      <c r="E85" s="3"/>
      <c r="I85" s="6"/>
    </row>
    <row r="86" spans="1:9">
      <c r="B86" s="3"/>
      <c r="C86" s="3"/>
      <c r="D86" s="3"/>
      <c r="E86" s="3"/>
      <c r="I86" s="6"/>
    </row>
    <row r="87" spans="1:9">
      <c r="B87" s="3"/>
      <c r="C87" s="3"/>
      <c r="D87" s="3"/>
      <c r="E87" s="3"/>
      <c r="I87" s="6"/>
    </row>
    <row r="88" spans="1:9">
      <c r="B88" s="3"/>
      <c r="C88" s="3"/>
      <c r="D88" s="3"/>
      <c r="E88" s="3"/>
      <c r="I88" s="6"/>
    </row>
    <row r="89" spans="1:9">
      <c r="B89" s="3"/>
      <c r="C89" s="3"/>
      <c r="D89" s="3"/>
      <c r="E89" s="3"/>
      <c r="I89" s="6"/>
    </row>
    <row r="90" spans="1:9">
      <c r="B90" s="3"/>
      <c r="C90" s="3"/>
      <c r="D90" s="3"/>
      <c r="E90" s="3"/>
      <c r="I90" s="6"/>
    </row>
    <row r="91" spans="1:9">
      <c r="B91" s="3"/>
      <c r="C91" s="3"/>
      <c r="D91" s="3"/>
      <c r="E91" s="3"/>
      <c r="I91" s="6"/>
    </row>
    <row r="92" spans="1:9">
      <c r="B92" s="3"/>
      <c r="C92" s="3"/>
      <c r="D92" s="3"/>
      <c r="E92" s="3"/>
      <c r="I92" s="6"/>
    </row>
    <row r="93" spans="1:9">
      <c r="B93" s="3"/>
      <c r="C93" s="3"/>
      <c r="D93" s="3"/>
      <c r="E93" s="3"/>
      <c r="I93" s="6"/>
    </row>
    <row r="94" spans="1:9">
      <c r="B94" s="3"/>
      <c r="C94" s="3"/>
      <c r="D94" s="3"/>
      <c r="E94" s="3"/>
      <c r="I94" s="6"/>
    </row>
    <row r="95" spans="1:9">
      <c r="B95" s="3"/>
      <c r="C95" s="3"/>
      <c r="D95" s="3"/>
      <c r="E95" s="3"/>
      <c r="I95" s="6"/>
    </row>
    <row r="96" spans="1:9">
      <c r="B96" s="3"/>
      <c r="C96" s="3"/>
      <c r="D96" s="3"/>
      <c r="E96" s="3"/>
      <c r="I96" s="6"/>
    </row>
    <row r="97" spans="1:9">
      <c r="B97" s="3"/>
      <c r="C97" s="3"/>
      <c r="D97" s="3"/>
      <c r="E97" s="3"/>
      <c r="I97" s="6"/>
    </row>
    <row r="98" spans="1:9">
      <c r="B98" s="3"/>
      <c r="C98" s="3"/>
      <c r="D98" s="3"/>
      <c r="E98" s="3"/>
      <c r="I98" s="6"/>
    </row>
    <row r="99" spans="1:9">
      <c r="B99" s="3"/>
      <c r="C99" s="3"/>
      <c r="D99" s="3"/>
      <c r="E99" s="3"/>
      <c r="I99" s="6"/>
    </row>
    <row r="100" spans="1:9">
      <c r="B100" s="3"/>
      <c r="C100" s="3"/>
      <c r="D100" s="3"/>
      <c r="E100" s="3"/>
      <c r="I100" s="6"/>
    </row>
    <row r="101" spans="1:9">
      <c r="A101" s="177" t="s">
        <v>40</v>
      </c>
      <c r="B101" s="177"/>
      <c r="C101" s="177"/>
      <c r="D101" s="177"/>
      <c r="E101" s="177"/>
      <c r="F101" s="177"/>
      <c r="G101" s="177"/>
      <c r="H101" s="177"/>
      <c r="I101" s="113"/>
    </row>
    <row r="102" spans="1:9" s="8" customFormat="1" ht="24">
      <c r="B102" s="9" t="s">
        <v>37</v>
      </c>
      <c r="F102" s="18"/>
      <c r="G102" s="18"/>
      <c r="H102" s="18"/>
    </row>
    <row r="103" spans="1:9" s="14" customFormat="1" ht="25.5" customHeight="1" thickBot="1">
      <c r="B103" s="57" t="s">
        <v>114</v>
      </c>
      <c r="F103" s="72"/>
      <c r="G103" s="72"/>
      <c r="H103" s="72"/>
    </row>
    <row r="104" spans="1:9" s="8" customFormat="1" ht="24.75" thickTop="1">
      <c r="B104" s="225" t="s">
        <v>9</v>
      </c>
      <c r="C104" s="226"/>
      <c r="D104" s="226"/>
      <c r="E104" s="227"/>
      <c r="F104" s="231"/>
      <c r="G104" s="194" t="s">
        <v>10</v>
      </c>
      <c r="H104" s="194" t="s">
        <v>11</v>
      </c>
    </row>
    <row r="105" spans="1:9" s="8" customFormat="1" ht="24.75" thickBot="1">
      <c r="B105" s="228"/>
      <c r="C105" s="229"/>
      <c r="D105" s="229"/>
      <c r="E105" s="230"/>
      <c r="F105" s="232"/>
      <c r="G105" s="195"/>
      <c r="H105" s="195"/>
    </row>
    <row r="106" spans="1:9" s="8" customFormat="1" ht="24.75" thickTop="1">
      <c r="B106" s="25" t="s">
        <v>24</v>
      </c>
      <c r="C106" s="26"/>
      <c r="D106" s="26"/>
      <c r="E106" s="27"/>
      <c r="F106" s="71"/>
      <c r="G106" s="20"/>
      <c r="H106" s="71"/>
      <c r="I106" s="10"/>
    </row>
    <row r="107" spans="1:9" s="8" customFormat="1" ht="24">
      <c r="B107" s="174" t="s">
        <v>126</v>
      </c>
      <c r="C107" s="175"/>
      <c r="D107" s="175"/>
      <c r="E107" s="176"/>
      <c r="F107" s="28">
        <f>คีย์ข้อมูล!U36</f>
        <v>3.5</v>
      </c>
      <c r="G107" s="28">
        <f>คีย์ข้อมูล!U37</f>
        <v>1.0224747162910901</v>
      </c>
      <c r="H107" s="86" t="str">
        <f t="shared" ref="H107" si="2">IF(F107&gt;4.5,"มากที่สุด",IF(F107&gt;3.5,"มาก",IF(F107&gt;2.5,"ปานกลาง",IF(F107&gt;1.5,"น้อย",IF(F107&lt;=1.5,"น้อยที่สุด")))))</f>
        <v>ปานกลาง</v>
      </c>
      <c r="I107" s="10"/>
    </row>
    <row r="108" spans="1:9" s="8" customFormat="1" ht="24">
      <c r="B108" s="181" t="s">
        <v>127</v>
      </c>
      <c r="C108" s="182"/>
      <c r="D108" s="182"/>
      <c r="E108" s="183"/>
      <c r="F108" s="168">
        <f>คีย์ข้อมูล!V36</f>
        <v>3.4705882352941178</v>
      </c>
      <c r="G108" s="156">
        <f>คีย์ข้อมูล!V37</f>
        <v>0.99194617759802761</v>
      </c>
      <c r="H108" s="159" t="str">
        <f t="shared" ref="H108:H112" si="3">IF(F108&gt;4.5,"มากที่สุด",IF(F108&gt;3.5,"มาก",IF(F108&gt;2.5,"ปานกลาง",IF(F108&gt;1.5,"น้อย",IF(F108&lt;=1.5,"น้อยที่สุด")))))</f>
        <v>ปานกลาง</v>
      </c>
      <c r="I108" s="10"/>
    </row>
    <row r="109" spans="1:9" s="8" customFormat="1" ht="24">
      <c r="B109" s="162" t="s">
        <v>128</v>
      </c>
      <c r="C109" s="163"/>
      <c r="D109" s="163"/>
      <c r="E109" s="164"/>
      <c r="F109" s="169"/>
      <c r="G109" s="157"/>
      <c r="H109" s="160"/>
      <c r="I109" s="10"/>
    </row>
    <row r="110" spans="1:9" s="8" customFormat="1" ht="24">
      <c r="B110" s="165" t="s">
        <v>129</v>
      </c>
      <c r="C110" s="166"/>
      <c r="D110" s="166"/>
      <c r="E110" s="167"/>
      <c r="F110" s="170"/>
      <c r="G110" s="158"/>
      <c r="H110" s="161"/>
      <c r="I110" s="10"/>
    </row>
    <row r="111" spans="1:9" s="8" customFormat="1" ht="24">
      <c r="B111" s="165" t="s">
        <v>161</v>
      </c>
      <c r="C111" s="166"/>
      <c r="D111" s="166"/>
      <c r="E111" s="167"/>
      <c r="F111" s="146">
        <f>คีย์ข้อมูล!W36</f>
        <v>3.2941176470588234</v>
      </c>
      <c r="G111" s="28">
        <f>คีย์ข้อมูล!W37</f>
        <v>0.97014250014533199</v>
      </c>
      <c r="H111" s="86" t="str">
        <f t="shared" si="3"/>
        <v>ปานกลาง</v>
      </c>
      <c r="I111" s="10"/>
    </row>
    <row r="112" spans="1:9" s="8" customFormat="1" ht="40.5" customHeight="1">
      <c r="B112" s="184" t="s">
        <v>86</v>
      </c>
      <c r="C112" s="185"/>
      <c r="D112" s="185"/>
      <c r="E112" s="186"/>
      <c r="F112" s="28">
        <f>คีย์ข้อมูล!X36</f>
        <v>3.5</v>
      </c>
      <c r="G112" s="28">
        <f>คีย์ข้อมูล!X37</f>
        <v>0.99239532689774634</v>
      </c>
      <c r="H112" s="133" t="str">
        <f t="shared" si="3"/>
        <v>ปานกลาง</v>
      </c>
      <c r="I112" s="10"/>
    </row>
    <row r="113" spans="1:10" s="8" customFormat="1" ht="24">
      <c r="B113" s="174" t="s">
        <v>130</v>
      </c>
      <c r="C113" s="175"/>
      <c r="D113" s="175"/>
      <c r="E113" s="176"/>
      <c r="F113" s="28">
        <f>คีย์ข้อมูล!Y36</f>
        <v>3.5294117647058822</v>
      </c>
      <c r="G113" s="28">
        <f>คีย์ข้อมูล!Y37</f>
        <v>0.92884072802564843</v>
      </c>
      <c r="H113" s="86" t="str">
        <f t="shared" ref="H113:H114" si="4">IF(F113&gt;4.5,"มากที่สุด",IF(F113&gt;3.5,"มาก",IF(F113&gt;2.5,"ปานกลาง",IF(F113&gt;1.5,"น้อย",IF(F113&lt;=1.5,"น้อยที่สุด")))))</f>
        <v>มาก</v>
      </c>
    </row>
    <row r="114" spans="1:10" s="8" customFormat="1" ht="24.75" thickBot="1">
      <c r="B114" s="218" t="s">
        <v>25</v>
      </c>
      <c r="C114" s="219"/>
      <c r="D114" s="219"/>
      <c r="E114" s="220"/>
      <c r="F114" s="30">
        <f>คีย์ข้อมูล!Y39</f>
        <v>3.4588235294117649</v>
      </c>
      <c r="G114" s="31">
        <f>คีย์ข้อมูล!Y38</f>
        <v>0.97365220059686342</v>
      </c>
      <c r="H114" s="85" t="str">
        <f t="shared" si="4"/>
        <v>ปานกลาง</v>
      </c>
    </row>
    <row r="115" spans="1:10" s="8" customFormat="1" ht="24.75" thickTop="1">
      <c r="B115" s="33" t="s">
        <v>26</v>
      </c>
      <c r="C115" s="34"/>
      <c r="D115" s="34"/>
      <c r="E115" s="35"/>
      <c r="F115" s="36"/>
      <c r="G115" s="36"/>
      <c r="H115" s="35"/>
    </row>
    <row r="116" spans="1:10" s="8" customFormat="1" ht="24">
      <c r="B116" s="174" t="s">
        <v>133</v>
      </c>
      <c r="C116" s="175"/>
      <c r="D116" s="175"/>
      <c r="E116" s="176"/>
      <c r="F116" s="28">
        <f>คีย์ข้อมูล!Z36</f>
        <v>3.9705882352941178</v>
      </c>
      <c r="G116" s="28">
        <f>คีย์ข้อมูล!Z37</f>
        <v>0.62693550572785939</v>
      </c>
      <c r="H116" s="86" t="str">
        <f t="shared" ref="H116:H122" si="5">IF(F116&gt;4.5,"มากที่สุด",IF(F116&gt;3.5,"มาก",IF(F116&gt;2.5,"ปานกลาง",IF(F116&gt;1.5,"น้อย",IF(F116&lt;=1.5,"น้อยที่สุด")))))</f>
        <v>มาก</v>
      </c>
    </row>
    <row r="117" spans="1:10" s="8" customFormat="1" ht="24">
      <c r="B117" s="181" t="s">
        <v>132</v>
      </c>
      <c r="C117" s="182"/>
      <c r="D117" s="182"/>
      <c r="E117" s="183"/>
      <c r="F117" s="156">
        <f>คีย์ข้อมูล!AA36</f>
        <v>3.9117647058823528</v>
      </c>
      <c r="G117" s="156">
        <f>คีย์ข้อมูล!AA37</f>
        <v>0.71213069360699799</v>
      </c>
      <c r="H117" s="159" t="str">
        <f t="shared" si="5"/>
        <v>มาก</v>
      </c>
    </row>
    <row r="118" spans="1:10" s="8" customFormat="1" ht="24">
      <c r="B118" s="162" t="s">
        <v>128</v>
      </c>
      <c r="C118" s="163"/>
      <c r="D118" s="163"/>
      <c r="E118" s="164"/>
      <c r="F118" s="157"/>
      <c r="G118" s="157"/>
      <c r="H118" s="160"/>
    </row>
    <row r="119" spans="1:10" s="8" customFormat="1" ht="24">
      <c r="B119" s="165" t="s">
        <v>129</v>
      </c>
      <c r="C119" s="166"/>
      <c r="D119" s="166"/>
      <c r="E119" s="167"/>
      <c r="F119" s="158"/>
      <c r="G119" s="158"/>
      <c r="H119" s="161"/>
    </row>
    <row r="120" spans="1:10" s="8" customFormat="1" ht="24">
      <c r="B120" s="165" t="s">
        <v>162</v>
      </c>
      <c r="C120" s="166"/>
      <c r="D120" s="166"/>
      <c r="E120" s="167"/>
      <c r="F120" s="28">
        <f>คีย์ข้อมูล!AB36</f>
        <v>4.0588235294117645</v>
      </c>
      <c r="G120" s="28">
        <f>คีย์ข้อมูล!AB37</f>
        <v>0.54723417349587278</v>
      </c>
      <c r="H120" s="86" t="str">
        <f t="shared" si="5"/>
        <v>มาก</v>
      </c>
    </row>
    <row r="121" spans="1:10" s="8" customFormat="1" ht="42.75" customHeight="1">
      <c r="B121" s="171" t="s">
        <v>87</v>
      </c>
      <c r="C121" s="172"/>
      <c r="D121" s="172"/>
      <c r="E121" s="173"/>
      <c r="F121" s="28">
        <f>คีย์ข้อมูล!AC36</f>
        <v>4.1470588235294121</v>
      </c>
      <c r="G121" s="28">
        <f>คีย์ข้อมูล!AC37</f>
        <v>0.55772008517233285</v>
      </c>
      <c r="H121" s="133" t="str">
        <f t="shared" si="5"/>
        <v>มาก</v>
      </c>
    </row>
    <row r="122" spans="1:10" s="8" customFormat="1" ht="24">
      <c r="B122" s="174" t="s">
        <v>131</v>
      </c>
      <c r="C122" s="175"/>
      <c r="D122" s="175"/>
      <c r="E122" s="176"/>
      <c r="F122" s="28">
        <f>คีย์ข้อมูล!AD36</f>
        <v>4.1764705882352944</v>
      </c>
      <c r="G122" s="28">
        <f>คีย์ข้อมูล!AD37</f>
        <v>0.57580448256247452</v>
      </c>
      <c r="H122" s="86" t="str">
        <f t="shared" si="5"/>
        <v>มาก</v>
      </c>
    </row>
    <row r="123" spans="1:10" s="8" customFormat="1" ht="24.75" thickBot="1">
      <c r="B123" s="218" t="s">
        <v>25</v>
      </c>
      <c r="C123" s="219"/>
      <c r="D123" s="219"/>
      <c r="E123" s="220"/>
      <c r="F123" s="31">
        <f>คีย์ข้อมูล!AD39</f>
        <v>4.052941176470588</v>
      </c>
      <c r="G123" s="37">
        <f>คีย์ข้อมูล!AD38</f>
        <v>0.608244780080889</v>
      </c>
      <c r="H123" s="32" t="str">
        <f t="shared" ref="H123" si="6">IF(F123&gt;4.5,"มากที่สุด",IF(F123&gt;3.5,"มาก",IF(F123&gt;2.5,"ปานกลาง",IF(F123&gt;1.5,"น้อย",IF(F123&lt;=1.5,"น้อยที่สุด")))))</f>
        <v>มาก</v>
      </c>
      <c r="J123" s="38"/>
    </row>
    <row r="124" spans="1:10" s="8" customFormat="1" ht="24.75" thickTop="1">
      <c r="B124" s="10"/>
      <c r="C124" s="10"/>
      <c r="D124" s="10"/>
      <c r="E124" s="10"/>
      <c r="F124" s="39"/>
      <c r="G124" s="39"/>
      <c r="H124" s="39"/>
    </row>
    <row r="125" spans="1:10" s="8" customFormat="1" ht="24">
      <c r="B125" s="14"/>
      <c r="C125" s="14" t="s">
        <v>47</v>
      </c>
      <c r="D125" s="14"/>
      <c r="E125" s="14"/>
      <c r="F125" s="14"/>
      <c r="G125" s="14"/>
      <c r="H125" s="14"/>
      <c r="I125" s="14"/>
      <c r="J125" s="14"/>
    </row>
    <row r="126" spans="1:10" s="8" customFormat="1" ht="24">
      <c r="B126" s="14" t="s">
        <v>163</v>
      </c>
      <c r="C126" s="14"/>
      <c r="D126" s="14"/>
      <c r="E126" s="14"/>
      <c r="F126" s="14"/>
      <c r="G126" s="14"/>
      <c r="H126" s="14"/>
      <c r="I126" s="14"/>
      <c r="J126" s="14"/>
    </row>
    <row r="127" spans="1:10" s="8" customFormat="1" ht="24">
      <c r="B127" s="14" t="s">
        <v>88</v>
      </c>
      <c r="C127" s="14"/>
      <c r="D127" s="14"/>
      <c r="E127" s="14"/>
      <c r="F127" s="14"/>
      <c r="G127" s="14"/>
      <c r="H127" s="14"/>
      <c r="I127" s="14"/>
      <c r="J127" s="14"/>
    </row>
    <row r="128" spans="1:10" s="8" customFormat="1" ht="24">
      <c r="A128" s="70"/>
      <c r="B128" s="70"/>
      <c r="C128" s="70"/>
      <c r="D128" s="70"/>
      <c r="E128" s="70"/>
      <c r="F128" s="70"/>
      <c r="G128" s="14"/>
      <c r="H128" s="14"/>
    </row>
    <row r="129" spans="2:10" s="8" customFormat="1" ht="24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s="8" customFormat="1" ht="24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s="8" customFormat="1" ht="24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s="8" customFormat="1" ht="24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s="8" customFormat="1" ht="24">
      <c r="B133" s="233" t="s">
        <v>91</v>
      </c>
      <c r="C133" s="233"/>
      <c r="D133" s="233"/>
      <c r="E133" s="233"/>
      <c r="F133" s="233"/>
      <c r="G133" s="233"/>
      <c r="H133" s="233"/>
    </row>
    <row r="134" spans="2:10" s="8" customFormat="1" ht="24">
      <c r="B134" s="69"/>
      <c r="C134" s="69"/>
      <c r="D134" s="69"/>
      <c r="E134" s="69"/>
      <c r="F134" s="69"/>
      <c r="G134" s="69"/>
      <c r="H134" s="69"/>
    </row>
    <row r="135" spans="2:10" s="11" customFormat="1" ht="24.75" thickBot="1">
      <c r="B135" s="40" t="s">
        <v>139</v>
      </c>
      <c r="F135" s="12"/>
      <c r="G135" s="12"/>
      <c r="H135" s="12"/>
    </row>
    <row r="136" spans="2:10" s="11" customFormat="1" ht="24.75" thickTop="1">
      <c r="B136" s="212" t="s">
        <v>9</v>
      </c>
      <c r="C136" s="213"/>
      <c r="D136" s="213"/>
      <c r="E136" s="214"/>
      <c r="F136" s="237"/>
      <c r="G136" s="239" t="s">
        <v>10</v>
      </c>
      <c r="H136" s="239" t="s">
        <v>11</v>
      </c>
    </row>
    <row r="137" spans="2:10" s="11" customFormat="1" ht="19.5" customHeight="1" thickBot="1">
      <c r="B137" s="215"/>
      <c r="C137" s="216"/>
      <c r="D137" s="216"/>
      <c r="E137" s="217"/>
      <c r="F137" s="238"/>
      <c r="G137" s="240"/>
      <c r="H137" s="240"/>
    </row>
    <row r="138" spans="2:10" s="11" customFormat="1" ht="24.75" thickTop="1">
      <c r="B138" s="234" t="s">
        <v>12</v>
      </c>
      <c r="C138" s="235"/>
      <c r="D138" s="235"/>
      <c r="E138" s="236"/>
      <c r="F138" s="73"/>
      <c r="G138" s="74"/>
      <c r="H138" s="74"/>
    </row>
    <row r="139" spans="2:10" s="11" customFormat="1" ht="24">
      <c r="B139" s="198" t="s">
        <v>13</v>
      </c>
      <c r="C139" s="199"/>
      <c r="D139" s="199"/>
      <c r="E139" s="200"/>
      <c r="F139" s="41">
        <f>คีย์ข้อมูล!K36</f>
        <v>4.5</v>
      </c>
      <c r="G139" s="41">
        <f>คีย์ข้อมูล!K37</f>
        <v>0.56407607481776623</v>
      </c>
      <c r="H139" s="42" t="str">
        <f>IF(F139&gt;4.5,"มากที่สุด",IF(F139&gt;3.5,"มาก",IF(F139&gt;2.5,"ปานกลาง",IF(F139&gt;1.5,"น้อย",IF(F139&lt;=1.5,"น้อยที่สุด")))))</f>
        <v>มาก</v>
      </c>
    </row>
    <row r="140" spans="2:10" s="11" customFormat="1" ht="24">
      <c r="B140" s="43" t="s">
        <v>159</v>
      </c>
      <c r="C140" s="43"/>
      <c r="D140" s="43"/>
      <c r="E140" s="43"/>
      <c r="F140" s="41">
        <f>คีย์ข้อมูล!L36</f>
        <v>4.2058823529411766</v>
      </c>
      <c r="G140" s="41">
        <f>คีย์ข้อมูล!L37</f>
        <v>0.76986467778654788</v>
      </c>
      <c r="H140" s="42" t="str">
        <f>IF(F140&gt;4.5,"มากที่สุด",IF(F140&gt;3.5,"มาก",IF(F140&gt;2.5,"ปานกลาง",IF(F140&gt;1.5,"น้อย",IF(F140&lt;=1.5,"น้อยที่สุด")))))</f>
        <v>มาก</v>
      </c>
    </row>
    <row r="141" spans="2:10" s="11" customFormat="1" ht="24">
      <c r="B141" s="43" t="s">
        <v>134</v>
      </c>
      <c r="C141" s="43"/>
      <c r="D141" s="43"/>
      <c r="E141" s="43"/>
      <c r="F141" s="41">
        <f>คีย์ข้อมูล!M36</f>
        <v>4.117647058823529</v>
      </c>
      <c r="G141" s="41">
        <f>คีย์ข้อมูล!M37</f>
        <v>0.87955587561247062</v>
      </c>
      <c r="H141" s="42" t="str">
        <f t="shared" ref="H141:H157" si="7">IF(F141&gt;4.5,"มากที่สุด",IF(F141&gt;3.5,"มาก",IF(F141&gt;2.5,"ปานกลาง",IF(F141&gt;1.5,"น้อย",IF(F141&lt;=1.5,"น้อยที่สุด")))))</f>
        <v>มาก</v>
      </c>
    </row>
    <row r="142" spans="2:10" s="11" customFormat="1" ht="24">
      <c r="B142" s="201" t="s">
        <v>14</v>
      </c>
      <c r="C142" s="202"/>
      <c r="D142" s="202"/>
      <c r="E142" s="203"/>
      <c r="F142" s="44">
        <f>คีย์ข้อมูล!M39</f>
        <v>4.2745098039215685</v>
      </c>
      <c r="G142" s="44">
        <f>คีย์ข้อมูล!M38</f>
        <v>0.75984447008240585</v>
      </c>
      <c r="H142" s="45" t="str">
        <f>IF(F142&gt;4.5,"มากที่สุด",IF(F142&gt;3.5,"มาก",IF(F142&gt;2.5,"ปานกลาง",IF(F142&gt;1.5,"น้อย",IF(F142&lt;=1.5,"น้อยที่สุด")))))</f>
        <v>มาก</v>
      </c>
      <c r="J142" s="46"/>
    </row>
    <row r="143" spans="2:10" s="11" customFormat="1" ht="24">
      <c r="B143" s="198" t="s">
        <v>15</v>
      </c>
      <c r="C143" s="199"/>
      <c r="D143" s="199"/>
      <c r="E143" s="200"/>
      <c r="F143" s="42"/>
      <c r="G143" s="42"/>
      <c r="H143" s="42"/>
    </row>
    <row r="144" spans="2:10" s="11" customFormat="1" ht="24">
      <c r="B144" s="43" t="s">
        <v>16</v>
      </c>
      <c r="C144" s="43"/>
      <c r="D144" s="43"/>
      <c r="E144" s="43"/>
      <c r="F144" s="41">
        <f>คีย์ข้อมูล!N36</f>
        <v>4.6470588235294121</v>
      </c>
      <c r="G144" s="41">
        <f>คีย์ข้อมูล!N37</f>
        <v>0.48507125007266555</v>
      </c>
      <c r="H144" s="42" t="str">
        <f t="shared" si="7"/>
        <v>มากที่สุด</v>
      </c>
    </row>
    <row r="145" spans="2:8" s="11" customFormat="1" ht="24">
      <c r="B145" s="198" t="s">
        <v>17</v>
      </c>
      <c r="C145" s="199"/>
      <c r="D145" s="199"/>
      <c r="E145" s="200"/>
      <c r="F145" s="41">
        <f>คีย์ข้อมูล!O36</f>
        <v>4.617647058823529</v>
      </c>
      <c r="G145" s="41">
        <f>คีย์ข้อมูล!O37</f>
        <v>0.49327021805638088</v>
      </c>
      <c r="H145" s="42" t="str">
        <f>IF(F145&gt;4.5,"มากที่สุด",IF(F145&gt;3.5,"มาก",IF(F145&gt;2.5,"ปานกลาง",IF(F145&gt;1.5,"น้อย",IF(F145&lt;=1.5,"น้อยที่สุด")))))</f>
        <v>มากที่สุด</v>
      </c>
    </row>
    <row r="146" spans="2:8" s="11" customFormat="1" ht="24">
      <c r="B146" s="201" t="s">
        <v>32</v>
      </c>
      <c r="C146" s="202"/>
      <c r="D146" s="202"/>
      <c r="E146" s="203"/>
      <c r="F146" s="47">
        <f>คีย์ข้อมูล!O39</f>
        <v>4.632352941176471</v>
      </c>
      <c r="G146" s="47">
        <f>คีย์ข้อมูล!O38</f>
        <v>0.48574951362942154</v>
      </c>
      <c r="H146" s="48" t="str">
        <f t="shared" si="7"/>
        <v>มากที่สุด</v>
      </c>
    </row>
    <row r="147" spans="2:8" s="11" customFormat="1" ht="24">
      <c r="B147" s="198" t="s">
        <v>18</v>
      </c>
      <c r="C147" s="199"/>
      <c r="D147" s="199"/>
      <c r="E147" s="200"/>
      <c r="F147" s="41"/>
      <c r="G147" s="41"/>
      <c r="H147" s="42"/>
    </row>
    <row r="148" spans="2:8" s="11" customFormat="1" ht="24">
      <c r="B148" s="198" t="s">
        <v>137</v>
      </c>
      <c r="C148" s="199"/>
      <c r="D148" s="199"/>
      <c r="E148" s="200"/>
      <c r="F148" s="41">
        <f>คีย์ข้อมูล!P36</f>
        <v>4.4411764705882355</v>
      </c>
      <c r="G148" s="41">
        <f>คีย์ข้อมูล!P37</f>
        <v>0.6601733689004331</v>
      </c>
      <c r="H148" s="42" t="str">
        <f t="shared" si="7"/>
        <v>มาก</v>
      </c>
    </row>
    <row r="149" spans="2:8" s="11" customFormat="1" ht="24">
      <c r="B149" s="198" t="s">
        <v>19</v>
      </c>
      <c r="C149" s="199"/>
      <c r="D149" s="199"/>
      <c r="E149" s="200"/>
      <c r="F149" s="41">
        <f>คีย์ข้อมูล!Q36</f>
        <v>4.2647058823529411</v>
      </c>
      <c r="G149" s="41">
        <f>คีย์ข้อมูล!Q37</f>
        <v>0.70962318337875063</v>
      </c>
      <c r="H149" s="42" t="str">
        <f t="shared" si="7"/>
        <v>มาก</v>
      </c>
    </row>
    <row r="150" spans="2:8" s="11" customFormat="1" ht="24">
      <c r="B150" s="43" t="s">
        <v>138</v>
      </c>
      <c r="C150" s="43"/>
      <c r="D150" s="43"/>
      <c r="E150" s="43"/>
      <c r="F150" s="41">
        <f>คีย์ข้อมูล!R36</f>
        <v>4.4411764705882355</v>
      </c>
      <c r="G150" s="41">
        <f>คีย์ข้อมูล!R37</f>
        <v>0.6601733689004331</v>
      </c>
      <c r="H150" s="42" t="str">
        <f t="shared" si="7"/>
        <v>มาก</v>
      </c>
    </row>
    <row r="151" spans="2:8" s="11" customFormat="1" ht="24">
      <c r="B151" s="198" t="s">
        <v>135</v>
      </c>
      <c r="C151" s="199"/>
      <c r="D151" s="199"/>
      <c r="E151" s="200"/>
      <c r="F151" s="41">
        <f>คีย์ข้อมูล!S36</f>
        <v>4.4705882352941178</v>
      </c>
      <c r="G151" s="41">
        <f>คีย์ข้อมูล!S37</f>
        <v>0.56328549829076113</v>
      </c>
      <c r="H151" s="42" t="str">
        <f t="shared" si="7"/>
        <v>มาก</v>
      </c>
    </row>
    <row r="152" spans="2:8" s="11" customFormat="1" ht="24">
      <c r="B152" s="198" t="s">
        <v>136</v>
      </c>
      <c r="C152" s="199"/>
      <c r="D152" s="199"/>
      <c r="E152" s="200"/>
      <c r="F152" s="41">
        <f>คีย์ข้อมูล!T36</f>
        <v>4.4705882352941178</v>
      </c>
      <c r="G152" s="41">
        <f>คีย์ข้อมูล!T37</f>
        <v>0.56328549829076113</v>
      </c>
      <c r="H152" s="42" t="str">
        <f t="shared" si="7"/>
        <v>มาก</v>
      </c>
    </row>
    <row r="153" spans="2:8" s="11" customFormat="1" ht="24">
      <c r="B153" s="201" t="s">
        <v>33</v>
      </c>
      <c r="C153" s="202"/>
      <c r="D153" s="202"/>
      <c r="E153" s="203"/>
      <c r="F153" s="47">
        <f>คีย์ข้อมูล!T39</f>
        <v>4.4176470588235297</v>
      </c>
      <c r="G153" s="47">
        <f>คีย์ข้อมูล!T38</f>
        <v>0.63245553203367544</v>
      </c>
      <c r="H153" s="49" t="str">
        <f t="shared" si="7"/>
        <v>มาก</v>
      </c>
    </row>
    <row r="154" spans="2:8" s="11" customFormat="1" ht="24">
      <c r="B154" s="198" t="s">
        <v>38</v>
      </c>
      <c r="C154" s="199"/>
      <c r="D154" s="199"/>
      <c r="E154" s="200"/>
      <c r="F154" s="47"/>
      <c r="G154" s="47"/>
      <c r="H154" s="49"/>
    </row>
    <row r="155" spans="2:8" s="11" customFormat="1" ht="24">
      <c r="B155" s="204" t="s">
        <v>85</v>
      </c>
      <c r="C155" s="204"/>
      <c r="D155" s="204"/>
      <c r="E155" s="204"/>
      <c r="F155" s="50">
        <f>คีย์ข้อมูล!AE36</f>
        <v>4.2058823529411766</v>
      </c>
      <c r="G155" s="50">
        <f>คีย์ข้อมูล!AE37</f>
        <v>0.53820193150255613</v>
      </c>
      <c r="H155" s="42" t="str">
        <f t="shared" ref="H155" si="8">IF(F155&gt;4.5,"มากที่สุด",IF(F155&gt;3.5,"มาก",IF(F155&gt;2.5,"ปานกลาง",IF(F155&gt;1.5,"น้อย",IF(F155&lt;=1.5,"น้อยที่สุด")))))</f>
        <v>มาก</v>
      </c>
    </row>
    <row r="156" spans="2:8" s="11" customFormat="1" ht="43.5" customHeight="1">
      <c r="B156" s="171" t="s">
        <v>94</v>
      </c>
      <c r="C156" s="172"/>
      <c r="D156" s="172"/>
      <c r="E156" s="173"/>
      <c r="F156" s="50">
        <f>คีย์ข้อมูล!AF36</f>
        <v>4.3235294117647056</v>
      </c>
      <c r="G156" s="50">
        <f>คีย์ข้อมูล!AF37</f>
        <v>0.53487966561133504</v>
      </c>
      <c r="H156" s="42" t="str">
        <f t="shared" si="7"/>
        <v>มาก</v>
      </c>
    </row>
    <row r="157" spans="2:8" s="11" customFormat="1" ht="24">
      <c r="B157" s="201" t="s">
        <v>39</v>
      </c>
      <c r="C157" s="202"/>
      <c r="D157" s="202"/>
      <c r="E157" s="203"/>
      <c r="F157" s="47">
        <f>คีย์ข้อมูล!AF39</f>
        <v>4.3235294117647056</v>
      </c>
      <c r="G157" s="47">
        <f>คีย์ข้อมูล!AF38</f>
        <v>0.53487966561133504</v>
      </c>
      <c r="H157" s="49" t="str">
        <f t="shared" si="7"/>
        <v>มาก</v>
      </c>
    </row>
    <row r="158" spans="2:8" s="11" customFormat="1" ht="24">
      <c r="B158" s="198" t="s">
        <v>20</v>
      </c>
      <c r="C158" s="199"/>
      <c r="D158" s="199"/>
      <c r="E158" s="200"/>
      <c r="F158" s="50"/>
      <c r="G158" s="50"/>
      <c r="H158" s="29"/>
    </row>
    <row r="159" spans="2:8" s="11" customFormat="1" ht="24">
      <c r="B159" s="43" t="s">
        <v>21</v>
      </c>
      <c r="C159" s="43"/>
      <c r="D159" s="43"/>
      <c r="E159" s="43"/>
      <c r="F159" s="50">
        <f>คีย์ข้อมูล!AG36</f>
        <v>3.8529411764705883</v>
      </c>
      <c r="G159" s="50">
        <f>คีย์ข้อมูล!AG37</f>
        <v>0.82139397188011898</v>
      </c>
      <c r="H159" s="42" t="str">
        <f t="shared" ref="H159:H163" si="9">IF(F159&gt;4.5,"มากที่สุด",IF(F159&gt;3.5,"มาก",IF(F159&gt;2.5,"ปานกลาง",IF(F159&gt;1.5,"น้อย",IF(F159&lt;=1.5,"น้อยที่สุด")))))</f>
        <v>มาก</v>
      </c>
    </row>
    <row r="160" spans="2:8" s="11" customFormat="1" ht="42" customHeight="1">
      <c r="B160" s="209" t="s">
        <v>31</v>
      </c>
      <c r="C160" s="210"/>
      <c r="D160" s="210"/>
      <c r="E160" s="210"/>
      <c r="F160" s="51">
        <f>คีย์ข้อมูล!AH36</f>
        <v>4.0294117647058822</v>
      </c>
      <c r="G160" s="51">
        <f>คีย์ข้อมูล!AH37</f>
        <v>0.5765778939017574</v>
      </c>
      <c r="H160" s="52" t="str">
        <f t="shared" si="9"/>
        <v>มาก</v>
      </c>
    </row>
    <row r="161" spans="2:8" s="11" customFormat="1" ht="24">
      <c r="B161" s="43" t="s">
        <v>22</v>
      </c>
      <c r="C161" s="43"/>
      <c r="D161" s="43"/>
      <c r="E161" s="43"/>
      <c r="F161" s="50">
        <f>คีย์ข้อมูล!AI36</f>
        <v>4.0294117647058822</v>
      </c>
      <c r="G161" s="50">
        <f>คีย์ข้อมูล!AI37</f>
        <v>0.5765778939017574</v>
      </c>
      <c r="H161" s="42" t="str">
        <f t="shared" si="9"/>
        <v>มาก</v>
      </c>
    </row>
    <row r="162" spans="2:8" s="11" customFormat="1" ht="24">
      <c r="B162" s="201" t="s">
        <v>34</v>
      </c>
      <c r="C162" s="202"/>
      <c r="D162" s="202"/>
      <c r="E162" s="203"/>
      <c r="F162" s="47">
        <f>คีย์ข้อมูล!AI39</f>
        <v>3.9705882352941178</v>
      </c>
      <c r="G162" s="47">
        <f>คีย์ข้อมูล!AI38</f>
        <v>0.66683651495850482</v>
      </c>
      <c r="H162" s="49" t="str">
        <f t="shared" si="9"/>
        <v>มาก</v>
      </c>
    </row>
    <row r="163" spans="2:8" s="11" customFormat="1" ht="24.75" thickBot="1">
      <c r="B163" s="206" t="s">
        <v>23</v>
      </c>
      <c r="C163" s="207"/>
      <c r="D163" s="207"/>
      <c r="E163" s="208"/>
      <c r="F163" s="53">
        <f>คีย์ข้อมูล!AJ36</f>
        <v>4.0716112531969308</v>
      </c>
      <c r="G163" s="53">
        <f>คีย์ข้อมูล!AJ37</f>
        <v>0.70645883318756464</v>
      </c>
      <c r="H163" s="54" t="str">
        <f t="shared" si="9"/>
        <v>มาก</v>
      </c>
    </row>
    <row r="164" spans="2:8" s="11" customFormat="1" ht="24.75" thickTop="1">
      <c r="B164" s="64"/>
      <c r="C164" s="64"/>
      <c r="D164" s="64"/>
      <c r="E164" s="64"/>
      <c r="F164" s="65"/>
      <c r="G164" s="65"/>
      <c r="H164" s="66"/>
    </row>
    <row r="165" spans="2:8" s="11" customFormat="1" ht="24">
      <c r="B165" s="233" t="s">
        <v>92</v>
      </c>
      <c r="C165" s="233"/>
      <c r="D165" s="233"/>
      <c r="E165" s="233"/>
      <c r="F165" s="233"/>
      <c r="G165" s="233"/>
      <c r="H165" s="233"/>
    </row>
    <row r="166" spans="2:8" s="15" customFormat="1" ht="24">
      <c r="B166" s="55"/>
      <c r="C166" s="55"/>
      <c r="D166" s="55"/>
      <c r="E166" s="55"/>
      <c r="F166" s="56"/>
      <c r="G166" s="56"/>
      <c r="H166" s="55"/>
    </row>
    <row r="167" spans="2:8" s="8" customFormat="1" ht="24">
      <c r="B167" s="20"/>
      <c r="C167" s="205" t="s">
        <v>89</v>
      </c>
      <c r="D167" s="205"/>
      <c r="E167" s="205"/>
      <c r="F167" s="205"/>
      <c r="G167" s="205"/>
      <c r="H167" s="205"/>
    </row>
    <row r="168" spans="2:8" s="8" customFormat="1" ht="24">
      <c r="B168" s="150" t="s">
        <v>160</v>
      </c>
      <c r="C168" s="151"/>
      <c r="D168" s="151"/>
      <c r="E168" s="151"/>
      <c r="F168" s="151"/>
      <c r="G168" s="151"/>
      <c r="H168" s="151"/>
    </row>
    <row r="169" spans="2:8" s="8" customFormat="1" ht="24">
      <c r="B169" s="110" t="s">
        <v>90</v>
      </c>
      <c r="C169" s="111"/>
      <c r="D169" s="111"/>
      <c r="E169" s="111"/>
      <c r="F169" s="111"/>
      <c r="G169" s="111"/>
      <c r="H169" s="111"/>
    </row>
    <row r="170" spans="2:8" s="8" customFormat="1" ht="24">
      <c r="B170" s="150" t="s">
        <v>141</v>
      </c>
      <c r="C170" s="151"/>
      <c r="D170" s="151"/>
      <c r="E170" s="151"/>
      <c r="F170" s="151"/>
      <c r="G170" s="151"/>
      <c r="H170" s="151"/>
    </row>
    <row r="171" spans="2:8" s="8" customFormat="1" ht="24">
      <c r="B171" s="63"/>
      <c r="C171" s="150" t="s">
        <v>142</v>
      </c>
      <c r="D171" s="150"/>
      <c r="E171" s="150"/>
      <c r="F171" s="150"/>
      <c r="G171" s="150"/>
      <c r="H171" s="150"/>
    </row>
    <row r="172" spans="2:8" s="8" customFormat="1" ht="24">
      <c r="B172" s="150" t="s">
        <v>179</v>
      </c>
      <c r="C172" s="151"/>
      <c r="D172" s="151"/>
      <c r="E172" s="151"/>
      <c r="F172" s="151"/>
      <c r="G172" s="151"/>
      <c r="H172" s="151"/>
    </row>
    <row r="173" spans="2:8" s="8" customFormat="1" ht="24">
      <c r="B173" s="150" t="s">
        <v>180</v>
      </c>
      <c r="C173" s="151"/>
      <c r="D173" s="151"/>
      <c r="E173" s="151"/>
      <c r="F173" s="151"/>
      <c r="G173" s="151"/>
      <c r="H173" s="151"/>
    </row>
    <row r="174" spans="2:8" s="8" customFormat="1" ht="24">
      <c r="B174" s="8" t="s">
        <v>181</v>
      </c>
    </row>
    <row r="175" spans="2:8" s="8" customFormat="1" ht="24"/>
    <row r="176" spans="2:8" s="15" customFormat="1" ht="24"/>
    <row r="177" s="15" customFormat="1" ht="24"/>
    <row r="178" s="15" customFormat="1" ht="24"/>
    <row r="179" s="15" customFormat="1" ht="24"/>
    <row r="180" s="15" customFormat="1" ht="24"/>
    <row r="181" s="15" customFormat="1" ht="24"/>
    <row r="182" s="15" customFormat="1" ht="24"/>
    <row r="183" s="15" customFormat="1" ht="24"/>
    <row r="184" s="15" customFormat="1" ht="24"/>
    <row r="185" s="15" customFormat="1" ht="24"/>
    <row r="186" s="15" customFormat="1" ht="24"/>
    <row r="187" s="15" customFormat="1" ht="24"/>
    <row r="188" s="15" customFormat="1" ht="24"/>
    <row r="189" s="8" customFormat="1" ht="24"/>
    <row r="190" s="8" customFormat="1" ht="24"/>
    <row r="191" s="8" customFormat="1" ht="24"/>
    <row r="192" s="8" customFormat="1" ht="24"/>
    <row r="193" spans="2:8" s="8" customFormat="1" ht="24"/>
    <row r="194" spans="2:8" s="8" customFormat="1" ht="24"/>
    <row r="195" spans="2:8" s="14" customFormat="1" ht="24"/>
    <row r="196" spans="2:8" s="14" customFormat="1" ht="24"/>
    <row r="197" spans="2:8" s="14" customFormat="1" ht="24"/>
    <row r="198" spans="2:8" s="14" customFormat="1" ht="24"/>
    <row r="199" spans="2:8" s="14" customFormat="1" ht="24"/>
    <row r="200" spans="2:8" s="14" customFormat="1" ht="24"/>
    <row r="201" spans="2:8" s="6" customFormat="1">
      <c r="B201" s="7"/>
      <c r="C201" s="7"/>
    </row>
    <row r="202" spans="2:8">
      <c r="B202" s="4"/>
      <c r="C202" s="4"/>
      <c r="D202" s="4"/>
      <c r="E202" s="4"/>
      <c r="F202" s="5"/>
      <c r="G202" s="5"/>
      <c r="H202" s="5"/>
    </row>
    <row r="203" spans="2:8">
      <c r="B203" s="4"/>
      <c r="C203" s="4"/>
      <c r="D203" s="4"/>
      <c r="E203" s="4"/>
      <c r="F203" s="5"/>
      <c r="G203" s="5"/>
      <c r="H203" s="5"/>
    </row>
    <row r="204" spans="2:8">
      <c r="B204" s="4"/>
      <c r="C204" s="4"/>
      <c r="D204" s="4"/>
      <c r="E204" s="4"/>
      <c r="F204" s="5"/>
      <c r="G204" s="5"/>
      <c r="H204" s="5"/>
    </row>
    <row r="205" spans="2:8">
      <c r="B205" s="4"/>
      <c r="C205" s="4"/>
      <c r="D205" s="4"/>
      <c r="E205" s="4"/>
      <c r="F205" s="5"/>
      <c r="G205" s="5"/>
      <c r="H205" s="5"/>
    </row>
    <row r="206" spans="2:8">
      <c r="B206" s="4"/>
      <c r="C206" s="4"/>
      <c r="D206" s="4"/>
      <c r="E206" s="4"/>
      <c r="F206" s="5"/>
      <c r="G206" s="5"/>
      <c r="H206" s="5"/>
    </row>
    <row r="207" spans="2:8">
      <c r="B207" s="4"/>
      <c r="C207" s="4"/>
      <c r="D207" s="4"/>
      <c r="E207" s="4"/>
      <c r="F207" s="5"/>
      <c r="G207" s="5"/>
      <c r="H207" s="5"/>
    </row>
    <row r="208" spans="2:8">
      <c r="B208" s="4"/>
      <c r="C208" s="4"/>
      <c r="D208" s="4"/>
      <c r="E208" s="4"/>
      <c r="F208" s="5"/>
      <c r="G208" s="5"/>
      <c r="H208" s="5"/>
    </row>
    <row r="209" spans="2:8">
      <c r="B209" s="4"/>
      <c r="C209" s="4"/>
      <c r="D209" s="4"/>
      <c r="E209" s="4"/>
      <c r="F209" s="5"/>
      <c r="G209" s="5"/>
      <c r="H209" s="5"/>
    </row>
    <row r="210" spans="2:8">
      <c r="B210" s="4"/>
      <c r="C210" s="4"/>
      <c r="D210" s="4"/>
      <c r="E210" s="4"/>
      <c r="F210" s="5"/>
      <c r="G210" s="5"/>
      <c r="H210" s="5"/>
    </row>
    <row r="211" spans="2:8">
      <c r="B211" s="4"/>
      <c r="C211" s="4"/>
      <c r="D211" s="4"/>
      <c r="E211" s="4"/>
      <c r="F211" s="5"/>
      <c r="G211" s="5"/>
      <c r="H211" s="5"/>
    </row>
    <row r="212" spans="2:8">
      <c r="B212" s="4"/>
      <c r="C212" s="4"/>
      <c r="D212" s="4"/>
      <c r="E212" s="4"/>
      <c r="F212" s="5"/>
      <c r="G212" s="5"/>
      <c r="H212" s="5"/>
    </row>
    <row r="213" spans="2:8">
      <c r="B213" s="4"/>
      <c r="C213" s="4"/>
      <c r="D213" s="4"/>
      <c r="E213" s="4"/>
      <c r="F213" s="5"/>
      <c r="G213" s="5"/>
      <c r="H213" s="5"/>
    </row>
  </sheetData>
  <mergeCells count="94">
    <mergeCell ref="C40:E40"/>
    <mergeCell ref="C41:E41"/>
    <mergeCell ref="C13:E13"/>
    <mergeCell ref="C48:E48"/>
    <mergeCell ref="C77:E77"/>
    <mergeCell ref="C46:E46"/>
    <mergeCell ref="C44:E44"/>
    <mergeCell ref="C45:E45"/>
    <mergeCell ref="C47:E47"/>
    <mergeCell ref="C74:E74"/>
    <mergeCell ref="C38:E38"/>
    <mergeCell ref="B147:E147"/>
    <mergeCell ref="B148:E148"/>
    <mergeCell ref="F136:F137"/>
    <mergeCell ref="G136:G137"/>
    <mergeCell ref="H136:H137"/>
    <mergeCell ref="B145:E145"/>
    <mergeCell ref="B133:H133"/>
    <mergeCell ref="B146:E146"/>
    <mergeCell ref="B142:E142"/>
    <mergeCell ref="B138:E138"/>
    <mergeCell ref="B139:E139"/>
    <mergeCell ref="B143:E143"/>
    <mergeCell ref="B173:H173"/>
    <mergeCell ref="C171:H171"/>
    <mergeCell ref="B3:H3"/>
    <mergeCell ref="B5:H5"/>
    <mergeCell ref="B6:H6"/>
    <mergeCell ref="B7:H7"/>
    <mergeCell ref="C10:E10"/>
    <mergeCell ref="B170:H170"/>
    <mergeCell ref="B136:E137"/>
    <mergeCell ref="B114:E114"/>
    <mergeCell ref="C14:E14"/>
    <mergeCell ref="C49:E49"/>
    <mergeCell ref="B104:E105"/>
    <mergeCell ref="F104:F105"/>
    <mergeCell ref="B165:H165"/>
    <mergeCell ref="B123:E123"/>
    <mergeCell ref="B172:H172"/>
    <mergeCell ref="B149:E149"/>
    <mergeCell ref="B151:E151"/>
    <mergeCell ref="B152:E152"/>
    <mergeCell ref="B153:E153"/>
    <mergeCell ref="B162:E162"/>
    <mergeCell ref="B158:E158"/>
    <mergeCell ref="B155:E155"/>
    <mergeCell ref="C167:H167"/>
    <mergeCell ref="B168:H168"/>
    <mergeCell ref="B163:E163"/>
    <mergeCell ref="B156:E156"/>
    <mergeCell ref="B157:E157"/>
    <mergeCell ref="B160:E160"/>
    <mergeCell ref="B154:E154"/>
    <mergeCell ref="C79:E79"/>
    <mergeCell ref="A1:H1"/>
    <mergeCell ref="A67:H67"/>
    <mergeCell ref="C76:E76"/>
    <mergeCell ref="B117:E117"/>
    <mergeCell ref="C39:E39"/>
    <mergeCell ref="C43:E43"/>
    <mergeCell ref="B4:H4"/>
    <mergeCell ref="C11:E11"/>
    <mergeCell ref="C12:E12"/>
    <mergeCell ref="H104:H105"/>
    <mergeCell ref="C37:E37"/>
    <mergeCell ref="G104:G105"/>
    <mergeCell ref="B116:E116"/>
    <mergeCell ref="C78:E78"/>
    <mergeCell ref="F117:F119"/>
    <mergeCell ref="B120:E120"/>
    <mergeCell ref="B121:E121"/>
    <mergeCell ref="B122:E122"/>
    <mergeCell ref="A34:H34"/>
    <mergeCell ref="A101:H101"/>
    <mergeCell ref="C75:E75"/>
    <mergeCell ref="B107:E107"/>
    <mergeCell ref="B108:E108"/>
    <mergeCell ref="B111:E111"/>
    <mergeCell ref="B112:E112"/>
    <mergeCell ref="C42:E42"/>
    <mergeCell ref="C72:E72"/>
    <mergeCell ref="C73:E73"/>
    <mergeCell ref="B113:E113"/>
    <mergeCell ref="C71:E71"/>
    <mergeCell ref="H108:H110"/>
    <mergeCell ref="G117:G119"/>
    <mergeCell ref="H117:H119"/>
    <mergeCell ref="B118:E118"/>
    <mergeCell ref="B119:E119"/>
    <mergeCell ref="B109:E109"/>
    <mergeCell ref="B110:E110"/>
    <mergeCell ref="F108:F110"/>
    <mergeCell ref="G108:G110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209550</xdr:colOff>
                <xdr:row>135</xdr:row>
                <xdr:rowOff>209550</xdr:rowOff>
              </from>
              <to>
                <xdr:col>5</xdr:col>
                <xdr:colOff>342900</xdr:colOff>
                <xdr:row>136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103</xdr:row>
                <xdr:rowOff>209550</xdr:rowOff>
              </from>
              <to>
                <xdr:col>5</xdr:col>
                <xdr:colOff>352425</xdr:colOff>
                <xdr:row>104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40" zoomScaleNormal="140" workbookViewId="0">
      <selection activeCell="F15" sqref="F15"/>
    </sheetView>
  </sheetViews>
  <sheetFormatPr defaultRowHeight="24"/>
  <cols>
    <col min="1" max="1" width="5.85546875" style="8" customWidth="1"/>
    <col min="2" max="2" width="5.5703125" style="8" customWidth="1"/>
    <col min="3" max="3" width="66.140625" style="8" customWidth="1"/>
    <col min="4" max="4" width="8.7109375" style="8" customWidth="1"/>
    <col min="5" max="255" width="9.140625" style="8"/>
    <col min="256" max="256" width="5.85546875" style="8" customWidth="1"/>
    <col min="257" max="257" width="5.5703125" style="8" customWidth="1"/>
    <col min="258" max="258" width="69.28515625" style="8" customWidth="1"/>
    <col min="259" max="259" width="7.42578125" style="8" customWidth="1"/>
    <col min="260" max="511" width="9.140625" style="8"/>
    <col min="512" max="512" width="5.85546875" style="8" customWidth="1"/>
    <col min="513" max="513" width="5.5703125" style="8" customWidth="1"/>
    <col min="514" max="514" width="69.28515625" style="8" customWidth="1"/>
    <col min="515" max="515" width="7.42578125" style="8" customWidth="1"/>
    <col min="516" max="767" width="9.140625" style="8"/>
    <col min="768" max="768" width="5.85546875" style="8" customWidth="1"/>
    <col min="769" max="769" width="5.5703125" style="8" customWidth="1"/>
    <col min="770" max="770" width="69.28515625" style="8" customWidth="1"/>
    <col min="771" max="771" width="7.42578125" style="8" customWidth="1"/>
    <col min="772" max="1023" width="9.140625" style="8"/>
    <col min="1024" max="1024" width="5.85546875" style="8" customWidth="1"/>
    <col min="1025" max="1025" width="5.5703125" style="8" customWidth="1"/>
    <col min="1026" max="1026" width="69.28515625" style="8" customWidth="1"/>
    <col min="1027" max="1027" width="7.42578125" style="8" customWidth="1"/>
    <col min="1028" max="1279" width="9.140625" style="8"/>
    <col min="1280" max="1280" width="5.85546875" style="8" customWidth="1"/>
    <col min="1281" max="1281" width="5.5703125" style="8" customWidth="1"/>
    <col min="1282" max="1282" width="69.28515625" style="8" customWidth="1"/>
    <col min="1283" max="1283" width="7.42578125" style="8" customWidth="1"/>
    <col min="1284" max="1535" width="9.140625" style="8"/>
    <col min="1536" max="1536" width="5.85546875" style="8" customWidth="1"/>
    <col min="1537" max="1537" width="5.5703125" style="8" customWidth="1"/>
    <col min="1538" max="1538" width="69.28515625" style="8" customWidth="1"/>
    <col min="1539" max="1539" width="7.42578125" style="8" customWidth="1"/>
    <col min="1540" max="1791" width="9.140625" style="8"/>
    <col min="1792" max="1792" width="5.85546875" style="8" customWidth="1"/>
    <col min="1793" max="1793" width="5.5703125" style="8" customWidth="1"/>
    <col min="1794" max="1794" width="69.28515625" style="8" customWidth="1"/>
    <col min="1795" max="1795" width="7.42578125" style="8" customWidth="1"/>
    <col min="1796" max="2047" width="9.140625" style="8"/>
    <col min="2048" max="2048" width="5.85546875" style="8" customWidth="1"/>
    <col min="2049" max="2049" width="5.5703125" style="8" customWidth="1"/>
    <col min="2050" max="2050" width="69.28515625" style="8" customWidth="1"/>
    <col min="2051" max="2051" width="7.42578125" style="8" customWidth="1"/>
    <col min="2052" max="2303" width="9.140625" style="8"/>
    <col min="2304" max="2304" width="5.85546875" style="8" customWidth="1"/>
    <col min="2305" max="2305" width="5.5703125" style="8" customWidth="1"/>
    <col min="2306" max="2306" width="69.28515625" style="8" customWidth="1"/>
    <col min="2307" max="2307" width="7.42578125" style="8" customWidth="1"/>
    <col min="2308" max="2559" width="9.140625" style="8"/>
    <col min="2560" max="2560" width="5.85546875" style="8" customWidth="1"/>
    <col min="2561" max="2561" width="5.5703125" style="8" customWidth="1"/>
    <col min="2562" max="2562" width="69.28515625" style="8" customWidth="1"/>
    <col min="2563" max="2563" width="7.42578125" style="8" customWidth="1"/>
    <col min="2564" max="2815" width="9.140625" style="8"/>
    <col min="2816" max="2816" width="5.85546875" style="8" customWidth="1"/>
    <col min="2817" max="2817" width="5.5703125" style="8" customWidth="1"/>
    <col min="2818" max="2818" width="69.28515625" style="8" customWidth="1"/>
    <col min="2819" max="2819" width="7.42578125" style="8" customWidth="1"/>
    <col min="2820" max="3071" width="9.140625" style="8"/>
    <col min="3072" max="3072" width="5.85546875" style="8" customWidth="1"/>
    <col min="3073" max="3073" width="5.5703125" style="8" customWidth="1"/>
    <col min="3074" max="3074" width="69.28515625" style="8" customWidth="1"/>
    <col min="3075" max="3075" width="7.42578125" style="8" customWidth="1"/>
    <col min="3076" max="3327" width="9.140625" style="8"/>
    <col min="3328" max="3328" width="5.85546875" style="8" customWidth="1"/>
    <col min="3329" max="3329" width="5.5703125" style="8" customWidth="1"/>
    <col min="3330" max="3330" width="69.28515625" style="8" customWidth="1"/>
    <col min="3331" max="3331" width="7.42578125" style="8" customWidth="1"/>
    <col min="3332" max="3583" width="9.140625" style="8"/>
    <col min="3584" max="3584" width="5.85546875" style="8" customWidth="1"/>
    <col min="3585" max="3585" width="5.5703125" style="8" customWidth="1"/>
    <col min="3586" max="3586" width="69.28515625" style="8" customWidth="1"/>
    <col min="3587" max="3587" width="7.42578125" style="8" customWidth="1"/>
    <col min="3588" max="3839" width="9.140625" style="8"/>
    <col min="3840" max="3840" width="5.85546875" style="8" customWidth="1"/>
    <col min="3841" max="3841" width="5.5703125" style="8" customWidth="1"/>
    <col min="3842" max="3842" width="69.28515625" style="8" customWidth="1"/>
    <col min="3843" max="3843" width="7.42578125" style="8" customWidth="1"/>
    <col min="3844" max="4095" width="9.140625" style="8"/>
    <col min="4096" max="4096" width="5.85546875" style="8" customWidth="1"/>
    <col min="4097" max="4097" width="5.5703125" style="8" customWidth="1"/>
    <col min="4098" max="4098" width="69.28515625" style="8" customWidth="1"/>
    <col min="4099" max="4099" width="7.42578125" style="8" customWidth="1"/>
    <col min="4100" max="4351" width="9.140625" style="8"/>
    <col min="4352" max="4352" width="5.85546875" style="8" customWidth="1"/>
    <col min="4353" max="4353" width="5.5703125" style="8" customWidth="1"/>
    <col min="4354" max="4354" width="69.28515625" style="8" customWidth="1"/>
    <col min="4355" max="4355" width="7.42578125" style="8" customWidth="1"/>
    <col min="4356" max="4607" width="9.140625" style="8"/>
    <col min="4608" max="4608" width="5.85546875" style="8" customWidth="1"/>
    <col min="4609" max="4609" width="5.5703125" style="8" customWidth="1"/>
    <col min="4610" max="4610" width="69.28515625" style="8" customWidth="1"/>
    <col min="4611" max="4611" width="7.42578125" style="8" customWidth="1"/>
    <col min="4612" max="4863" width="9.140625" style="8"/>
    <col min="4864" max="4864" width="5.85546875" style="8" customWidth="1"/>
    <col min="4865" max="4865" width="5.5703125" style="8" customWidth="1"/>
    <col min="4866" max="4866" width="69.28515625" style="8" customWidth="1"/>
    <col min="4867" max="4867" width="7.42578125" style="8" customWidth="1"/>
    <col min="4868" max="5119" width="9.140625" style="8"/>
    <col min="5120" max="5120" width="5.85546875" style="8" customWidth="1"/>
    <col min="5121" max="5121" width="5.5703125" style="8" customWidth="1"/>
    <col min="5122" max="5122" width="69.28515625" style="8" customWidth="1"/>
    <col min="5123" max="5123" width="7.42578125" style="8" customWidth="1"/>
    <col min="5124" max="5375" width="9.140625" style="8"/>
    <col min="5376" max="5376" width="5.85546875" style="8" customWidth="1"/>
    <col min="5377" max="5377" width="5.5703125" style="8" customWidth="1"/>
    <col min="5378" max="5378" width="69.28515625" style="8" customWidth="1"/>
    <col min="5379" max="5379" width="7.42578125" style="8" customWidth="1"/>
    <col min="5380" max="5631" width="9.140625" style="8"/>
    <col min="5632" max="5632" width="5.85546875" style="8" customWidth="1"/>
    <col min="5633" max="5633" width="5.5703125" style="8" customWidth="1"/>
    <col min="5634" max="5634" width="69.28515625" style="8" customWidth="1"/>
    <col min="5635" max="5635" width="7.42578125" style="8" customWidth="1"/>
    <col min="5636" max="5887" width="9.140625" style="8"/>
    <col min="5888" max="5888" width="5.85546875" style="8" customWidth="1"/>
    <col min="5889" max="5889" width="5.5703125" style="8" customWidth="1"/>
    <col min="5890" max="5890" width="69.28515625" style="8" customWidth="1"/>
    <col min="5891" max="5891" width="7.42578125" style="8" customWidth="1"/>
    <col min="5892" max="6143" width="9.140625" style="8"/>
    <col min="6144" max="6144" width="5.85546875" style="8" customWidth="1"/>
    <col min="6145" max="6145" width="5.5703125" style="8" customWidth="1"/>
    <col min="6146" max="6146" width="69.28515625" style="8" customWidth="1"/>
    <col min="6147" max="6147" width="7.42578125" style="8" customWidth="1"/>
    <col min="6148" max="6399" width="9.140625" style="8"/>
    <col min="6400" max="6400" width="5.85546875" style="8" customWidth="1"/>
    <col min="6401" max="6401" width="5.5703125" style="8" customWidth="1"/>
    <col min="6402" max="6402" width="69.28515625" style="8" customWidth="1"/>
    <col min="6403" max="6403" width="7.42578125" style="8" customWidth="1"/>
    <col min="6404" max="6655" width="9.140625" style="8"/>
    <col min="6656" max="6656" width="5.85546875" style="8" customWidth="1"/>
    <col min="6657" max="6657" width="5.5703125" style="8" customWidth="1"/>
    <col min="6658" max="6658" width="69.28515625" style="8" customWidth="1"/>
    <col min="6659" max="6659" width="7.42578125" style="8" customWidth="1"/>
    <col min="6660" max="6911" width="9.140625" style="8"/>
    <col min="6912" max="6912" width="5.85546875" style="8" customWidth="1"/>
    <col min="6913" max="6913" width="5.5703125" style="8" customWidth="1"/>
    <col min="6914" max="6914" width="69.28515625" style="8" customWidth="1"/>
    <col min="6915" max="6915" width="7.42578125" style="8" customWidth="1"/>
    <col min="6916" max="7167" width="9.140625" style="8"/>
    <col min="7168" max="7168" width="5.85546875" style="8" customWidth="1"/>
    <col min="7169" max="7169" width="5.5703125" style="8" customWidth="1"/>
    <col min="7170" max="7170" width="69.28515625" style="8" customWidth="1"/>
    <col min="7171" max="7171" width="7.42578125" style="8" customWidth="1"/>
    <col min="7172" max="7423" width="9.140625" style="8"/>
    <col min="7424" max="7424" width="5.85546875" style="8" customWidth="1"/>
    <col min="7425" max="7425" width="5.5703125" style="8" customWidth="1"/>
    <col min="7426" max="7426" width="69.28515625" style="8" customWidth="1"/>
    <col min="7427" max="7427" width="7.42578125" style="8" customWidth="1"/>
    <col min="7428" max="7679" width="9.140625" style="8"/>
    <col min="7680" max="7680" width="5.85546875" style="8" customWidth="1"/>
    <col min="7681" max="7681" width="5.5703125" style="8" customWidth="1"/>
    <col min="7682" max="7682" width="69.28515625" style="8" customWidth="1"/>
    <col min="7683" max="7683" width="7.42578125" style="8" customWidth="1"/>
    <col min="7684" max="7935" width="9.140625" style="8"/>
    <col min="7936" max="7936" width="5.85546875" style="8" customWidth="1"/>
    <col min="7937" max="7937" width="5.5703125" style="8" customWidth="1"/>
    <col min="7938" max="7938" width="69.28515625" style="8" customWidth="1"/>
    <col min="7939" max="7939" width="7.42578125" style="8" customWidth="1"/>
    <col min="7940" max="8191" width="9.140625" style="8"/>
    <col min="8192" max="8192" width="5.85546875" style="8" customWidth="1"/>
    <col min="8193" max="8193" width="5.5703125" style="8" customWidth="1"/>
    <col min="8194" max="8194" width="69.28515625" style="8" customWidth="1"/>
    <col min="8195" max="8195" width="7.42578125" style="8" customWidth="1"/>
    <col min="8196" max="8447" width="9.140625" style="8"/>
    <col min="8448" max="8448" width="5.85546875" style="8" customWidth="1"/>
    <col min="8449" max="8449" width="5.5703125" style="8" customWidth="1"/>
    <col min="8450" max="8450" width="69.28515625" style="8" customWidth="1"/>
    <col min="8451" max="8451" width="7.42578125" style="8" customWidth="1"/>
    <col min="8452" max="8703" width="9.140625" style="8"/>
    <col min="8704" max="8704" width="5.85546875" style="8" customWidth="1"/>
    <col min="8705" max="8705" width="5.5703125" style="8" customWidth="1"/>
    <col min="8706" max="8706" width="69.28515625" style="8" customWidth="1"/>
    <col min="8707" max="8707" width="7.42578125" style="8" customWidth="1"/>
    <col min="8708" max="8959" width="9.140625" style="8"/>
    <col min="8960" max="8960" width="5.85546875" style="8" customWidth="1"/>
    <col min="8961" max="8961" width="5.5703125" style="8" customWidth="1"/>
    <col min="8962" max="8962" width="69.28515625" style="8" customWidth="1"/>
    <col min="8963" max="8963" width="7.42578125" style="8" customWidth="1"/>
    <col min="8964" max="9215" width="9.140625" style="8"/>
    <col min="9216" max="9216" width="5.85546875" style="8" customWidth="1"/>
    <col min="9217" max="9217" width="5.5703125" style="8" customWidth="1"/>
    <col min="9218" max="9218" width="69.28515625" style="8" customWidth="1"/>
    <col min="9219" max="9219" width="7.42578125" style="8" customWidth="1"/>
    <col min="9220" max="9471" width="9.140625" style="8"/>
    <col min="9472" max="9472" width="5.85546875" style="8" customWidth="1"/>
    <col min="9473" max="9473" width="5.5703125" style="8" customWidth="1"/>
    <col min="9474" max="9474" width="69.28515625" style="8" customWidth="1"/>
    <col min="9475" max="9475" width="7.42578125" style="8" customWidth="1"/>
    <col min="9476" max="9727" width="9.140625" style="8"/>
    <col min="9728" max="9728" width="5.85546875" style="8" customWidth="1"/>
    <col min="9729" max="9729" width="5.5703125" style="8" customWidth="1"/>
    <col min="9730" max="9730" width="69.28515625" style="8" customWidth="1"/>
    <col min="9731" max="9731" width="7.42578125" style="8" customWidth="1"/>
    <col min="9732" max="9983" width="9.140625" style="8"/>
    <col min="9984" max="9984" width="5.85546875" style="8" customWidth="1"/>
    <col min="9985" max="9985" width="5.5703125" style="8" customWidth="1"/>
    <col min="9986" max="9986" width="69.28515625" style="8" customWidth="1"/>
    <col min="9987" max="9987" width="7.42578125" style="8" customWidth="1"/>
    <col min="9988" max="10239" width="9.140625" style="8"/>
    <col min="10240" max="10240" width="5.85546875" style="8" customWidth="1"/>
    <col min="10241" max="10241" width="5.5703125" style="8" customWidth="1"/>
    <col min="10242" max="10242" width="69.28515625" style="8" customWidth="1"/>
    <col min="10243" max="10243" width="7.42578125" style="8" customWidth="1"/>
    <col min="10244" max="10495" width="9.140625" style="8"/>
    <col min="10496" max="10496" width="5.85546875" style="8" customWidth="1"/>
    <col min="10497" max="10497" width="5.5703125" style="8" customWidth="1"/>
    <col min="10498" max="10498" width="69.28515625" style="8" customWidth="1"/>
    <col min="10499" max="10499" width="7.42578125" style="8" customWidth="1"/>
    <col min="10500" max="10751" width="9.140625" style="8"/>
    <col min="10752" max="10752" width="5.85546875" style="8" customWidth="1"/>
    <col min="10753" max="10753" width="5.5703125" style="8" customWidth="1"/>
    <col min="10754" max="10754" width="69.28515625" style="8" customWidth="1"/>
    <col min="10755" max="10755" width="7.42578125" style="8" customWidth="1"/>
    <col min="10756" max="11007" width="9.140625" style="8"/>
    <col min="11008" max="11008" width="5.85546875" style="8" customWidth="1"/>
    <col min="11009" max="11009" width="5.5703125" style="8" customWidth="1"/>
    <col min="11010" max="11010" width="69.28515625" style="8" customWidth="1"/>
    <col min="11011" max="11011" width="7.42578125" style="8" customWidth="1"/>
    <col min="11012" max="11263" width="9.140625" style="8"/>
    <col min="11264" max="11264" width="5.85546875" style="8" customWidth="1"/>
    <col min="11265" max="11265" width="5.5703125" style="8" customWidth="1"/>
    <col min="11266" max="11266" width="69.28515625" style="8" customWidth="1"/>
    <col min="11267" max="11267" width="7.42578125" style="8" customWidth="1"/>
    <col min="11268" max="11519" width="9.140625" style="8"/>
    <col min="11520" max="11520" width="5.85546875" style="8" customWidth="1"/>
    <col min="11521" max="11521" width="5.5703125" style="8" customWidth="1"/>
    <col min="11522" max="11522" width="69.28515625" style="8" customWidth="1"/>
    <col min="11523" max="11523" width="7.42578125" style="8" customWidth="1"/>
    <col min="11524" max="11775" width="9.140625" style="8"/>
    <col min="11776" max="11776" width="5.85546875" style="8" customWidth="1"/>
    <col min="11777" max="11777" width="5.5703125" style="8" customWidth="1"/>
    <col min="11778" max="11778" width="69.28515625" style="8" customWidth="1"/>
    <col min="11779" max="11779" width="7.42578125" style="8" customWidth="1"/>
    <col min="11780" max="12031" width="9.140625" style="8"/>
    <col min="12032" max="12032" width="5.85546875" style="8" customWidth="1"/>
    <col min="12033" max="12033" width="5.5703125" style="8" customWidth="1"/>
    <col min="12034" max="12034" width="69.28515625" style="8" customWidth="1"/>
    <col min="12035" max="12035" width="7.42578125" style="8" customWidth="1"/>
    <col min="12036" max="12287" width="9.140625" style="8"/>
    <col min="12288" max="12288" width="5.85546875" style="8" customWidth="1"/>
    <col min="12289" max="12289" width="5.5703125" style="8" customWidth="1"/>
    <col min="12290" max="12290" width="69.28515625" style="8" customWidth="1"/>
    <col min="12291" max="12291" width="7.42578125" style="8" customWidth="1"/>
    <col min="12292" max="12543" width="9.140625" style="8"/>
    <col min="12544" max="12544" width="5.85546875" style="8" customWidth="1"/>
    <col min="12545" max="12545" width="5.5703125" style="8" customWidth="1"/>
    <col min="12546" max="12546" width="69.28515625" style="8" customWidth="1"/>
    <col min="12547" max="12547" width="7.42578125" style="8" customWidth="1"/>
    <col min="12548" max="12799" width="9.140625" style="8"/>
    <col min="12800" max="12800" width="5.85546875" style="8" customWidth="1"/>
    <col min="12801" max="12801" width="5.5703125" style="8" customWidth="1"/>
    <col min="12802" max="12802" width="69.28515625" style="8" customWidth="1"/>
    <col min="12803" max="12803" width="7.42578125" style="8" customWidth="1"/>
    <col min="12804" max="13055" width="9.140625" style="8"/>
    <col min="13056" max="13056" width="5.85546875" style="8" customWidth="1"/>
    <col min="13057" max="13057" width="5.5703125" style="8" customWidth="1"/>
    <col min="13058" max="13058" width="69.28515625" style="8" customWidth="1"/>
    <col min="13059" max="13059" width="7.42578125" style="8" customWidth="1"/>
    <col min="13060" max="13311" width="9.140625" style="8"/>
    <col min="13312" max="13312" width="5.85546875" style="8" customWidth="1"/>
    <col min="13313" max="13313" width="5.5703125" style="8" customWidth="1"/>
    <col min="13314" max="13314" width="69.28515625" style="8" customWidth="1"/>
    <col min="13315" max="13315" width="7.42578125" style="8" customWidth="1"/>
    <col min="13316" max="13567" width="9.140625" style="8"/>
    <col min="13568" max="13568" width="5.85546875" style="8" customWidth="1"/>
    <col min="13569" max="13569" width="5.5703125" style="8" customWidth="1"/>
    <col min="13570" max="13570" width="69.28515625" style="8" customWidth="1"/>
    <col min="13571" max="13571" width="7.42578125" style="8" customWidth="1"/>
    <col min="13572" max="13823" width="9.140625" style="8"/>
    <col min="13824" max="13824" width="5.85546875" style="8" customWidth="1"/>
    <col min="13825" max="13825" width="5.5703125" style="8" customWidth="1"/>
    <col min="13826" max="13826" width="69.28515625" style="8" customWidth="1"/>
    <col min="13827" max="13827" width="7.42578125" style="8" customWidth="1"/>
    <col min="13828" max="14079" width="9.140625" style="8"/>
    <col min="14080" max="14080" width="5.85546875" style="8" customWidth="1"/>
    <col min="14081" max="14081" width="5.5703125" style="8" customWidth="1"/>
    <col min="14082" max="14082" width="69.28515625" style="8" customWidth="1"/>
    <col min="14083" max="14083" width="7.42578125" style="8" customWidth="1"/>
    <col min="14084" max="14335" width="9.140625" style="8"/>
    <col min="14336" max="14336" width="5.85546875" style="8" customWidth="1"/>
    <col min="14337" max="14337" width="5.5703125" style="8" customWidth="1"/>
    <col min="14338" max="14338" width="69.28515625" style="8" customWidth="1"/>
    <col min="14339" max="14339" width="7.42578125" style="8" customWidth="1"/>
    <col min="14340" max="14591" width="9.140625" style="8"/>
    <col min="14592" max="14592" width="5.85546875" style="8" customWidth="1"/>
    <col min="14593" max="14593" width="5.5703125" style="8" customWidth="1"/>
    <col min="14594" max="14594" width="69.28515625" style="8" customWidth="1"/>
    <col min="14595" max="14595" width="7.42578125" style="8" customWidth="1"/>
    <col min="14596" max="14847" width="9.140625" style="8"/>
    <col min="14848" max="14848" width="5.85546875" style="8" customWidth="1"/>
    <col min="14849" max="14849" width="5.5703125" style="8" customWidth="1"/>
    <col min="14850" max="14850" width="69.28515625" style="8" customWidth="1"/>
    <col min="14851" max="14851" width="7.42578125" style="8" customWidth="1"/>
    <col min="14852" max="15103" width="9.140625" style="8"/>
    <col min="15104" max="15104" width="5.85546875" style="8" customWidth="1"/>
    <col min="15105" max="15105" width="5.5703125" style="8" customWidth="1"/>
    <col min="15106" max="15106" width="69.28515625" style="8" customWidth="1"/>
    <col min="15107" max="15107" width="7.42578125" style="8" customWidth="1"/>
    <col min="15108" max="15359" width="9.140625" style="8"/>
    <col min="15360" max="15360" width="5.85546875" style="8" customWidth="1"/>
    <col min="15361" max="15361" width="5.5703125" style="8" customWidth="1"/>
    <col min="15362" max="15362" width="69.28515625" style="8" customWidth="1"/>
    <col min="15363" max="15363" width="7.42578125" style="8" customWidth="1"/>
    <col min="15364" max="15615" width="9.140625" style="8"/>
    <col min="15616" max="15616" width="5.85546875" style="8" customWidth="1"/>
    <col min="15617" max="15617" width="5.5703125" style="8" customWidth="1"/>
    <col min="15618" max="15618" width="69.28515625" style="8" customWidth="1"/>
    <col min="15619" max="15619" width="7.42578125" style="8" customWidth="1"/>
    <col min="15620" max="15871" width="9.140625" style="8"/>
    <col min="15872" max="15872" width="5.85546875" style="8" customWidth="1"/>
    <col min="15873" max="15873" width="5.5703125" style="8" customWidth="1"/>
    <col min="15874" max="15874" width="69.28515625" style="8" customWidth="1"/>
    <col min="15875" max="15875" width="7.42578125" style="8" customWidth="1"/>
    <col min="15876" max="16127" width="9.140625" style="8"/>
    <col min="16128" max="16128" width="5.85546875" style="8" customWidth="1"/>
    <col min="16129" max="16129" width="5.5703125" style="8" customWidth="1"/>
    <col min="16130" max="16130" width="69.28515625" style="8" customWidth="1"/>
    <col min="16131" max="16131" width="7.42578125" style="8" customWidth="1"/>
    <col min="16132" max="16383" width="9.140625" style="8"/>
    <col min="16384" max="16384" width="9" style="8" customWidth="1"/>
  </cols>
  <sheetData>
    <row r="1" spans="1:4">
      <c r="A1" s="233" t="s">
        <v>102</v>
      </c>
      <c r="B1" s="233"/>
      <c r="C1" s="233"/>
      <c r="D1" s="233"/>
    </row>
    <row r="2" spans="1:4">
      <c r="A2" s="9" t="s">
        <v>95</v>
      </c>
    </row>
    <row r="3" spans="1:4">
      <c r="A3" s="9"/>
    </row>
    <row r="4" spans="1:4">
      <c r="B4" s="83" t="s">
        <v>99</v>
      </c>
    </row>
    <row r="5" spans="1:4">
      <c r="B5" s="135" t="s">
        <v>96</v>
      </c>
      <c r="C5" s="135" t="s">
        <v>9</v>
      </c>
      <c r="D5" s="136" t="s">
        <v>97</v>
      </c>
    </row>
    <row r="6" spans="1:4">
      <c r="B6" s="137">
        <v>1</v>
      </c>
      <c r="C6" s="141" t="s">
        <v>147</v>
      </c>
      <c r="D6" s="138">
        <v>1</v>
      </c>
    </row>
    <row r="7" spans="1:4">
      <c r="B7" s="137">
        <v>2</v>
      </c>
      <c r="C7" s="141" t="s">
        <v>103</v>
      </c>
      <c r="D7" s="139">
        <v>1</v>
      </c>
    </row>
    <row r="8" spans="1:4">
      <c r="B8" s="137">
        <v>3</v>
      </c>
      <c r="C8" s="141" t="s">
        <v>98</v>
      </c>
      <c r="D8" s="29">
        <v>1</v>
      </c>
    </row>
    <row r="9" spans="1:4">
      <c r="B9" s="137">
        <v>4</v>
      </c>
      <c r="C9" s="141" t="s">
        <v>111</v>
      </c>
      <c r="D9" s="138">
        <v>1</v>
      </c>
    </row>
    <row r="10" spans="1:4">
      <c r="B10" s="137">
        <v>5</v>
      </c>
      <c r="C10" s="141" t="s">
        <v>113</v>
      </c>
      <c r="D10" s="138">
        <v>1</v>
      </c>
    </row>
    <row r="11" spans="1:4" s="15" customFormat="1">
      <c r="B11" s="244" t="s">
        <v>6</v>
      </c>
      <c r="C11" s="245"/>
      <c r="D11" s="140">
        <f>SUM(D6:D10)</f>
        <v>5</v>
      </c>
    </row>
    <row r="12" spans="1:4">
      <c r="B12" s="15"/>
      <c r="C12" s="15"/>
      <c r="D12" s="15"/>
    </row>
    <row r="13" spans="1:4">
      <c r="B13" s="83" t="s">
        <v>109</v>
      </c>
    </row>
    <row r="14" spans="1:4">
      <c r="B14" s="135" t="s">
        <v>96</v>
      </c>
      <c r="C14" s="135" t="s">
        <v>9</v>
      </c>
      <c r="D14" s="136" t="s">
        <v>97</v>
      </c>
    </row>
    <row r="15" spans="1:4">
      <c r="B15" s="137">
        <v>1</v>
      </c>
      <c r="C15" s="141" t="s">
        <v>108</v>
      </c>
      <c r="D15" s="138">
        <v>1</v>
      </c>
    </row>
    <row r="16" spans="1:4">
      <c r="B16" s="137">
        <v>2</v>
      </c>
      <c r="C16" s="141" t="s">
        <v>110</v>
      </c>
      <c r="D16" s="139">
        <v>1</v>
      </c>
    </row>
    <row r="17" spans="2:4" s="15" customFormat="1">
      <c r="B17" s="244" t="s">
        <v>6</v>
      </c>
      <c r="C17" s="245"/>
      <c r="D17" s="140">
        <f>SUM(D15:D16)</f>
        <v>2</v>
      </c>
    </row>
  </sheetData>
  <mergeCells count="3">
    <mergeCell ref="A1:D1"/>
    <mergeCell ref="B11:C11"/>
    <mergeCell ref="B17:C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เสนอะแนะ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2019-08-06T08:53:01Z</cp:lastPrinted>
  <dcterms:created xsi:type="dcterms:W3CDTF">2014-10-15T08:34:52Z</dcterms:created>
  <dcterms:modified xsi:type="dcterms:W3CDTF">2019-08-06T08:53:07Z</dcterms:modified>
</cp:coreProperties>
</file>