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6"/>
  </bookViews>
  <sheets>
    <sheet name="DATA" sheetId="1" r:id="rId1"/>
    <sheet name="บทสรุป" sheetId="9" r:id="rId2"/>
    <sheet name="สรุปตาราง1-2" sheetId="2" r:id="rId3"/>
    <sheet name="ตาราง 3 " sheetId="16" r:id="rId4"/>
    <sheet name="ก่อน-หลัง" sheetId="12" r:id="rId5"/>
    <sheet name="ตาราง 5" sheetId="14" r:id="rId6"/>
    <sheet name="รวมข้อเสนอแนะ" sheetId="3" r:id="rId7"/>
  </sheets>
  <definedNames>
    <definedName name="_xlnm._FilterDatabase" localSheetId="0" hidden="1">DATA!$D$1:$D$188</definedName>
  </definedNames>
  <calcPr calcId="162913"/>
</workbook>
</file>

<file path=xl/calcChain.xml><?xml version="1.0" encoding="utf-8"?>
<calcChain xmlns="http://schemas.openxmlformats.org/spreadsheetml/2006/main">
  <c r="H27" i="14" l="1"/>
  <c r="G27" i="14"/>
  <c r="H26" i="14"/>
  <c r="H24" i="14"/>
  <c r="G26" i="14"/>
  <c r="G24" i="14"/>
  <c r="G15" i="12"/>
  <c r="G11" i="12"/>
  <c r="F15" i="12"/>
  <c r="F11" i="12"/>
  <c r="G13" i="12"/>
  <c r="F13" i="12"/>
  <c r="G9" i="12"/>
  <c r="F9" i="12"/>
  <c r="E18" i="16"/>
  <c r="F6" i="16" s="1"/>
  <c r="F22" i="2"/>
  <c r="F21" i="2"/>
  <c r="F13" i="2"/>
  <c r="F17" i="16" l="1"/>
  <c r="F13" i="16"/>
  <c r="F16" i="16"/>
  <c r="F12" i="16"/>
  <c r="F8" i="16"/>
  <c r="F15" i="16"/>
  <c r="F11" i="16"/>
  <c r="F7" i="16"/>
  <c r="F9" i="16"/>
  <c r="F18" i="16"/>
  <c r="F14" i="16"/>
  <c r="F10" i="16"/>
  <c r="D20" i="3"/>
  <c r="U69" i="1"/>
  <c r="R69" i="1"/>
  <c r="P69" i="1"/>
  <c r="N69" i="1"/>
  <c r="I69" i="1"/>
  <c r="G70" i="1"/>
  <c r="G69" i="1"/>
  <c r="E67" i="1"/>
  <c r="V67" i="1"/>
  <c r="V68" i="1"/>
  <c r="C91" i="1"/>
  <c r="C90" i="1"/>
  <c r="C92" i="1" s="1"/>
  <c r="C86" i="1"/>
  <c r="C85" i="1"/>
  <c r="C84" i="1"/>
  <c r="C83" i="1"/>
  <c r="C82" i="1"/>
  <c r="C81" i="1"/>
  <c r="C80" i="1"/>
  <c r="C79" i="1"/>
  <c r="C78" i="1"/>
  <c r="C77" i="1"/>
  <c r="C76" i="1"/>
  <c r="C75" i="1"/>
  <c r="C87" i="1"/>
  <c r="C71" i="1"/>
  <c r="C72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R70" i="1"/>
  <c r="C88" i="1" l="1"/>
  <c r="H29" i="14" l="1"/>
  <c r="H31" i="14"/>
  <c r="U70" i="1"/>
  <c r="G32" i="14" s="1"/>
  <c r="H33" i="14"/>
  <c r="G33" i="14"/>
  <c r="H32" i="14"/>
  <c r="F5" i="16" l="1"/>
  <c r="F23" i="2"/>
  <c r="C70" i="1" l="1"/>
  <c r="C69" i="1"/>
  <c r="C73" i="1" l="1"/>
  <c r="F10" i="2"/>
  <c r="F14" i="2" s="1"/>
  <c r="P70" i="1"/>
  <c r="N70" i="1"/>
  <c r="I70" i="1"/>
  <c r="H30" i="14"/>
  <c r="E68" i="1"/>
  <c r="G29" i="14"/>
  <c r="G30" i="14"/>
  <c r="G31" i="14"/>
  <c r="G11" i="2" l="1"/>
  <c r="G14" i="2"/>
  <c r="G12" i="2"/>
  <c r="G13" i="2"/>
  <c r="H9" i="12" l="1"/>
  <c r="G7" i="14" l="1"/>
  <c r="H11" i="14" l="1"/>
  <c r="G14" i="14"/>
  <c r="G17" i="14"/>
  <c r="G18" i="14"/>
  <c r="G19" i="14"/>
  <c r="G20" i="14"/>
  <c r="G21" i="14"/>
  <c r="G13" i="14"/>
  <c r="H8" i="14"/>
  <c r="H9" i="14"/>
  <c r="H13" i="14"/>
  <c r="H14" i="14"/>
  <c r="H17" i="14"/>
  <c r="H18" i="14"/>
  <c r="H19" i="14"/>
  <c r="H20" i="14"/>
  <c r="H21" i="14"/>
  <c r="H7" i="14"/>
  <c r="G8" i="14" l="1"/>
  <c r="G9" i="14"/>
  <c r="I33" i="14" l="1"/>
  <c r="I31" i="14"/>
  <c r="I30" i="14"/>
  <c r="I29" i="14"/>
  <c r="I26" i="14"/>
  <c r="I24" i="14"/>
  <c r="I21" i="14"/>
  <c r="I20" i="14"/>
  <c r="I19" i="14"/>
  <c r="I18" i="14"/>
  <c r="I17" i="14"/>
  <c r="I14" i="14"/>
  <c r="I13" i="14"/>
  <c r="I9" i="14"/>
  <c r="I8" i="14"/>
  <c r="I7" i="14"/>
  <c r="H15" i="12"/>
  <c r="H13" i="12"/>
  <c r="H11" i="12" l="1"/>
  <c r="I27" i="14" l="1"/>
  <c r="G22" i="14"/>
  <c r="I22" i="14" s="1"/>
  <c r="G15" i="14"/>
  <c r="I15" i="14" s="1"/>
  <c r="I32" i="14" l="1"/>
  <c r="G11" i="14"/>
  <c r="I11" i="14" s="1"/>
  <c r="G21" i="2" l="1"/>
  <c r="G22" i="2"/>
  <c r="H22" i="14"/>
  <c r="G23" i="2" l="1"/>
  <c r="H15" i="14"/>
  <c r="G10" i="2" l="1"/>
</calcChain>
</file>

<file path=xl/sharedStrings.xml><?xml version="1.0" encoding="utf-8"?>
<sst xmlns="http://schemas.openxmlformats.org/spreadsheetml/2006/main" count="384" uniqueCount="166">
  <si>
    <t>สาขา</t>
  </si>
  <si>
    <t>นิสิตระดับปริญญาโท</t>
  </si>
  <si>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</si>
  <si>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</si>
  <si>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</si>
  <si>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</si>
  <si>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</si>
  <si>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</si>
  <si>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</si>
  <si>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</si>
  <si>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</si>
  <si>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</si>
  <si>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</si>
  <si>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</si>
  <si>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</si>
  <si>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</si>
  <si>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</si>
  <si>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</si>
  <si>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</si>
  <si>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</si>
  <si>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</si>
  <si>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</si>
  <si>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</si>
  <si>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</si>
  <si>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</si>
  <si>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</si>
  <si>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</si>
  <si>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</si>
  <si>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</si>
  <si>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</si>
  <si>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</si>
  <si>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</si>
  <si>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นิสิตระดับปริญญาเอก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</si>
  <si>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</si>
  <si>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</si>
  <si>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</si>
  <si>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>- 4 -</t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</si>
  <si>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</si>
  <si>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</si>
  <si>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</si>
  <si>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คณะ/สาขาวิชา</t>
  </si>
  <si>
    <t>คณะวิทยาศาสตร์</t>
  </si>
  <si>
    <t>คณะวิทยาศาสตร์การแพทย์</t>
  </si>
  <si>
    <t>คณะสาธารณสุขศาสตร์</t>
  </si>
  <si>
    <t>คณะศึกษาศาสตร์</t>
  </si>
  <si>
    <t>คณะมนุษยศาสตร์</t>
  </si>
  <si>
    <t>รวมทั้งสิ้น</t>
  </si>
  <si>
    <t>คณะบริหารธุรกิจ เศรษฐศาสตร์และการสื่อสาร</t>
  </si>
  <si>
    <t>คณะเกษตรศาสตร์ ทรัพยากรธรรมชาติและสิ่งแวดล้อม</t>
  </si>
  <si>
    <t>- 5 -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</si>
  <si>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</si>
  <si>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>สาธารณสุขศาสตร์</t>
  </si>
  <si>
    <t>วิศวกรรมศาสตร์</t>
  </si>
  <si>
    <t>ช่วงเวลา</t>
  </si>
  <si>
    <t>ทันตแพทยศาสตร์</t>
  </si>
  <si>
    <t xml:space="preserve"> </t>
  </si>
  <si>
    <t>คณะวิศวกรรมศาสตร์</t>
  </si>
  <si>
    <t>คณะทันตแพทยศาสตร์</t>
  </si>
  <si>
    <t xml:space="preserve">   1.3  ความเหมาะสมของระยะเวลาในการจัดโครงการ</t>
  </si>
  <si>
    <t xml:space="preserve">   5.2 เนื้อหาสาระของเอกสารประกอบการอบรมตรงตามเนื้อหาในการอบรม
</t>
  </si>
  <si>
    <t>ณ ห้อง e-Testing 619 อาคารสถานบริการเทคโนโลยีสารสนเทศและการสื่อสาร</t>
  </si>
  <si>
    <t xml:space="preserve">619 อาคารสถานบริการเทคโนโลยีสารสนเทศและการสื่อสาร ในภาพรวมพบว่า ผู้เข้าร่วมโครงการฯ </t>
  </si>
  <si>
    <t>1. ด้านกระบวนการและขั้นตอนการให้บริการ</t>
  </si>
  <si>
    <t xml:space="preserve">ในวันศุกร์ที่ 24 พฤษภาคม 2562 </t>
  </si>
  <si>
    <t>ผลการประเมินโครงการอบรมเชิงปฏิบัติการการใช้โปรแกรมตรวจสอบการคัดลอกผลงานวิจัย (Urkund)</t>
  </si>
  <si>
    <t xml:space="preserve">          จากการจัดโครงการอบรมเชิงปฏิบัติการการใช้โปรแกรมตรวจสอบการคัดลอกผลงานวิจัย (Urkund)</t>
  </si>
  <si>
    <t>เวลา 09.00 - 10.30 น.</t>
  </si>
  <si>
    <t>เวลา 11.00 - 12.30 น.</t>
  </si>
  <si>
    <t>วิทยาศาสตร์</t>
  </si>
  <si>
    <t>เวลา</t>
  </si>
  <si>
    <t>09.00 - 10.30 น.</t>
  </si>
  <si>
    <t>ควรจัดอบรมภายหลังที่สามารถให้ลองเข้าใช้งานได้จริง</t>
  </si>
  <si>
    <t>เกษตรศาสตร์ ทรัพยากรธรรมชาติและสิ่งแวดล้อม</t>
  </si>
  <si>
    <t>ลำดับของเนื้อหาการอบรมควรสอนวิธีใช้งานตั้งแต่สมัครจนเริ่มใช้งาน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</si>
  <si>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</si>
  <si>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ศึกษาศาสตร์</t>
  </si>
  <si>
    <t>ควรมีให้ลองทำจริงก่อนการอบรม</t>
  </si>
  <si>
    <t>วิทยาศาสตร์การแพทย์</t>
  </si>
  <si>
    <t>มนุษยศาสตร์</t>
  </si>
  <si>
    <t>หน้าจอโปรเจคเตอร์เล็กเกินไป</t>
  </si>
  <si>
    <t>อยากใช้มีการทดลองใช้โปรแกรมระหว่างการอบรม</t>
  </si>
  <si>
    <t>แพทยศาสตร์</t>
  </si>
  <si>
    <t>ปกติจะมีความเหมาะสมมากกว่า จอชัดเจนกว่า</t>
  </si>
  <si>
    <t>บริหารธุรกิจ เศรษฐศาสตร์และการสื่อสาร</t>
  </si>
  <si>
    <t>Powerpoint ควรเพิ่มขนาดตัวอักษร</t>
  </si>
  <si>
    <t>ถ้าบัณฑิตวิทยาลัยดำเนินการเบิกจ่ายโปรแกรม Urkund แล้วอยากให้จัดอบรมอีก</t>
  </si>
  <si>
    <t>เพื่อจำได้เข้าใจ และสามารถใช้งานถูกต้องและเป็นประโยชน์ต่อนิสิต อาจารย์</t>
  </si>
  <si>
    <t>พยาบาลศาสตร์</t>
  </si>
  <si>
    <t>ระดับ</t>
  </si>
  <si>
    <t>คณาจารย์</t>
  </si>
  <si>
    <t>วิทยาลัยพลังงานทดแทนและสมาร์ตกริดเทคโนโลยี</t>
  </si>
  <si>
    <t>11.00 - 12.30 น.</t>
  </si>
  <si>
    <t>การคัดลอกผลงานวิจัย ข้อเสนอแนะการจัดโครงการอบรมเชิงปฏิบัติการการใช้โปรแกรมตรวจสอบ</t>
  </si>
  <si>
    <t>(Urkund) ในครั้งต่อไป</t>
  </si>
  <si>
    <t>การอบรมในครั้งนี้ไม่ได้ใช้งานคอมพิวเตอร์ หากใช้ห้องประชุม/สัมมนา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</si>
  <si>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</si>
  <si>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</si>
  <si>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จากตาราง 1 พบว่า ส่วนใหญ่ผู้ตอบแบบสอบถามเป็นนิสิตระดับปริญญาโท คิดเป็นร้อยละ 36.92</t>
  </si>
  <si>
    <r>
      <t xml:space="preserve">ตาราง 2  </t>
    </r>
    <r>
      <rPr>
        <sz val="16"/>
        <rFont val="TH SarabunPSK"/>
        <family val="2"/>
      </rPr>
      <t>แสดงจำนวนการเข้ารับการอบรม</t>
    </r>
  </si>
  <si>
    <t>และเวลา 09.00 - 10.30 น. คิดเป็นร้อยละ 36.92</t>
  </si>
  <si>
    <t>จากตาราง 2 พบว่า ส่วนใหญ่ผู้ตอบแบบสอบถามเข้ารับการอบรมเวลา 11.00 - 12.30 น. คิดเป็นร้อยละ 63.08</t>
  </si>
  <si>
    <t>(N = 65)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</si>
  <si>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</si>
  <si>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จากตาราง 5 พบว่าผู้ตอบแบบสอบถามมีความคิดเห็นเกี่ยวกับการจัดโครงการอบรมเชิงปฏิบัติการ</t>
  </si>
  <si>
    <t>คณะพยาบาลศาสตร์</t>
  </si>
  <si>
    <t>คณะแพทยศาสตร์</t>
  </si>
  <si>
    <t xml:space="preserve">          และคณะทันตแพทยศาสตร์ คิดเป็นร้อยละ 13.85</t>
  </si>
  <si>
    <r>
      <t>ตาราง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</si>
  <si>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</si>
  <si>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4.1 ก่อนการอบรมท่านมีความรู้ความเข้าใจในเรื่องการใช้</t>
  </si>
  <si>
    <t>โปรแกรม Urkund อยู่ในระดับใด</t>
  </si>
  <si>
    <t>4.2 หลังการอบรมท่านมีการพัฒนาความรู้ในเรื่องการใช้</t>
  </si>
  <si>
    <t>ที่จัดในโครงการฯ ภาพรวม อยู่ในระดับน้อย (ค่าเฉลี่ย 2.00) และหลังเข้ารับการอบรมค่าเฉลี่ย</t>
  </si>
  <si>
    <t>ความรู้ ความเข้าใจสูงขึ้น อยู่ในระดับมาก (ค่าเฉลี่ย 3.60)</t>
  </si>
  <si>
    <r>
      <t>ตาราง 5</t>
    </r>
    <r>
      <rPr>
        <sz val="15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65)</t>
    </r>
  </si>
  <si>
    <t xml:space="preserve">   1.2  ความเหมาะสมของวันจัดโครงการ (วันศุกร์ที่ 24 พฤษภาคม 2562)</t>
  </si>
  <si>
    <t xml:space="preserve">         (09.00 - 10.30 น. /11.00 - 12.30 น.)</t>
  </si>
  <si>
    <t xml:space="preserve">   (วิทยากรจากบริษัท)</t>
  </si>
  <si>
    <t xml:space="preserve">    4.3 ความรู้ และความสามารถในการถ่ายทอดความรู้ของวิทยากร 
</t>
  </si>
  <si>
    <t xml:space="preserve">   4.4 การเข้ารับการอบรมฯ ในครั้งนี้เป็นประโยชน์ต่อท่านอยู่ระดับใด</t>
  </si>
  <si>
    <t>มีความคิดเห็นอยู่ในระดับมาก (ค่าเฉลี่ย 4.18)</t>
  </si>
  <si>
    <t xml:space="preserve">เมื่อพิจารณารายด้านแล้ว พบว่า ด้านเจ้าหน้าที่ผู้ให้บริการ มีค่าเฉลี่ยสูงสุด (ค่าเฉลี่ย 4.65) </t>
  </si>
  <si>
    <t xml:space="preserve">รองลงมาคือ ด้านกระบวนการและขั้นตอนการให้บริการ (ค่าเฉลี่ย 4.30) และด้านสิ่งอำนวยความสะดวก </t>
  </si>
  <si>
    <t xml:space="preserve">(ค่าเฉลี่ย 4.29) เมื่อพิจารณารายข้อแล้ว พบว่า ข้อที่มีค่าเฉลี่ยสูงที่สุดคือ เจ้าหน้าที่ให้บริการด้วยความเต็มใจ </t>
  </si>
  <si>
    <t xml:space="preserve">ยิ้มแย้มแจ่มใส (ค่าเฉลี่ย 4.66) รองลงมาได้แก่ เจ้าหน้าที่ให้บริการด้วยความรวดเร็ว (ค่าเฉลี่ย 4.63) </t>
  </si>
  <si>
    <t>และความสะดวกในการลงทะเบียน (ค่าเฉลี่ย 4.42)</t>
  </si>
  <si>
    <t>รองลงมาคือ คณาจารย์ คิดเป็นร้อยละ 35.38 และนิสิตระดับปริญญาเอก คิดเป็นร้อยละ 23.08</t>
  </si>
  <si>
    <t xml:space="preserve">          ผู้ตอบแบบสอบถามทราบส่วนใหญ่เข้ารับการอบรมเวลา 11.30  - 12.30 น. คิดเป็นร้อยละ 63.08</t>
  </si>
  <si>
    <t xml:space="preserve">          รองลงมาคือเวลา 09.30 - 10.30 น. คิดเป็นร้อยละ 36.92 ผู้ตอบแบบสอบถามส่วนใหญ่สังกัดคณะวิทยาศาสตร์</t>
  </si>
  <si>
    <t xml:space="preserve">          การแพทย์มากที่สุด คิดเป็นร้อยละ 20.00 รองลงมาคือ คณะวิทยาศาสตร์ คิดเป็นร้อยละ 16.92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</si>
  <si>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3.60)</t>
  </si>
  <si>
    <t>เมื่อเทียบกับก่อนการเข้ารับการอบรม อยู่ในระดับน้อย (ค่าเฉลี่ย 2.00)</t>
  </si>
  <si>
    <t xml:space="preserve">ภาพรวมอยู่ในระดับน้อย (ค่าเฉลี่ย 2.00) และหลังเข้ารับการอบรมค่าเฉลี่ยความรู้ ความเข้าใจสูงขึ้น อยู่ในระดับมาก </t>
  </si>
  <si>
    <t xml:space="preserve">     ความคิดเห็นเกี่ยวกับการจัดโครงการอบรมเชิงปฏิบัติการการใช้โปรแกรมตรวจสอบการคัดลอกผลงานวิจัย </t>
  </si>
  <si>
    <t xml:space="preserve">(Urkund) พบว่า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</si>
  <si>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>4. ด้านคุณภาพการให้บริการ (โครงการอบรมการเขียนโปรแกรม Urkund)</t>
  </si>
  <si>
    <t xml:space="preserve">การใช้โปรแกรมตรวจสอบการคัดลอกผลงานวิจัย (Urkund) ในวันศุกร์ที่ 24 พฤษภาคม 2562 ณ ห้อง e-Testing </t>
  </si>
  <si>
    <t xml:space="preserve">          ความคิดเห็นเกี่ยวกับการจัดโครงการฯ ในภาพรวมอยู่ในระดับมาก (ค่าเฉลี่ย 4.18) เมื่อพิจารณารายด้าน</t>
  </si>
  <si>
    <t xml:space="preserve">          พบว่า ด้านเจ้าหน้าที่ผู้ให้บริการ มีค่าเฉลี่ยสูงสุด (ค่าเฉลี่ย 4.65) รองลงมาคือ ด้านกระบวนการและขั้นตอน</t>
  </si>
  <si>
    <t xml:space="preserve">          การให้บริการ (ค่าเฉลี่ย 4.30) และด้านสิ่งอำนวยความสะดวก (ค่าเฉลี่ย 4.29) เมื่อพิจารณารายข้อแล้ว พบว่า </t>
  </si>
  <si>
    <t xml:space="preserve">          เจ้าหน้าที่ให้บริการด้วยความรวดเร็ว (ค่าเฉลี่ย 4.63) และความสะดวกในการลงทะเบียน (ค่าเฉลี่ย 4.42)</t>
  </si>
  <si>
    <r>
      <rPr>
        <b/>
        <sz val="16"/>
        <rFont val="TH SarabunPSK"/>
        <family val="2"/>
      </rPr>
      <t xml:space="preserve">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</si>
  <si>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 xml:space="preserve">              ควรจัดอบรมภายหลังที่สามารถให้ลองเข้าใช้งานได้จริง ลำดับของเนื้อหาการอบรมควรสอน</t>
  </si>
  <si>
    <t xml:space="preserve">          วิธีใช้งานตั้งแต่สมัครจนเริ่มใช้งาน ควรมีให้ลองทำจริงก่อนการอบรม ควรมีคู่มือการใช้ประกอบให้ดาวน์โหลดใน </t>
  </si>
  <si>
    <t>ควรมีคู่มือการใช้ประกอบให้ดาวน์โหลดใน Website ของบัณฑิตวิทยาลัย</t>
  </si>
  <si>
    <t xml:space="preserve">          Website ของบัณฑิตวิทยาลัย หน้าจอโปรเจคเตอร์เล็กเกินไป อยากใช้มีการทดลองใช้โปรแกรมระหว่างการอบรม</t>
  </si>
  <si>
    <t xml:space="preserve">          การอบรมในครั้งนี้ไม่ได้ใช้งานคอมพิวเตอร์ หากใช้ห้องประชุม/สัมมนา ปกติจะมีความเหมาะสมมากกว่า </t>
  </si>
  <si>
    <t xml:space="preserve">          จอชัดเจนกว่า ใช้งานเข้าใจง่ายต่อการตรวจ มีเนื้อหาละเอียดในการแจ้งผล ไม่ซับซ้อนมาก เข้าถึงวิธีการตรวจ</t>
  </si>
  <si>
    <t xml:space="preserve">          ขั้นตอนน้อยมาก ชัดเจน ใช้งานง่าย Powerpoint ควรเพิ่มขนาดตัวอักษร ถ้าบัณฑิตวิทยาลัยดำเนินการเบิกจ่าย</t>
  </si>
  <si>
    <t xml:space="preserve">          อาจารย์</t>
  </si>
  <si>
    <t xml:space="preserve">          โปรแกรม Urkund แล้วอยากให้จัดอบรมอีก เพื่อจำได้เข้าใจ และสามารถใช้งานถูกต้องและเป็นประโยชน์ต่อนิสิต</t>
  </si>
  <si>
    <t xml:space="preserve">- 6 - </t>
  </si>
  <si>
    <t xml:space="preserve">(ค่าเฉลี่ย 3.60) </t>
  </si>
  <si>
    <t xml:space="preserve">ในวันศุกร์ที่ 24 พฤษภาคม 2562 ณ ห้อง e -Testing 619 อาคารสถานบริการเทคโนโลยีสารสนเทศและการสื่อสาร </t>
  </si>
  <si>
    <t>โดยมีวัตถุประสงค์ เพื่อให้นิสิตบัณฑิตศึกษา มีความรู้ความเข้าใจในการใช้งานโปรแกรมตรวจสอบการคัดลอก</t>
  </si>
  <si>
    <t>ผลงานวิชาการและวิทยานิพนธ์ (Urkund) เป้าหมายผู้เข้าร่วมโครงการ จำนวน 80 คน มีผู้เข้าร่วมโครงการ</t>
  </si>
  <si>
    <t xml:space="preserve">จำนวน 79 คน ผู้ตอบแบบสอบถาม จำนวนทั้งสิ้น 65 คน คิดเป็นร้อยละ 82.28 ของผู้เข้าร่วมโครงการ </t>
  </si>
  <si>
    <t>และนิสิตระดับปริญญาเอก คิดเป็นร้อยละ 23.08</t>
  </si>
  <si>
    <t xml:space="preserve">โดยผู้เข้าร่วมโครงการเป็นนิสิตปริญญาโท คิดเป็นร้อยละ 36.92 รองลงมาคือ คณาจารย์ คิดเป็นร้อยละ 35.38 </t>
  </si>
  <si>
    <t xml:space="preserve">          ข้อที่มีค่าเฉลี่ยสูงที่สุดคือ เจ้าหน้าที่ให้บริการด้วยความเต็มใจ ยิ้มแย้มแจ่มใส (ค่าเฉลี่ย 4.66) รองลงมาคือ</t>
  </si>
  <si>
    <t>การใช้งานเข้าใจง่ายต่อการตรวจ มีเนื้อหาละเอียดในการแจ้งผล ไม่ซับซ้อนมาก</t>
  </si>
  <si>
    <t>การเข้าถึงวิธีการตรวจขั้นตอนน้อยมาก ชัดเจน ใช้งานง่าย</t>
  </si>
  <si>
    <t xml:space="preserve">                       คิดเป็นร้อยละ 20.00 รองลงมาคือ คณะวิทยาศาสตร์ คิดเป็นร้อยละ 16.92</t>
  </si>
  <si>
    <t xml:space="preserve">                       และคณะทันตแพทยศาสตร์ คิดเป็นร้อยละ 13.85</t>
  </si>
  <si>
    <t xml:space="preserve">          จากตาราง 3 พบว่า ผู้ตอบแบบสอบถามส่วนใหญ่สังกัดคณะวิทยาศาสตร์การแพทย์</t>
  </si>
  <si>
    <r>
      <rPr>
        <b/>
        <i/>
        <sz val="16"/>
        <rFont val="TH SarabunPSK"/>
        <family val="2"/>
      </rPr>
      <t xml:space="preserve">                       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</si>
</sst>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u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5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i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1" fillId="0" borderId="0" xfId="0" applyFont="1" applyAlignment="1"/>
    <xf numFmtId="0" fontId="8" fillId="0" borderId="0" xfId="0" applyFont="1"/>
    <xf numFmtId="0" fontId="3" fillId="0" borderId="0" xfId="0" applyFont="1" applyAlignment="1"/>
    <xf numFmtId="0" fontId="12" fillId="0" borderId="0" xfId="0" applyFont="1"/>
    <xf numFmtId="0" fontId="13" fillId="0" borderId="0" xfId="0" applyFont="1"/>
    <xf numFmtId="0" fontId="1" fillId="0" borderId="0" xfId="0" applyFont="1" applyAlignment="1">
      <alignment horizontal="left" indent="5"/>
    </xf>
    <xf numFmtId="0" fontId="14" fillId="0" borderId="0" xfId="0" applyFont="1"/>
    <xf numFmtId="0" fontId="10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5" borderId="0" xfId="0" applyFont="1" applyFill="1" applyAlignment="1">
      <alignment wrapText="1"/>
    </xf>
    <xf numFmtId="0" fontId="16" fillId="0" borderId="13" xfId="0" applyFont="1" applyBorder="1" applyAlignment="1">
      <alignment horizontal="center" wrapText="1"/>
    </xf>
    <xf numFmtId="0" fontId="7" fillId="6" borderId="0" xfId="0" applyFont="1" applyFill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0" fontId="15" fillId="7" borderId="13" xfId="0" applyFont="1" applyFill="1" applyBorder="1" applyAlignment="1">
      <alignment wrapText="1"/>
    </xf>
    <xf numFmtId="0" fontId="7" fillId="9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5" fillId="8" borderId="13" xfId="0" applyFont="1" applyFill="1" applyBorder="1" applyAlignment="1">
      <alignment wrapText="1"/>
    </xf>
    <xf numFmtId="2" fontId="6" fillId="11" borderId="13" xfId="0" applyNumberFormat="1" applyFont="1" applyFill="1" applyBorder="1" applyAlignment="1">
      <alignment wrapText="1"/>
    </xf>
    <xf numFmtId="0" fontId="16" fillId="12" borderId="13" xfId="0" applyFont="1" applyFill="1" applyBorder="1" applyAlignment="1">
      <alignment horizontal="center" wrapText="1"/>
    </xf>
    <xf numFmtId="2" fontId="6" fillId="10" borderId="13" xfId="0" applyNumberFormat="1" applyFont="1" applyFill="1" applyBorder="1" applyAlignment="1">
      <alignment wrapText="1"/>
    </xf>
    <xf numFmtId="2" fontId="4" fillId="10" borderId="13" xfId="0" applyNumberFormat="1" applyFont="1" applyFill="1" applyBorder="1" applyAlignment="1">
      <alignment wrapText="1"/>
    </xf>
    <xf numFmtId="0" fontId="1" fillId="0" borderId="0" xfId="0" applyFont="1" applyAlignment="1">
      <alignment horizontal="left" indent="5"/>
    </xf>
    <xf numFmtId="0" fontId="17" fillId="0" borderId="13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3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/>
    </xf>
    <xf numFmtId="2" fontId="18" fillId="0" borderId="0" xfId="0" applyNumberFormat="1" applyFont="1" applyAlignment="1">
      <alignment wrapText="1"/>
    </xf>
    <xf numFmtId="0" fontId="19" fillId="0" borderId="0" xfId="0" applyFont="1"/>
    <xf numFmtId="0" fontId="20" fillId="0" borderId="0" xfId="0" applyFont="1" applyAlignment="1"/>
    <xf numFmtId="0" fontId="21" fillId="0" borderId="0" xfId="0" applyFont="1"/>
    <xf numFmtId="0" fontId="22" fillId="0" borderId="0" xfId="0" applyFont="1"/>
    <xf numFmtId="1" fontId="9" fillId="0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/>
    <xf numFmtId="0" fontId="23" fillId="0" borderId="0" xfId="0" applyFont="1" applyAlignment="1"/>
    <xf numFmtId="0" fontId="24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6" fillId="8" borderId="13" xfId="0" applyFont="1" applyFill="1" applyBorder="1" applyAlignment="1">
      <alignment horizontal="center" wrapText="1"/>
    </xf>
    <xf numFmtId="2" fontId="6" fillId="10" borderId="0" xfId="0" applyNumberFormat="1" applyFont="1" applyFill="1" applyBorder="1" applyAlignment="1">
      <alignment wrapText="1"/>
    </xf>
    <xf numFmtId="2" fontId="4" fillId="10" borderId="0" xfId="0" applyNumberFormat="1" applyFont="1" applyFill="1" applyBorder="1" applyAlignment="1">
      <alignment wrapText="1"/>
    </xf>
    <xf numFmtId="0" fontId="17" fillId="12" borderId="13" xfId="0" applyFont="1" applyFill="1" applyBorder="1" applyAlignment="1">
      <alignment wrapText="1"/>
    </xf>
    <xf numFmtId="0" fontId="17" fillId="12" borderId="13" xfId="0" applyFont="1" applyFill="1" applyBorder="1" applyAlignment="1">
      <alignment vertical="top" wrapText="1"/>
    </xf>
    <xf numFmtId="0" fontId="17" fillId="8" borderId="13" xfId="0" applyFont="1" applyFill="1" applyBorder="1" applyAlignment="1">
      <alignment wrapText="1"/>
    </xf>
    <xf numFmtId="0" fontId="17" fillId="8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 vertical="top"/>
    </xf>
    <xf numFmtId="0" fontId="25" fillId="0" borderId="0" xfId="0" applyFont="1"/>
    <xf numFmtId="0" fontId="1" fillId="0" borderId="23" xfId="0" applyFont="1" applyBorder="1"/>
    <xf numFmtId="0" fontId="7" fillId="0" borderId="0" xfId="0" applyFont="1" applyAlignment="1">
      <alignment vertical="top" wrapText="1"/>
    </xf>
    <xf numFmtId="0" fontId="1" fillId="0" borderId="10" xfId="0" applyFont="1" applyBorder="1"/>
    <xf numFmtId="0" fontId="1" fillId="0" borderId="14" xfId="0" applyFont="1" applyBorder="1"/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7" fillId="12" borderId="13" xfId="0" applyFont="1" applyFill="1" applyBorder="1" applyAlignment="1">
      <alignment wrapText="1"/>
    </xf>
    <xf numFmtId="0" fontId="7" fillId="13" borderId="13" xfId="0" applyFont="1" applyFill="1" applyBorder="1" applyAlignment="1">
      <alignment wrapText="1"/>
    </xf>
    <xf numFmtId="0" fontId="1" fillId="12" borderId="13" xfId="0" applyFont="1" applyFill="1" applyBorder="1" applyAlignment="1">
      <alignment vertical="top" wrapText="1"/>
    </xf>
    <xf numFmtId="0" fontId="1" fillId="12" borderId="13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/>
    <xf numFmtId="0" fontId="26" fillId="0" borderId="0" xfId="0" applyFont="1"/>
    <xf numFmtId="0" fontId="28" fillId="0" borderId="0" xfId="0" applyFont="1"/>
    <xf numFmtId="0" fontId="1" fillId="0" borderId="23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21" xfId="0" applyFont="1" applyBorder="1" applyAlignment="1"/>
    <xf numFmtId="1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8" fillId="0" borderId="0" xfId="0" applyFont="1" applyAlignment="1"/>
    <xf numFmtId="0" fontId="1" fillId="0" borderId="5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0" xfId="0" applyFont="1" applyBorder="1"/>
    <xf numFmtId="2" fontId="4" fillId="0" borderId="13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4" fillId="0" borderId="1" xfId="0" applyFont="1" applyBorder="1"/>
    <xf numFmtId="0" fontId="1" fillId="0" borderId="2" xfId="0" applyFont="1" applyBorder="1"/>
    <xf numFmtId="0" fontId="29" fillId="0" borderId="3" xfId="0" applyFont="1" applyBorder="1" applyAlignment="1">
      <alignment horizontal="center"/>
    </xf>
    <xf numFmtId="2" fontId="29" fillId="0" borderId="8" xfId="0" applyNumberFormat="1" applyFont="1" applyBorder="1" applyAlignment="1">
      <alignment horizontal="center"/>
    </xf>
    <xf numFmtId="2" fontId="29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30" fillId="0" borderId="0" xfId="0" applyFont="1"/>
    <xf numFmtId="2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2" fontId="31" fillId="0" borderId="9" xfId="0" applyNumberFormat="1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2" fontId="2" fillId="0" borderId="0" xfId="0" applyNumberFormat="1" applyFont="1"/>
    <xf numFmtId="2" fontId="31" fillId="0" borderId="13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2" fontId="30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0" fillId="0" borderId="13" xfId="0" applyNumberFormat="1" applyFont="1" applyBorder="1" applyAlignment="1">
      <alignment horizontal="center"/>
    </xf>
    <xf numFmtId="2" fontId="31" fillId="0" borderId="16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2" fontId="31" fillId="0" borderId="10" xfId="0" applyNumberFormat="1" applyFont="1" applyBorder="1" applyAlignment="1">
      <alignment horizontal="center"/>
    </xf>
    <xf numFmtId="2" fontId="30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" fontId="30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22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23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23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17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18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21</xdr:row>
      <xdr:rowOff>57745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22</xdr:row>
      <xdr:rowOff>69650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23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34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34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8"/>
  <sheetViews>
    <sheetView topLeftCell="C58" zoomScale="160" zoomScaleNormal="160" workbookViewId="0">
      <selection activeCell="W64" sqref="W64"/>
    </sheetView>
  </sheetViews>
  <sheetFormatPr defaultColWidth="15" defaultRowHeight="24"/>
  <cols>
    <col min="1" max="1" width="4.42578125" style="8" bestFit="1" customWidth="1"/>
    <col min="2" max="2" width="51.85546875" style="8" customWidth="1"/>
    <col min="3" max="3" width="42.85546875" style="8" customWidth="1"/>
    <col min="4" max="4" width="13.85546875" style="8" customWidth="1"/>
    <col min="5" max="6" width="5.140625" style="24" bestFit="1" customWidth="1"/>
    <col min="7" max="7" width="5.5703125" style="24" bestFit="1" customWidth="1"/>
    <col min="8" max="14" width="5.140625" style="8" bestFit="1" customWidth="1"/>
    <col min="15" max="15" width="5.140625" style="11" bestFit="1" customWidth="1"/>
    <col min="16" max="16" width="5.140625" style="31" bestFit="1" customWidth="1"/>
    <col min="17" max="18" width="5.140625" style="31" customWidth="1"/>
    <col min="19" max="19" width="5.140625" style="26" customWidth="1"/>
    <col min="20" max="20" width="5.140625" style="26" bestFit="1" customWidth="1"/>
    <col min="21" max="21" width="5" style="8" bestFit="1" customWidth="1"/>
    <col min="22" max="22" width="11.28515625" style="8" customWidth="1"/>
    <col min="23" max="16384" width="15" style="8"/>
  </cols>
  <sheetData>
    <row r="1" spans="1:36" s="25" customFormat="1" ht="27.75">
      <c r="A1" s="25" t="s">
        <v>27</v>
      </c>
      <c r="B1" s="25" t="s">
        <v>88</v>
      </c>
      <c r="C1" s="25" t="s">
        <v>0</v>
      </c>
      <c r="D1" s="25" t="s">
        <v>69</v>
      </c>
      <c r="E1" s="35">
        <v>1.1000000000000001</v>
      </c>
      <c r="F1" s="35">
        <v>1.2</v>
      </c>
      <c r="G1" s="35">
        <v>1.3</v>
      </c>
      <c r="H1" s="55">
        <v>2.1</v>
      </c>
      <c r="I1" s="55">
        <v>2.2000000000000002</v>
      </c>
      <c r="J1" s="35">
        <v>3.1</v>
      </c>
      <c r="K1" s="35">
        <v>3.2</v>
      </c>
      <c r="L1" s="35">
        <v>3.3</v>
      </c>
      <c r="M1" s="35">
        <v>3.4</v>
      </c>
      <c r="N1" s="35">
        <v>3.5</v>
      </c>
      <c r="O1" s="55">
        <v>4.0999999999999996</v>
      </c>
      <c r="P1" s="55">
        <v>4.2</v>
      </c>
      <c r="Q1" s="35">
        <v>4.3</v>
      </c>
      <c r="R1" s="35">
        <v>4.4000000000000004</v>
      </c>
      <c r="S1" s="55">
        <v>5.0999999999999996</v>
      </c>
      <c r="T1" s="55">
        <v>5.2</v>
      </c>
      <c r="U1" s="55">
        <v>5.3</v>
      </c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40" customFormat="1">
      <c r="A2" s="39">
        <v>1</v>
      </c>
      <c r="B2" s="39" t="s">
        <v>89</v>
      </c>
      <c r="C2" s="39" t="s">
        <v>68</v>
      </c>
      <c r="D2" s="39" t="s">
        <v>70</v>
      </c>
      <c r="E2" s="58">
        <v>5</v>
      </c>
      <c r="F2" s="58">
        <v>5</v>
      </c>
      <c r="G2" s="58">
        <v>5</v>
      </c>
      <c r="H2" s="60">
        <v>5</v>
      </c>
      <c r="I2" s="60">
        <v>5</v>
      </c>
      <c r="J2" s="58">
        <v>5</v>
      </c>
      <c r="K2" s="58">
        <v>4</v>
      </c>
      <c r="L2" s="58">
        <v>3</v>
      </c>
      <c r="M2" s="58">
        <v>4</v>
      </c>
      <c r="N2" s="58">
        <v>4</v>
      </c>
      <c r="O2" s="60">
        <v>4</v>
      </c>
      <c r="P2" s="60">
        <v>4</v>
      </c>
      <c r="Q2" s="58">
        <v>4</v>
      </c>
      <c r="R2" s="58">
        <v>4</v>
      </c>
      <c r="S2" s="60">
        <v>4</v>
      </c>
      <c r="T2" s="60">
        <v>4</v>
      </c>
      <c r="U2" s="60">
        <v>3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40" customFormat="1">
      <c r="A3" s="39">
        <v>2</v>
      </c>
      <c r="B3" s="39" t="s">
        <v>89</v>
      </c>
      <c r="C3" s="39" t="s">
        <v>68</v>
      </c>
      <c r="D3" s="39" t="s">
        <v>70</v>
      </c>
      <c r="E3" s="58">
        <v>4</v>
      </c>
      <c r="F3" s="58">
        <v>4</v>
      </c>
      <c r="G3" s="58">
        <v>4</v>
      </c>
      <c r="H3" s="60">
        <v>5</v>
      </c>
      <c r="I3" s="60">
        <v>5</v>
      </c>
      <c r="J3" s="58">
        <v>4</v>
      </c>
      <c r="K3" s="58">
        <v>4</v>
      </c>
      <c r="L3" s="58">
        <v>4</v>
      </c>
      <c r="M3" s="58">
        <v>4</v>
      </c>
      <c r="N3" s="58">
        <v>4</v>
      </c>
      <c r="O3" s="60">
        <v>2</v>
      </c>
      <c r="P3" s="60">
        <v>3</v>
      </c>
      <c r="Q3" s="58">
        <v>3</v>
      </c>
      <c r="R3" s="58">
        <v>3</v>
      </c>
      <c r="S3" s="60">
        <v>3</v>
      </c>
      <c r="T3" s="60">
        <v>3</v>
      </c>
      <c r="U3" s="60">
        <v>3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40" customFormat="1">
      <c r="A4" s="39">
        <v>3</v>
      </c>
      <c r="B4" s="39" t="s">
        <v>89</v>
      </c>
      <c r="C4" s="39" t="s">
        <v>68</v>
      </c>
      <c r="D4" s="39" t="s">
        <v>70</v>
      </c>
      <c r="E4" s="58">
        <v>4</v>
      </c>
      <c r="F4" s="58">
        <v>4</v>
      </c>
      <c r="G4" s="58">
        <v>4</v>
      </c>
      <c r="H4" s="60">
        <v>5</v>
      </c>
      <c r="I4" s="60">
        <v>5</v>
      </c>
      <c r="J4" s="58">
        <v>4</v>
      </c>
      <c r="K4" s="58">
        <v>4</v>
      </c>
      <c r="L4" s="58">
        <v>4</v>
      </c>
      <c r="M4" s="58">
        <v>4</v>
      </c>
      <c r="N4" s="58">
        <v>4</v>
      </c>
      <c r="O4" s="60">
        <v>2</v>
      </c>
      <c r="P4" s="60">
        <v>3</v>
      </c>
      <c r="Q4" s="58">
        <v>4</v>
      </c>
      <c r="R4" s="58">
        <v>4</v>
      </c>
      <c r="S4" s="60">
        <v>4</v>
      </c>
      <c r="T4" s="60">
        <v>4</v>
      </c>
      <c r="U4" s="60">
        <v>4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40" customFormat="1">
      <c r="A5" s="39">
        <v>4</v>
      </c>
      <c r="B5" s="39" t="s">
        <v>89</v>
      </c>
      <c r="C5" s="39" t="s">
        <v>68</v>
      </c>
      <c r="D5" s="39" t="s">
        <v>70</v>
      </c>
      <c r="E5" s="58">
        <v>5</v>
      </c>
      <c r="F5" s="58">
        <v>5</v>
      </c>
      <c r="G5" s="58">
        <v>5</v>
      </c>
      <c r="H5" s="60">
        <v>5</v>
      </c>
      <c r="I5" s="60">
        <v>4</v>
      </c>
      <c r="J5" s="58">
        <v>5</v>
      </c>
      <c r="K5" s="58">
        <v>4</v>
      </c>
      <c r="L5" s="58">
        <v>5</v>
      </c>
      <c r="M5" s="58">
        <v>5</v>
      </c>
      <c r="N5" s="58">
        <v>5</v>
      </c>
      <c r="O5" s="60">
        <v>2</v>
      </c>
      <c r="P5" s="60">
        <v>4</v>
      </c>
      <c r="Q5" s="58">
        <v>4</v>
      </c>
      <c r="R5" s="58">
        <v>4</v>
      </c>
      <c r="S5" s="60">
        <v>4</v>
      </c>
      <c r="T5" s="60">
        <v>4</v>
      </c>
      <c r="U5" s="60">
        <v>5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s="40" customFormat="1">
      <c r="A6" s="39">
        <v>5</v>
      </c>
      <c r="B6" s="39" t="s">
        <v>33</v>
      </c>
      <c r="C6" s="39" t="s">
        <v>33</v>
      </c>
      <c r="D6" s="39" t="s">
        <v>70</v>
      </c>
      <c r="E6" s="58">
        <v>5</v>
      </c>
      <c r="F6" s="58">
        <v>5</v>
      </c>
      <c r="G6" s="58">
        <v>5</v>
      </c>
      <c r="H6" s="60">
        <v>5</v>
      </c>
      <c r="I6" s="60">
        <v>5</v>
      </c>
      <c r="J6" s="58">
        <v>5</v>
      </c>
      <c r="K6" s="58">
        <v>5</v>
      </c>
      <c r="L6" s="58">
        <v>4</v>
      </c>
      <c r="M6" s="58">
        <v>4</v>
      </c>
      <c r="N6" s="58">
        <v>5</v>
      </c>
      <c r="O6" s="60">
        <v>3</v>
      </c>
      <c r="P6" s="60">
        <v>4</v>
      </c>
      <c r="Q6" s="58">
        <v>3</v>
      </c>
      <c r="R6" s="58">
        <v>4</v>
      </c>
      <c r="S6" s="60">
        <v>3</v>
      </c>
      <c r="T6" s="60">
        <v>3</v>
      </c>
      <c r="U6" s="60">
        <v>4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40" customFormat="1">
      <c r="A7" s="39">
        <v>6</v>
      </c>
      <c r="B7" s="39" t="s">
        <v>89</v>
      </c>
      <c r="C7" s="39" t="s">
        <v>54</v>
      </c>
      <c r="D7" s="39" t="s">
        <v>70</v>
      </c>
      <c r="E7" s="58">
        <v>5</v>
      </c>
      <c r="F7" s="58">
        <v>5</v>
      </c>
      <c r="G7" s="58">
        <v>5</v>
      </c>
      <c r="H7" s="60">
        <v>5</v>
      </c>
      <c r="I7" s="60">
        <v>5</v>
      </c>
      <c r="J7" s="58">
        <v>4</v>
      </c>
      <c r="K7" s="58">
        <v>3</v>
      </c>
      <c r="L7" s="58">
        <v>4</v>
      </c>
      <c r="M7" s="58">
        <v>4</v>
      </c>
      <c r="N7" s="58">
        <v>4</v>
      </c>
      <c r="O7" s="60">
        <v>2</v>
      </c>
      <c r="P7" s="60">
        <v>4</v>
      </c>
      <c r="Q7" s="58">
        <v>4</v>
      </c>
      <c r="R7" s="58">
        <v>4</v>
      </c>
      <c r="S7" s="60">
        <v>3</v>
      </c>
      <c r="T7" s="60">
        <v>4</v>
      </c>
      <c r="U7" s="60">
        <v>4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40" customFormat="1">
      <c r="A8" s="39">
        <v>7</v>
      </c>
      <c r="B8" s="39" t="s">
        <v>89</v>
      </c>
      <c r="C8" s="39" t="s">
        <v>72</v>
      </c>
      <c r="D8" s="39" t="s">
        <v>70</v>
      </c>
      <c r="E8" s="58">
        <v>5</v>
      </c>
      <c r="F8" s="58">
        <v>5</v>
      </c>
      <c r="G8" s="58">
        <v>5</v>
      </c>
      <c r="H8" s="60">
        <v>5</v>
      </c>
      <c r="I8" s="60">
        <v>5</v>
      </c>
      <c r="J8" s="58">
        <v>4</v>
      </c>
      <c r="K8" s="58">
        <v>4</v>
      </c>
      <c r="L8" s="58">
        <v>4</v>
      </c>
      <c r="M8" s="58">
        <v>4</v>
      </c>
      <c r="N8" s="58">
        <v>1</v>
      </c>
      <c r="O8" s="60">
        <v>3</v>
      </c>
      <c r="P8" s="60">
        <v>3</v>
      </c>
      <c r="Q8" s="58">
        <v>3</v>
      </c>
      <c r="R8" s="58">
        <v>3</v>
      </c>
      <c r="S8" s="60">
        <v>3</v>
      </c>
      <c r="T8" s="60">
        <v>3</v>
      </c>
      <c r="U8" s="60">
        <v>3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40" customFormat="1">
      <c r="A9" s="39">
        <v>8</v>
      </c>
      <c r="B9" s="39" t="s">
        <v>89</v>
      </c>
      <c r="C9" s="39" t="s">
        <v>54</v>
      </c>
      <c r="D9" s="39" t="s">
        <v>70</v>
      </c>
      <c r="E9" s="58">
        <v>4</v>
      </c>
      <c r="F9" s="58">
        <v>4</v>
      </c>
      <c r="G9" s="58">
        <v>4</v>
      </c>
      <c r="H9" s="60">
        <v>4</v>
      </c>
      <c r="I9" s="60">
        <v>4</v>
      </c>
      <c r="J9" s="58">
        <v>4</v>
      </c>
      <c r="K9" s="58">
        <v>3</v>
      </c>
      <c r="L9" s="58">
        <v>4</v>
      </c>
      <c r="M9" s="58">
        <v>4</v>
      </c>
      <c r="N9" s="58">
        <v>4</v>
      </c>
      <c r="O9" s="60">
        <v>1</v>
      </c>
      <c r="P9" s="60">
        <v>2</v>
      </c>
      <c r="Q9" s="58">
        <v>3</v>
      </c>
      <c r="R9" s="58">
        <v>2</v>
      </c>
      <c r="S9" s="60">
        <v>2</v>
      </c>
      <c r="T9" s="60">
        <v>2</v>
      </c>
      <c r="U9" s="60">
        <v>2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s="40" customFormat="1">
      <c r="A10" s="39">
        <v>9</v>
      </c>
      <c r="B10" s="39" t="s">
        <v>89</v>
      </c>
      <c r="C10" s="39" t="s">
        <v>75</v>
      </c>
      <c r="D10" s="39" t="s">
        <v>70</v>
      </c>
      <c r="E10" s="58">
        <v>5</v>
      </c>
      <c r="F10" s="58">
        <v>5</v>
      </c>
      <c r="G10" s="58">
        <v>5</v>
      </c>
      <c r="H10" s="60">
        <v>5</v>
      </c>
      <c r="I10" s="60">
        <v>5</v>
      </c>
      <c r="J10" s="58">
        <v>4</v>
      </c>
      <c r="K10" s="58">
        <v>3</v>
      </c>
      <c r="L10" s="58">
        <v>4</v>
      </c>
      <c r="M10" s="58">
        <v>4</v>
      </c>
      <c r="N10" s="58">
        <v>4</v>
      </c>
      <c r="O10" s="60">
        <v>1</v>
      </c>
      <c r="P10" s="60">
        <v>3</v>
      </c>
      <c r="Q10" s="58">
        <v>4</v>
      </c>
      <c r="R10" s="58">
        <v>3</v>
      </c>
      <c r="S10" s="60">
        <v>3</v>
      </c>
      <c r="T10" s="60">
        <v>4</v>
      </c>
      <c r="U10" s="60">
        <v>3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s="40" customFormat="1">
      <c r="A11" s="39">
        <v>10</v>
      </c>
      <c r="B11" s="39" t="s">
        <v>89</v>
      </c>
      <c r="C11" s="39" t="s">
        <v>75</v>
      </c>
      <c r="D11" s="39" t="s">
        <v>70</v>
      </c>
      <c r="E11" s="58">
        <v>5</v>
      </c>
      <c r="F11" s="58">
        <v>5</v>
      </c>
      <c r="G11" s="58">
        <v>5</v>
      </c>
      <c r="H11" s="60">
        <v>5</v>
      </c>
      <c r="I11" s="60">
        <v>5</v>
      </c>
      <c r="J11" s="58">
        <v>5</v>
      </c>
      <c r="K11" s="58">
        <v>3</v>
      </c>
      <c r="L11" s="58">
        <v>5</v>
      </c>
      <c r="M11" s="58">
        <v>5</v>
      </c>
      <c r="N11" s="58">
        <v>5</v>
      </c>
      <c r="O11" s="60">
        <v>1</v>
      </c>
      <c r="P11" s="60">
        <v>4</v>
      </c>
      <c r="Q11" s="58">
        <v>4</v>
      </c>
      <c r="R11" s="58">
        <v>4</v>
      </c>
      <c r="S11" s="60">
        <v>4</v>
      </c>
      <c r="T11" s="60">
        <v>4</v>
      </c>
      <c r="U11" s="60">
        <v>4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40" customFormat="1">
      <c r="A12" s="39">
        <v>11</v>
      </c>
      <c r="B12" s="39" t="s">
        <v>89</v>
      </c>
      <c r="C12" s="39" t="s">
        <v>77</v>
      </c>
      <c r="D12" s="39" t="s">
        <v>70</v>
      </c>
      <c r="E12" s="58">
        <v>4</v>
      </c>
      <c r="F12" s="58">
        <v>4</v>
      </c>
      <c r="G12" s="58">
        <v>4</v>
      </c>
      <c r="H12" s="60">
        <v>4</v>
      </c>
      <c r="I12" s="60">
        <v>4</v>
      </c>
      <c r="J12" s="58">
        <v>4</v>
      </c>
      <c r="K12" s="58">
        <v>4</v>
      </c>
      <c r="L12" s="58">
        <v>4</v>
      </c>
      <c r="M12" s="58">
        <v>4</v>
      </c>
      <c r="N12" s="58">
        <v>4</v>
      </c>
      <c r="O12" s="60">
        <v>4</v>
      </c>
      <c r="P12" s="60">
        <v>4</v>
      </c>
      <c r="Q12" s="58">
        <v>4</v>
      </c>
      <c r="R12" s="58">
        <v>4</v>
      </c>
      <c r="S12" s="60">
        <v>4</v>
      </c>
      <c r="T12" s="60">
        <v>4</v>
      </c>
      <c r="U12" s="60">
        <v>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40" customFormat="1">
      <c r="A13" s="39">
        <v>12</v>
      </c>
      <c r="B13" s="39" t="s">
        <v>89</v>
      </c>
      <c r="C13" s="39" t="s">
        <v>78</v>
      </c>
      <c r="D13" s="39" t="s">
        <v>70</v>
      </c>
      <c r="E13" s="58">
        <v>4</v>
      </c>
      <c r="F13" s="58">
        <v>4</v>
      </c>
      <c r="G13" s="58">
        <v>4</v>
      </c>
      <c r="H13" s="60">
        <v>5</v>
      </c>
      <c r="I13" s="60">
        <v>5</v>
      </c>
      <c r="J13" s="58">
        <v>5</v>
      </c>
      <c r="K13" s="58">
        <v>5</v>
      </c>
      <c r="L13" s="58">
        <v>5</v>
      </c>
      <c r="M13" s="58">
        <v>5</v>
      </c>
      <c r="N13" s="58">
        <v>5</v>
      </c>
      <c r="O13" s="60">
        <v>1</v>
      </c>
      <c r="P13" s="60">
        <v>4</v>
      </c>
      <c r="Q13" s="58">
        <v>4</v>
      </c>
      <c r="R13" s="58">
        <v>4</v>
      </c>
      <c r="S13" s="60">
        <v>4</v>
      </c>
      <c r="T13" s="60">
        <v>4</v>
      </c>
      <c r="U13" s="60">
        <v>4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40" customFormat="1">
      <c r="A14" s="39">
        <v>13</v>
      </c>
      <c r="B14" s="39" t="s">
        <v>89</v>
      </c>
      <c r="C14" s="39" t="s">
        <v>72</v>
      </c>
      <c r="D14" s="39" t="s">
        <v>70</v>
      </c>
      <c r="E14" s="58">
        <v>4</v>
      </c>
      <c r="F14" s="58">
        <v>3</v>
      </c>
      <c r="G14" s="58">
        <v>3</v>
      </c>
      <c r="H14" s="60">
        <v>4</v>
      </c>
      <c r="I14" s="60">
        <v>4</v>
      </c>
      <c r="J14" s="58">
        <v>4</v>
      </c>
      <c r="K14" s="58">
        <v>4</v>
      </c>
      <c r="L14" s="58">
        <v>4</v>
      </c>
      <c r="M14" s="58">
        <v>4</v>
      </c>
      <c r="N14" s="58">
        <v>4</v>
      </c>
      <c r="O14" s="60">
        <v>1</v>
      </c>
      <c r="P14" s="60">
        <v>3</v>
      </c>
      <c r="Q14" s="58">
        <v>3</v>
      </c>
      <c r="R14" s="58">
        <v>4</v>
      </c>
      <c r="S14" s="60">
        <v>4</v>
      </c>
      <c r="T14" s="60">
        <v>3</v>
      </c>
      <c r="U14" s="60">
        <v>3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40" customFormat="1">
      <c r="A15" s="39">
        <v>14</v>
      </c>
      <c r="B15" s="39" t="s">
        <v>89</v>
      </c>
      <c r="C15" s="39" t="s">
        <v>33</v>
      </c>
      <c r="D15" s="39" t="s">
        <v>70</v>
      </c>
      <c r="E15" s="58">
        <v>4</v>
      </c>
      <c r="F15" s="58">
        <v>3</v>
      </c>
      <c r="G15" s="58">
        <v>3</v>
      </c>
      <c r="H15" s="60">
        <v>4</v>
      </c>
      <c r="I15" s="60">
        <v>4</v>
      </c>
      <c r="J15" s="58">
        <v>3</v>
      </c>
      <c r="K15" s="58">
        <v>3</v>
      </c>
      <c r="L15" s="58">
        <v>3</v>
      </c>
      <c r="M15" s="58">
        <v>3</v>
      </c>
      <c r="N15" s="58">
        <v>3</v>
      </c>
      <c r="O15" s="60">
        <v>3</v>
      </c>
      <c r="P15" s="60">
        <v>3</v>
      </c>
      <c r="Q15" s="58">
        <v>3</v>
      </c>
      <c r="R15" s="58">
        <v>3</v>
      </c>
      <c r="S15" s="60">
        <v>3</v>
      </c>
      <c r="T15" s="60">
        <v>3</v>
      </c>
      <c r="U15" s="60">
        <v>3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40" customFormat="1">
      <c r="A16" s="39">
        <v>15</v>
      </c>
      <c r="B16" s="39" t="s">
        <v>89</v>
      </c>
      <c r="C16" s="39" t="s">
        <v>68</v>
      </c>
      <c r="D16" s="39" t="s">
        <v>70</v>
      </c>
      <c r="E16" s="58">
        <v>5</v>
      </c>
      <c r="F16" s="58">
        <v>5</v>
      </c>
      <c r="G16" s="58">
        <v>5</v>
      </c>
      <c r="H16" s="60">
        <v>5</v>
      </c>
      <c r="I16" s="60">
        <v>5</v>
      </c>
      <c r="J16" s="58">
        <v>5</v>
      </c>
      <c r="K16" s="58">
        <v>5</v>
      </c>
      <c r="L16" s="58">
        <v>5</v>
      </c>
      <c r="M16" s="58">
        <v>5</v>
      </c>
      <c r="N16" s="58">
        <v>5</v>
      </c>
      <c r="O16" s="60">
        <v>4</v>
      </c>
      <c r="P16" s="60">
        <v>4</v>
      </c>
      <c r="Q16" s="58">
        <v>3</v>
      </c>
      <c r="R16" s="58">
        <v>3</v>
      </c>
      <c r="S16" s="60">
        <v>3</v>
      </c>
      <c r="T16" s="60">
        <v>3</v>
      </c>
      <c r="U16" s="60">
        <v>3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40" customFormat="1">
      <c r="A17" s="39">
        <v>16</v>
      </c>
      <c r="B17" s="39" t="s">
        <v>89</v>
      </c>
      <c r="C17" s="39" t="s">
        <v>78</v>
      </c>
      <c r="D17" s="39" t="s">
        <v>70</v>
      </c>
      <c r="E17" s="58">
        <v>5</v>
      </c>
      <c r="F17" s="58">
        <v>4</v>
      </c>
      <c r="G17" s="58">
        <v>5</v>
      </c>
      <c r="H17" s="60">
        <v>5</v>
      </c>
      <c r="I17" s="60">
        <v>5</v>
      </c>
      <c r="J17" s="58">
        <v>5</v>
      </c>
      <c r="K17" s="58">
        <v>5</v>
      </c>
      <c r="L17" s="58">
        <v>5</v>
      </c>
      <c r="M17" s="58">
        <v>4</v>
      </c>
      <c r="N17" s="58">
        <v>4</v>
      </c>
      <c r="O17" s="60">
        <v>1</v>
      </c>
      <c r="P17" s="60">
        <v>4</v>
      </c>
      <c r="Q17" s="58">
        <v>4</v>
      </c>
      <c r="R17" s="58">
        <v>5</v>
      </c>
      <c r="S17" s="60">
        <v>4</v>
      </c>
      <c r="T17" s="60">
        <v>4</v>
      </c>
      <c r="U17" s="60">
        <v>4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42" customFormat="1">
      <c r="A18" s="41">
        <v>17</v>
      </c>
      <c r="B18" s="39" t="s">
        <v>89</v>
      </c>
      <c r="C18" s="39" t="s">
        <v>54</v>
      </c>
      <c r="D18" s="39" t="s">
        <v>70</v>
      </c>
      <c r="E18" s="59">
        <v>5</v>
      </c>
      <c r="F18" s="59">
        <v>5</v>
      </c>
      <c r="G18" s="59">
        <v>5</v>
      </c>
      <c r="H18" s="61">
        <v>5</v>
      </c>
      <c r="I18" s="61">
        <v>5</v>
      </c>
      <c r="J18" s="59">
        <v>5</v>
      </c>
      <c r="K18" s="59">
        <v>5</v>
      </c>
      <c r="L18" s="59">
        <v>5</v>
      </c>
      <c r="M18" s="59">
        <v>5</v>
      </c>
      <c r="N18" s="59">
        <v>5</v>
      </c>
      <c r="O18" s="60">
        <v>1</v>
      </c>
      <c r="P18" s="60">
        <v>3</v>
      </c>
      <c r="Q18" s="58">
        <v>3</v>
      </c>
      <c r="R18" s="58">
        <v>3</v>
      </c>
      <c r="S18" s="60">
        <v>3</v>
      </c>
      <c r="T18" s="61">
        <v>3</v>
      </c>
      <c r="U18" s="61">
        <v>3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s="40" customFormat="1">
      <c r="A19" s="39">
        <v>18</v>
      </c>
      <c r="B19" s="39" t="s">
        <v>89</v>
      </c>
      <c r="C19" s="39" t="s">
        <v>51</v>
      </c>
      <c r="D19" s="39" t="s">
        <v>70</v>
      </c>
      <c r="E19" s="58">
        <v>5</v>
      </c>
      <c r="F19" s="58">
        <v>3</v>
      </c>
      <c r="G19" s="58">
        <v>3</v>
      </c>
      <c r="H19" s="60">
        <v>4</v>
      </c>
      <c r="I19" s="60">
        <v>4</v>
      </c>
      <c r="J19" s="58">
        <v>4</v>
      </c>
      <c r="K19" s="58">
        <v>4</v>
      </c>
      <c r="L19" s="58">
        <v>4</v>
      </c>
      <c r="M19" s="58">
        <v>4</v>
      </c>
      <c r="N19" s="58">
        <v>4</v>
      </c>
      <c r="O19" s="60">
        <v>1</v>
      </c>
      <c r="P19" s="60">
        <v>4</v>
      </c>
      <c r="Q19" s="58">
        <v>3</v>
      </c>
      <c r="R19" s="58">
        <v>4</v>
      </c>
      <c r="S19" s="60">
        <v>4</v>
      </c>
      <c r="T19" s="60">
        <v>3</v>
      </c>
      <c r="U19" s="60">
        <v>3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s="40" customFormat="1">
      <c r="A20" s="39">
        <v>19</v>
      </c>
      <c r="B20" s="39" t="s">
        <v>32</v>
      </c>
      <c r="C20" s="39" t="s">
        <v>81</v>
      </c>
      <c r="D20" s="39" t="s">
        <v>91</v>
      </c>
      <c r="E20" s="58">
        <v>4</v>
      </c>
      <c r="F20" s="58">
        <v>4</v>
      </c>
      <c r="G20" s="58">
        <v>4</v>
      </c>
      <c r="H20" s="60">
        <v>5</v>
      </c>
      <c r="I20" s="60">
        <v>5</v>
      </c>
      <c r="J20" s="58">
        <v>5</v>
      </c>
      <c r="K20" s="58">
        <v>5</v>
      </c>
      <c r="L20" s="58">
        <v>5</v>
      </c>
      <c r="M20" s="58">
        <v>5</v>
      </c>
      <c r="N20" s="58">
        <v>5</v>
      </c>
      <c r="O20" s="60">
        <v>1</v>
      </c>
      <c r="P20" s="60">
        <v>5</v>
      </c>
      <c r="Q20" s="58">
        <v>5</v>
      </c>
      <c r="R20" s="58">
        <v>5</v>
      </c>
      <c r="S20" s="60">
        <v>4</v>
      </c>
      <c r="T20" s="60">
        <v>4</v>
      </c>
      <c r="U20" s="60">
        <v>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s="40" customFormat="1">
      <c r="A21" s="39">
        <v>20</v>
      </c>
      <c r="B21" s="39" t="s">
        <v>1</v>
      </c>
      <c r="C21" s="39" t="s">
        <v>81</v>
      </c>
      <c r="D21" s="39" t="s">
        <v>91</v>
      </c>
      <c r="E21" s="58">
        <v>5</v>
      </c>
      <c r="F21" s="58">
        <v>5</v>
      </c>
      <c r="G21" s="58">
        <v>5</v>
      </c>
      <c r="H21" s="60">
        <v>5</v>
      </c>
      <c r="I21" s="60">
        <v>5</v>
      </c>
      <c r="J21" s="58">
        <v>5</v>
      </c>
      <c r="K21" s="58">
        <v>5</v>
      </c>
      <c r="L21" s="58">
        <v>5</v>
      </c>
      <c r="M21" s="58">
        <v>5</v>
      </c>
      <c r="N21" s="58">
        <v>5</v>
      </c>
      <c r="O21" s="60">
        <v>1</v>
      </c>
      <c r="P21" s="60">
        <v>3</v>
      </c>
      <c r="Q21" s="58">
        <v>3</v>
      </c>
      <c r="R21" s="58">
        <v>3</v>
      </c>
      <c r="S21" s="60">
        <v>4</v>
      </c>
      <c r="T21" s="60">
        <v>4</v>
      </c>
      <c r="U21" s="60">
        <v>4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s="40" customFormat="1">
      <c r="A22" s="39">
        <v>21</v>
      </c>
      <c r="B22" s="39" t="s">
        <v>32</v>
      </c>
      <c r="C22" s="39" t="s">
        <v>78</v>
      </c>
      <c r="D22" s="39" t="s">
        <v>70</v>
      </c>
      <c r="E22" s="58">
        <v>5</v>
      </c>
      <c r="F22" s="58">
        <v>5</v>
      </c>
      <c r="G22" s="58">
        <v>5</v>
      </c>
      <c r="H22" s="60">
        <v>5</v>
      </c>
      <c r="I22" s="60">
        <v>5</v>
      </c>
      <c r="J22" s="58">
        <v>5</v>
      </c>
      <c r="K22" s="58">
        <v>5</v>
      </c>
      <c r="L22" s="58">
        <v>5</v>
      </c>
      <c r="M22" s="58">
        <v>5</v>
      </c>
      <c r="N22" s="58">
        <v>5</v>
      </c>
      <c r="O22" s="60">
        <v>1</v>
      </c>
      <c r="P22" s="60">
        <v>4</v>
      </c>
      <c r="Q22" s="58">
        <v>4</v>
      </c>
      <c r="R22" s="58">
        <v>5</v>
      </c>
      <c r="S22" s="60">
        <v>5</v>
      </c>
      <c r="T22" s="60">
        <v>5</v>
      </c>
      <c r="U22" s="60">
        <v>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s="42" customFormat="1">
      <c r="A23" s="41">
        <v>22</v>
      </c>
      <c r="B23" s="39" t="s">
        <v>89</v>
      </c>
      <c r="C23" s="41" t="s">
        <v>90</v>
      </c>
      <c r="D23" s="41" t="s">
        <v>70</v>
      </c>
      <c r="E23" s="59">
        <v>5</v>
      </c>
      <c r="F23" s="59">
        <v>5</v>
      </c>
      <c r="G23" s="59">
        <v>5</v>
      </c>
      <c r="H23" s="61">
        <v>5</v>
      </c>
      <c r="I23" s="61">
        <v>5</v>
      </c>
      <c r="J23" s="59">
        <v>5</v>
      </c>
      <c r="K23" s="59">
        <v>5</v>
      </c>
      <c r="L23" s="59">
        <v>5</v>
      </c>
      <c r="M23" s="59">
        <v>5</v>
      </c>
      <c r="N23" s="59">
        <v>5</v>
      </c>
      <c r="O23" s="61">
        <v>1</v>
      </c>
      <c r="P23" s="61">
        <v>3</v>
      </c>
      <c r="Q23" s="59">
        <v>4</v>
      </c>
      <c r="R23" s="59">
        <v>4</v>
      </c>
      <c r="S23" s="61">
        <v>4</v>
      </c>
      <c r="T23" s="61">
        <v>4</v>
      </c>
      <c r="U23" s="61">
        <v>5</v>
      </c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</row>
    <row r="24" spans="1:36" s="40" customFormat="1">
      <c r="A24" s="39">
        <v>23</v>
      </c>
      <c r="B24" s="39" t="s">
        <v>89</v>
      </c>
      <c r="C24" s="41" t="s">
        <v>90</v>
      </c>
      <c r="D24" s="41" t="s">
        <v>70</v>
      </c>
      <c r="E24" s="58">
        <v>5</v>
      </c>
      <c r="F24" s="58">
        <v>5</v>
      </c>
      <c r="G24" s="58">
        <v>5</v>
      </c>
      <c r="H24" s="60">
        <v>5</v>
      </c>
      <c r="I24" s="60">
        <v>5</v>
      </c>
      <c r="J24" s="58">
        <v>5</v>
      </c>
      <c r="K24" s="58">
        <v>5</v>
      </c>
      <c r="L24" s="58">
        <v>5</v>
      </c>
      <c r="M24" s="58">
        <v>5</v>
      </c>
      <c r="N24" s="58">
        <v>5</v>
      </c>
      <c r="O24" s="60">
        <v>3</v>
      </c>
      <c r="P24" s="60">
        <v>5</v>
      </c>
      <c r="Q24" s="58">
        <v>5</v>
      </c>
      <c r="R24" s="58">
        <v>5</v>
      </c>
      <c r="S24" s="60">
        <v>5</v>
      </c>
      <c r="T24" s="60">
        <v>5</v>
      </c>
      <c r="U24" s="60">
        <v>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s="40" customFormat="1">
      <c r="A25" s="39">
        <v>24</v>
      </c>
      <c r="B25" s="39" t="s">
        <v>89</v>
      </c>
      <c r="C25" s="41" t="s">
        <v>90</v>
      </c>
      <c r="D25" s="41" t="s">
        <v>70</v>
      </c>
      <c r="E25" s="58">
        <v>5</v>
      </c>
      <c r="F25" s="58">
        <v>5</v>
      </c>
      <c r="G25" s="58">
        <v>5</v>
      </c>
      <c r="H25" s="60">
        <v>5</v>
      </c>
      <c r="I25" s="60">
        <v>5</v>
      </c>
      <c r="J25" s="58">
        <v>5</v>
      </c>
      <c r="K25" s="58">
        <v>5</v>
      </c>
      <c r="L25" s="58">
        <v>5</v>
      </c>
      <c r="M25" s="58">
        <v>4</v>
      </c>
      <c r="N25" s="58">
        <v>5</v>
      </c>
      <c r="O25" s="60">
        <v>1</v>
      </c>
      <c r="P25" s="60">
        <v>4</v>
      </c>
      <c r="Q25" s="58">
        <v>4</v>
      </c>
      <c r="R25" s="58">
        <v>4</v>
      </c>
      <c r="S25" s="60">
        <v>3</v>
      </c>
      <c r="T25" s="60">
        <v>4</v>
      </c>
      <c r="U25" s="60">
        <v>3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s="40" customFormat="1">
      <c r="A26" s="39">
        <v>25</v>
      </c>
      <c r="B26" s="39" t="s">
        <v>32</v>
      </c>
      <c r="C26" s="41" t="s">
        <v>90</v>
      </c>
      <c r="D26" s="39" t="s">
        <v>91</v>
      </c>
      <c r="E26" s="58">
        <v>4</v>
      </c>
      <c r="F26" s="58">
        <v>4</v>
      </c>
      <c r="G26" s="58">
        <v>3</v>
      </c>
      <c r="H26" s="60">
        <v>5</v>
      </c>
      <c r="I26" s="60">
        <v>5</v>
      </c>
      <c r="J26" s="58">
        <v>3</v>
      </c>
      <c r="K26" s="58">
        <v>4</v>
      </c>
      <c r="L26" s="58">
        <v>4</v>
      </c>
      <c r="M26" s="58">
        <v>4</v>
      </c>
      <c r="N26" s="58">
        <v>4</v>
      </c>
      <c r="O26" s="60">
        <v>1</v>
      </c>
      <c r="P26" s="60">
        <v>4</v>
      </c>
      <c r="Q26" s="58">
        <v>3</v>
      </c>
      <c r="R26" s="58">
        <v>4</v>
      </c>
      <c r="S26" s="60">
        <v>5</v>
      </c>
      <c r="T26" s="60">
        <v>5</v>
      </c>
      <c r="U26" s="60">
        <v>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s="40" customFormat="1">
      <c r="A27" s="39">
        <v>26</v>
      </c>
      <c r="B27" s="39" t="s">
        <v>32</v>
      </c>
      <c r="C27" s="39" t="s">
        <v>72</v>
      </c>
      <c r="D27" s="39" t="s">
        <v>91</v>
      </c>
      <c r="E27" s="58">
        <v>5</v>
      </c>
      <c r="F27" s="58">
        <v>5</v>
      </c>
      <c r="G27" s="58">
        <v>5</v>
      </c>
      <c r="H27" s="60">
        <v>5</v>
      </c>
      <c r="I27" s="60">
        <v>5</v>
      </c>
      <c r="J27" s="58">
        <v>5</v>
      </c>
      <c r="K27" s="58">
        <v>5</v>
      </c>
      <c r="L27" s="58">
        <v>5</v>
      </c>
      <c r="M27" s="58">
        <v>5</v>
      </c>
      <c r="N27" s="58">
        <v>5</v>
      </c>
      <c r="O27" s="60">
        <v>1</v>
      </c>
      <c r="P27" s="60">
        <v>4</v>
      </c>
      <c r="Q27" s="58">
        <v>4</v>
      </c>
      <c r="R27" s="58">
        <v>4</v>
      </c>
      <c r="S27" s="60">
        <v>4</v>
      </c>
      <c r="T27" s="60">
        <v>4</v>
      </c>
      <c r="U27" s="60">
        <v>4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s="40" customFormat="1">
      <c r="A28" s="39">
        <v>27</v>
      </c>
      <c r="B28" s="39" t="s">
        <v>32</v>
      </c>
      <c r="C28" s="39" t="s">
        <v>68</v>
      </c>
      <c r="D28" s="39" t="s">
        <v>91</v>
      </c>
      <c r="E28" s="58">
        <v>5</v>
      </c>
      <c r="F28" s="58">
        <v>4</v>
      </c>
      <c r="G28" s="58">
        <v>4</v>
      </c>
      <c r="H28" s="60">
        <v>4</v>
      </c>
      <c r="I28" s="60">
        <v>5</v>
      </c>
      <c r="J28" s="58">
        <v>4</v>
      </c>
      <c r="K28" s="58">
        <v>4</v>
      </c>
      <c r="L28" s="58">
        <v>4</v>
      </c>
      <c r="M28" s="58">
        <v>4</v>
      </c>
      <c r="N28" s="58">
        <v>4</v>
      </c>
      <c r="O28" s="60">
        <v>2</v>
      </c>
      <c r="P28" s="60">
        <v>4</v>
      </c>
      <c r="Q28" s="58">
        <v>4</v>
      </c>
      <c r="R28" s="58">
        <v>5</v>
      </c>
      <c r="S28" s="60">
        <v>3</v>
      </c>
      <c r="T28" s="60">
        <v>4</v>
      </c>
      <c r="U28" s="60">
        <v>4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s="40" customFormat="1">
      <c r="A29" s="39">
        <v>28</v>
      </c>
      <c r="B29" s="39" t="s">
        <v>32</v>
      </c>
      <c r="C29" s="39" t="s">
        <v>68</v>
      </c>
      <c r="D29" s="39" t="s">
        <v>91</v>
      </c>
      <c r="E29" s="58">
        <v>5</v>
      </c>
      <c r="F29" s="58">
        <v>5</v>
      </c>
      <c r="G29" s="58">
        <v>5</v>
      </c>
      <c r="H29" s="60">
        <v>5</v>
      </c>
      <c r="I29" s="60">
        <v>5</v>
      </c>
      <c r="J29" s="58">
        <v>5</v>
      </c>
      <c r="K29" s="58">
        <v>5</v>
      </c>
      <c r="L29" s="58">
        <v>5</v>
      </c>
      <c r="M29" s="58">
        <v>5</v>
      </c>
      <c r="N29" s="58">
        <v>5</v>
      </c>
      <c r="O29" s="60">
        <v>5</v>
      </c>
      <c r="P29" s="60">
        <v>5</v>
      </c>
      <c r="Q29" s="58">
        <v>5</v>
      </c>
      <c r="R29" s="58">
        <v>5</v>
      </c>
      <c r="S29" s="60">
        <v>5</v>
      </c>
      <c r="T29" s="60">
        <v>5</v>
      </c>
      <c r="U29" s="60">
        <v>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s="40" customFormat="1">
      <c r="A30" s="39">
        <v>29</v>
      </c>
      <c r="B30" s="39" t="s">
        <v>1</v>
      </c>
      <c r="C30" s="39" t="s">
        <v>83</v>
      </c>
      <c r="D30" s="39" t="s">
        <v>91</v>
      </c>
      <c r="E30" s="58">
        <v>5</v>
      </c>
      <c r="F30" s="58">
        <v>5</v>
      </c>
      <c r="G30" s="58">
        <v>5</v>
      </c>
      <c r="H30" s="60">
        <v>5</v>
      </c>
      <c r="I30" s="60">
        <v>5</v>
      </c>
      <c r="J30" s="58">
        <v>5</v>
      </c>
      <c r="K30" s="58">
        <v>5</v>
      </c>
      <c r="L30" s="58">
        <v>5</v>
      </c>
      <c r="M30" s="58">
        <v>5</v>
      </c>
      <c r="N30" s="58">
        <v>5</v>
      </c>
      <c r="O30" s="60">
        <v>1</v>
      </c>
      <c r="P30" s="60">
        <v>5</v>
      </c>
      <c r="Q30" s="58">
        <v>4</v>
      </c>
      <c r="R30" s="58">
        <v>5</v>
      </c>
      <c r="S30" s="60">
        <v>4</v>
      </c>
      <c r="T30" s="60">
        <v>4</v>
      </c>
      <c r="U30" s="60">
        <v>4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s="40" customFormat="1">
      <c r="A31" s="39">
        <v>30</v>
      </c>
      <c r="B31" s="39" t="s">
        <v>33</v>
      </c>
      <c r="C31" s="39" t="s">
        <v>33</v>
      </c>
      <c r="D31" s="39" t="s">
        <v>91</v>
      </c>
      <c r="E31" s="58">
        <v>4</v>
      </c>
      <c r="F31" s="58">
        <v>4</v>
      </c>
      <c r="G31" s="58">
        <v>4</v>
      </c>
      <c r="H31" s="60">
        <v>5</v>
      </c>
      <c r="I31" s="60">
        <v>5</v>
      </c>
      <c r="J31" s="58">
        <v>4</v>
      </c>
      <c r="K31" s="58">
        <v>4</v>
      </c>
      <c r="L31" s="58">
        <v>4</v>
      </c>
      <c r="M31" s="58">
        <v>4</v>
      </c>
      <c r="N31" s="58">
        <v>4</v>
      </c>
      <c r="O31" s="60">
        <v>1</v>
      </c>
      <c r="P31" s="60">
        <v>4</v>
      </c>
      <c r="Q31" s="58">
        <v>4</v>
      </c>
      <c r="R31" s="58">
        <v>5</v>
      </c>
      <c r="S31" s="60">
        <v>3</v>
      </c>
      <c r="T31" s="60">
        <v>4</v>
      </c>
      <c r="U31" s="60">
        <v>4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40" customFormat="1">
      <c r="A32" s="39">
        <v>31</v>
      </c>
      <c r="B32" s="39" t="s">
        <v>1</v>
      </c>
      <c r="C32" s="39" t="s">
        <v>54</v>
      </c>
      <c r="D32" s="39" t="s">
        <v>91</v>
      </c>
      <c r="E32" s="58">
        <v>5</v>
      </c>
      <c r="F32" s="58">
        <v>5</v>
      </c>
      <c r="G32" s="58">
        <v>4</v>
      </c>
      <c r="H32" s="60">
        <v>5</v>
      </c>
      <c r="I32" s="60">
        <v>5</v>
      </c>
      <c r="J32" s="58">
        <v>5</v>
      </c>
      <c r="K32" s="58">
        <v>2</v>
      </c>
      <c r="L32" s="58">
        <v>5</v>
      </c>
      <c r="M32" s="58">
        <v>5</v>
      </c>
      <c r="N32" s="58">
        <v>5</v>
      </c>
      <c r="O32" s="60">
        <v>5</v>
      </c>
      <c r="P32" s="60">
        <v>1</v>
      </c>
      <c r="Q32" s="58">
        <v>3</v>
      </c>
      <c r="R32" s="58">
        <v>4</v>
      </c>
      <c r="S32" s="60">
        <v>5</v>
      </c>
      <c r="T32" s="60">
        <v>4</v>
      </c>
      <c r="U32" s="60">
        <v>4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s="40" customFormat="1">
      <c r="A33" s="39">
        <v>32</v>
      </c>
      <c r="B33" s="39" t="s">
        <v>1</v>
      </c>
      <c r="C33" s="39" t="s">
        <v>68</v>
      </c>
      <c r="D33" s="39" t="s">
        <v>91</v>
      </c>
      <c r="E33" s="58">
        <v>4</v>
      </c>
      <c r="F33" s="58">
        <v>4</v>
      </c>
      <c r="G33" s="58">
        <v>4</v>
      </c>
      <c r="H33" s="60">
        <v>5</v>
      </c>
      <c r="I33" s="60">
        <v>5</v>
      </c>
      <c r="J33" s="58">
        <v>4</v>
      </c>
      <c r="K33" s="58">
        <v>3</v>
      </c>
      <c r="L33" s="58">
        <v>4</v>
      </c>
      <c r="M33" s="58">
        <v>4</v>
      </c>
      <c r="N33" s="58">
        <v>3</v>
      </c>
      <c r="O33" s="60">
        <v>3</v>
      </c>
      <c r="P33" s="60">
        <v>4</v>
      </c>
      <c r="Q33" s="58">
        <v>4</v>
      </c>
      <c r="R33" s="58">
        <v>5</v>
      </c>
      <c r="S33" s="60">
        <v>4</v>
      </c>
      <c r="T33" s="60">
        <v>4</v>
      </c>
      <c r="U33" s="60">
        <v>4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s="40" customFormat="1">
      <c r="A34" s="39">
        <v>33</v>
      </c>
      <c r="B34" s="39" t="s">
        <v>1</v>
      </c>
      <c r="C34" s="39" t="s">
        <v>68</v>
      </c>
      <c r="D34" s="39" t="s">
        <v>91</v>
      </c>
      <c r="E34" s="58">
        <v>4</v>
      </c>
      <c r="F34" s="58">
        <v>4</v>
      </c>
      <c r="G34" s="58">
        <v>4</v>
      </c>
      <c r="H34" s="60">
        <v>5</v>
      </c>
      <c r="I34" s="60">
        <v>4</v>
      </c>
      <c r="J34" s="58">
        <v>4</v>
      </c>
      <c r="K34" s="58">
        <v>4</v>
      </c>
      <c r="L34" s="58">
        <v>4</v>
      </c>
      <c r="M34" s="58">
        <v>3</v>
      </c>
      <c r="N34" s="58">
        <v>4</v>
      </c>
      <c r="O34" s="60">
        <v>2</v>
      </c>
      <c r="P34" s="60">
        <v>3</v>
      </c>
      <c r="Q34" s="58">
        <v>3</v>
      </c>
      <c r="R34" s="58">
        <v>3</v>
      </c>
      <c r="S34" s="60">
        <v>3</v>
      </c>
      <c r="T34" s="60">
        <v>3</v>
      </c>
      <c r="U34" s="60">
        <v>3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s="40" customFormat="1">
      <c r="A35" s="39">
        <v>34</v>
      </c>
      <c r="B35" s="39" t="s">
        <v>1</v>
      </c>
      <c r="C35" s="39" t="s">
        <v>77</v>
      </c>
      <c r="D35" s="39" t="s">
        <v>91</v>
      </c>
      <c r="E35" s="58">
        <v>5</v>
      </c>
      <c r="F35" s="58">
        <v>5</v>
      </c>
      <c r="G35" s="58">
        <v>5</v>
      </c>
      <c r="H35" s="60">
        <v>5</v>
      </c>
      <c r="I35" s="60">
        <v>5</v>
      </c>
      <c r="J35" s="58">
        <v>5</v>
      </c>
      <c r="K35" s="58">
        <v>5</v>
      </c>
      <c r="L35" s="58">
        <v>5</v>
      </c>
      <c r="M35" s="58">
        <v>5</v>
      </c>
      <c r="N35" s="58">
        <v>5</v>
      </c>
      <c r="O35" s="60">
        <v>1</v>
      </c>
      <c r="P35" s="60">
        <v>4</v>
      </c>
      <c r="Q35" s="58">
        <v>4</v>
      </c>
      <c r="R35" s="58">
        <v>5</v>
      </c>
      <c r="S35" s="60">
        <v>4</v>
      </c>
      <c r="T35" s="60">
        <v>4</v>
      </c>
      <c r="U35" s="60">
        <v>4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s="40" customFormat="1">
      <c r="A36" s="39">
        <v>35</v>
      </c>
      <c r="B36" s="39" t="s">
        <v>32</v>
      </c>
      <c r="C36" s="39" t="s">
        <v>77</v>
      </c>
      <c r="D36" s="39" t="s">
        <v>91</v>
      </c>
      <c r="E36" s="58">
        <v>5</v>
      </c>
      <c r="F36" s="58">
        <v>5</v>
      </c>
      <c r="G36" s="58">
        <v>5</v>
      </c>
      <c r="H36" s="60">
        <v>5</v>
      </c>
      <c r="I36" s="60">
        <v>5</v>
      </c>
      <c r="J36" s="58">
        <v>5</v>
      </c>
      <c r="K36" s="58">
        <v>3</v>
      </c>
      <c r="L36" s="58">
        <v>5</v>
      </c>
      <c r="M36" s="58">
        <v>4</v>
      </c>
      <c r="N36" s="58">
        <v>5</v>
      </c>
      <c r="O36" s="60">
        <v>1</v>
      </c>
      <c r="P36" s="60">
        <v>4</v>
      </c>
      <c r="Q36" s="58">
        <v>4</v>
      </c>
      <c r="R36" s="58">
        <v>4</v>
      </c>
      <c r="S36" s="60">
        <v>5</v>
      </c>
      <c r="T36" s="60">
        <v>5</v>
      </c>
      <c r="U36" s="60">
        <v>5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40" customFormat="1">
      <c r="A37" s="39">
        <v>36</v>
      </c>
      <c r="B37" s="39" t="s">
        <v>1</v>
      </c>
      <c r="C37" s="39" t="s">
        <v>75</v>
      </c>
      <c r="D37" s="39" t="s">
        <v>91</v>
      </c>
      <c r="E37" s="58">
        <v>5</v>
      </c>
      <c r="F37" s="58">
        <v>3</v>
      </c>
      <c r="G37" s="58">
        <v>4</v>
      </c>
      <c r="H37" s="60">
        <v>5</v>
      </c>
      <c r="I37" s="60">
        <v>5</v>
      </c>
      <c r="J37" s="58">
        <v>3</v>
      </c>
      <c r="K37" s="58">
        <v>4</v>
      </c>
      <c r="L37" s="58">
        <v>4</v>
      </c>
      <c r="M37" s="58">
        <v>3</v>
      </c>
      <c r="N37" s="58">
        <v>1</v>
      </c>
      <c r="O37" s="60">
        <v>4</v>
      </c>
      <c r="P37" s="60">
        <v>4</v>
      </c>
      <c r="Q37" s="58">
        <v>5</v>
      </c>
      <c r="R37" s="58">
        <v>4</v>
      </c>
      <c r="S37" s="60">
        <v>4</v>
      </c>
      <c r="T37" s="60">
        <v>4</v>
      </c>
      <c r="U37" s="60">
        <v>5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s="40" customFormat="1">
      <c r="A38" s="39">
        <v>37</v>
      </c>
      <c r="B38" s="39" t="s">
        <v>1</v>
      </c>
      <c r="C38" s="39" t="s">
        <v>77</v>
      </c>
      <c r="D38" s="39" t="s">
        <v>91</v>
      </c>
      <c r="E38" s="58">
        <v>4</v>
      </c>
      <c r="F38" s="58">
        <v>4</v>
      </c>
      <c r="G38" s="58">
        <v>3</v>
      </c>
      <c r="H38" s="60">
        <v>3</v>
      </c>
      <c r="I38" s="60">
        <v>3</v>
      </c>
      <c r="J38" s="58">
        <v>4</v>
      </c>
      <c r="K38" s="58">
        <v>4</v>
      </c>
      <c r="L38" s="58">
        <v>3</v>
      </c>
      <c r="M38" s="58">
        <v>4</v>
      </c>
      <c r="N38" s="58">
        <v>3</v>
      </c>
      <c r="O38" s="60">
        <v>3</v>
      </c>
      <c r="P38" s="60">
        <v>4</v>
      </c>
      <c r="Q38" s="58">
        <v>4</v>
      </c>
      <c r="R38" s="58">
        <v>4</v>
      </c>
      <c r="S38" s="60">
        <v>3</v>
      </c>
      <c r="T38" s="60">
        <v>3</v>
      </c>
      <c r="U38" s="60">
        <v>3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40" customFormat="1">
      <c r="A39" s="39">
        <v>38</v>
      </c>
      <c r="B39" s="39" t="s">
        <v>1</v>
      </c>
      <c r="C39" s="39" t="s">
        <v>77</v>
      </c>
      <c r="D39" s="39" t="s">
        <v>91</v>
      </c>
      <c r="E39" s="58">
        <v>2</v>
      </c>
      <c r="F39" s="58">
        <v>4</v>
      </c>
      <c r="G39" s="58">
        <v>4</v>
      </c>
      <c r="H39" s="60">
        <v>4</v>
      </c>
      <c r="I39" s="60">
        <v>4</v>
      </c>
      <c r="J39" s="58">
        <v>3</v>
      </c>
      <c r="K39" s="58">
        <v>3</v>
      </c>
      <c r="L39" s="58">
        <v>3</v>
      </c>
      <c r="M39" s="58">
        <v>3</v>
      </c>
      <c r="N39" s="58">
        <v>4</v>
      </c>
      <c r="O39" s="60">
        <v>2</v>
      </c>
      <c r="P39" s="60">
        <v>4</v>
      </c>
      <c r="Q39" s="58">
        <v>4</v>
      </c>
      <c r="R39" s="58">
        <v>4</v>
      </c>
      <c r="S39" s="60">
        <v>3</v>
      </c>
      <c r="T39" s="60">
        <v>3</v>
      </c>
      <c r="U39" s="60">
        <v>4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40" customFormat="1">
      <c r="A40" s="39">
        <v>39</v>
      </c>
      <c r="B40" s="39" t="s">
        <v>32</v>
      </c>
      <c r="C40" s="39" t="s">
        <v>75</v>
      </c>
      <c r="D40" s="39" t="s">
        <v>91</v>
      </c>
      <c r="E40" s="58">
        <v>4</v>
      </c>
      <c r="F40" s="58">
        <v>4</v>
      </c>
      <c r="G40" s="58">
        <v>4</v>
      </c>
      <c r="H40" s="60">
        <v>5</v>
      </c>
      <c r="I40" s="60">
        <v>5</v>
      </c>
      <c r="J40" s="58">
        <v>4</v>
      </c>
      <c r="K40" s="58">
        <v>3</v>
      </c>
      <c r="L40" s="58">
        <v>5</v>
      </c>
      <c r="M40" s="58">
        <v>5</v>
      </c>
      <c r="N40" s="58">
        <v>5</v>
      </c>
      <c r="O40" s="60">
        <v>1</v>
      </c>
      <c r="P40" s="60">
        <v>3</v>
      </c>
      <c r="Q40" s="58">
        <v>4</v>
      </c>
      <c r="R40" s="58">
        <v>4</v>
      </c>
      <c r="S40" s="60">
        <v>4</v>
      </c>
      <c r="T40" s="60">
        <v>4</v>
      </c>
      <c r="U40" s="60">
        <v>4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40" customFormat="1">
      <c r="A41" s="39">
        <v>40</v>
      </c>
      <c r="B41" s="39" t="s">
        <v>32</v>
      </c>
      <c r="C41" s="39" t="s">
        <v>75</v>
      </c>
      <c r="D41" s="39" t="s">
        <v>91</v>
      </c>
      <c r="E41" s="58">
        <v>5</v>
      </c>
      <c r="F41" s="58">
        <v>5</v>
      </c>
      <c r="G41" s="58">
        <v>5</v>
      </c>
      <c r="H41" s="60">
        <v>5</v>
      </c>
      <c r="I41" s="60">
        <v>5</v>
      </c>
      <c r="J41" s="58">
        <v>5</v>
      </c>
      <c r="K41" s="58">
        <v>5</v>
      </c>
      <c r="L41" s="58">
        <v>5</v>
      </c>
      <c r="M41" s="58">
        <v>5</v>
      </c>
      <c r="N41" s="58">
        <v>5</v>
      </c>
      <c r="O41" s="60">
        <v>5</v>
      </c>
      <c r="P41" s="60">
        <v>5</v>
      </c>
      <c r="Q41" s="58">
        <v>5</v>
      </c>
      <c r="R41" s="58">
        <v>5</v>
      </c>
      <c r="S41" s="60">
        <v>5</v>
      </c>
      <c r="T41" s="60">
        <v>5</v>
      </c>
      <c r="U41" s="60">
        <v>5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40" customFormat="1">
      <c r="A42" s="39">
        <v>41</v>
      </c>
      <c r="B42" s="39" t="s">
        <v>32</v>
      </c>
      <c r="C42" s="39" t="s">
        <v>51</v>
      </c>
      <c r="D42" s="39" t="s">
        <v>91</v>
      </c>
      <c r="E42" s="58">
        <v>5</v>
      </c>
      <c r="F42" s="58">
        <v>5</v>
      </c>
      <c r="G42" s="58">
        <v>5</v>
      </c>
      <c r="H42" s="60">
        <v>5</v>
      </c>
      <c r="I42" s="60">
        <v>5</v>
      </c>
      <c r="J42" s="58">
        <v>5</v>
      </c>
      <c r="K42" s="58">
        <v>5</v>
      </c>
      <c r="L42" s="58">
        <v>5</v>
      </c>
      <c r="M42" s="58">
        <v>5</v>
      </c>
      <c r="N42" s="58">
        <v>5</v>
      </c>
      <c r="O42" s="60">
        <v>1</v>
      </c>
      <c r="P42" s="60">
        <v>5</v>
      </c>
      <c r="Q42" s="58">
        <v>4</v>
      </c>
      <c r="R42" s="58">
        <v>4</v>
      </c>
      <c r="S42" s="60">
        <v>4</v>
      </c>
      <c r="T42" s="60">
        <v>4</v>
      </c>
      <c r="U42" s="60">
        <v>4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s="40" customFormat="1">
      <c r="A43" s="39">
        <v>42</v>
      </c>
      <c r="B43" s="39" t="s">
        <v>32</v>
      </c>
      <c r="C43" s="39" t="s">
        <v>78</v>
      </c>
      <c r="D43" s="39" t="s">
        <v>91</v>
      </c>
      <c r="E43" s="58">
        <v>4</v>
      </c>
      <c r="F43" s="58">
        <v>4</v>
      </c>
      <c r="G43" s="58">
        <v>4</v>
      </c>
      <c r="H43" s="60">
        <v>4</v>
      </c>
      <c r="I43" s="60">
        <v>4</v>
      </c>
      <c r="J43" s="58">
        <v>4</v>
      </c>
      <c r="K43" s="58">
        <v>3</v>
      </c>
      <c r="L43" s="58">
        <v>4</v>
      </c>
      <c r="M43" s="58">
        <v>3</v>
      </c>
      <c r="N43" s="58">
        <v>4</v>
      </c>
      <c r="O43" s="60">
        <v>1</v>
      </c>
      <c r="P43" s="60">
        <v>2</v>
      </c>
      <c r="Q43" s="58">
        <v>4</v>
      </c>
      <c r="R43" s="58">
        <v>2</v>
      </c>
      <c r="S43" s="60">
        <v>3</v>
      </c>
      <c r="T43" s="60">
        <v>3</v>
      </c>
      <c r="U43" s="60">
        <v>3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s="40" customFormat="1">
      <c r="A44" s="39">
        <v>43</v>
      </c>
      <c r="B44" s="39" t="s">
        <v>32</v>
      </c>
      <c r="C44" s="39" t="s">
        <v>78</v>
      </c>
      <c r="D44" s="39" t="s">
        <v>91</v>
      </c>
      <c r="E44" s="58">
        <v>5</v>
      </c>
      <c r="F44" s="58">
        <v>4</v>
      </c>
      <c r="G44" s="58">
        <v>4</v>
      </c>
      <c r="H44" s="60">
        <v>5</v>
      </c>
      <c r="I44" s="60">
        <v>5</v>
      </c>
      <c r="J44" s="58">
        <v>4</v>
      </c>
      <c r="K44" s="58">
        <v>4</v>
      </c>
      <c r="L44" s="58">
        <v>4</v>
      </c>
      <c r="M44" s="58">
        <v>4</v>
      </c>
      <c r="N44" s="58">
        <v>4</v>
      </c>
      <c r="O44" s="60">
        <v>2</v>
      </c>
      <c r="P44" s="60">
        <v>4</v>
      </c>
      <c r="Q44" s="58">
        <v>4</v>
      </c>
      <c r="R44" s="58">
        <v>4</v>
      </c>
      <c r="S44" s="60">
        <v>4</v>
      </c>
      <c r="T44" s="60">
        <v>4</v>
      </c>
      <c r="U44" s="60">
        <v>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s="40" customFormat="1">
      <c r="A45" s="39">
        <v>44</v>
      </c>
      <c r="B45" s="39" t="s">
        <v>32</v>
      </c>
      <c r="C45" s="39" t="s">
        <v>72</v>
      </c>
      <c r="D45" s="39" t="s">
        <v>91</v>
      </c>
      <c r="E45" s="58">
        <v>5</v>
      </c>
      <c r="F45" s="58">
        <v>5</v>
      </c>
      <c r="G45" s="58">
        <v>5</v>
      </c>
      <c r="H45" s="60">
        <v>5</v>
      </c>
      <c r="I45" s="60">
        <v>5</v>
      </c>
      <c r="J45" s="58">
        <v>5</v>
      </c>
      <c r="K45" s="58">
        <v>5</v>
      </c>
      <c r="L45" s="58">
        <v>5</v>
      </c>
      <c r="M45" s="58">
        <v>5</v>
      </c>
      <c r="N45" s="58">
        <v>5</v>
      </c>
      <c r="O45" s="60">
        <v>2</v>
      </c>
      <c r="P45" s="60">
        <v>3</v>
      </c>
      <c r="Q45" s="58">
        <v>3</v>
      </c>
      <c r="R45" s="58">
        <v>4</v>
      </c>
      <c r="S45" s="60">
        <v>3</v>
      </c>
      <c r="T45" s="60">
        <v>3</v>
      </c>
      <c r="U45" s="60">
        <v>3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s="40" customFormat="1">
      <c r="A46" s="39">
        <v>45</v>
      </c>
      <c r="B46" s="39" t="s">
        <v>1</v>
      </c>
      <c r="C46" s="39" t="s">
        <v>87</v>
      </c>
      <c r="D46" s="39" t="s">
        <v>91</v>
      </c>
      <c r="E46" s="58">
        <v>4</v>
      </c>
      <c r="F46" s="58">
        <v>4</v>
      </c>
      <c r="G46" s="58">
        <v>3</v>
      </c>
      <c r="H46" s="60">
        <v>4</v>
      </c>
      <c r="I46" s="60">
        <v>4</v>
      </c>
      <c r="J46" s="58">
        <v>3</v>
      </c>
      <c r="K46" s="58">
        <v>3</v>
      </c>
      <c r="L46" s="58">
        <v>4</v>
      </c>
      <c r="M46" s="58">
        <v>4</v>
      </c>
      <c r="N46" s="58">
        <v>4</v>
      </c>
      <c r="O46" s="60">
        <v>2</v>
      </c>
      <c r="P46" s="60">
        <v>3</v>
      </c>
      <c r="Q46" s="58">
        <v>3</v>
      </c>
      <c r="R46" s="58">
        <v>3</v>
      </c>
      <c r="S46" s="60">
        <v>3</v>
      </c>
      <c r="T46" s="60">
        <v>3</v>
      </c>
      <c r="U46" s="60">
        <v>3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s="40" customFormat="1">
      <c r="A47" s="39">
        <v>46</v>
      </c>
      <c r="B47" s="39" t="s">
        <v>1</v>
      </c>
      <c r="C47" s="39" t="s">
        <v>87</v>
      </c>
      <c r="D47" s="39" t="s">
        <v>91</v>
      </c>
      <c r="E47" s="58">
        <v>4</v>
      </c>
      <c r="F47" s="58">
        <v>3</v>
      </c>
      <c r="G47" s="58">
        <v>3</v>
      </c>
      <c r="H47" s="60">
        <v>5</v>
      </c>
      <c r="I47" s="60">
        <v>4</v>
      </c>
      <c r="J47" s="58">
        <v>5</v>
      </c>
      <c r="K47" s="58">
        <v>5</v>
      </c>
      <c r="L47" s="58">
        <v>5</v>
      </c>
      <c r="M47" s="58">
        <v>5</v>
      </c>
      <c r="N47" s="58">
        <v>5</v>
      </c>
      <c r="O47" s="60">
        <v>1</v>
      </c>
      <c r="P47" s="60">
        <v>3</v>
      </c>
      <c r="Q47" s="58">
        <v>3</v>
      </c>
      <c r="R47" s="58">
        <v>3</v>
      </c>
      <c r="S47" s="60">
        <v>3</v>
      </c>
      <c r="T47" s="60">
        <v>3</v>
      </c>
      <c r="U47" s="60">
        <v>3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40" customFormat="1">
      <c r="A48" s="39">
        <v>47</v>
      </c>
      <c r="B48" s="39" t="s">
        <v>1</v>
      </c>
      <c r="C48" s="39" t="s">
        <v>77</v>
      </c>
      <c r="D48" s="39" t="s">
        <v>91</v>
      </c>
      <c r="E48" s="58">
        <v>4</v>
      </c>
      <c r="F48" s="58">
        <v>4</v>
      </c>
      <c r="G48" s="58">
        <v>4</v>
      </c>
      <c r="H48" s="60">
        <v>4</v>
      </c>
      <c r="I48" s="60">
        <v>4</v>
      </c>
      <c r="J48" s="58">
        <v>5</v>
      </c>
      <c r="K48" s="58">
        <v>4</v>
      </c>
      <c r="L48" s="58">
        <v>5</v>
      </c>
      <c r="M48" s="58">
        <v>5</v>
      </c>
      <c r="N48" s="58">
        <v>5</v>
      </c>
      <c r="O48" s="60">
        <v>1</v>
      </c>
      <c r="P48" s="60">
        <v>3</v>
      </c>
      <c r="Q48" s="58">
        <v>4</v>
      </c>
      <c r="R48" s="58">
        <v>4</v>
      </c>
      <c r="S48" s="60">
        <v>3</v>
      </c>
      <c r="T48" s="60">
        <v>3</v>
      </c>
      <c r="U48" s="60">
        <v>3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40" customFormat="1">
      <c r="A49" s="39">
        <v>48</v>
      </c>
      <c r="B49" s="39" t="s">
        <v>1</v>
      </c>
      <c r="C49" s="39" t="s">
        <v>77</v>
      </c>
      <c r="D49" s="39" t="s">
        <v>91</v>
      </c>
      <c r="E49" s="58">
        <v>4</v>
      </c>
      <c r="F49" s="58">
        <v>4</v>
      </c>
      <c r="G49" s="58">
        <v>5</v>
      </c>
      <c r="H49" s="60">
        <v>5</v>
      </c>
      <c r="I49" s="60">
        <v>5</v>
      </c>
      <c r="J49" s="58">
        <v>4</v>
      </c>
      <c r="K49" s="58">
        <v>4</v>
      </c>
      <c r="L49" s="58">
        <v>4</v>
      </c>
      <c r="M49" s="58">
        <v>4</v>
      </c>
      <c r="N49" s="58">
        <v>4</v>
      </c>
      <c r="O49" s="60">
        <v>2</v>
      </c>
      <c r="P49" s="60">
        <v>4</v>
      </c>
      <c r="Q49" s="58">
        <v>4</v>
      </c>
      <c r="R49" s="58">
        <v>4</v>
      </c>
      <c r="S49" s="60">
        <v>4</v>
      </c>
      <c r="T49" s="60">
        <v>4</v>
      </c>
      <c r="U49" s="60">
        <v>4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s="40" customFormat="1">
      <c r="A50" s="39">
        <v>49</v>
      </c>
      <c r="B50" s="39" t="s">
        <v>89</v>
      </c>
      <c r="C50" s="39" t="s">
        <v>54</v>
      </c>
      <c r="D50" s="39" t="s">
        <v>70</v>
      </c>
      <c r="E50" s="58">
        <v>4</v>
      </c>
      <c r="F50" s="58">
        <v>4</v>
      </c>
      <c r="G50" s="58">
        <v>4</v>
      </c>
      <c r="H50" s="60">
        <v>4</v>
      </c>
      <c r="I50" s="60">
        <v>4</v>
      </c>
      <c r="J50" s="58">
        <v>4</v>
      </c>
      <c r="K50" s="58">
        <v>2</v>
      </c>
      <c r="L50" s="58">
        <v>2</v>
      </c>
      <c r="M50" s="58">
        <v>3</v>
      </c>
      <c r="N50" s="58">
        <v>3</v>
      </c>
      <c r="O50" s="60">
        <v>1</v>
      </c>
      <c r="P50" s="60">
        <v>3</v>
      </c>
      <c r="Q50" s="58">
        <v>2</v>
      </c>
      <c r="R50" s="58">
        <v>3</v>
      </c>
      <c r="S50" s="60">
        <v>2</v>
      </c>
      <c r="T50" s="60">
        <v>2</v>
      </c>
      <c r="U50" s="60">
        <v>3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s="40" customFormat="1">
      <c r="A51" s="39">
        <v>50</v>
      </c>
      <c r="B51" s="39" t="s">
        <v>1</v>
      </c>
      <c r="C51" s="39" t="s">
        <v>77</v>
      </c>
      <c r="D51" s="39" t="s">
        <v>91</v>
      </c>
      <c r="E51" s="58">
        <v>3</v>
      </c>
      <c r="F51" s="58">
        <v>4</v>
      </c>
      <c r="G51" s="58">
        <v>5</v>
      </c>
      <c r="H51" s="60">
        <v>3</v>
      </c>
      <c r="I51" s="60">
        <v>3</v>
      </c>
      <c r="J51" s="58">
        <v>3</v>
      </c>
      <c r="K51" s="58">
        <v>3</v>
      </c>
      <c r="L51" s="58">
        <v>4</v>
      </c>
      <c r="M51" s="58">
        <v>5</v>
      </c>
      <c r="N51" s="58">
        <v>1</v>
      </c>
      <c r="O51" s="60">
        <v>4</v>
      </c>
      <c r="P51" s="60">
        <v>3</v>
      </c>
      <c r="Q51" s="58">
        <v>4</v>
      </c>
      <c r="R51" s="58">
        <v>4</v>
      </c>
      <c r="S51" s="60">
        <v>4</v>
      </c>
      <c r="T51" s="60">
        <v>4</v>
      </c>
      <c r="U51" s="60">
        <v>4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s="40" customFormat="1">
      <c r="A52" s="39">
        <v>51</v>
      </c>
      <c r="B52" s="39" t="s">
        <v>1</v>
      </c>
      <c r="C52" s="39" t="s">
        <v>77</v>
      </c>
      <c r="D52" s="39" t="s">
        <v>91</v>
      </c>
      <c r="E52" s="58">
        <v>4</v>
      </c>
      <c r="F52" s="58">
        <v>4</v>
      </c>
      <c r="G52" s="58">
        <v>4</v>
      </c>
      <c r="H52" s="60">
        <v>5</v>
      </c>
      <c r="I52" s="60">
        <v>5</v>
      </c>
      <c r="J52" s="58">
        <v>4</v>
      </c>
      <c r="K52" s="58">
        <v>4</v>
      </c>
      <c r="L52" s="58">
        <v>4</v>
      </c>
      <c r="M52" s="58">
        <v>4</v>
      </c>
      <c r="N52" s="58">
        <v>4</v>
      </c>
      <c r="O52" s="60">
        <v>2</v>
      </c>
      <c r="P52" s="60">
        <v>4</v>
      </c>
      <c r="Q52" s="58">
        <v>4</v>
      </c>
      <c r="R52" s="58">
        <v>4</v>
      </c>
      <c r="S52" s="60">
        <v>3</v>
      </c>
      <c r="T52" s="60">
        <v>4</v>
      </c>
      <c r="U52" s="60">
        <v>3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s="40" customFormat="1">
      <c r="A53" s="39">
        <v>52</v>
      </c>
      <c r="B53" s="39" t="s">
        <v>1</v>
      </c>
      <c r="C53" s="39" t="s">
        <v>77</v>
      </c>
      <c r="D53" s="39" t="s">
        <v>91</v>
      </c>
      <c r="E53" s="58">
        <v>5</v>
      </c>
      <c r="F53" s="58">
        <v>4</v>
      </c>
      <c r="G53" s="58">
        <v>4</v>
      </c>
      <c r="H53" s="60">
        <v>5</v>
      </c>
      <c r="I53" s="60">
        <v>5</v>
      </c>
      <c r="J53" s="58">
        <v>5</v>
      </c>
      <c r="K53" s="58">
        <v>5</v>
      </c>
      <c r="L53" s="58">
        <v>5</v>
      </c>
      <c r="M53" s="58">
        <v>5</v>
      </c>
      <c r="N53" s="58">
        <v>5</v>
      </c>
      <c r="O53" s="60">
        <v>2</v>
      </c>
      <c r="P53" s="60">
        <v>3</v>
      </c>
      <c r="Q53" s="58">
        <v>4</v>
      </c>
      <c r="R53" s="58">
        <v>4</v>
      </c>
      <c r="S53" s="60">
        <v>4</v>
      </c>
      <c r="T53" s="60">
        <v>4</v>
      </c>
      <c r="U53" s="60">
        <v>4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s="40" customFormat="1">
      <c r="A54" s="39">
        <v>53</v>
      </c>
      <c r="B54" s="39" t="s">
        <v>1</v>
      </c>
      <c r="C54" s="39" t="s">
        <v>54</v>
      </c>
      <c r="D54" s="39" t="s">
        <v>91</v>
      </c>
      <c r="E54" s="58">
        <v>4</v>
      </c>
      <c r="F54" s="58">
        <v>4</v>
      </c>
      <c r="G54" s="58">
        <v>4</v>
      </c>
      <c r="H54" s="60">
        <v>4</v>
      </c>
      <c r="I54" s="60">
        <v>4</v>
      </c>
      <c r="J54" s="58">
        <v>4</v>
      </c>
      <c r="K54" s="58">
        <v>4</v>
      </c>
      <c r="L54" s="58">
        <v>4</v>
      </c>
      <c r="M54" s="58">
        <v>4</v>
      </c>
      <c r="N54" s="58">
        <v>4</v>
      </c>
      <c r="O54" s="60">
        <v>4</v>
      </c>
      <c r="P54" s="60">
        <v>4</v>
      </c>
      <c r="Q54" s="58">
        <v>4</v>
      </c>
      <c r="R54" s="58">
        <v>4</v>
      </c>
      <c r="S54" s="60">
        <v>4</v>
      </c>
      <c r="T54" s="60">
        <v>4</v>
      </c>
      <c r="U54" s="60">
        <v>4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s="40" customFormat="1">
      <c r="A55" s="39">
        <v>54</v>
      </c>
      <c r="B55" s="39" t="s">
        <v>1</v>
      </c>
      <c r="C55" s="39" t="s">
        <v>54</v>
      </c>
      <c r="D55" s="39" t="s">
        <v>91</v>
      </c>
      <c r="E55" s="58">
        <v>4</v>
      </c>
      <c r="F55" s="58">
        <v>4</v>
      </c>
      <c r="G55" s="58">
        <v>4</v>
      </c>
      <c r="H55" s="60">
        <v>5</v>
      </c>
      <c r="I55" s="60">
        <v>5</v>
      </c>
      <c r="J55" s="58">
        <v>5</v>
      </c>
      <c r="K55" s="58">
        <v>4</v>
      </c>
      <c r="L55" s="58">
        <v>4</v>
      </c>
      <c r="M55" s="58">
        <v>3</v>
      </c>
      <c r="N55" s="58">
        <v>4</v>
      </c>
      <c r="O55" s="60">
        <v>1</v>
      </c>
      <c r="P55" s="60">
        <v>3</v>
      </c>
      <c r="Q55" s="58">
        <v>4</v>
      </c>
      <c r="R55" s="58">
        <v>4</v>
      </c>
      <c r="S55" s="60">
        <v>4</v>
      </c>
      <c r="T55" s="60">
        <v>4</v>
      </c>
      <c r="U55" s="60">
        <v>4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s="40" customFormat="1">
      <c r="A56" s="39">
        <v>55</v>
      </c>
      <c r="B56" s="39" t="s">
        <v>1</v>
      </c>
      <c r="C56" s="39" t="s">
        <v>54</v>
      </c>
      <c r="D56" s="39" t="s">
        <v>91</v>
      </c>
      <c r="E56" s="58">
        <v>5</v>
      </c>
      <c r="F56" s="58">
        <v>5</v>
      </c>
      <c r="G56" s="58">
        <v>5</v>
      </c>
      <c r="H56" s="60">
        <v>5</v>
      </c>
      <c r="I56" s="60">
        <v>5</v>
      </c>
      <c r="J56" s="58">
        <v>5</v>
      </c>
      <c r="K56" s="58">
        <v>5</v>
      </c>
      <c r="L56" s="58">
        <v>5</v>
      </c>
      <c r="M56" s="58">
        <v>5</v>
      </c>
      <c r="N56" s="58">
        <v>5</v>
      </c>
      <c r="O56" s="60">
        <v>2</v>
      </c>
      <c r="P56" s="60">
        <v>4</v>
      </c>
      <c r="Q56" s="58">
        <v>4</v>
      </c>
      <c r="R56" s="58">
        <v>4</v>
      </c>
      <c r="S56" s="60">
        <v>5</v>
      </c>
      <c r="T56" s="60">
        <v>5</v>
      </c>
      <c r="U56" s="60">
        <v>5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s="40" customFormat="1">
      <c r="A57" s="39">
        <v>56</v>
      </c>
      <c r="B57" s="39" t="s">
        <v>1</v>
      </c>
      <c r="C57" s="39" t="s">
        <v>54</v>
      </c>
      <c r="D57" s="39" t="s">
        <v>70</v>
      </c>
      <c r="E57" s="58">
        <v>3</v>
      </c>
      <c r="F57" s="58">
        <v>3</v>
      </c>
      <c r="G57" s="58">
        <v>3</v>
      </c>
      <c r="H57" s="60">
        <v>4</v>
      </c>
      <c r="I57" s="60">
        <v>4</v>
      </c>
      <c r="J57" s="58">
        <v>3</v>
      </c>
      <c r="K57" s="58">
        <v>3</v>
      </c>
      <c r="L57" s="58">
        <v>3</v>
      </c>
      <c r="M57" s="58">
        <v>3</v>
      </c>
      <c r="N57" s="58">
        <v>3</v>
      </c>
      <c r="O57" s="60">
        <v>3</v>
      </c>
      <c r="P57" s="60">
        <v>3</v>
      </c>
      <c r="Q57" s="58">
        <v>3</v>
      </c>
      <c r="R57" s="58">
        <v>3</v>
      </c>
      <c r="S57" s="60">
        <v>3</v>
      </c>
      <c r="T57" s="60">
        <v>3</v>
      </c>
      <c r="U57" s="60">
        <v>3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s="40" customFormat="1">
      <c r="A58" s="39">
        <v>57</v>
      </c>
      <c r="B58" s="39" t="s">
        <v>89</v>
      </c>
      <c r="C58" s="39" t="s">
        <v>52</v>
      </c>
      <c r="D58" s="39" t="s">
        <v>91</v>
      </c>
      <c r="E58" s="58">
        <v>3</v>
      </c>
      <c r="F58" s="58">
        <v>3</v>
      </c>
      <c r="G58" s="58">
        <v>3</v>
      </c>
      <c r="H58" s="60">
        <v>3</v>
      </c>
      <c r="I58" s="60">
        <v>4</v>
      </c>
      <c r="J58" s="58">
        <v>4</v>
      </c>
      <c r="K58" s="58">
        <v>3</v>
      </c>
      <c r="L58" s="58">
        <v>4</v>
      </c>
      <c r="M58" s="58">
        <v>3</v>
      </c>
      <c r="N58" s="58">
        <v>4</v>
      </c>
      <c r="O58" s="60">
        <v>3</v>
      </c>
      <c r="P58" s="60">
        <v>4</v>
      </c>
      <c r="Q58" s="58">
        <v>3</v>
      </c>
      <c r="R58" s="58">
        <v>4</v>
      </c>
      <c r="S58" s="60">
        <v>3</v>
      </c>
      <c r="T58" s="60">
        <v>4</v>
      </c>
      <c r="U58" s="60">
        <v>3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s="40" customFormat="1">
      <c r="A59" s="39">
        <v>58</v>
      </c>
      <c r="B59" s="39" t="s">
        <v>1</v>
      </c>
      <c r="C59" s="39" t="s">
        <v>77</v>
      </c>
      <c r="D59" s="39" t="s">
        <v>91</v>
      </c>
      <c r="E59" s="58">
        <v>5</v>
      </c>
      <c r="F59" s="58">
        <v>4</v>
      </c>
      <c r="G59" s="58">
        <v>3</v>
      </c>
      <c r="H59" s="60">
        <v>5</v>
      </c>
      <c r="I59" s="60">
        <v>4</v>
      </c>
      <c r="J59" s="58">
        <v>5</v>
      </c>
      <c r="K59" s="58">
        <v>5</v>
      </c>
      <c r="L59" s="58">
        <v>5</v>
      </c>
      <c r="M59" s="58">
        <v>5</v>
      </c>
      <c r="N59" s="58">
        <v>5</v>
      </c>
      <c r="O59" s="60">
        <v>1</v>
      </c>
      <c r="P59" s="60">
        <v>3</v>
      </c>
      <c r="Q59" s="58">
        <v>4</v>
      </c>
      <c r="R59" s="58">
        <v>4</v>
      </c>
      <c r="S59" s="60">
        <v>3</v>
      </c>
      <c r="T59" s="60">
        <v>4</v>
      </c>
      <c r="U59" s="60">
        <v>4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s="40" customFormat="1">
      <c r="A60" s="39">
        <v>59</v>
      </c>
      <c r="B60" s="39" t="s">
        <v>32</v>
      </c>
      <c r="C60" s="39" t="s">
        <v>33</v>
      </c>
      <c r="D60" s="39" t="s">
        <v>91</v>
      </c>
      <c r="E60" s="58">
        <v>5</v>
      </c>
      <c r="F60" s="58">
        <v>5</v>
      </c>
      <c r="G60" s="58">
        <v>5</v>
      </c>
      <c r="H60" s="60">
        <v>5</v>
      </c>
      <c r="I60" s="60">
        <v>5</v>
      </c>
      <c r="J60" s="58">
        <v>5</v>
      </c>
      <c r="K60" s="58">
        <v>4</v>
      </c>
      <c r="L60" s="58">
        <v>5</v>
      </c>
      <c r="M60" s="58">
        <v>5</v>
      </c>
      <c r="N60" s="58">
        <v>5</v>
      </c>
      <c r="O60" s="60">
        <v>1</v>
      </c>
      <c r="P60" s="60">
        <v>3</v>
      </c>
      <c r="Q60" s="58">
        <v>3</v>
      </c>
      <c r="R60" s="58">
        <v>4</v>
      </c>
      <c r="S60" s="60">
        <v>5</v>
      </c>
      <c r="T60" s="60">
        <v>5</v>
      </c>
      <c r="U60" s="60">
        <v>5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s="40" customFormat="1">
      <c r="A61" s="39">
        <v>60</v>
      </c>
      <c r="B61" s="39" t="s">
        <v>1</v>
      </c>
      <c r="C61" s="39" t="s">
        <v>51</v>
      </c>
      <c r="D61" s="39" t="s">
        <v>91</v>
      </c>
      <c r="E61" s="58">
        <v>4</v>
      </c>
      <c r="F61" s="58">
        <v>3</v>
      </c>
      <c r="G61" s="58">
        <v>3</v>
      </c>
      <c r="H61" s="60">
        <v>5</v>
      </c>
      <c r="I61" s="60">
        <v>5</v>
      </c>
      <c r="J61" s="58">
        <v>5</v>
      </c>
      <c r="K61" s="58">
        <v>5</v>
      </c>
      <c r="L61" s="58">
        <v>5</v>
      </c>
      <c r="M61" s="58">
        <v>5</v>
      </c>
      <c r="N61" s="58">
        <v>5</v>
      </c>
      <c r="O61" s="60">
        <v>1</v>
      </c>
      <c r="P61" s="60">
        <v>3</v>
      </c>
      <c r="Q61" s="58">
        <v>3</v>
      </c>
      <c r="R61" s="58">
        <v>4</v>
      </c>
      <c r="S61" s="60">
        <v>4</v>
      </c>
      <c r="T61" s="60">
        <v>4</v>
      </c>
      <c r="U61" s="60">
        <v>4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s="40" customFormat="1">
      <c r="A62" s="39">
        <v>61</v>
      </c>
      <c r="B62" s="39" t="s">
        <v>89</v>
      </c>
      <c r="C62" s="39" t="s">
        <v>77</v>
      </c>
      <c r="D62" s="39" t="s">
        <v>91</v>
      </c>
      <c r="E62" s="58">
        <v>3</v>
      </c>
      <c r="F62" s="58">
        <v>3</v>
      </c>
      <c r="G62" s="58">
        <v>3</v>
      </c>
      <c r="H62" s="60">
        <v>4</v>
      </c>
      <c r="I62" s="60">
        <v>4</v>
      </c>
      <c r="J62" s="58">
        <v>3</v>
      </c>
      <c r="K62" s="58">
        <v>3</v>
      </c>
      <c r="L62" s="58">
        <v>4</v>
      </c>
      <c r="M62" s="58">
        <v>3</v>
      </c>
      <c r="N62" s="58">
        <v>3</v>
      </c>
      <c r="O62" s="60">
        <v>1</v>
      </c>
      <c r="P62" s="60">
        <v>3</v>
      </c>
      <c r="Q62" s="58">
        <v>4</v>
      </c>
      <c r="R62" s="58">
        <v>3</v>
      </c>
      <c r="S62" s="60">
        <v>3</v>
      </c>
      <c r="T62" s="60">
        <v>3</v>
      </c>
      <c r="U62" s="60">
        <v>3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s="40" customFormat="1">
      <c r="A63" s="39">
        <v>62</v>
      </c>
      <c r="B63" s="39" t="s">
        <v>32</v>
      </c>
      <c r="C63" s="39" t="s">
        <v>68</v>
      </c>
      <c r="D63" s="39" t="s">
        <v>91</v>
      </c>
      <c r="E63" s="58">
        <v>5</v>
      </c>
      <c r="F63" s="58">
        <v>5</v>
      </c>
      <c r="G63" s="58">
        <v>5</v>
      </c>
      <c r="H63" s="60">
        <v>5</v>
      </c>
      <c r="I63" s="60">
        <v>5</v>
      </c>
      <c r="J63" s="58">
        <v>5</v>
      </c>
      <c r="K63" s="58">
        <v>5</v>
      </c>
      <c r="L63" s="58">
        <v>5</v>
      </c>
      <c r="M63" s="58">
        <v>4</v>
      </c>
      <c r="N63" s="58">
        <v>5</v>
      </c>
      <c r="O63" s="60">
        <v>4</v>
      </c>
      <c r="P63" s="60">
        <v>4</v>
      </c>
      <c r="Q63" s="58">
        <v>5</v>
      </c>
      <c r="R63" s="58">
        <v>4</v>
      </c>
      <c r="S63" s="60">
        <v>3</v>
      </c>
      <c r="T63" s="60">
        <v>3</v>
      </c>
      <c r="U63" s="60">
        <v>3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s="40" customFormat="1">
      <c r="A64" s="39">
        <v>63</v>
      </c>
      <c r="B64" s="39" t="s">
        <v>33</v>
      </c>
      <c r="C64" s="39" t="s">
        <v>33</v>
      </c>
      <c r="D64" s="39" t="s">
        <v>91</v>
      </c>
      <c r="E64" s="58">
        <v>4</v>
      </c>
      <c r="F64" s="58">
        <v>4</v>
      </c>
      <c r="G64" s="58">
        <v>4</v>
      </c>
      <c r="H64" s="60">
        <v>4</v>
      </c>
      <c r="I64" s="60">
        <v>4</v>
      </c>
      <c r="J64" s="58">
        <v>4</v>
      </c>
      <c r="K64" s="58">
        <v>4</v>
      </c>
      <c r="L64" s="58">
        <v>4</v>
      </c>
      <c r="M64" s="58">
        <v>4</v>
      </c>
      <c r="N64" s="58">
        <v>4</v>
      </c>
      <c r="O64" s="60">
        <v>2</v>
      </c>
      <c r="P64" s="60">
        <v>3</v>
      </c>
      <c r="Q64" s="58">
        <v>4</v>
      </c>
      <c r="R64" s="58">
        <v>4</v>
      </c>
      <c r="S64" s="60">
        <v>4</v>
      </c>
      <c r="T64" s="60">
        <v>4</v>
      </c>
      <c r="U64" s="60">
        <v>4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s="40" customFormat="1">
      <c r="A65" s="39">
        <v>64</v>
      </c>
      <c r="B65" s="39" t="s">
        <v>1</v>
      </c>
      <c r="C65" s="39" t="s">
        <v>68</v>
      </c>
      <c r="D65" s="39" t="s">
        <v>91</v>
      </c>
      <c r="E65" s="58">
        <v>4</v>
      </c>
      <c r="F65" s="58">
        <v>4</v>
      </c>
      <c r="G65" s="58">
        <v>4</v>
      </c>
      <c r="H65" s="60">
        <v>4</v>
      </c>
      <c r="I65" s="60">
        <v>4</v>
      </c>
      <c r="J65" s="58">
        <v>5</v>
      </c>
      <c r="K65" s="58">
        <v>5</v>
      </c>
      <c r="L65" s="58">
        <v>5</v>
      </c>
      <c r="M65" s="58">
        <v>5</v>
      </c>
      <c r="N65" s="58">
        <v>5</v>
      </c>
      <c r="O65" s="60">
        <v>1</v>
      </c>
      <c r="P65" s="60">
        <v>4</v>
      </c>
      <c r="Q65" s="58">
        <v>4</v>
      </c>
      <c r="R65" s="58">
        <v>4</v>
      </c>
      <c r="S65" s="60">
        <v>4</v>
      </c>
      <c r="T65" s="60">
        <v>4</v>
      </c>
      <c r="U65" s="60">
        <v>4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s="40" customFormat="1">
      <c r="A66" s="39">
        <v>65</v>
      </c>
      <c r="B66" s="39" t="s">
        <v>1</v>
      </c>
      <c r="C66" s="39" t="s">
        <v>77</v>
      </c>
      <c r="D66" s="39" t="s">
        <v>91</v>
      </c>
      <c r="E66" s="58">
        <v>4</v>
      </c>
      <c r="F66" s="58">
        <v>4</v>
      </c>
      <c r="G66" s="58">
        <v>3</v>
      </c>
      <c r="H66" s="60">
        <v>5</v>
      </c>
      <c r="I66" s="60">
        <v>5</v>
      </c>
      <c r="J66" s="58">
        <v>5</v>
      </c>
      <c r="K66" s="58">
        <v>5</v>
      </c>
      <c r="L66" s="58">
        <v>5</v>
      </c>
      <c r="M66" s="58">
        <v>5</v>
      </c>
      <c r="N66" s="58">
        <v>5</v>
      </c>
      <c r="O66" s="60">
        <v>2</v>
      </c>
      <c r="P66" s="60">
        <v>4</v>
      </c>
      <c r="Q66" s="58">
        <v>5</v>
      </c>
      <c r="R66" s="58">
        <v>4</v>
      </c>
      <c r="S66" s="60">
        <v>5</v>
      </c>
      <c r="T66" s="60">
        <v>5</v>
      </c>
      <c r="U66" s="60">
        <v>5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>
      <c r="A67" s="8" t="s">
        <v>55</v>
      </c>
      <c r="E67" s="34">
        <f>AVERAGE(E2:E66)</f>
        <v>4.4153846153846157</v>
      </c>
      <c r="F67" s="34">
        <f t="shared" ref="F67:U67" si="0">AVERAGE(F2:F66)</f>
        <v>4.2615384615384615</v>
      </c>
      <c r="G67" s="34">
        <f t="shared" si="0"/>
        <v>4.2307692307692308</v>
      </c>
      <c r="H67" s="34">
        <f t="shared" si="0"/>
        <v>4.6615384615384619</v>
      </c>
      <c r="I67" s="34">
        <f t="shared" si="0"/>
        <v>4.6307692307692312</v>
      </c>
      <c r="J67" s="34">
        <f t="shared" si="0"/>
        <v>4.4000000000000004</v>
      </c>
      <c r="K67" s="34">
        <f t="shared" si="0"/>
        <v>4.1076923076923073</v>
      </c>
      <c r="L67" s="34">
        <f t="shared" si="0"/>
        <v>4.384615384615385</v>
      </c>
      <c r="M67" s="34">
        <f t="shared" si="0"/>
        <v>4.2923076923076922</v>
      </c>
      <c r="N67" s="34">
        <f t="shared" si="0"/>
        <v>4.2615384615384615</v>
      </c>
      <c r="O67" s="34">
        <f t="shared" si="0"/>
        <v>2</v>
      </c>
      <c r="P67" s="34">
        <f t="shared" si="0"/>
        <v>3.6</v>
      </c>
      <c r="Q67" s="34">
        <f t="shared" si="0"/>
        <v>3.7692307692307692</v>
      </c>
      <c r="R67" s="34">
        <f t="shared" si="0"/>
        <v>3.9076923076923076</v>
      </c>
      <c r="S67" s="34">
        <f t="shared" si="0"/>
        <v>3.7076923076923078</v>
      </c>
      <c r="T67" s="34">
        <f t="shared" si="0"/>
        <v>3.7846153846153845</v>
      </c>
      <c r="U67" s="34">
        <f t="shared" si="0"/>
        <v>3.8307692307692309</v>
      </c>
      <c r="V67" s="44">
        <f>AVERAGE(E2:N66,Q2:U66)</f>
        <v>4.1764102564102563</v>
      </c>
    </row>
    <row r="68" spans="1:36">
      <c r="E68" s="34">
        <f>STDEV(E2:E66)</f>
        <v>0.68219104024064592</v>
      </c>
      <c r="F68" s="34">
        <f t="shared" ref="F68:U68" si="1">STDEV(F2:F66)</f>
        <v>0.69094417007008935</v>
      </c>
      <c r="G68" s="34">
        <f t="shared" si="1"/>
        <v>0.76585799045153269</v>
      </c>
      <c r="H68" s="34">
        <f t="shared" si="1"/>
        <v>0.56670437280282615</v>
      </c>
      <c r="I68" s="34">
        <f t="shared" si="1"/>
        <v>0.54684409253320276</v>
      </c>
      <c r="J68" s="34">
        <f t="shared" si="1"/>
        <v>0.70267346612775883</v>
      </c>
      <c r="K68" s="34">
        <f t="shared" si="1"/>
        <v>0.86824314212445974</v>
      </c>
      <c r="L68" s="34">
        <f t="shared" si="1"/>
        <v>0.70027467138589039</v>
      </c>
      <c r="M68" s="34">
        <f t="shared" si="1"/>
        <v>0.72290812268652471</v>
      </c>
      <c r="N68" s="34">
        <f t="shared" si="1"/>
        <v>0.97270439813637344</v>
      </c>
      <c r="O68" s="34">
        <f t="shared" si="1"/>
        <v>1.2119199643540823</v>
      </c>
      <c r="P68" s="34">
        <f t="shared" si="1"/>
        <v>0.76648548583779486</v>
      </c>
      <c r="Q68" s="34">
        <f t="shared" si="1"/>
        <v>0.65596376541579005</v>
      </c>
      <c r="R68" s="34">
        <f t="shared" si="1"/>
        <v>0.70096087896982784</v>
      </c>
      <c r="S68" s="34">
        <f t="shared" si="1"/>
        <v>0.76491578219183953</v>
      </c>
      <c r="T68" s="34">
        <f t="shared" si="1"/>
        <v>0.71790292894277519</v>
      </c>
      <c r="U68" s="34">
        <f t="shared" si="1"/>
        <v>0.7820092464533025</v>
      </c>
      <c r="V68" s="44">
        <f>STDEVA(E2:N66,Q2:U66)</f>
        <v>0.78464305169964355</v>
      </c>
    </row>
    <row r="69" spans="1:36">
      <c r="B69" s="77" t="s">
        <v>1</v>
      </c>
      <c r="C69" s="77">
        <f>COUNTIF(B2:B66,"นิสิตระดับปริญญาโท")</f>
        <v>24</v>
      </c>
      <c r="E69" s="8"/>
      <c r="F69" s="8"/>
      <c r="G69" s="36">
        <f>STDEV(E2:G66)</f>
        <v>0.71489570268329461</v>
      </c>
      <c r="I69" s="36">
        <f>STDEVA(H2:I66)</f>
        <v>0.55491515465074559</v>
      </c>
      <c r="N69" s="36">
        <f>STDEVA(J2:N66)</f>
        <v>0.80279663125171208</v>
      </c>
      <c r="O69" s="8"/>
      <c r="P69" s="36">
        <f>STDEVA(O2:P66)</f>
        <v>1.2903938464940721</v>
      </c>
      <c r="Q69" s="56"/>
      <c r="R69" s="36">
        <f>STDEVA(Q2:R66)</f>
        <v>0.67976108609434061</v>
      </c>
      <c r="S69" s="8"/>
      <c r="T69" s="8"/>
      <c r="U69" s="36">
        <f>STDEVA(S2:U66)</f>
        <v>0.75324656384021182</v>
      </c>
    </row>
    <row r="70" spans="1:36">
      <c r="B70" s="77" t="s">
        <v>32</v>
      </c>
      <c r="C70" s="77">
        <f>COUNTIF(B2:B66,"นิสิตระดับปริญญาเอก")</f>
        <v>15</v>
      </c>
      <c r="E70" s="8"/>
      <c r="F70" s="8"/>
      <c r="G70" s="37">
        <f>AVERAGE(E2:G66)</f>
        <v>4.3025641025641024</v>
      </c>
      <c r="I70" s="37">
        <f>AVERAGE(H2:I66)</f>
        <v>4.6461538461538465</v>
      </c>
      <c r="N70" s="37">
        <f>AVERAGE(J2:N66)</f>
        <v>4.2892307692307696</v>
      </c>
      <c r="O70" s="8"/>
      <c r="P70" s="37">
        <f>AVERAGE(O2:P66)</f>
        <v>2.8</v>
      </c>
      <c r="Q70" s="57"/>
      <c r="R70" s="37">
        <f>AVERAGE(Q2:R66)</f>
        <v>3.8384615384615386</v>
      </c>
      <c r="S70" s="8"/>
      <c r="T70" s="8"/>
      <c r="U70" s="37">
        <f>AVERAGE(S2:U66)</f>
        <v>3.7743589743589743</v>
      </c>
    </row>
    <row r="71" spans="1:36">
      <c r="B71" s="77" t="s">
        <v>89</v>
      </c>
      <c r="C71" s="77">
        <f>COUNTIF(B2:B67,"คณาจารย์")</f>
        <v>23</v>
      </c>
      <c r="E71" s="8"/>
      <c r="F71" s="8"/>
      <c r="G71" s="57"/>
      <c r="I71" s="57"/>
      <c r="N71" s="57"/>
      <c r="O71" s="8"/>
      <c r="P71" s="57"/>
      <c r="Q71" s="57"/>
      <c r="R71" s="57"/>
      <c r="S71" s="8"/>
      <c r="T71" s="8"/>
      <c r="U71" s="57"/>
    </row>
    <row r="72" spans="1:36">
      <c r="B72" s="77" t="s">
        <v>33</v>
      </c>
      <c r="C72" s="77">
        <f>COUNTIF(B3:B67,"ไม่ระบุ")</f>
        <v>3</v>
      </c>
      <c r="E72" s="8"/>
      <c r="F72" s="8"/>
      <c r="G72" s="57"/>
      <c r="I72" s="57"/>
      <c r="N72" s="57"/>
      <c r="O72" s="8"/>
      <c r="P72" s="57"/>
      <c r="Q72" s="57"/>
      <c r="R72" s="57"/>
      <c r="S72" s="8"/>
      <c r="T72" s="8"/>
      <c r="U72" s="57"/>
    </row>
    <row r="73" spans="1:36">
      <c r="C73" s="33">
        <f>SUM(C69:C72)</f>
        <v>65</v>
      </c>
      <c r="E73" s="8"/>
      <c r="F73" s="8"/>
      <c r="G73" s="8"/>
      <c r="O73" s="8"/>
      <c r="P73" s="8"/>
      <c r="Q73" s="8"/>
      <c r="R73" s="8"/>
      <c r="S73" s="8"/>
      <c r="T73" s="8"/>
    </row>
    <row r="74" spans="1:36">
      <c r="E74" s="8"/>
      <c r="F74" s="8"/>
      <c r="G74" s="8"/>
      <c r="O74" s="8"/>
      <c r="P74" s="8"/>
      <c r="Q74" s="8"/>
      <c r="R74" s="8"/>
      <c r="S74" s="8"/>
      <c r="T74" s="8"/>
    </row>
    <row r="75" spans="1:36">
      <c r="B75" s="78" t="s">
        <v>72</v>
      </c>
      <c r="C75" s="76">
        <f>COUNTIF(C2:C66,"เกษตรศาสตร์ ทรัพยากรธรรมชาติและสิ่งแวดล้อม")</f>
        <v>4</v>
      </c>
      <c r="E75" s="8"/>
      <c r="F75" s="8"/>
      <c r="G75" s="8"/>
      <c r="O75" s="8"/>
      <c r="P75" s="8"/>
      <c r="Q75" s="8"/>
      <c r="R75" s="8"/>
      <c r="S75" s="8"/>
      <c r="T75" s="8"/>
    </row>
    <row r="76" spans="1:36">
      <c r="B76" s="76" t="s">
        <v>87</v>
      </c>
      <c r="C76" s="79">
        <f>COUNTIF(C2:C66,"พยาบาลศาสตร์")</f>
        <v>2</v>
      </c>
      <c r="E76" s="8"/>
      <c r="F76" s="8"/>
      <c r="G76" s="8"/>
      <c r="O76" s="8"/>
      <c r="P76" s="8"/>
      <c r="Q76" s="8"/>
      <c r="R76" s="8"/>
      <c r="S76" s="8"/>
      <c r="T76" s="8"/>
    </row>
    <row r="77" spans="1:36" s="32" customFormat="1">
      <c r="B77" s="79" t="s">
        <v>54</v>
      </c>
      <c r="C77" s="79">
        <f>COUNTIF(C2:C66,"ทันตแพทยศาสตร์")</f>
        <v>9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36" s="32" customFormat="1">
      <c r="B78" s="79" t="s">
        <v>83</v>
      </c>
      <c r="C78" s="79">
        <f>COUNTIF(C2:C66,"บริหารธุรกิจ เศรษฐศาสตร์และการสื่อสาร")</f>
        <v>1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36" s="32" customFormat="1">
      <c r="B79" s="79" t="s">
        <v>81</v>
      </c>
      <c r="C79" s="79">
        <f>COUNTIF(C2:C66,"แพทยศาสตร์")</f>
        <v>2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36" s="32" customFormat="1">
      <c r="B80" s="79" t="s">
        <v>78</v>
      </c>
      <c r="C80" s="79">
        <f>COUNTIF(C2:C66,"มนุษยศาสตร์")</f>
        <v>5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2:21" s="32" customFormat="1">
      <c r="B81" s="79" t="s">
        <v>90</v>
      </c>
      <c r="C81" s="79">
        <f>COUNTIF(C2:C66,"วิทยาลัยพลังงานทดแทนและสมาร์ตกริดเทคโนโลยี")</f>
        <v>4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2:21" s="32" customFormat="1">
      <c r="B82" s="79" t="s">
        <v>68</v>
      </c>
      <c r="C82" s="79">
        <f>COUNTIF(C2:C66,"วิทยาศาสตร์")</f>
        <v>11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2:21" s="32" customFormat="1">
      <c r="B83" s="79" t="s">
        <v>52</v>
      </c>
      <c r="C83" s="79">
        <f>COUNTIF(C2:C66,"วิศวกรรมศาสตร์")</f>
        <v>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2:21" s="32" customFormat="1">
      <c r="B84" s="79" t="s">
        <v>51</v>
      </c>
      <c r="C84" s="79">
        <f>COUNTIF(C2:C66,"สาธารณสุขศาสตร์")</f>
        <v>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2:21" s="32" customFormat="1">
      <c r="B85" s="79" t="s">
        <v>75</v>
      </c>
      <c r="C85" s="79">
        <f>COUNTIF(C2:C66,"ศึกษาศาสตร์")</f>
        <v>5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2:21" s="32" customFormat="1">
      <c r="B86" s="79" t="s">
        <v>77</v>
      </c>
      <c r="C86" s="79">
        <f>COUNTIF(C3:C67,"วิทยาศาสตร์การแพทย์")</f>
        <v>13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2:21" s="32" customFormat="1">
      <c r="B87" s="79" t="s">
        <v>33</v>
      </c>
      <c r="C87" s="79">
        <f>COUNTIF(C3:C67,"ไม่ระบุ")</f>
        <v>5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2:21">
      <c r="C88" s="30">
        <f>SUM(C75:C87)</f>
        <v>65</v>
      </c>
      <c r="E88" s="8"/>
      <c r="F88" s="8"/>
      <c r="G88" s="8"/>
      <c r="O88" s="8"/>
      <c r="P88" s="8"/>
      <c r="Q88" s="8"/>
      <c r="R88" s="8"/>
      <c r="S88" s="8"/>
      <c r="T88" s="8"/>
    </row>
    <row r="89" spans="2:21">
      <c r="E89" s="8"/>
      <c r="F89" s="8"/>
      <c r="G89" s="8"/>
      <c r="O89" s="8"/>
      <c r="P89" s="8"/>
      <c r="Q89" s="8"/>
      <c r="R89" s="8"/>
      <c r="S89" s="8"/>
      <c r="T89" s="8"/>
    </row>
    <row r="90" spans="2:21">
      <c r="B90" s="58" t="s">
        <v>70</v>
      </c>
      <c r="C90" s="79">
        <f>COUNTIF(D2:D66,"09.00 - 10.30 น.")</f>
        <v>24</v>
      </c>
      <c r="E90" s="8"/>
      <c r="F90" s="8"/>
      <c r="G90" s="8"/>
      <c r="O90" s="8"/>
      <c r="P90" s="8"/>
      <c r="Q90" s="8"/>
      <c r="R90" s="8"/>
      <c r="S90" s="8"/>
      <c r="T90" s="8"/>
    </row>
    <row r="91" spans="2:21">
      <c r="B91" s="58" t="s">
        <v>91</v>
      </c>
      <c r="C91" s="79">
        <f>COUNTIF(D2:D66,"11.00 - 12.30 น.")</f>
        <v>41</v>
      </c>
      <c r="E91" s="8"/>
      <c r="F91" s="8"/>
      <c r="G91" s="8"/>
      <c r="O91" s="8"/>
      <c r="P91" s="8"/>
      <c r="Q91" s="8"/>
      <c r="R91" s="8"/>
      <c r="S91" s="8"/>
      <c r="T91" s="8"/>
    </row>
    <row r="92" spans="2:21">
      <c r="C92" s="30">
        <f>SUM(C90:C91)</f>
        <v>65</v>
      </c>
      <c r="E92" s="8"/>
      <c r="F92" s="8"/>
      <c r="G92" s="8"/>
      <c r="O92" s="8"/>
      <c r="P92" s="8"/>
      <c r="Q92" s="8"/>
      <c r="R92" s="8"/>
      <c r="S92" s="8"/>
      <c r="T92" s="8"/>
    </row>
    <row r="93" spans="2:21">
      <c r="E93" s="8"/>
      <c r="F93" s="8"/>
      <c r="G93" s="8"/>
      <c r="O93" s="8"/>
      <c r="P93" s="8"/>
      <c r="Q93" s="8"/>
      <c r="R93" s="8"/>
      <c r="S93" s="8"/>
      <c r="T93" s="8"/>
    </row>
    <row r="94" spans="2:21">
      <c r="E94" s="8"/>
      <c r="F94" s="8"/>
      <c r="G94" s="8"/>
      <c r="O94" s="8"/>
      <c r="P94" s="8"/>
      <c r="Q94" s="8"/>
      <c r="R94" s="8"/>
      <c r="S94" s="8"/>
      <c r="T94" s="8"/>
    </row>
    <row r="95" spans="2:21">
      <c r="E95" s="8"/>
      <c r="F95" s="8"/>
      <c r="G95" s="8"/>
      <c r="O95" s="8"/>
      <c r="P95" s="8"/>
      <c r="Q95" s="8"/>
      <c r="R95" s="8"/>
      <c r="S95" s="8"/>
      <c r="T95" s="8"/>
    </row>
    <row r="96" spans="2:21">
      <c r="E96" s="8"/>
      <c r="F96" s="8"/>
      <c r="G96" s="8"/>
      <c r="O96" s="8"/>
      <c r="P96" s="8"/>
      <c r="Q96" s="8"/>
      <c r="R96" s="8"/>
      <c r="S96" s="8"/>
      <c r="T96" s="8"/>
    </row>
    <row r="97" spans="5:20">
      <c r="E97" s="8"/>
      <c r="F97" s="8"/>
      <c r="G97" s="8"/>
      <c r="O97" s="8"/>
      <c r="P97" s="8"/>
      <c r="Q97" s="8"/>
      <c r="R97" s="8"/>
      <c r="S97" s="8"/>
      <c r="T97" s="8"/>
    </row>
    <row r="98" spans="5:20">
      <c r="E98" s="8"/>
      <c r="F98" s="8"/>
      <c r="G98" s="8"/>
      <c r="O98" s="8"/>
      <c r="P98" s="8"/>
      <c r="Q98" s="8"/>
      <c r="R98" s="8"/>
      <c r="S98" s="8"/>
      <c r="T98" s="8"/>
    </row>
    <row r="99" spans="5:20">
      <c r="E99" s="8"/>
      <c r="F99" s="8"/>
      <c r="G99" s="8"/>
      <c r="O99" s="8"/>
      <c r="P99" s="8"/>
      <c r="Q99" s="8"/>
      <c r="R99" s="8"/>
      <c r="S99" s="8"/>
      <c r="T99" s="8"/>
    </row>
    <row r="100" spans="5:20">
      <c r="E100" s="8"/>
      <c r="F100" s="8"/>
      <c r="G100" s="8"/>
      <c r="O100" s="8"/>
      <c r="P100" s="8"/>
      <c r="Q100" s="8"/>
      <c r="R100" s="8"/>
      <c r="S100" s="8"/>
      <c r="T100" s="8"/>
    </row>
    <row r="101" spans="5:20">
      <c r="E101" s="8"/>
      <c r="F101" s="8"/>
      <c r="G101" s="8"/>
      <c r="O101" s="8"/>
      <c r="P101" s="8"/>
      <c r="Q101" s="8"/>
      <c r="R101" s="8"/>
      <c r="S101" s="8"/>
      <c r="T101" s="8"/>
    </row>
    <row r="102" spans="5:20">
      <c r="E102" s="8"/>
      <c r="F102" s="8"/>
      <c r="G102" s="8"/>
      <c r="O102" s="8"/>
      <c r="P102" s="8"/>
      <c r="Q102" s="8"/>
      <c r="R102" s="8"/>
      <c r="S102" s="8"/>
      <c r="T102" s="8"/>
    </row>
    <row r="103" spans="5:20">
      <c r="E103" s="8"/>
      <c r="F103" s="8"/>
      <c r="G103" s="8"/>
      <c r="O103" s="8"/>
      <c r="P103" s="8"/>
      <c r="Q103" s="8"/>
      <c r="R103" s="8"/>
      <c r="S103" s="8"/>
      <c r="T103" s="8"/>
    </row>
    <row r="104" spans="5:20">
      <c r="E104" s="8"/>
      <c r="F104" s="8"/>
      <c r="G104" s="8"/>
      <c r="O104" s="8"/>
      <c r="P104" s="8"/>
      <c r="Q104" s="8"/>
      <c r="R104" s="8"/>
      <c r="S104" s="8"/>
      <c r="T104" s="8"/>
    </row>
    <row r="105" spans="5:20">
      <c r="E105" s="8"/>
      <c r="F105" s="8"/>
      <c r="G105" s="8"/>
      <c r="O105" s="8"/>
      <c r="P105" s="8"/>
      <c r="Q105" s="8"/>
      <c r="R105" s="8"/>
      <c r="S105" s="8"/>
      <c r="T105" s="8"/>
    </row>
    <row r="106" spans="5:20">
      <c r="E106" s="8"/>
      <c r="F106" s="8"/>
      <c r="G106" s="8"/>
      <c r="O106" s="8"/>
      <c r="P106" s="8"/>
      <c r="Q106" s="8"/>
      <c r="R106" s="8"/>
      <c r="S106" s="8"/>
      <c r="T106" s="8"/>
    </row>
    <row r="107" spans="5:20">
      <c r="E107" s="8"/>
      <c r="F107" s="8"/>
      <c r="G107" s="8"/>
      <c r="O107" s="8"/>
      <c r="P107" s="8"/>
      <c r="Q107" s="8"/>
      <c r="R107" s="8"/>
      <c r="S107" s="8"/>
      <c r="T107" s="8"/>
    </row>
    <row r="108" spans="5:20">
      <c r="E108" s="8"/>
      <c r="F108" s="8"/>
      <c r="G108" s="8"/>
      <c r="O108" s="8"/>
      <c r="P108" s="8"/>
      <c r="Q108" s="8"/>
      <c r="R108" s="8"/>
      <c r="S108" s="8"/>
      <c r="T108" s="8"/>
    </row>
    <row r="109" spans="5:20">
      <c r="E109" s="8"/>
      <c r="F109" s="8"/>
      <c r="G109" s="8"/>
      <c r="O109" s="8"/>
      <c r="P109" s="8"/>
      <c r="Q109" s="8"/>
      <c r="R109" s="8"/>
      <c r="S109" s="8"/>
      <c r="T109" s="8"/>
    </row>
    <row r="110" spans="5:20">
      <c r="E110" s="8"/>
      <c r="F110" s="8"/>
      <c r="G110" s="8"/>
      <c r="O110" s="8"/>
      <c r="P110" s="8"/>
      <c r="Q110" s="8"/>
      <c r="R110" s="8"/>
      <c r="S110" s="8"/>
      <c r="T110" s="8"/>
    </row>
    <row r="111" spans="5:20">
      <c r="E111" s="8"/>
      <c r="F111" s="8"/>
      <c r="G111" s="8"/>
      <c r="O111" s="8"/>
      <c r="P111" s="8"/>
      <c r="Q111" s="8"/>
      <c r="R111" s="8"/>
      <c r="S111" s="8"/>
      <c r="T111" s="8"/>
    </row>
    <row r="112" spans="5:20">
      <c r="E112" s="8"/>
      <c r="F112" s="8"/>
      <c r="G112" s="8"/>
      <c r="O112" s="8"/>
      <c r="P112" s="8"/>
      <c r="Q112" s="8"/>
      <c r="R112" s="8"/>
      <c r="S112" s="8"/>
      <c r="T112" s="8"/>
    </row>
    <row r="113" spans="5:20">
      <c r="E113" s="8"/>
      <c r="F113" s="8"/>
      <c r="G113" s="8"/>
      <c r="O113" s="8"/>
      <c r="P113" s="8"/>
      <c r="Q113" s="8"/>
      <c r="R113" s="8"/>
      <c r="S113" s="8"/>
      <c r="T113" s="8"/>
    </row>
    <row r="114" spans="5:20">
      <c r="E114" s="8"/>
      <c r="F114" s="8"/>
      <c r="G114" s="8"/>
      <c r="O114" s="8"/>
      <c r="P114" s="8"/>
      <c r="Q114" s="8"/>
      <c r="R114" s="8"/>
      <c r="S114" s="8"/>
      <c r="T114" s="8"/>
    </row>
    <row r="115" spans="5:20">
      <c r="E115" s="8"/>
      <c r="F115" s="8"/>
      <c r="G115" s="8"/>
      <c r="O115" s="8"/>
      <c r="P115" s="8"/>
      <c r="Q115" s="8"/>
      <c r="R115" s="8"/>
      <c r="S115" s="8"/>
      <c r="T115" s="8"/>
    </row>
    <row r="116" spans="5:20">
      <c r="E116" s="8"/>
      <c r="F116" s="8"/>
      <c r="G116" s="8"/>
      <c r="O116" s="8"/>
      <c r="P116" s="8"/>
      <c r="Q116" s="8"/>
      <c r="R116" s="8"/>
      <c r="S116" s="8"/>
      <c r="T116" s="8"/>
    </row>
    <row r="117" spans="5:20">
      <c r="E117" s="8"/>
      <c r="F117" s="8"/>
      <c r="G117" s="8"/>
      <c r="O117" s="8"/>
      <c r="P117" s="8"/>
      <c r="Q117" s="8"/>
      <c r="R117" s="8"/>
      <c r="S117" s="8"/>
      <c r="T117" s="8"/>
    </row>
    <row r="118" spans="5:20">
      <c r="E118" s="8"/>
      <c r="F118" s="8"/>
      <c r="G118" s="8"/>
      <c r="O118" s="8"/>
      <c r="P118" s="8"/>
      <c r="Q118" s="8"/>
      <c r="R118" s="8"/>
      <c r="S118" s="8"/>
      <c r="T118" s="8"/>
    </row>
    <row r="119" spans="5:20">
      <c r="E119" s="8"/>
      <c r="F119" s="8"/>
      <c r="G119" s="8"/>
      <c r="O119" s="8"/>
      <c r="P119" s="8"/>
      <c r="Q119" s="8"/>
      <c r="R119" s="8"/>
      <c r="S119" s="8"/>
      <c r="T119" s="8"/>
    </row>
    <row r="120" spans="5:20">
      <c r="E120" s="8"/>
      <c r="F120" s="8"/>
      <c r="G120" s="8"/>
      <c r="O120" s="8"/>
      <c r="P120" s="8"/>
      <c r="Q120" s="8"/>
      <c r="R120" s="8"/>
      <c r="S120" s="8"/>
      <c r="T120" s="8"/>
    </row>
    <row r="121" spans="5:20">
      <c r="E121" s="8"/>
      <c r="F121" s="8"/>
      <c r="G121" s="8"/>
      <c r="O121" s="8"/>
      <c r="P121" s="8"/>
      <c r="Q121" s="8"/>
      <c r="R121" s="8"/>
      <c r="S121" s="8"/>
      <c r="T121" s="8"/>
    </row>
    <row r="122" spans="5:20">
      <c r="E122" s="8"/>
      <c r="F122" s="8"/>
      <c r="G122" s="8"/>
      <c r="O122" s="8"/>
      <c r="P122" s="8"/>
      <c r="Q122" s="8"/>
      <c r="R122" s="8"/>
      <c r="S122" s="8"/>
      <c r="T122" s="8"/>
    </row>
    <row r="123" spans="5:20">
      <c r="E123" s="8"/>
      <c r="F123" s="8"/>
      <c r="G123" s="8"/>
      <c r="O123" s="8"/>
      <c r="P123" s="8"/>
      <c r="Q123" s="8"/>
      <c r="R123" s="8"/>
      <c r="S123" s="8"/>
      <c r="T123" s="8"/>
    </row>
    <row r="124" spans="5:20">
      <c r="E124" s="8"/>
      <c r="F124" s="8"/>
      <c r="G124" s="8"/>
      <c r="O124" s="8"/>
      <c r="P124" s="8"/>
      <c r="Q124" s="8"/>
      <c r="R124" s="8"/>
      <c r="S124" s="8"/>
      <c r="T124" s="8"/>
    </row>
    <row r="125" spans="5:20">
      <c r="E125" s="8"/>
      <c r="F125" s="8"/>
      <c r="G125" s="8"/>
      <c r="O125" s="8"/>
      <c r="P125" s="8"/>
      <c r="Q125" s="8"/>
      <c r="R125" s="8"/>
      <c r="S125" s="8"/>
      <c r="T125" s="8"/>
    </row>
    <row r="126" spans="5:20">
      <c r="E126" s="8"/>
      <c r="F126" s="8"/>
      <c r="G126" s="8"/>
      <c r="O126" s="8"/>
      <c r="P126" s="8"/>
      <c r="Q126" s="8"/>
      <c r="R126" s="8"/>
      <c r="S126" s="8"/>
      <c r="T126" s="8"/>
    </row>
    <row r="127" spans="5:20">
      <c r="E127" s="8"/>
      <c r="F127" s="8"/>
      <c r="G127" s="8"/>
      <c r="O127" s="8"/>
      <c r="P127" s="8"/>
      <c r="Q127" s="8"/>
      <c r="R127" s="8"/>
      <c r="S127" s="8"/>
      <c r="T127" s="8"/>
    </row>
    <row r="128" spans="5:20">
      <c r="E128" s="8"/>
      <c r="F128" s="8"/>
      <c r="G128" s="8"/>
      <c r="O128" s="8"/>
      <c r="P128" s="8"/>
      <c r="Q128" s="8"/>
      <c r="R128" s="8"/>
      <c r="S128" s="8"/>
      <c r="T128" s="8"/>
    </row>
    <row r="129" spans="5:20">
      <c r="E129" s="8"/>
      <c r="F129" s="8"/>
      <c r="G129" s="8"/>
      <c r="O129" s="8"/>
      <c r="P129" s="8"/>
      <c r="Q129" s="8"/>
      <c r="R129" s="8"/>
      <c r="S129" s="8"/>
      <c r="T129" s="8"/>
    </row>
    <row r="130" spans="5:20">
      <c r="E130" s="8"/>
      <c r="F130" s="8"/>
      <c r="G130" s="8"/>
      <c r="O130" s="8"/>
      <c r="P130" s="8"/>
      <c r="Q130" s="8"/>
      <c r="R130" s="8"/>
      <c r="S130" s="8"/>
      <c r="T130" s="8"/>
    </row>
    <row r="131" spans="5:20">
      <c r="E131" s="8"/>
      <c r="F131" s="8"/>
      <c r="G131" s="8"/>
      <c r="O131" s="8"/>
      <c r="P131" s="8"/>
      <c r="Q131" s="8"/>
      <c r="R131" s="8"/>
      <c r="S131" s="8"/>
      <c r="T131" s="8"/>
    </row>
    <row r="132" spans="5:20">
      <c r="E132" s="8"/>
      <c r="F132" s="8"/>
      <c r="G132" s="8"/>
      <c r="O132" s="8"/>
      <c r="P132" s="8"/>
      <c r="Q132" s="8"/>
      <c r="R132" s="8"/>
      <c r="S132" s="8"/>
      <c r="T132" s="8"/>
    </row>
    <row r="133" spans="5:20">
      <c r="E133" s="8"/>
      <c r="F133" s="8"/>
      <c r="G133" s="8"/>
      <c r="O133" s="8"/>
      <c r="P133" s="8"/>
      <c r="Q133" s="8"/>
      <c r="R133" s="8"/>
      <c r="S133" s="8"/>
      <c r="T133" s="8"/>
    </row>
    <row r="134" spans="5:20">
      <c r="E134" s="8"/>
      <c r="F134" s="8"/>
      <c r="G134" s="8"/>
      <c r="O134" s="8"/>
      <c r="P134" s="8"/>
      <c r="Q134" s="8"/>
      <c r="R134" s="8"/>
      <c r="S134" s="8"/>
      <c r="T134" s="8"/>
    </row>
    <row r="135" spans="5:20">
      <c r="E135" s="8"/>
      <c r="F135" s="8"/>
      <c r="G135" s="8"/>
      <c r="O135" s="8"/>
      <c r="P135" s="8"/>
      <c r="Q135" s="8"/>
      <c r="R135" s="8"/>
      <c r="S135" s="8"/>
      <c r="T135" s="8"/>
    </row>
    <row r="136" spans="5:20">
      <c r="E136" s="8"/>
      <c r="F136" s="8"/>
      <c r="G136" s="8"/>
      <c r="O136" s="8"/>
      <c r="P136" s="8"/>
      <c r="Q136" s="8"/>
      <c r="R136" s="8"/>
      <c r="S136" s="8"/>
      <c r="T136" s="8"/>
    </row>
    <row r="137" spans="5:20">
      <c r="E137" s="8"/>
      <c r="F137" s="8"/>
      <c r="G137" s="8"/>
      <c r="O137" s="8"/>
      <c r="P137" s="8"/>
      <c r="Q137" s="8"/>
      <c r="R137" s="8"/>
      <c r="S137" s="8"/>
      <c r="T137" s="8"/>
    </row>
    <row r="138" spans="5:20">
      <c r="E138" s="8"/>
      <c r="F138" s="8"/>
      <c r="G138" s="8"/>
      <c r="O138" s="8"/>
      <c r="P138" s="8"/>
      <c r="Q138" s="8"/>
      <c r="R138" s="8"/>
      <c r="S138" s="8"/>
      <c r="T138" s="8"/>
    </row>
    <row r="139" spans="5:20">
      <c r="E139" s="8"/>
      <c r="F139" s="8"/>
      <c r="G139" s="8"/>
      <c r="O139" s="8"/>
      <c r="P139" s="8"/>
      <c r="Q139" s="8"/>
      <c r="R139" s="8"/>
      <c r="S139" s="8"/>
      <c r="T139" s="8"/>
    </row>
    <row r="140" spans="5:20">
      <c r="E140" s="8"/>
      <c r="F140" s="8"/>
      <c r="G140" s="8"/>
      <c r="O140" s="8"/>
      <c r="P140" s="8"/>
      <c r="Q140" s="8"/>
      <c r="R140" s="8"/>
      <c r="S140" s="8"/>
      <c r="T140" s="8"/>
    </row>
    <row r="141" spans="5:20">
      <c r="E141" s="8"/>
      <c r="F141" s="8"/>
      <c r="G141" s="8"/>
      <c r="O141" s="8"/>
      <c r="P141" s="8"/>
      <c r="Q141" s="8"/>
      <c r="R141" s="8"/>
      <c r="S141" s="8"/>
      <c r="T141" s="8"/>
    </row>
    <row r="142" spans="5:20">
      <c r="E142" s="8"/>
      <c r="F142" s="8"/>
      <c r="G142" s="8"/>
      <c r="O142" s="8"/>
      <c r="P142" s="8"/>
      <c r="Q142" s="8"/>
      <c r="R142" s="8"/>
      <c r="S142" s="8"/>
      <c r="T142" s="8"/>
    </row>
    <row r="143" spans="5:20">
      <c r="E143" s="8"/>
      <c r="F143" s="8"/>
      <c r="G143" s="8"/>
      <c r="O143" s="8"/>
      <c r="P143" s="8"/>
      <c r="Q143" s="8"/>
      <c r="R143" s="8"/>
      <c r="S143" s="8"/>
      <c r="T143" s="8"/>
    </row>
    <row r="144" spans="5:20">
      <c r="E144" s="8"/>
      <c r="F144" s="8"/>
      <c r="G144" s="8"/>
      <c r="O144" s="8"/>
      <c r="P144" s="8"/>
      <c r="Q144" s="8"/>
      <c r="R144" s="8"/>
      <c r="S144" s="8"/>
      <c r="T144" s="8"/>
    </row>
    <row r="145" spans="5:20">
      <c r="E145" s="8"/>
      <c r="F145" s="8"/>
      <c r="G145" s="8"/>
      <c r="O145" s="8"/>
      <c r="P145" s="8"/>
      <c r="Q145" s="8"/>
      <c r="R145" s="8"/>
      <c r="S145" s="8"/>
      <c r="T145" s="8"/>
    </row>
    <row r="146" spans="5:20">
      <c r="E146" s="8"/>
      <c r="F146" s="8"/>
      <c r="G146" s="8"/>
      <c r="O146" s="8"/>
      <c r="P146" s="8"/>
      <c r="Q146" s="8"/>
      <c r="R146" s="8"/>
      <c r="S146" s="8"/>
      <c r="T146" s="8"/>
    </row>
    <row r="147" spans="5:20">
      <c r="E147" s="8"/>
      <c r="F147" s="8"/>
      <c r="G147" s="8"/>
      <c r="O147" s="8"/>
      <c r="P147" s="8"/>
      <c r="Q147" s="8"/>
      <c r="R147" s="8"/>
      <c r="S147" s="8"/>
      <c r="T147" s="8"/>
    </row>
    <row r="148" spans="5:20">
      <c r="E148" s="8"/>
      <c r="F148" s="8"/>
      <c r="G148" s="8"/>
      <c r="O148" s="8"/>
      <c r="P148" s="8"/>
      <c r="Q148" s="8"/>
      <c r="R148" s="8"/>
      <c r="S148" s="8"/>
      <c r="T148" s="8"/>
    </row>
    <row r="149" spans="5:20">
      <c r="E149" s="8"/>
      <c r="F149" s="8"/>
      <c r="G149" s="8"/>
      <c r="O149" s="8"/>
      <c r="P149" s="8"/>
      <c r="Q149" s="8"/>
      <c r="R149" s="8"/>
      <c r="S149" s="8"/>
      <c r="T149" s="8"/>
    </row>
    <row r="150" spans="5:20">
      <c r="E150" s="8"/>
      <c r="F150" s="8"/>
      <c r="G150" s="8"/>
      <c r="O150" s="8"/>
      <c r="P150" s="8"/>
      <c r="Q150" s="8"/>
      <c r="R150" s="8"/>
      <c r="S150" s="8"/>
      <c r="T150" s="8"/>
    </row>
    <row r="151" spans="5:20">
      <c r="E151" s="8"/>
      <c r="F151" s="8"/>
      <c r="G151" s="8"/>
      <c r="O151" s="8"/>
      <c r="P151" s="8"/>
      <c r="Q151" s="8"/>
      <c r="R151" s="8"/>
      <c r="S151" s="8"/>
      <c r="T151" s="8"/>
    </row>
    <row r="152" spans="5:20">
      <c r="E152" s="8"/>
      <c r="F152" s="8"/>
      <c r="G152" s="8"/>
      <c r="O152" s="8"/>
      <c r="P152" s="8"/>
      <c r="Q152" s="8"/>
      <c r="R152" s="8"/>
      <c r="S152" s="8"/>
      <c r="T152" s="8"/>
    </row>
    <row r="153" spans="5:20">
      <c r="E153" s="8"/>
      <c r="F153" s="8"/>
      <c r="G153" s="8"/>
      <c r="O153" s="8"/>
      <c r="P153" s="8"/>
      <c r="Q153" s="8"/>
      <c r="R153" s="8"/>
      <c r="S153" s="8"/>
      <c r="T153" s="8"/>
    </row>
    <row r="154" spans="5:20">
      <c r="E154" s="8"/>
      <c r="F154" s="8"/>
      <c r="G154" s="8"/>
      <c r="O154" s="8"/>
      <c r="P154" s="8"/>
      <c r="Q154" s="8"/>
      <c r="R154" s="8"/>
      <c r="S154" s="8"/>
      <c r="T154" s="8"/>
    </row>
    <row r="155" spans="5:20">
      <c r="E155" s="8"/>
      <c r="F155" s="8"/>
      <c r="G155" s="8"/>
      <c r="O155" s="8"/>
      <c r="P155" s="8"/>
      <c r="Q155" s="8"/>
      <c r="R155" s="8"/>
      <c r="S155" s="8"/>
      <c r="T155" s="8"/>
    </row>
    <row r="156" spans="5:20">
      <c r="E156" s="8"/>
      <c r="F156" s="8"/>
      <c r="G156" s="8"/>
      <c r="O156" s="8"/>
      <c r="P156" s="8"/>
      <c r="Q156" s="8"/>
      <c r="R156" s="8"/>
      <c r="S156" s="8"/>
      <c r="T156" s="8"/>
    </row>
    <row r="157" spans="5:20">
      <c r="E157" s="8"/>
      <c r="F157" s="8"/>
      <c r="G157" s="8"/>
      <c r="O157" s="8"/>
      <c r="P157" s="8"/>
      <c r="Q157" s="8"/>
      <c r="R157" s="8"/>
      <c r="S157" s="8"/>
      <c r="T157" s="8"/>
    </row>
    <row r="158" spans="5:20">
      <c r="E158" s="8"/>
      <c r="F158" s="8"/>
      <c r="G158" s="8"/>
      <c r="O158" s="8"/>
      <c r="P158" s="8"/>
      <c r="Q158" s="8"/>
      <c r="R158" s="8"/>
      <c r="S158" s="8"/>
      <c r="T158" s="8"/>
    </row>
    <row r="159" spans="5:20">
      <c r="H159" s="9"/>
      <c r="I159" s="9"/>
      <c r="J159" s="10"/>
      <c r="K159" s="10"/>
      <c r="L159" s="10"/>
      <c r="M159" s="10"/>
      <c r="N159" s="10"/>
    </row>
    <row r="160" spans="5:20">
      <c r="H160" s="9"/>
      <c r="I160" s="9"/>
      <c r="J160" s="10"/>
      <c r="K160" s="10"/>
      <c r="L160" s="10"/>
      <c r="M160" s="10"/>
      <c r="N160" s="10"/>
    </row>
    <row r="161" spans="8:14">
      <c r="H161" s="9"/>
      <c r="I161" s="9"/>
      <c r="J161" s="10"/>
      <c r="K161" s="10"/>
      <c r="L161" s="10"/>
      <c r="M161" s="10"/>
      <c r="N161" s="10"/>
    </row>
    <row r="162" spans="8:14">
      <c r="H162" s="9"/>
      <c r="I162" s="9"/>
      <c r="J162" s="10"/>
      <c r="K162" s="10"/>
      <c r="L162" s="10"/>
      <c r="M162" s="10"/>
      <c r="N162" s="10"/>
    </row>
    <row r="163" spans="8:14">
      <c r="H163" s="9"/>
      <c r="I163" s="9"/>
      <c r="J163" s="10"/>
      <c r="K163" s="10"/>
      <c r="L163" s="10"/>
      <c r="M163" s="10"/>
      <c r="N163" s="10"/>
    </row>
    <row r="164" spans="8:14">
      <c r="H164" s="9"/>
      <c r="I164" s="9"/>
      <c r="J164" s="10"/>
      <c r="K164" s="10"/>
      <c r="L164" s="10"/>
      <c r="M164" s="10"/>
      <c r="N164" s="10"/>
    </row>
    <row r="165" spans="8:14">
      <c r="H165" s="9"/>
      <c r="I165" s="9"/>
      <c r="J165" s="10"/>
      <c r="K165" s="10"/>
      <c r="L165" s="10"/>
      <c r="M165" s="10"/>
      <c r="N165" s="10"/>
    </row>
    <row r="166" spans="8:14">
      <c r="H166" s="9"/>
      <c r="I166" s="9"/>
      <c r="J166" s="10"/>
      <c r="K166" s="10"/>
      <c r="L166" s="10"/>
      <c r="M166" s="10"/>
      <c r="N166" s="10"/>
    </row>
    <row r="167" spans="8:14">
      <c r="H167" s="9"/>
      <c r="I167" s="9"/>
      <c r="J167" s="10"/>
      <c r="K167" s="10"/>
      <c r="L167" s="10"/>
      <c r="M167" s="10"/>
      <c r="N167" s="10"/>
    </row>
    <row r="168" spans="8:14">
      <c r="H168" s="9"/>
      <c r="I168" s="9"/>
      <c r="J168" s="10"/>
      <c r="K168" s="10"/>
      <c r="L168" s="10"/>
      <c r="M168" s="10"/>
      <c r="N168" s="10"/>
    </row>
    <row r="169" spans="8:14">
      <c r="H169" s="9"/>
      <c r="I169" s="9"/>
      <c r="J169" s="10"/>
      <c r="K169" s="10"/>
      <c r="L169" s="10"/>
      <c r="M169" s="10"/>
      <c r="N169" s="10"/>
    </row>
    <row r="170" spans="8:14">
      <c r="H170" s="9"/>
      <c r="I170" s="9"/>
      <c r="J170" s="10"/>
      <c r="K170" s="10"/>
      <c r="L170" s="10"/>
      <c r="M170" s="10"/>
      <c r="N170" s="10"/>
    </row>
    <row r="171" spans="8:14">
      <c r="H171" s="9"/>
      <c r="I171" s="9"/>
      <c r="J171" s="10"/>
      <c r="K171" s="10"/>
      <c r="L171" s="10"/>
      <c r="M171" s="10"/>
      <c r="N171" s="10"/>
    </row>
    <row r="172" spans="8:14">
      <c r="H172" s="9"/>
      <c r="I172" s="9"/>
      <c r="J172" s="10"/>
      <c r="K172" s="10"/>
      <c r="L172" s="10"/>
      <c r="M172" s="10"/>
      <c r="N172" s="10"/>
    </row>
    <row r="173" spans="8:14">
      <c r="H173" s="9"/>
      <c r="I173" s="9"/>
      <c r="J173" s="10"/>
      <c r="K173" s="10"/>
      <c r="L173" s="10"/>
      <c r="M173" s="10"/>
      <c r="N173" s="10"/>
    </row>
    <row r="174" spans="8:14">
      <c r="H174" s="9"/>
      <c r="I174" s="9"/>
      <c r="J174" s="10"/>
      <c r="K174" s="10"/>
      <c r="L174" s="10"/>
      <c r="M174" s="10"/>
      <c r="N174" s="10"/>
    </row>
    <row r="175" spans="8:14">
      <c r="H175" s="9"/>
      <c r="I175" s="9"/>
      <c r="J175" s="10"/>
      <c r="K175" s="10"/>
      <c r="L175" s="10"/>
      <c r="M175" s="10"/>
      <c r="N175" s="10"/>
    </row>
    <row r="176" spans="8:14">
      <c r="H176" s="9"/>
      <c r="I176" s="9"/>
      <c r="J176" s="10"/>
      <c r="K176" s="10"/>
      <c r="L176" s="10"/>
      <c r="M176" s="10"/>
      <c r="N176" s="10"/>
    </row>
    <row r="177" spans="8:14">
      <c r="H177" s="9"/>
      <c r="I177" s="9"/>
      <c r="J177" s="10"/>
      <c r="K177" s="10"/>
      <c r="L177" s="10"/>
      <c r="M177" s="10"/>
      <c r="N177" s="10"/>
    </row>
    <row r="178" spans="8:14">
      <c r="H178" s="9"/>
      <c r="I178" s="9"/>
      <c r="J178" s="10"/>
      <c r="K178" s="10"/>
      <c r="L178" s="10"/>
      <c r="M178" s="10"/>
      <c r="N178" s="10"/>
    </row>
    <row r="179" spans="8:14">
      <c r="H179" s="9"/>
      <c r="I179" s="9"/>
      <c r="J179" s="10"/>
      <c r="K179" s="10"/>
      <c r="L179" s="10"/>
      <c r="M179" s="10"/>
      <c r="N179" s="10"/>
    </row>
    <row r="180" spans="8:14">
      <c r="H180" s="9"/>
      <c r="I180" s="9"/>
      <c r="J180" s="10"/>
      <c r="K180" s="10"/>
      <c r="L180" s="10"/>
      <c r="M180" s="10"/>
      <c r="N180" s="10"/>
    </row>
    <row r="181" spans="8:14">
      <c r="H181" s="9"/>
      <c r="I181" s="9"/>
      <c r="J181" s="10"/>
      <c r="K181" s="10"/>
      <c r="L181" s="10"/>
      <c r="M181" s="10"/>
      <c r="N181" s="10"/>
    </row>
    <row r="182" spans="8:14">
      <c r="H182" s="9"/>
      <c r="I182" s="9"/>
      <c r="J182" s="10"/>
      <c r="K182" s="10"/>
      <c r="L182" s="10"/>
      <c r="M182" s="10"/>
      <c r="N182" s="10"/>
    </row>
    <row r="183" spans="8:14">
      <c r="H183" s="9"/>
      <c r="I183" s="9"/>
      <c r="J183" s="10"/>
      <c r="K183" s="10"/>
      <c r="L183" s="10"/>
      <c r="M183" s="10"/>
      <c r="N183" s="10"/>
    </row>
    <row r="184" spans="8:14">
      <c r="H184" s="9"/>
      <c r="I184" s="9"/>
      <c r="J184" s="10"/>
      <c r="K184" s="10"/>
      <c r="L184" s="10"/>
      <c r="M184" s="10"/>
      <c r="N184" s="10"/>
    </row>
    <row r="185" spans="8:14">
      <c r="H185" s="9"/>
      <c r="I185" s="9"/>
      <c r="J185" s="10"/>
      <c r="K185" s="10"/>
      <c r="L185" s="10"/>
      <c r="M185" s="10"/>
      <c r="N185" s="10"/>
    </row>
    <row r="186" spans="8:14">
      <c r="H186" s="9"/>
      <c r="I186" s="9"/>
      <c r="J186" s="10"/>
      <c r="K186" s="10"/>
      <c r="L186" s="10"/>
      <c r="M186" s="10"/>
      <c r="N186" s="10"/>
    </row>
    <row r="187" spans="8:14">
      <c r="H187" s="9"/>
      <c r="I187" s="9"/>
      <c r="J187" s="10"/>
      <c r="K187" s="10"/>
      <c r="L187" s="10"/>
      <c r="M187" s="10"/>
      <c r="N187" s="10"/>
    </row>
    <row r="188" spans="8:14">
      <c r="H188" s="9"/>
      <c r="I188" s="9"/>
      <c r="J188" s="10"/>
      <c r="K188" s="10"/>
      <c r="L188" s="10"/>
      <c r="M188" s="10"/>
      <c r="N188" s="1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40" zoomScale="140" zoomScaleNormal="140" workbookViewId="0">
      <selection activeCell="F48" sqref="F48"/>
    </sheetView>
  </sheetViews>
  <sheetFormatPr defaultRowHeight="15"/>
  <cols>
    <col min="1" max="1" width="9.140625" style="16" customWidth="1"/>
    <col min="2" max="2" width="9.140625" style="16"/>
    <col min="3" max="3" width="9.140625" style="16" customWidth="1"/>
    <col min="4" max="4" width="9.140625" style="16"/>
    <col min="5" max="5" width="9.140625" style="16" customWidth="1"/>
    <col min="6" max="6" width="49.7109375" style="16" customWidth="1"/>
    <col min="7" max="16384" width="9.140625" style="16"/>
  </cols>
  <sheetData>
    <row r="1" spans="1:6" s="15" customFormat="1" ht="27.75">
      <c r="A1" s="158" t="s">
        <v>29</v>
      </c>
      <c r="B1" s="158"/>
      <c r="C1" s="158"/>
      <c r="D1" s="158"/>
      <c r="E1" s="158"/>
      <c r="F1" s="158"/>
    </row>
    <row r="2" spans="1:6" s="15" customFormat="1" ht="27.75">
      <c r="A2" s="158" t="s">
        <v>64</v>
      </c>
      <c r="B2" s="158"/>
      <c r="C2" s="158"/>
      <c r="D2" s="158"/>
      <c r="E2" s="158"/>
      <c r="F2" s="158"/>
    </row>
    <row r="3" spans="1:6" s="15" customFormat="1" ht="27.75">
      <c r="A3" s="158" t="s">
        <v>63</v>
      </c>
      <c r="B3" s="158"/>
      <c r="C3" s="158"/>
      <c r="D3" s="158"/>
      <c r="E3" s="158"/>
      <c r="F3" s="158"/>
    </row>
    <row r="4" spans="1:6" s="15" customFormat="1" ht="27.75">
      <c r="A4" s="158" t="s">
        <v>60</v>
      </c>
      <c r="B4" s="158"/>
      <c r="C4" s="158"/>
      <c r="D4" s="158"/>
      <c r="E4" s="158"/>
      <c r="F4" s="158"/>
    </row>
    <row r="5" spans="1:6" ht="24">
      <c r="A5" s="159"/>
      <c r="B5" s="159"/>
      <c r="C5" s="159"/>
      <c r="D5" s="159"/>
      <c r="E5" s="159"/>
      <c r="F5" s="159"/>
    </row>
    <row r="6" spans="1:6" s="18" customFormat="1" ht="24">
      <c r="A6" s="17" t="s">
        <v>65</v>
      </c>
      <c r="B6" s="17"/>
      <c r="C6" s="17"/>
      <c r="D6" s="17"/>
      <c r="E6" s="17"/>
      <c r="F6" s="17"/>
    </row>
    <row r="7" spans="1:6" s="18" customFormat="1" ht="24">
      <c r="A7" s="17" t="s">
        <v>153</v>
      </c>
      <c r="B7" s="17"/>
      <c r="C7" s="17"/>
      <c r="D7" s="17"/>
      <c r="E7" s="17"/>
      <c r="F7" s="17"/>
    </row>
    <row r="8" spans="1:6" s="18" customFormat="1" ht="24">
      <c r="A8" s="38" t="s">
        <v>154</v>
      </c>
      <c r="B8" s="38"/>
      <c r="C8" s="38"/>
      <c r="D8" s="38"/>
      <c r="E8" s="38"/>
      <c r="F8" s="38"/>
    </row>
    <row r="9" spans="1:6" s="18" customFormat="1" ht="24">
      <c r="A9" s="38" t="s">
        <v>155</v>
      </c>
      <c r="B9" s="38"/>
      <c r="C9" s="38"/>
      <c r="D9" s="38"/>
      <c r="E9" s="38"/>
      <c r="F9" s="38"/>
    </row>
    <row r="10" spans="1:6" s="18" customFormat="1" ht="24">
      <c r="A10" s="38" t="s">
        <v>156</v>
      </c>
      <c r="B10" s="38"/>
      <c r="C10" s="38"/>
      <c r="D10" s="38"/>
      <c r="E10" s="38"/>
      <c r="F10" s="38"/>
    </row>
    <row r="11" spans="1:6" s="18" customFormat="1" ht="24">
      <c r="A11" s="38" t="s">
        <v>158</v>
      </c>
      <c r="B11" s="38"/>
      <c r="C11" s="38"/>
      <c r="D11" s="38"/>
      <c r="E11" s="38"/>
      <c r="F11" s="38"/>
    </row>
    <row r="12" spans="1:6" s="18" customFormat="1" ht="24">
      <c r="A12" s="38" t="s">
        <v>157</v>
      </c>
      <c r="B12" s="38"/>
      <c r="C12" s="38"/>
      <c r="D12" s="38"/>
      <c r="E12" s="38"/>
      <c r="F12" s="38"/>
    </row>
    <row r="13" spans="1:6" s="6" customFormat="1" ht="24">
      <c r="A13" s="38" t="s">
        <v>127</v>
      </c>
      <c r="B13" s="38"/>
      <c r="C13" s="38"/>
      <c r="D13" s="38"/>
      <c r="E13" s="38"/>
      <c r="F13" s="38"/>
    </row>
    <row r="14" spans="1:6" s="6" customFormat="1" ht="24">
      <c r="A14" s="157" t="s">
        <v>128</v>
      </c>
      <c r="B14" s="157"/>
      <c r="C14" s="157"/>
      <c r="D14" s="157"/>
      <c r="E14" s="157"/>
      <c r="F14" s="157"/>
    </row>
    <row r="15" spans="1:6" s="6" customFormat="1" ht="24">
      <c r="A15" s="155" t="s">
        <v>129</v>
      </c>
      <c r="B15" s="155"/>
      <c r="C15" s="155"/>
      <c r="D15" s="155"/>
      <c r="E15" s="155"/>
      <c r="F15" s="155"/>
    </row>
    <row r="16" spans="1:6" s="6" customFormat="1" ht="24">
      <c r="A16" s="155" t="s">
        <v>106</v>
      </c>
      <c r="B16" s="155"/>
      <c r="C16" s="155"/>
      <c r="D16" s="155"/>
      <c r="E16" s="155"/>
      <c r="F16" s="155"/>
    </row>
    <row r="17" spans="1:9" s="6" customFormat="1" ht="24">
      <c r="A17" s="38" t="s">
        <v>50</v>
      </c>
      <c r="B17" s="38"/>
      <c r="C17" s="38"/>
      <c r="D17" s="38"/>
      <c r="E17" s="38"/>
      <c r="F17" s="38"/>
    </row>
    <row r="18" spans="1:9" s="6" customFormat="1" ht="24">
      <c r="A18" s="38" t="s">
        <v>130</v>
      </c>
      <c r="B18" s="38"/>
      <c r="C18" s="38"/>
      <c r="D18" s="38"/>
      <c r="E18" s="38"/>
      <c r="F18" s="38"/>
    </row>
    <row r="19" spans="1:9" s="6" customFormat="1" ht="24">
      <c r="A19" s="38" t="s">
        <v>131</v>
      </c>
      <c r="B19" s="38"/>
      <c r="C19" s="38"/>
      <c r="D19" s="38"/>
      <c r="E19" s="38"/>
      <c r="F19" s="38"/>
    </row>
    <row r="20" spans="1:9" s="6" customFormat="1" ht="24">
      <c r="A20" s="155"/>
      <c r="B20" s="155" t="s">
        <v>133</v>
      </c>
      <c r="C20" s="155"/>
      <c r="D20" s="155"/>
      <c r="E20" s="155"/>
      <c r="F20" s="155"/>
    </row>
    <row r="21" spans="1:9" s="6" customFormat="1" ht="24">
      <c r="A21" s="161" t="s">
        <v>134</v>
      </c>
      <c r="B21" s="161"/>
      <c r="C21" s="161"/>
      <c r="D21" s="161"/>
      <c r="E21" s="161"/>
      <c r="F21" s="161"/>
      <c r="G21" s="12"/>
      <c r="H21" s="38"/>
    </row>
    <row r="22" spans="1:9" s="6" customFormat="1" ht="24">
      <c r="A22" s="38" t="s">
        <v>132</v>
      </c>
      <c r="B22" s="38"/>
      <c r="C22" s="38"/>
      <c r="D22" s="38"/>
      <c r="E22" s="38"/>
      <c r="F22" s="38"/>
      <c r="G22" s="12"/>
      <c r="H22" s="38"/>
    </row>
    <row r="23" spans="1:9" s="6" customFormat="1" ht="24">
      <c r="A23" s="38" t="s">
        <v>152</v>
      </c>
      <c r="B23" s="38"/>
      <c r="C23" s="38"/>
      <c r="D23" s="38"/>
      <c r="E23" s="38"/>
      <c r="F23" s="38"/>
      <c r="G23" s="12"/>
      <c r="H23" s="38"/>
    </row>
    <row r="24" spans="1:9" s="38" customFormat="1" ht="24">
      <c r="A24" s="160" t="s">
        <v>137</v>
      </c>
      <c r="B24" s="160"/>
      <c r="C24" s="160"/>
      <c r="D24" s="160"/>
      <c r="E24" s="160"/>
      <c r="F24" s="160"/>
      <c r="G24" s="12"/>
    </row>
    <row r="25" spans="1:9" s="38" customFormat="1" ht="24">
      <c r="A25" s="149" t="s">
        <v>138</v>
      </c>
      <c r="B25" s="147"/>
      <c r="C25" s="147"/>
      <c r="D25" s="147"/>
      <c r="E25" s="147"/>
      <c r="F25" s="147"/>
      <c r="G25" s="147"/>
    </row>
    <row r="26" spans="1:9" s="6" customFormat="1" ht="24">
      <c r="A26" s="157" t="s">
        <v>139</v>
      </c>
      <c r="B26" s="157"/>
      <c r="C26" s="157"/>
      <c r="D26" s="157"/>
      <c r="E26" s="157"/>
      <c r="F26" s="157"/>
      <c r="G26" s="147"/>
      <c r="H26" s="147"/>
      <c r="I26" s="147"/>
    </row>
    <row r="27" spans="1:9" s="6" customFormat="1" ht="24">
      <c r="A27" s="6" t="s">
        <v>159</v>
      </c>
      <c r="C27" s="149"/>
      <c r="D27" s="147"/>
      <c r="E27" s="147"/>
      <c r="F27" s="147"/>
      <c r="G27" s="147"/>
      <c r="H27" s="147"/>
      <c r="I27" s="147"/>
    </row>
    <row r="28" spans="1:9" s="6" customFormat="1" ht="24">
      <c r="A28" s="6" t="s">
        <v>140</v>
      </c>
      <c r="C28" s="149"/>
      <c r="D28" s="156"/>
      <c r="E28" s="156"/>
      <c r="F28" s="156"/>
      <c r="G28" s="156"/>
      <c r="H28" s="156"/>
      <c r="I28" s="156"/>
    </row>
    <row r="29" spans="1:9" s="6" customFormat="1" ht="24">
      <c r="C29" s="149"/>
      <c r="D29" s="156"/>
      <c r="E29" s="156"/>
      <c r="F29" s="156"/>
      <c r="G29" s="156"/>
      <c r="H29" s="156"/>
      <c r="I29" s="156"/>
    </row>
    <row r="30" spans="1:9" s="6" customFormat="1" ht="24">
      <c r="C30" s="149"/>
      <c r="D30" s="156"/>
      <c r="E30" s="156"/>
      <c r="F30" s="156"/>
      <c r="G30" s="156"/>
      <c r="H30" s="156"/>
      <c r="I30" s="156"/>
    </row>
    <row r="31" spans="1:9" s="6" customFormat="1" ht="24">
      <c r="C31" s="149"/>
      <c r="D31" s="156"/>
      <c r="E31" s="156"/>
      <c r="F31" s="156"/>
      <c r="G31" s="156"/>
      <c r="H31" s="156"/>
      <c r="I31" s="156"/>
    </row>
    <row r="32" spans="1:9" s="6" customFormat="1" ht="24">
      <c r="C32" s="149"/>
      <c r="D32" s="156"/>
      <c r="E32" s="156"/>
      <c r="F32" s="156"/>
      <c r="G32" s="156"/>
      <c r="H32" s="156"/>
      <c r="I32" s="156"/>
    </row>
    <row r="33" spans="1:9" s="6" customFormat="1" ht="24">
      <c r="C33" s="149"/>
      <c r="D33" s="156"/>
      <c r="E33" s="156"/>
      <c r="F33" s="156"/>
      <c r="G33" s="156"/>
      <c r="H33" s="156"/>
      <c r="I33" s="156"/>
    </row>
    <row r="34" spans="1:9" s="6" customFormat="1" ht="24">
      <c r="C34" s="149"/>
      <c r="D34" s="156"/>
      <c r="E34" s="156"/>
      <c r="F34" s="156"/>
      <c r="G34" s="156"/>
      <c r="H34" s="156"/>
      <c r="I34" s="156"/>
    </row>
    <row r="35" spans="1:9" ht="24">
      <c r="A35" s="157" t="s">
        <v>141</v>
      </c>
      <c r="B35" s="157"/>
      <c r="C35" s="157"/>
      <c r="D35" s="157"/>
      <c r="E35" s="157"/>
      <c r="F35" s="157"/>
    </row>
    <row r="36" spans="1:9" ht="24">
      <c r="A36" s="6"/>
      <c r="B36" s="6" t="s">
        <v>142</v>
      </c>
      <c r="C36" s="6"/>
      <c r="D36" s="6"/>
      <c r="E36" s="6"/>
      <c r="F36" s="6"/>
    </row>
    <row r="37" spans="1:9" ht="24">
      <c r="A37" s="6" t="s">
        <v>143</v>
      </c>
      <c r="B37" s="6"/>
      <c r="C37" s="6"/>
      <c r="D37" s="6"/>
      <c r="E37" s="6"/>
      <c r="F37" s="6"/>
    </row>
    <row r="38" spans="1:9" ht="24">
      <c r="A38" s="6" t="s">
        <v>145</v>
      </c>
      <c r="B38" s="6"/>
      <c r="C38" s="6"/>
      <c r="D38" s="6"/>
      <c r="E38" s="6"/>
      <c r="F38" s="6"/>
    </row>
    <row r="39" spans="1:9" ht="24">
      <c r="A39" s="6" t="s">
        <v>146</v>
      </c>
      <c r="B39" s="6"/>
      <c r="C39" s="6"/>
      <c r="D39" s="6"/>
      <c r="E39" s="6"/>
      <c r="F39" s="6"/>
    </row>
    <row r="40" spans="1:9" ht="24">
      <c r="A40" s="6" t="s">
        <v>147</v>
      </c>
      <c r="B40" s="6"/>
      <c r="C40" s="6"/>
      <c r="D40" s="6"/>
      <c r="E40" s="6"/>
      <c r="F40" s="6"/>
    </row>
    <row r="41" spans="1:9" ht="24">
      <c r="A41" s="6" t="s">
        <v>148</v>
      </c>
      <c r="B41" s="6"/>
      <c r="C41" s="6"/>
      <c r="D41" s="6"/>
      <c r="E41" s="6"/>
      <c r="F41" s="6"/>
    </row>
    <row r="42" spans="1:9" ht="24">
      <c r="A42" s="6" t="s">
        <v>150</v>
      </c>
      <c r="B42" s="6"/>
      <c r="C42" s="6"/>
      <c r="D42" s="6"/>
      <c r="E42" s="6"/>
      <c r="F42" s="6"/>
    </row>
    <row r="43" spans="1:9" ht="24">
      <c r="A43" s="6" t="s">
        <v>149</v>
      </c>
      <c r="B43" s="6"/>
      <c r="C43" s="6"/>
      <c r="D43" s="6"/>
      <c r="E43" s="6"/>
      <c r="F43" s="6"/>
    </row>
    <row r="44" spans="1:9" ht="24">
      <c r="A44" s="6"/>
      <c r="B44" s="6"/>
      <c r="C44" s="6"/>
      <c r="D44" s="6"/>
      <c r="E44" s="6"/>
      <c r="F44" s="6"/>
    </row>
  </sheetData>
  <mergeCells count="10">
    <mergeCell ref="A35:F35"/>
    <mergeCell ref="A1:F1"/>
    <mergeCell ref="A2:F2"/>
    <mergeCell ref="A3:F3"/>
    <mergeCell ref="A4:F4"/>
    <mergeCell ref="A5:F5"/>
    <mergeCell ref="A24:F24"/>
    <mergeCell ref="A21:F21"/>
    <mergeCell ref="A14:F14"/>
    <mergeCell ref="A26:F26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zoomScale="120" zoomScaleNormal="120" workbookViewId="0">
      <selection activeCell="E35" sqref="E35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0.7109375" style="2" customWidth="1"/>
    <col min="7" max="7" width="20.8554687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2" spans="2:9" s="45" customFormat="1">
      <c r="B2" s="162" t="s">
        <v>2</v>
      </c>
      <c r="C2" s="162"/>
      <c r="D2" s="162"/>
      <c r="E2" s="162"/>
      <c r="F2" s="162"/>
      <c r="G2" s="162"/>
      <c r="H2" s="50"/>
    </row>
    <row r="3" spans="2:9" s="52" customFormat="1" ht="27.75">
      <c r="B3" s="51" t="s">
        <v>64</v>
      </c>
      <c r="C3" s="51"/>
      <c r="D3" s="51"/>
      <c r="E3" s="51"/>
      <c r="F3" s="51"/>
      <c r="G3" s="51"/>
      <c r="H3" s="51"/>
      <c r="I3" s="51"/>
    </row>
    <row r="4" spans="2:9" s="47" customFormat="1" ht="27.75">
      <c r="B4" s="158" t="s">
        <v>63</v>
      </c>
      <c r="C4" s="158"/>
      <c r="D4" s="158"/>
      <c r="E4" s="158"/>
      <c r="F4" s="158"/>
      <c r="G4" s="158"/>
      <c r="H4" s="14"/>
      <c r="I4" s="46"/>
    </row>
    <row r="5" spans="2:9" s="83" customFormat="1" ht="27.75">
      <c r="B5" s="158" t="s">
        <v>60</v>
      </c>
      <c r="C5" s="158"/>
      <c r="D5" s="158"/>
      <c r="E5" s="158"/>
      <c r="F5" s="158"/>
      <c r="G5" s="158"/>
      <c r="H5" s="14"/>
      <c r="I5" s="14"/>
    </row>
    <row r="6" spans="2:9">
      <c r="B6" s="163"/>
      <c r="C6" s="163"/>
      <c r="D6" s="163"/>
      <c r="E6" s="163"/>
      <c r="F6" s="163"/>
      <c r="G6" s="163"/>
      <c r="H6" s="163"/>
    </row>
    <row r="7" spans="2:9" s="6" customFormat="1" ht="24">
      <c r="B7" s="69" t="s">
        <v>95</v>
      </c>
      <c r="F7" s="53"/>
      <c r="G7" s="53"/>
      <c r="H7" s="53"/>
    </row>
    <row r="8" spans="2:9" s="6" customFormat="1" ht="24">
      <c r="B8" s="84" t="s">
        <v>96</v>
      </c>
      <c r="C8" s="70"/>
      <c r="D8" s="70"/>
      <c r="E8" s="70"/>
      <c r="F8" s="85"/>
      <c r="G8" s="85"/>
      <c r="H8" s="53"/>
    </row>
    <row r="9" spans="2:9" s="6" customFormat="1" ht="24.75" thickBot="1">
      <c r="B9" s="84"/>
      <c r="C9" s="170" t="s">
        <v>3</v>
      </c>
      <c r="D9" s="170"/>
      <c r="E9" s="170"/>
      <c r="F9" s="86" t="s">
        <v>4</v>
      </c>
      <c r="G9" s="86" t="s">
        <v>5</v>
      </c>
      <c r="H9" s="53"/>
    </row>
    <row r="10" spans="2:9" s="6" customFormat="1" ht="24.75" thickTop="1">
      <c r="B10" s="84"/>
      <c r="C10" s="164" t="s">
        <v>1</v>
      </c>
      <c r="D10" s="165"/>
      <c r="E10" s="166"/>
      <c r="F10" s="87">
        <f>DATA!C69</f>
        <v>24</v>
      </c>
      <c r="G10" s="88">
        <f>F10*100/F$14</f>
        <v>36.92307692307692</v>
      </c>
      <c r="H10" s="53"/>
    </row>
    <row r="11" spans="2:9" s="6" customFormat="1" ht="24">
      <c r="B11" s="84"/>
      <c r="C11" s="167" t="s">
        <v>89</v>
      </c>
      <c r="D11" s="168"/>
      <c r="E11" s="169"/>
      <c r="F11" s="89">
        <v>23</v>
      </c>
      <c r="G11" s="88">
        <f t="shared" ref="G11:G14" si="0">F11*100/F$14</f>
        <v>35.384615384615387</v>
      </c>
      <c r="H11" s="53"/>
    </row>
    <row r="12" spans="2:9" s="6" customFormat="1" ht="24">
      <c r="B12" s="84"/>
      <c r="C12" s="167" t="s">
        <v>32</v>
      </c>
      <c r="D12" s="168"/>
      <c r="E12" s="169"/>
      <c r="F12" s="89">
        <v>15</v>
      </c>
      <c r="G12" s="88">
        <f t="shared" si="0"/>
        <v>23.076923076923077</v>
      </c>
      <c r="H12" s="53"/>
    </row>
    <row r="13" spans="2:9" s="6" customFormat="1" ht="24">
      <c r="B13" s="84"/>
      <c r="C13" s="167" t="s">
        <v>33</v>
      </c>
      <c r="D13" s="168"/>
      <c r="E13" s="169"/>
      <c r="F13" s="89">
        <f>DATA!C72</f>
        <v>3</v>
      </c>
      <c r="G13" s="88">
        <f t="shared" si="0"/>
        <v>4.615384615384615</v>
      </c>
      <c r="H13" s="53"/>
    </row>
    <row r="14" spans="2:9" s="6" customFormat="1" ht="24.75" thickBot="1">
      <c r="B14" s="84"/>
      <c r="C14" s="170" t="s">
        <v>6</v>
      </c>
      <c r="D14" s="170"/>
      <c r="E14" s="170"/>
      <c r="F14" s="91">
        <f>SUM(F10:F13)</f>
        <v>65</v>
      </c>
      <c r="G14" s="93">
        <f t="shared" si="0"/>
        <v>100</v>
      </c>
    </row>
    <row r="15" spans="2:9" s="13" customFormat="1" ht="24.75" thickTop="1">
      <c r="B15" s="48"/>
      <c r="C15" s="22"/>
      <c r="D15" s="22"/>
      <c r="E15" s="22"/>
      <c r="F15" s="49"/>
      <c r="G15" s="23"/>
    </row>
    <row r="16" spans="2:9" s="6" customFormat="1" ht="24">
      <c r="B16" s="84"/>
      <c r="C16" s="6" t="s">
        <v>97</v>
      </c>
      <c r="F16" s="53"/>
      <c r="G16" s="53"/>
    </row>
    <row r="17" spans="2:8" s="6" customFormat="1" ht="24">
      <c r="B17" s="6" t="s">
        <v>126</v>
      </c>
      <c r="F17" s="53"/>
      <c r="G17" s="53"/>
    </row>
    <row r="18" spans="2:8" s="6" customFormat="1" ht="24">
      <c r="F18" s="53"/>
      <c r="G18" s="53"/>
    </row>
    <row r="19" spans="2:8" s="6" customFormat="1" ht="24">
      <c r="B19" s="84" t="s">
        <v>98</v>
      </c>
      <c r="C19" s="70"/>
      <c r="D19" s="70"/>
      <c r="E19" s="70"/>
      <c r="F19" s="85"/>
      <c r="G19" s="85"/>
      <c r="H19" s="53"/>
    </row>
    <row r="20" spans="2:8" s="6" customFormat="1" ht="24.75" thickBot="1">
      <c r="B20" s="84"/>
      <c r="C20" s="170" t="s">
        <v>53</v>
      </c>
      <c r="D20" s="170"/>
      <c r="E20" s="170"/>
      <c r="F20" s="86" t="s">
        <v>4</v>
      </c>
      <c r="G20" s="86" t="s">
        <v>5</v>
      </c>
      <c r="H20" s="53"/>
    </row>
    <row r="21" spans="2:8" s="6" customFormat="1" ht="24.75" thickTop="1">
      <c r="B21" s="84"/>
      <c r="C21" s="164" t="s">
        <v>66</v>
      </c>
      <c r="D21" s="165"/>
      <c r="E21" s="166"/>
      <c r="F21" s="87">
        <f>DATA!C90</f>
        <v>24</v>
      </c>
      <c r="G21" s="88">
        <f>F21*100/F$14</f>
        <v>36.92307692307692</v>
      </c>
      <c r="H21" s="53"/>
    </row>
    <row r="22" spans="2:8" s="6" customFormat="1" ht="24">
      <c r="B22" s="84"/>
      <c r="C22" s="167" t="s">
        <v>67</v>
      </c>
      <c r="D22" s="168"/>
      <c r="E22" s="169"/>
      <c r="F22" s="89">
        <f>DATA!C91</f>
        <v>41</v>
      </c>
      <c r="G22" s="90">
        <f>F22*100/F$14</f>
        <v>63.07692307692308</v>
      </c>
      <c r="H22" s="53"/>
    </row>
    <row r="23" spans="2:8" s="6" customFormat="1" ht="24.75" thickBot="1">
      <c r="B23" s="84"/>
      <c r="C23" s="170" t="s">
        <v>6</v>
      </c>
      <c r="D23" s="170"/>
      <c r="E23" s="170"/>
      <c r="F23" s="91">
        <f>SUM(F21:F22)</f>
        <v>65</v>
      </c>
      <c r="G23" s="92">
        <f>SUM(G21:G22)</f>
        <v>100</v>
      </c>
    </row>
    <row r="24" spans="2:8" s="6" customFormat="1" ht="14.25" customHeight="1" thickTop="1">
      <c r="B24" s="84"/>
      <c r="C24" s="94"/>
      <c r="D24" s="94"/>
      <c r="E24" s="94"/>
      <c r="F24" s="95"/>
      <c r="G24" s="96"/>
    </row>
    <row r="25" spans="2:8" s="6" customFormat="1" ht="24">
      <c r="B25" s="84"/>
      <c r="C25" s="6" t="s">
        <v>100</v>
      </c>
      <c r="F25" s="53"/>
      <c r="G25" s="53"/>
    </row>
    <row r="26" spans="2:8" s="6" customFormat="1" ht="24">
      <c r="B26" s="6" t="s">
        <v>99</v>
      </c>
      <c r="F26" s="53"/>
      <c r="G26" s="53"/>
    </row>
  </sheetData>
  <mergeCells count="14">
    <mergeCell ref="C20:E20"/>
    <mergeCell ref="C21:E21"/>
    <mergeCell ref="C22:E22"/>
    <mergeCell ref="C23:E23"/>
    <mergeCell ref="C12:E12"/>
    <mergeCell ref="C13:E13"/>
    <mergeCell ref="C14:E14"/>
    <mergeCell ref="B2:G2"/>
    <mergeCell ref="B6:H6"/>
    <mergeCell ref="C10:E10"/>
    <mergeCell ref="C11:E11"/>
    <mergeCell ref="C9:E9"/>
    <mergeCell ref="B4:G4"/>
    <mergeCell ref="B5:G5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30" zoomScaleNormal="130" workbookViewId="0">
      <selection activeCell="A7" sqref="A7"/>
    </sheetView>
  </sheetViews>
  <sheetFormatPr defaultRowHeight="23.25"/>
  <cols>
    <col min="1" max="1" width="15" style="1" customWidth="1"/>
    <col min="2" max="2" width="9.140625" style="1"/>
    <col min="3" max="3" width="17.7109375" style="1" customWidth="1"/>
    <col min="4" max="4" width="23.7109375" style="1" customWidth="1"/>
    <col min="5" max="5" width="11.28515625" style="2" customWidth="1"/>
    <col min="6" max="6" width="15.140625" style="2" customWidth="1"/>
    <col min="7" max="7" width="16.42578125" style="2" customWidth="1"/>
    <col min="8" max="256" width="9.140625" style="1"/>
    <col min="257" max="257" width="12.42578125" style="1" customWidth="1"/>
    <col min="258" max="258" width="9.140625" style="1"/>
    <col min="259" max="259" width="17.7109375" style="1" customWidth="1"/>
    <col min="260" max="260" width="23.7109375" style="1" customWidth="1"/>
    <col min="261" max="261" width="8.140625" style="1" customWidth="1"/>
    <col min="262" max="262" width="12" style="1" customWidth="1"/>
    <col min="263" max="263" width="16.42578125" style="1" customWidth="1"/>
    <col min="264" max="512" width="9.140625" style="1"/>
    <col min="513" max="513" width="12.42578125" style="1" customWidth="1"/>
    <col min="514" max="514" width="9.140625" style="1"/>
    <col min="515" max="515" width="17.7109375" style="1" customWidth="1"/>
    <col min="516" max="516" width="23.7109375" style="1" customWidth="1"/>
    <col min="517" max="517" width="8.140625" style="1" customWidth="1"/>
    <col min="518" max="518" width="12" style="1" customWidth="1"/>
    <col min="519" max="519" width="16.42578125" style="1" customWidth="1"/>
    <col min="520" max="768" width="9.140625" style="1"/>
    <col min="769" max="769" width="12.42578125" style="1" customWidth="1"/>
    <col min="770" max="770" width="9.140625" style="1"/>
    <col min="771" max="771" width="17.7109375" style="1" customWidth="1"/>
    <col min="772" max="772" width="23.7109375" style="1" customWidth="1"/>
    <col min="773" max="773" width="8.140625" style="1" customWidth="1"/>
    <col min="774" max="774" width="12" style="1" customWidth="1"/>
    <col min="775" max="775" width="16.42578125" style="1" customWidth="1"/>
    <col min="776" max="1024" width="9.140625" style="1"/>
    <col min="1025" max="1025" width="12.42578125" style="1" customWidth="1"/>
    <col min="1026" max="1026" width="9.140625" style="1"/>
    <col min="1027" max="1027" width="17.7109375" style="1" customWidth="1"/>
    <col min="1028" max="1028" width="23.7109375" style="1" customWidth="1"/>
    <col min="1029" max="1029" width="8.140625" style="1" customWidth="1"/>
    <col min="1030" max="1030" width="12" style="1" customWidth="1"/>
    <col min="1031" max="1031" width="16.42578125" style="1" customWidth="1"/>
    <col min="1032" max="1280" width="9.140625" style="1"/>
    <col min="1281" max="1281" width="12.42578125" style="1" customWidth="1"/>
    <col min="1282" max="1282" width="9.140625" style="1"/>
    <col min="1283" max="1283" width="17.7109375" style="1" customWidth="1"/>
    <col min="1284" max="1284" width="23.7109375" style="1" customWidth="1"/>
    <col min="1285" max="1285" width="8.140625" style="1" customWidth="1"/>
    <col min="1286" max="1286" width="12" style="1" customWidth="1"/>
    <col min="1287" max="1287" width="16.42578125" style="1" customWidth="1"/>
    <col min="1288" max="1536" width="9.140625" style="1"/>
    <col min="1537" max="1537" width="12.42578125" style="1" customWidth="1"/>
    <col min="1538" max="1538" width="9.140625" style="1"/>
    <col min="1539" max="1539" width="17.7109375" style="1" customWidth="1"/>
    <col min="1540" max="1540" width="23.7109375" style="1" customWidth="1"/>
    <col min="1541" max="1541" width="8.140625" style="1" customWidth="1"/>
    <col min="1542" max="1542" width="12" style="1" customWidth="1"/>
    <col min="1543" max="1543" width="16.42578125" style="1" customWidth="1"/>
    <col min="1544" max="1792" width="9.140625" style="1"/>
    <col min="1793" max="1793" width="12.42578125" style="1" customWidth="1"/>
    <col min="1794" max="1794" width="9.140625" style="1"/>
    <col min="1795" max="1795" width="17.7109375" style="1" customWidth="1"/>
    <col min="1796" max="1796" width="23.7109375" style="1" customWidth="1"/>
    <col min="1797" max="1797" width="8.140625" style="1" customWidth="1"/>
    <col min="1798" max="1798" width="12" style="1" customWidth="1"/>
    <col min="1799" max="1799" width="16.42578125" style="1" customWidth="1"/>
    <col min="1800" max="2048" width="9.140625" style="1"/>
    <col min="2049" max="2049" width="12.42578125" style="1" customWidth="1"/>
    <col min="2050" max="2050" width="9.140625" style="1"/>
    <col min="2051" max="2051" width="17.7109375" style="1" customWidth="1"/>
    <col min="2052" max="2052" width="23.7109375" style="1" customWidth="1"/>
    <col min="2053" max="2053" width="8.140625" style="1" customWidth="1"/>
    <col min="2054" max="2054" width="12" style="1" customWidth="1"/>
    <col min="2055" max="2055" width="16.42578125" style="1" customWidth="1"/>
    <col min="2056" max="2304" width="9.140625" style="1"/>
    <col min="2305" max="2305" width="12.42578125" style="1" customWidth="1"/>
    <col min="2306" max="2306" width="9.140625" style="1"/>
    <col min="2307" max="2307" width="17.7109375" style="1" customWidth="1"/>
    <col min="2308" max="2308" width="23.7109375" style="1" customWidth="1"/>
    <col min="2309" max="2309" width="8.140625" style="1" customWidth="1"/>
    <col min="2310" max="2310" width="12" style="1" customWidth="1"/>
    <col min="2311" max="2311" width="16.42578125" style="1" customWidth="1"/>
    <col min="2312" max="2560" width="9.140625" style="1"/>
    <col min="2561" max="2561" width="12.42578125" style="1" customWidth="1"/>
    <col min="2562" max="2562" width="9.140625" style="1"/>
    <col min="2563" max="2563" width="17.7109375" style="1" customWidth="1"/>
    <col min="2564" max="2564" width="23.7109375" style="1" customWidth="1"/>
    <col min="2565" max="2565" width="8.140625" style="1" customWidth="1"/>
    <col min="2566" max="2566" width="12" style="1" customWidth="1"/>
    <col min="2567" max="2567" width="16.42578125" style="1" customWidth="1"/>
    <col min="2568" max="2816" width="9.140625" style="1"/>
    <col min="2817" max="2817" width="12.42578125" style="1" customWidth="1"/>
    <col min="2818" max="2818" width="9.140625" style="1"/>
    <col min="2819" max="2819" width="17.7109375" style="1" customWidth="1"/>
    <col min="2820" max="2820" width="23.7109375" style="1" customWidth="1"/>
    <col min="2821" max="2821" width="8.140625" style="1" customWidth="1"/>
    <col min="2822" max="2822" width="12" style="1" customWidth="1"/>
    <col min="2823" max="2823" width="16.42578125" style="1" customWidth="1"/>
    <col min="2824" max="3072" width="9.140625" style="1"/>
    <col min="3073" max="3073" width="12.42578125" style="1" customWidth="1"/>
    <col min="3074" max="3074" width="9.140625" style="1"/>
    <col min="3075" max="3075" width="17.7109375" style="1" customWidth="1"/>
    <col min="3076" max="3076" width="23.7109375" style="1" customWidth="1"/>
    <col min="3077" max="3077" width="8.140625" style="1" customWidth="1"/>
    <col min="3078" max="3078" width="12" style="1" customWidth="1"/>
    <col min="3079" max="3079" width="16.42578125" style="1" customWidth="1"/>
    <col min="3080" max="3328" width="9.140625" style="1"/>
    <col min="3329" max="3329" width="12.42578125" style="1" customWidth="1"/>
    <col min="3330" max="3330" width="9.140625" style="1"/>
    <col min="3331" max="3331" width="17.7109375" style="1" customWidth="1"/>
    <col min="3332" max="3332" width="23.7109375" style="1" customWidth="1"/>
    <col min="3333" max="3333" width="8.140625" style="1" customWidth="1"/>
    <col min="3334" max="3334" width="12" style="1" customWidth="1"/>
    <col min="3335" max="3335" width="16.42578125" style="1" customWidth="1"/>
    <col min="3336" max="3584" width="9.140625" style="1"/>
    <col min="3585" max="3585" width="12.42578125" style="1" customWidth="1"/>
    <col min="3586" max="3586" width="9.140625" style="1"/>
    <col min="3587" max="3587" width="17.7109375" style="1" customWidth="1"/>
    <col min="3588" max="3588" width="23.7109375" style="1" customWidth="1"/>
    <col min="3589" max="3589" width="8.140625" style="1" customWidth="1"/>
    <col min="3590" max="3590" width="12" style="1" customWidth="1"/>
    <col min="3591" max="3591" width="16.42578125" style="1" customWidth="1"/>
    <col min="3592" max="3840" width="9.140625" style="1"/>
    <col min="3841" max="3841" width="12.42578125" style="1" customWidth="1"/>
    <col min="3842" max="3842" width="9.140625" style="1"/>
    <col min="3843" max="3843" width="17.7109375" style="1" customWidth="1"/>
    <col min="3844" max="3844" width="23.7109375" style="1" customWidth="1"/>
    <col min="3845" max="3845" width="8.140625" style="1" customWidth="1"/>
    <col min="3846" max="3846" width="12" style="1" customWidth="1"/>
    <col min="3847" max="3847" width="16.42578125" style="1" customWidth="1"/>
    <col min="3848" max="4096" width="9.140625" style="1"/>
    <col min="4097" max="4097" width="12.42578125" style="1" customWidth="1"/>
    <col min="4098" max="4098" width="9.140625" style="1"/>
    <col min="4099" max="4099" width="17.7109375" style="1" customWidth="1"/>
    <col min="4100" max="4100" width="23.7109375" style="1" customWidth="1"/>
    <col min="4101" max="4101" width="8.140625" style="1" customWidth="1"/>
    <col min="4102" max="4102" width="12" style="1" customWidth="1"/>
    <col min="4103" max="4103" width="16.42578125" style="1" customWidth="1"/>
    <col min="4104" max="4352" width="9.140625" style="1"/>
    <col min="4353" max="4353" width="12.42578125" style="1" customWidth="1"/>
    <col min="4354" max="4354" width="9.140625" style="1"/>
    <col min="4355" max="4355" width="17.7109375" style="1" customWidth="1"/>
    <col min="4356" max="4356" width="23.7109375" style="1" customWidth="1"/>
    <col min="4357" max="4357" width="8.140625" style="1" customWidth="1"/>
    <col min="4358" max="4358" width="12" style="1" customWidth="1"/>
    <col min="4359" max="4359" width="16.42578125" style="1" customWidth="1"/>
    <col min="4360" max="4608" width="9.140625" style="1"/>
    <col min="4609" max="4609" width="12.42578125" style="1" customWidth="1"/>
    <col min="4610" max="4610" width="9.140625" style="1"/>
    <col min="4611" max="4611" width="17.7109375" style="1" customWidth="1"/>
    <col min="4612" max="4612" width="23.7109375" style="1" customWidth="1"/>
    <col min="4613" max="4613" width="8.140625" style="1" customWidth="1"/>
    <col min="4614" max="4614" width="12" style="1" customWidth="1"/>
    <col min="4615" max="4615" width="16.42578125" style="1" customWidth="1"/>
    <col min="4616" max="4864" width="9.140625" style="1"/>
    <col min="4865" max="4865" width="12.42578125" style="1" customWidth="1"/>
    <col min="4866" max="4866" width="9.140625" style="1"/>
    <col min="4867" max="4867" width="17.7109375" style="1" customWidth="1"/>
    <col min="4868" max="4868" width="23.7109375" style="1" customWidth="1"/>
    <col min="4869" max="4869" width="8.140625" style="1" customWidth="1"/>
    <col min="4870" max="4870" width="12" style="1" customWidth="1"/>
    <col min="4871" max="4871" width="16.42578125" style="1" customWidth="1"/>
    <col min="4872" max="5120" width="9.140625" style="1"/>
    <col min="5121" max="5121" width="12.42578125" style="1" customWidth="1"/>
    <col min="5122" max="5122" width="9.140625" style="1"/>
    <col min="5123" max="5123" width="17.7109375" style="1" customWidth="1"/>
    <col min="5124" max="5124" width="23.7109375" style="1" customWidth="1"/>
    <col min="5125" max="5125" width="8.140625" style="1" customWidth="1"/>
    <col min="5126" max="5126" width="12" style="1" customWidth="1"/>
    <col min="5127" max="5127" width="16.42578125" style="1" customWidth="1"/>
    <col min="5128" max="5376" width="9.140625" style="1"/>
    <col min="5377" max="5377" width="12.42578125" style="1" customWidth="1"/>
    <col min="5378" max="5378" width="9.140625" style="1"/>
    <col min="5379" max="5379" width="17.7109375" style="1" customWidth="1"/>
    <col min="5380" max="5380" width="23.7109375" style="1" customWidth="1"/>
    <col min="5381" max="5381" width="8.140625" style="1" customWidth="1"/>
    <col min="5382" max="5382" width="12" style="1" customWidth="1"/>
    <col min="5383" max="5383" width="16.42578125" style="1" customWidth="1"/>
    <col min="5384" max="5632" width="9.140625" style="1"/>
    <col min="5633" max="5633" width="12.42578125" style="1" customWidth="1"/>
    <col min="5634" max="5634" width="9.140625" style="1"/>
    <col min="5635" max="5635" width="17.7109375" style="1" customWidth="1"/>
    <col min="5636" max="5636" width="23.7109375" style="1" customWidth="1"/>
    <col min="5637" max="5637" width="8.140625" style="1" customWidth="1"/>
    <col min="5638" max="5638" width="12" style="1" customWidth="1"/>
    <col min="5639" max="5639" width="16.42578125" style="1" customWidth="1"/>
    <col min="5640" max="5888" width="9.140625" style="1"/>
    <col min="5889" max="5889" width="12.42578125" style="1" customWidth="1"/>
    <col min="5890" max="5890" width="9.140625" style="1"/>
    <col min="5891" max="5891" width="17.7109375" style="1" customWidth="1"/>
    <col min="5892" max="5892" width="23.7109375" style="1" customWidth="1"/>
    <col min="5893" max="5893" width="8.140625" style="1" customWidth="1"/>
    <col min="5894" max="5894" width="12" style="1" customWidth="1"/>
    <col min="5895" max="5895" width="16.42578125" style="1" customWidth="1"/>
    <col min="5896" max="6144" width="9.140625" style="1"/>
    <col min="6145" max="6145" width="12.42578125" style="1" customWidth="1"/>
    <col min="6146" max="6146" width="9.140625" style="1"/>
    <col min="6147" max="6147" width="17.7109375" style="1" customWidth="1"/>
    <col min="6148" max="6148" width="23.7109375" style="1" customWidth="1"/>
    <col min="6149" max="6149" width="8.140625" style="1" customWidth="1"/>
    <col min="6150" max="6150" width="12" style="1" customWidth="1"/>
    <col min="6151" max="6151" width="16.42578125" style="1" customWidth="1"/>
    <col min="6152" max="6400" width="9.140625" style="1"/>
    <col min="6401" max="6401" width="12.42578125" style="1" customWidth="1"/>
    <col min="6402" max="6402" width="9.140625" style="1"/>
    <col min="6403" max="6403" width="17.7109375" style="1" customWidth="1"/>
    <col min="6404" max="6404" width="23.7109375" style="1" customWidth="1"/>
    <col min="6405" max="6405" width="8.140625" style="1" customWidth="1"/>
    <col min="6406" max="6406" width="12" style="1" customWidth="1"/>
    <col min="6407" max="6407" width="16.42578125" style="1" customWidth="1"/>
    <col min="6408" max="6656" width="9.140625" style="1"/>
    <col min="6657" max="6657" width="12.42578125" style="1" customWidth="1"/>
    <col min="6658" max="6658" width="9.140625" style="1"/>
    <col min="6659" max="6659" width="17.7109375" style="1" customWidth="1"/>
    <col min="6660" max="6660" width="23.7109375" style="1" customWidth="1"/>
    <col min="6661" max="6661" width="8.140625" style="1" customWidth="1"/>
    <col min="6662" max="6662" width="12" style="1" customWidth="1"/>
    <col min="6663" max="6663" width="16.42578125" style="1" customWidth="1"/>
    <col min="6664" max="6912" width="9.140625" style="1"/>
    <col min="6913" max="6913" width="12.42578125" style="1" customWidth="1"/>
    <col min="6914" max="6914" width="9.140625" style="1"/>
    <col min="6915" max="6915" width="17.7109375" style="1" customWidth="1"/>
    <col min="6916" max="6916" width="23.7109375" style="1" customWidth="1"/>
    <col min="6917" max="6917" width="8.140625" style="1" customWidth="1"/>
    <col min="6918" max="6918" width="12" style="1" customWidth="1"/>
    <col min="6919" max="6919" width="16.42578125" style="1" customWidth="1"/>
    <col min="6920" max="7168" width="9.140625" style="1"/>
    <col min="7169" max="7169" width="12.42578125" style="1" customWidth="1"/>
    <col min="7170" max="7170" width="9.140625" style="1"/>
    <col min="7171" max="7171" width="17.7109375" style="1" customWidth="1"/>
    <col min="7172" max="7172" width="23.7109375" style="1" customWidth="1"/>
    <col min="7173" max="7173" width="8.140625" style="1" customWidth="1"/>
    <col min="7174" max="7174" width="12" style="1" customWidth="1"/>
    <col min="7175" max="7175" width="16.42578125" style="1" customWidth="1"/>
    <col min="7176" max="7424" width="9.140625" style="1"/>
    <col min="7425" max="7425" width="12.42578125" style="1" customWidth="1"/>
    <col min="7426" max="7426" width="9.140625" style="1"/>
    <col min="7427" max="7427" width="17.7109375" style="1" customWidth="1"/>
    <col min="7428" max="7428" width="23.7109375" style="1" customWidth="1"/>
    <col min="7429" max="7429" width="8.140625" style="1" customWidth="1"/>
    <col min="7430" max="7430" width="12" style="1" customWidth="1"/>
    <col min="7431" max="7431" width="16.42578125" style="1" customWidth="1"/>
    <col min="7432" max="7680" width="9.140625" style="1"/>
    <col min="7681" max="7681" width="12.42578125" style="1" customWidth="1"/>
    <col min="7682" max="7682" width="9.140625" style="1"/>
    <col min="7683" max="7683" width="17.7109375" style="1" customWidth="1"/>
    <col min="7684" max="7684" width="23.7109375" style="1" customWidth="1"/>
    <col min="7685" max="7685" width="8.140625" style="1" customWidth="1"/>
    <col min="7686" max="7686" width="12" style="1" customWidth="1"/>
    <col min="7687" max="7687" width="16.42578125" style="1" customWidth="1"/>
    <col min="7688" max="7936" width="9.140625" style="1"/>
    <col min="7937" max="7937" width="12.42578125" style="1" customWidth="1"/>
    <col min="7938" max="7938" width="9.140625" style="1"/>
    <col min="7939" max="7939" width="17.7109375" style="1" customWidth="1"/>
    <col min="7940" max="7940" width="23.7109375" style="1" customWidth="1"/>
    <col min="7941" max="7941" width="8.140625" style="1" customWidth="1"/>
    <col min="7942" max="7942" width="12" style="1" customWidth="1"/>
    <col min="7943" max="7943" width="16.42578125" style="1" customWidth="1"/>
    <col min="7944" max="8192" width="9.140625" style="1"/>
    <col min="8193" max="8193" width="12.42578125" style="1" customWidth="1"/>
    <col min="8194" max="8194" width="9.140625" style="1"/>
    <col min="8195" max="8195" width="17.7109375" style="1" customWidth="1"/>
    <col min="8196" max="8196" width="23.7109375" style="1" customWidth="1"/>
    <col min="8197" max="8197" width="8.140625" style="1" customWidth="1"/>
    <col min="8198" max="8198" width="12" style="1" customWidth="1"/>
    <col min="8199" max="8199" width="16.42578125" style="1" customWidth="1"/>
    <col min="8200" max="8448" width="9.140625" style="1"/>
    <col min="8449" max="8449" width="12.42578125" style="1" customWidth="1"/>
    <col min="8450" max="8450" width="9.140625" style="1"/>
    <col min="8451" max="8451" width="17.7109375" style="1" customWidth="1"/>
    <col min="8452" max="8452" width="23.7109375" style="1" customWidth="1"/>
    <col min="8453" max="8453" width="8.140625" style="1" customWidth="1"/>
    <col min="8454" max="8454" width="12" style="1" customWidth="1"/>
    <col min="8455" max="8455" width="16.42578125" style="1" customWidth="1"/>
    <col min="8456" max="8704" width="9.140625" style="1"/>
    <col min="8705" max="8705" width="12.42578125" style="1" customWidth="1"/>
    <col min="8706" max="8706" width="9.140625" style="1"/>
    <col min="8707" max="8707" width="17.7109375" style="1" customWidth="1"/>
    <col min="8708" max="8708" width="23.7109375" style="1" customWidth="1"/>
    <col min="8709" max="8709" width="8.140625" style="1" customWidth="1"/>
    <col min="8710" max="8710" width="12" style="1" customWidth="1"/>
    <col min="8711" max="8711" width="16.42578125" style="1" customWidth="1"/>
    <col min="8712" max="8960" width="9.140625" style="1"/>
    <col min="8961" max="8961" width="12.42578125" style="1" customWidth="1"/>
    <col min="8962" max="8962" width="9.140625" style="1"/>
    <col min="8963" max="8963" width="17.7109375" style="1" customWidth="1"/>
    <col min="8964" max="8964" width="23.7109375" style="1" customWidth="1"/>
    <col min="8965" max="8965" width="8.140625" style="1" customWidth="1"/>
    <col min="8966" max="8966" width="12" style="1" customWidth="1"/>
    <col min="8967" max="8967" width="16.42578125" style="1" customWidth="1"/>
    <col min="8968" max="9216" width="9.140625" style="1"/>
    <col min="9217" max="9217" width="12.42578125" style="1" customWidth="1"/>
    <col min="9218" max="9218" width="9.140625" style="1"/>
    <col min="9219" max="9219" width="17.7109375" style="1" customWidth="1"/>
    <col min="9220" max="9220" width="23.7109375" style="1" customWidth="1"/>
    <col min="9221" max="9221" width="8.140625" style="1" customWidth="1"/>
    <col min="9222" max="9222" width="12" style="1" customWidth="1"/>
    <col min="9223" max="9223" width="16.42578125" style="1" customWidth="1"/>
    <col min="9224" max="9472" width="9.140625" style="1"/>
    <col min="9473" max="9473" width="12.42578125" style="1" customWidth="1"/>
    <col min="9474" max="9474" width="9.140625" style="1"/>
    <col min="9475" max="9475" width="17.7109375" style="1" customWidth="1"/>
    <col min="9476" max="9476" width="23.7109375" style="1" customWidth="1"/>
    <col min="9477" max="9477" width="8.140625" style="1" customWidth="1"/>
    <col min="9478" max="9478" width="12" style="1" customWidth="1"/>
    <col min="9479" max="9479" width="16.42578125" style="1" customWidth="1"/>
    <col min="9480" max="9728" width="9.140625" style="1"/>
    <col min="9729" max="9729" width="12.42578125" style="1" customWidth="1"/>
    <col min="9730" max="9730" width="9.140625" style="1"/>
    <col min="9731" max="9731" width="17.7109375" style="1" customWidth="1"/>
    <col min="9732" max="9732" width="23.7109375" style="1" customWidth="1"/>
    <col min="9733" max="9733" width="8.140625" style="1" customWidth="1"/>
    <col min="9734" max="9734" width="12" style="1" customWidth="1"/>
    <col min="9735" max="9735" width="16.42578125" style="1" customWidth="1"/>
    <col min="9736" max="9984" width="9.140625" style="1"/>
    <col min="9985" max="9985" width="12.42578125" style="1" customWidth="1"/>
    <col min="9986" max="9986" width="9.140625" style="1"/>
    <col min="9987" max="9987" width="17.7109375" style="1" customWidth="1"/>
    <col min="9988" max="9988" width="23.7109375" style="1" customWidth="1"/>
    <col min="9989" max="9989" width="8.140625" style="1" customWidth="1"/>
    <col min="9990" max="9990" width="12" style="1" customWidth="1"/>
    <col min="9991" max="9991" width="16.42578125" style="1" customWidth="1"/>
    <col min="9992" max="10240" width="9.140625" style="1"/>
    <col min="10241" max="10241" width="12.42578125" style="1" customWidth="1"/>
    <col min="10242" max="10242" width="9.140625" style="1"/>
    <col min="10243" max="10243" width="17.7109375" style="1" customWidth="1"/>
    <col min="10244" max="10244" width="23.7109375" style="1" customWidth="1"/>
    <col min="10245" max="10245" width="8.140625" style="1" customWidth="1"/>
    <col min="10246" max="10246" width="12" style="1" customWidth="1"/>
    <col min="10247" max="10247" width="16.42578125" style="1" customWidth="1"/>
    <col min="10248" max="10496" width="9.140625" style="1"/>
    <col min="10497" max="10497" width="12.42578125" style="1" customWidth="1"/>
    <col min="10498" max="10498" width="9.140625" style="1"/>
    <col min="10499" max="10499" width="17.7109375" style="1" customWidth="1"/>
    <col min="10500" max="10500" width="23.7109375" style="1" customWidth="1"/>
    <col min="10501" max="10501" width="8.140625" style="1" customWidth="1"/>
    <col min="10502" max="10502" width="12" style="1" customWidth="1"/>
    <col min="10503" max="10503" width="16.42578125" style="1" customWidth="1"/>
    <col min="10504" max="10752" width="9.140625" style="1"/>
    <col min="10753" max="10753" width="12.42578125" style="1" customWidth="1"/>
    <col min="10754" max="10754" width="9.140625" style="1"/>
    <col min="10755" max="10755" width="17.7109375" style="1" customWidth="1"/>
    <col min="10756" max="10756" width="23.7109375" style="1" customWidth="1"/>
    <col min="10757" max="10757" width="8.140625" style="1" customWidth="1"/>
    <col min="10758" max="10758" width="12" style="1" customWidth="1"/>
    <col min="10759" max="10759" width="16.42578125" style="1" customWidth="1"/>
    <col min="10760" max="11008" width="9.140625" style="1"/>
    <col min="11009" max="11009" width="12.42578125" style="1" customWidth="1"/>
    <col min="11010" max="11010" width="9.140625" style="1"/>
    <col min="11011" max="11011" width="17.7109375" style="1" customWidth="1"/>
    <col min="11012" max="11012" width="23.7109375" style="1" customWidth="1"/>
    <col min="11013" max="11013" width="8.140625" style="1" customWidth="1"/>
    <col min="11014" max="11014" width="12" style="1" customWidth="1"/>
    <col min="11015" max="11015" width="16.42578125" style="1" customWidth="1"/>
    <col min="11016" max="11264" width="9.140625" style="1"/>
    <col min="11265" max="11265" width="12.42578125" style="1" customWidth="1"/>
    <col min="11266" max="11266" width="9.140625" style="1"/>
    <col min="11267" max="11267" width="17.7109375" style="1" customWidth="1"/>
    <col min="11268" max="11268" width="23.7109375" style="1" customWidth="1"/>
    <col min="11269" max="11269" width="8.140625" style="1" customWidth="1"/>
    <col min="11270" max="11270" width="12" style="1" customWidth="1"/>
    <col min="11271" max="11271" width="16.42578125" style="1" customWidth="1"/>
    <col min="11272" max="11520" width="9.140625" style="1"/>
    <col min="11521" max="11521" width="12.42578125" style="1" customWidth="1"/>
    <col min="11522" max="11522" width="9.140625" style="1"/>
    <col min="11523" max="11523" width="17.7109375" style="1" customWidth="1"/>
    <col min="11524" max="11524" width="23.7109375" style="1" customWidth="1"/>
    <col min="11525" max="11525" width="8.140625" style="1" customWidth="1"/>
    <col min="11526" max="11526" width="12" style="1" customWidth="1"/>
    <col min="11527" max="11527" width="16.42578125" style="1" customWidth="1"/>
    <col min="11528" max="11776" width="9.140625" style="1"/>
    <col min="11777" max="11777" width="12.42578125" style="1" customWidth="1"/>
    <col min="11778" max="11778" width="9.140625" style="1"/>
    <col min="11779" max="11779" width="17.7109375" style="1" customWidth="1"/>
    <col min="11780" max="11780" width="23.7109375" style="1" customWidth="1"/>
    <col min="11781" max="11781" width="8.140625" style="1" customWidth="1"/>
    <col min="11782" max="11782" width="12" style="1" customWidth="1"/>
    <col min="11783" max="11783" width="16.42578125" style="1" customWidth="1"/>
    <col min="11784" max="12032" width="9.140625" style="1"/>
    <col min="12033" max="12033" width="12.42578125" style="1" customWidth="1"/>
    <col min="12034" max="12034" width="9.140625" style="1"/>
    <col min="12035" max="12035" width="17.7109375" style="1" customWidth="1"/>
    <col min="12036" max="12036" width="23.7109375" style="1" customWidth="1"/>
    <col min="12037" max="12037" width="8.140625" style="1" customWidth="1"/>
    <col min="12038" max="12038" width="12" style="1" customWidth="1"/>
    <col min="12039" max="12039" width="16.42578125" style="1" customWidth="1"/>
    <col min="12040" max="12288" width="9.140625" style="1"/>
    <col min="12289" max="12289" width="12.42578125" style="1" customWidth="1"/>
    <col min="12290" max="12290" width="9.140625" style="1"/>
    <col min="12291" max="12291" width="17.7109375" style="1" customWidth="1"/>
    <col min="12292" max="12292" width="23.7109375" style="1" customWidth="1"/>
    <col min="12293" max="12293" width="8.140625" style="1" customWidth="1"/>
    <col min="12294" max="12294" width="12" style="1" customWidth="1"/>
    <col min="12295" max="12295" width="16.42578125" style="1" customWidth="1"/>
    <col min="12296" max="12544" width="9.140625" style="1"/>
    <col min="12545" max="12545" width="12.42578125" style="1" customWidth="1"/>
    <col min="12546" max="12546" width="9.140625" style="1"/>
    <col min="12547" max="12547" width="17.7109375" style="1" customWidth="1"/>
    <col min="12548" max="12548" width="23.7109375" style="1" customWidth="1"/>
    <col min="12549" max="12549" width="8.140625" style="1" customWidth="1"/>
    <col min="12550" max="12550" width="12" style="1" customWidth="1"/>
    <col min="12551" max="12551" width="16.42578125" style="1" customWidth="1"/>
    <col min="12552" max="12800" width="9.140625" style="1"/>
    <col min="12801" max="12801" width="12.42578125" style="1" customWidth="1"/>
    <col min="12802" max="12802" width="9.140625" style="1"/>
    <col min="12803" max="12803" width="17.7109375" style="1" customWidth="1"/>
    <col min="12804" max="12804" width="23.7109375" style="1" customWidth="1"/>
    <col min="12805" max="12805" width="8.140625" style="1" customWidth="1"/>
    <col min="12806" max="12806" width="12" style="1" customWidth="1"/>
    <col min="12807" max="12807" width="16.42578125" style="1" customWidth="1"/>
    <col min="12808" max="13056" width="9.140625" style="1"/>
    <col min="13057" max="13057" width="12.42578125" style="1" customWidth="1"/>
    <col min="13058" max="13058" width="9.140625" style="1"/>
    <col min="13059" max="13059" width="17.7109375" style="1" customWidth="1"/>
    <col min="13060" max="13060" width="23.7109375" style="1" customWidth="1"/>
    <col min="13061" max="13061" width="8.140625" style="1" customWidth="1"/>
    <col min="13062" max="13062" width="12" style="1" customWidth="1"/>
    <col min="13063" max="13063" width="16.42578125" style="1" customWidth="1"/>
    <col min="13064" max="13312" width="9.140625" style="1"/>
    <col min="13313" max="13313" width="12.42578125" style="1" customWidth="1"/>
    <col min="13314" max="13314" width="9.140625" style="1"/>
    <col min="13315" max="13315" width="17.7109375" style="1" customWidth="1"/>
    <col min="13316" max="13316" width="23.7109375" style="1" customWidth="1"/>
    <col min="13317" max="13317" width="8.140625" style="1" customWidth="1"/>
    <col min="13318" max="13318" width="12" style="1" customWidth="1"/>
    <col min="13319" max="13319" width="16.42578125" style="1" customWidth="1"/>
    <col min="13320" max="13568" width="9.140625" style="1"/>
    <col min="13569" max="13569" width="12.42578125" style="1" customWidth="1"/>
    <col min="13570" max="13570" width="9.140625" style="1"/>
    <col min="13571" max="13571" width="17.7109375" style="1" customWidth="1"/>
    <col min="13572" max="13572" width="23.7109375" style="1" customWidth="1"/>
    <col min="13573" max="13573" width="8.140625" style="1" customWidth="1"/>
    <col min="13574" max="13574" width="12" style="1" customWidth="1"/>
    <col min="13575" max="13575" width="16.42578125" style="1" customWidth="1"/>
    <col min="13576" max="13824" width="9.140625" style="1"/>
    <col min="13825" max="13825" width="12.42578125" style="1" customWidth="1"/>
    <col min="13826" max="13826" width="9.140625" style="1"/>
    <col min="13827" max="13827" width="17.7109375" style="1" customWidth="1"/>
    <col min="13828" max="13828" width="23.7109375" style="1" customWidth="1"/>
    <col min="13829" max="13829" width="8.140625" style="1" customWidth="1"/>
    <col min="13830" max="13830" width="12" style="1" customWidth="1"/>
    <col min="13831" max="13831" width="16.42578125" style="1" customWidth="1"/>
    <col min="13832" max="14080" width="9.140625" style="1"/>
    <col min="14081" max="14081" width="12.42578125" style="1" customWidth="1"/>
    <col min="14082" max="14082" width="9.140625" style="1"/>
    <col min="14083" max="14083" width="17.7109375" style="1" customWidth="1"/>
    <col min="14084" max="14084" width="23.7109375" style="1" customWidth="1"/>
    <col min="14085" max="14085" width="8.140625" style="1" customWidth="1"/>
    <col min="14086" max="14086" width="12" style="1" customWidth="1"/>
    <col min="14087" max="14087" width="16.42578125" style="1" customWidth="1"/>
    <col min="14088" max="14336" width="9.140625" style="1"/>
    <col min="14337" max="14337" width="12.42578125" style="1" customWidth="1"/>
    <col min="14338" max="14338" width="9.140625" style="1"/>
    <col min="14339" max="14339" width="17.7109375" style="1" customWidth="1"/>
    <col min="14340" max="14340" width="23.7109375" style="1" customWidth="1"/>
    <col min="14341" max="14341" width="8.140625" style="1" customWidth="1"/>
    <col min="14342" max="14342" width="12" style="1" customWidth="1"/>
    <col min="14343" max="14343" width="16.42578125" style="1" customWidth="1"/>
    <col min="14344" max="14592" width="9.140625" style="1"/>
    <col min="14593" max="14593" width="12.42578125" style="1" customWidth="1"/>
    <col min="14594" max="14594" width="9.140625" style="1"/>
    <col min="14595" max="14595" width="17.7109375" style="1" customWidth="1"/>
    <col min="14596" max="14596" width="23.7109375" style="1" customWidth="1"/>
    <col min="14597" max="14597" width="8.140625" style="1" customWidth="1"/>
    <col min="14598" max="14598" width="12" style="1" customWidth="1"/>
    <col min="14599" max="14599" width="16.42578125" style="1" customWidth="1"/>
    <col min="14600" max="14848" width="9.140625" style="1"/>
    <col min="14849" max="14849" width="12.42578125" style="1" customWidth="1"/>
    <col min="14850" max="14850" width="9.140625" style="1"/>
    <col min="14851" max="14851" width="17.7109375" style="1" customWidth="1"/>
    <col min="14852" max="14852" width="23.7109375" style="1" customWidth="1"/>
    <col min="14853" max="14853" width="8.140625" style="1" customWidth="1"/>
    <col min="14854" max="14854" width="12" style="1" customWidth="1"/>
    <col min="14855" max="14855" width="16.42578125" style="1" customWidth="1"/>
    <col min="14856" max="15104" width="9.140625" style="1"/>
    <col min="15105" max="15105" width="12.42578125" style="1" customWidth="1"/>
    <col min="15106" max="15106" width="9.140625" style="1"/>
    <col min="15107" max="15107" width="17.7109375" style="1" customWidth="1"/>
    <col min="15108" max="15108" width="23.7109375" style="1" customWidth="1"/>
    <col min="15109" max="15109" width="8.140625" style="1" customWidth="1"/>
    <col min="15110" max="15110" width="12" style="1" customWidth="1"/>
    <col min="15111" max="15111" width="16.42578125" style="1" customWidth="1"/>
    <col min="15112" max="15360" width="9.140625" style="1"/>
    <col min="15361" max="15361" width="12.42578125" style="1" customWidth="1"/>
    <col min="15362" max="15362" width="9.140625" style="1"/>
    <col min="15363" max="15363" width="17.7109375" style="1" customWidth="1"/>
    <col min="15364" max="15364" width="23.7109375" style="1" customWidth="1"/>
    <col min="15365" max="15365" width="8.140625" style="1" customWidth="1"/>
    <col min="15366" max="15366" width="12" style="1" customWidth="1"/>
    <col min="15367" max="15367" width="16.42578125" style="1" customWidth="1"/>
    <col min="15368" max="15616" width="9.140625" style="1"/>
    <col min="15617" max="15617" width="12.42578125" style="1" customWidth="1"/>
    <col min="15618" max="15618" width="9.140625" style="1"/>
    <col min="15619" max="15619" width="17.7109375" style="1" customWidth="1"/>
    <col min="15620" max="15620" width="23.7109375" style="1" customWidth="1"/>
    <col min="15621" max="15621" width="8.140625" style="1" customWidth="1"/>
    <col min="15622" max="15622" width="12" style="1" customWidth="1"/>
    <col min="15623" max="15623" width="16.42578125" style="1" customWidth="1"/>
    <col min="15624" max="15872" width="9.140625" style="1"/>
    <col min="15873" max="15873" width="12.42578125" style="1" customWidth="1"/>
    <col min="15874" max="15874" width="9.140625" style="1"/>
    <col min="15875" max="15875" width="17.7109375" style="1" customWidth="1"/>
    <col min="15876" max="15876" width="23.7109375" style="1" customWidth="1"/>
    <col min="15877" max="15877" width="8.140625" style="1" customWidth="1"/>
    <col min="15878" max="15878" width="12" style="1" customWidth="1"/>
    <col min="15879" max="15879" width="16.42578125" style="1" customWidth="1"/>
    <col min="15880" max="16128" width="9.140625" style="1"/>
    <col min="16129" max="16129" width="12.42578125" style="1" customWidth="1"/>
    <col min="16130" max="16130" width="9.140625" style="1"/>
    <col min="16131" max="16131" width="17.7109375" style="1" customWidth="1"/>
    <col min="16132" max="16132" width="23.7109375" style="1" customWidth="1"/>
    <col min="16133" max="16133" width="8.140625" style="1" customWidth="1"/>
    <col min="16134" max="16134" width="12" style="1" customWidth="1"/>
    <col min="16135" max="16135" width="16.42578125" style="1" customWidth="1"/>
    <col min="16136" max="16384" width="9.140625" style="1"/>
  </cols>
  <sheetData>
    <row r="1" spans="1:8" s="7" customFormat="1" ht="24">
      <c r="A1" s="177" t="s">
        <v>31</v>
      </c>
      <c r="B1" s="177"/>
      <c r="C1" s="177"/>
      <c r="D1" s="177"/>
      <c r="E1" s="177"/>
      <c r="F1" s="177"/>
      <c r="G1" s="177"/>
      <c r="H1" s="27"/>
    </row>
    <row r="2" spans="1:8">
      <c r="A2" s="28"/>
      <c r="B2" s="28"/>
      <c r="C2" s="28"/>
      <c r="D2" s="28"/>
      <c r="E2" s="28"/>
      <c r="F2" s="28"/>
      <c r="G2" s="29"/>
      <c r="H2" s="29"/>
    </row>
    <row r="3" spans="1:8" s="6" customFormat="1" ht="24">
      <c r="A3" s="84" t="s">
        <v>165</v>
      </c>
      <c r="E3" s="53"/>
      <c r="F3" s="53"/>
      <c r="G3" s="53"/>
    </row>
    <row r="4" spans="1:8" s="6" customFormat="1" ht="24.75" thickBot="1">
      <c r="A4" s="84"/>
      <c r="B4" s="178" t="s">
        <v>40</v>
      </c>
      <c r="C4" s="179"/>
      <c r="D4" s="179"/>
      <c r="E4" s="97" t="s">
        <v>4</v>
      </c>
      <c r="F4" s="97" t="s">
        <v>5</v>
      </c>
      <c r="G4" s="53"/>
    </row>
    <row r="5" spans="1:8" s="6" customFormat="1" ht="23.25" customHeight="1" thickTop="1">
      <c r="B5" s="99" t="s">
        <v>42</v>
      </c>
      <c r="C5" s="100"/>
      <c r="D5" s="101"/>
      <c r="E5" s="89">
        <v>13</v>
      </c>
      <c r="F5" s="90">
        <f t="shared" ref="F5:F18" si="0">E5*100/$E$18</f>
        <v>20</v>
      </c>
      <c r="G5" s="53"/>
    </row>
    <row r="6" spans="1:8" s="6" customFormat="1" ht="23.25" customHeight="1">
      <c r="B6" s="171" t="s">
        <v>41</v>
      </c>
      <c r="C6" s="172"/>
      <c r="D6" s="173"/>
      <c r="E6" s="98">
        <v>11</v>
      </c>
      <c r="F6" s="90">
        <f t="shared" si="0"/>
        <v>16.923076923076923</v>
      </c>
      <c r="G6" s="53"/>
    </row>
    <row r="7" spans="1:8" s="6" customFormat="1" ht="23.25" customHeight="1">
      <c r="B7" s="171" t="s">
        <v>57</v>
      </c>
      <c r="C7" s="172"/>
      <c r="D7" s="173"/>
      <c r="E7" s="98">
        <v>9</v>
      </c>
      <c r="F7" s="90">
        <f t="shared" si="0"/>
        <v>13.846153846153847</v>
      </c>
      <c r="G7" s="53"/>
    </row>
    <row r="8" spans="1:8" s="6" customFormat="1" ht="23.25" customHeight="1">
      <c r="B8" s="171" t="s">
        <v>45</v>
      </c>
      <c r="C8" s="172"/>
      <c r="D8" s="173"/>
      <c r="E8" s="98">
        <v>5</v>
      </c>
      <c r="F8" s="90">
        <f t="shared" si="0"/>
        <v>7.6923076923076925</v>
      </c>
      <c r="G8" s="53"/>
    </row>
    <row r="9" spans="1:8" s="6" customFormat="1" ht="23.25" customHeight="1">
      <c r="B9" s="171" t="s">
        <v>44</v>
      </c>
      <c r="C9" s="172"/>
      <c r="D9" s="173"/>
      <c r="E9" s="98">
        <v>5</v>
      </c>
      <c r="F9" s="90">
        <f t="shared" si="0"/>
        <v>7.6923076923076925</v>
      </c>
      <c r="G9" s="53"/>
    </row>
    <row r="10" spans="1:8" s="6" customFormat="1" ht="23.25" customHeight="1">
      <c r="B10" s="99" t="s">
        <v>48</v>
      </c>
      <c r="C10" s="100"/>
      <c r="D10" s="101"/>
      <c r="E10" s="89">
        <v>4</v>
      </c>
      <c r="F10" s="90">
        <f t="shared" si="0"/>
        <v>6.1538461538461542</v>
      </c>
      <c r="G10" s="53"/>
    </row>
    <row r="11" spans="1:8" s="6" customFormat="1" ht="23.25" customHeight="1">
      <c r="B11" s="99" t="s">
        <v>90</v>
      </c>
      <c r="C11" s="100"/>
      <c r="D11" s="101"/>
      <c r="E11" s="102">
        <v>4</v>
      </c>
      <c r="F11" s="90">
        <f t="shared" si="0"/>
        <v>6.1538461538461542</v>
      </c>
      <c r="G11" s="53"/>
    </row>
    <row r="12" spans="1:8" s="6" customFormat="1" ht="23.25" customHeight="1">
      <c r="B12" s="99" t="s">
        <v>43</v>
      </c>
      <c r="C12" s="100"/>
      <c r="D12" s="101"/>
      <c r="E12" s="89">
        <v>3</v>
      </c>
      <c r="F12" s="90">
        <f t="shared" si="0"/>
        <v>4.615384615384615</v>
      </c>
      <c r="G12" s="53"/>
    </row>
    <row r="13" spans="1:8" s="6" customFormat="1" ht="23.25" customHeight="1">
      <c r="B13" s="99" t="s">
        <v>104</v>
      </c>
      <c r="C13" s="100"/>
      <c r="D13" s="101"/>
      <c r="E13" s="102">
        <v>2</v>
      </c>
      <c r="F13" s="90">
        <f t="shared" si="0"/>
        <v>3.0769230769230771</v>
      </c>
      <c r="G13" s="53"/>
    </row>
    <row r="14" spans="1:8" s="6" customFormat="1" ht="23.25" customHeight="1">
      <c r="B14" s="99" t="s">
        <v>105</v>
      </c>
      <c r="C14" s="100"/>
      <c r="D14" s="101"/>
      <c r="E14" s="102">
        <v>2</v>
      </c>
      <c r="F14" s="90">
        <f t="shared" si="0"/>
        <v>3.0769230769230771</v>
      </c>
      <c r="G14" s="53"/>
    </row>
    <row r="15" spans="1:8" s="6" customFormat="1" ht="23.25" customHeight="1">
      <c r="B15" s="99" t="s">
        <v>56</v>
      </c>
      <c r="C15" s="100"/>
      <c r="D15" s="101"/>
      <c r="E15" s="102">
        <v>1</v>
      </c>
      <c r="F15" s="90">
        <f t="shared" si="0"/>
        <v>1.5384615384615385</v>
      </c>
      <c r="G15" s="53"/>
    </row>
    <row r="16" spans="1:8" s="6" customFormat="1" ht="23.25" customHeight="1">
      <c r="B16" s="99" t="s">
        <v>47</v>
      </c>
      <c r="C16" s="100"/>
      <c r="D16" s="101"/>
      <c r="E16" s="102">
        <v>1</v>
      </c>
      <c r="F16" s="90">
        <f t="shared" si="0"/>
        <v>1.5384615384615385</v>
      </c>
      <c r="G16" s="53"/>
    </row>
    <row r="17" spans="1:7" s="6" customFormat="1" ht="23.25" customHeight="1">
      <c r="B17" s="99" t="s">
        <v>33</v>
      </c>
      <c r="C17" s="100"/>
      <c r="D17" s="101"/>
      <c r="E17" s="102">
        <v>5</v>
      </c>
      <c r="F17" s="90">
        <f t="shared" si="0"/>
        <v>7.6923076923076925</v>
      </c>
      <c r="G17" s="53"/>
    </row>
    <row r="18" spans="1:7" s="6" customFormat="1" ht="24.75" thickBot="1">
      <c r="A18" s="84"/>
      <c r="B18" s="174" t="s">
        <v>46</v>
      </c>
      <c r="C18" s="175"/>
      <c r="D18" s="176"/>
      <c r="E18" s="91">
        <f>SUM(E5:E17)</f>
        <v>65</v>
      </c>
      <c r="F18" s="92">
        <f t="shared" si="0"/>
        <v>100</v>
      </c>
      <c r="G18" s="53"/>
    </row>
    <row r="19" spans="1:7" s="6" customFormat="1" ht="24.75" thickTop="1">
      <c r="A19" s="84"/>
      <c r="B19" s="94"/>
      <c r="C19" s="94"/>
      <c r="D19" s="94"/>
      <c r="E19" s="95"/>
      <c r="F19" s="96"/>
      <c r="G19" s="53"/>
    </row>
    <row r="20" spans="1:7" s="6" customFormat="1" ht="24">
      <c r="B20" s="103" t="s">
        <v>164</v>
      </c>
      <c r="C20" s="104"/>
      <c r="D20" s="104"/>
      <c r="E20" s="105"/>
      <c r="F20" s="106"/>
      <c r="G20" s="53"/>
    </row>
    <row r="21" spans="1:7" s="6" customFormat="1" ht="24">
      <c r="A21" s="6" t="s">
        <v>162</v>
      </c>
      <c r="B21" s="104"/>
      <c r="C21" s="104"/>
      <c r="D21" s="104"/>
      <c r="E21" s="105"/>
      <c r="F21" s="106"/>
      <c r="G21" s="53"/>
    </row>
    <row r="22" spans="1:7" s="6" customFormat="1" ht="24">
      <c r="A22" s="6" t="s">
        <v>163</v>
      </c>
      <c r="E22" s="53"/>
      <c r="F22" s="53"/>
      <c r="G22" s="53"/>
    </row>
  </sheetData>
  <mergeCells count="7">
    <mergeCell ref="B9:D9"/>
    <mergeCell ref="B18:D18"/>
    <mergeCell ref="A1:G1"/>
    <mergeCell ref="B4:D4"/>
    <mergeCell ref="B6:D6"/>
    <mergeCell ref="B7:D7"/>
    <mergeCell ref="B8:D8"/>
  </mergeCells>
  <pageMargins left="0.2" right="0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zoomScale="120" zoomScaleNormal="120" workbookViewId="0">
      <selection activeCell="E19" sqref="E19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10" s="7" customFormat="1" ht="24">
      <c r="A1" s="177" t="s">
        <v>30</v>
      </c>
      <c r="B1" s="177"/>
      <c r="C1" s="177"/>
      <c r="D1" s="177"/>
      <c r="E1" s="177"/>
      <c r="F1" s="177"/>
      <c r="G1" s="177"/>
      <c r="H1" s="177"/>
    </row>
    <row r="2" spans="1:10">
      <c r="B2" s="2"/>
      <c r="C2" s="2"/>
      <c r="D2" s="2"/>
      <c r="E2" s="2"/>
      <c r="I2" s="5"/>
    </row>
    <row r="3" spans="1:10" s="6" customFormat="1" ht="24">
      <c r="B3" s="69" t="s">
        <v>108</v>
      </c>
      <c r="F3" s="53"/>
      <c r="G3" s="53"/>
      <c r="H3" s="53"/>
    </row>
    <row r="4" spans="1:10" s="12" customFormat="1" ht="25.5" customHeight="1">
      <c r="B4" s="107" t="s">
        <v>107</v>
      </c>
      <c r="F4" s="53"/>
      <c r="G4" s="53"/>
      <c r="H4" s="53"/>
    </row>
    <row r="5" spans="1:10" s="12" customFormat="1" ht="24.75" thickBot="1">
      <c r="B5" s="12" t="s">
        <v>101</v>
      </c>
      <c r="F5" s="108"/>
      <c r="G5" s="108"/>
      <c r="H5" s="108"/>
    </row>
    <row r="6" spans="1:10" s="6" customFormat="1" ht="24.75" thickTop="1">
      <c r="B6" s="198" t="s">
        <v>7</v>
      </c>
      <c r="C6" s="199"/>
      <c r="D6" s="199"/>
      <c r="E6" s="200"/>
      <c r="F6" s="204"/>
      <c r="G6" s="180" t="s">
        <v>8</v>
      </c>
      <c r="H6" s="180" t="s">
        <v>9</v>
      </c>
    </row>
    <row r="7" spans="1:10" s="6" customFormat="1" ht="24.75" thickBot="1">
      <c r="B7" s="201"/>
      <c r="C7" s="202"/>
      <c r="D7" s="202"/>
      <c r="E7" s="203"/>
      <c r="F7" s="205"/>
      <c r="G7" s="181"/>
      <c r="H7" s="181"/>
    </row>
    <row r="8" spans="1:10" s="6" customFormat="1" ht="24.75" thickTop="1">
      <c r="B8" s="109" t="s">
        <v>24</v>
      </c>
      <c r="C8" s="110"/>
      <c r="D8" s="110"/>
      <c r="E8" s="80"/>
      <c r="F8" s="111"/>
      <c r="G8" s="94"/>
      <c r="H8" s="112"/>
      <c r="I8" s="113"/>
    </row>
    <row r="9" spans="1:10" s="6" customFormat="1" ht="24" customHeight="1">
      <c r="B9" s="182" t="s">
        <v>109</v>
      </c>
      <c r="C9" s="183"/>
      <c r="D9" s="183"/>
      <c r="E9" s="184"/>
      <c r="F9" s="191">
        <f>DATA!O67</f>
        <v>2</v>
      </c>
      <c r="G9" s="191">
        <f>DATA!O68</f>
        <v>1.2119199643540823</v>
      </c>
      <c r="H9" s="193" t="str">
        <f>IF(F9&gt;4.5,"มากที่สุด",IF(F9&gt;3.5,"มาก",IF(F9&gt;2.5,"ปานกลาง",IF(F9&gt;1.5,"น้อย",IF(F9&lt;=1.5,"น้อยที่สุด")))))</f>
        <v>น้อย</v>
      </c>
    </row>
    <row r="10" spans="1:10" s="6" customFormat="1" ht="24" customHeight="1">
      <c r="B10" s="188" t="s">
        <v>110</v>
      </c>
      <c r="C10" s="189"/>
      <c r="D10" s="189"/>
      <c r="E10" s="190"/>
      <c r="F10" s="192"/>
      <c r="G10" s="192"/>
      <c r="H10" s="194"/>
    </row>
    <row r="11" spans="1:10" s="6" customFormat="1" ht="24.75" thickBot="1">
      <c r="B11" s="185" t="s">
        <v>25</v>
      </c>
      <c r="C11" s="186"/>
      <c r="D11" s="186"/>
      <c r="E11" s="187"/>
      <c r="F11" s="114">
        <f>SUM(F9)</f>
        <v>2</v>
      </c>
      <c r="G11" s="115">
        <f>DATA!O68</f>
        <v>1.2119199643540823</v>
      </c>
      <c r="H11" s="116" t="str">
        <f t="shared" ref="H11" si="0">IF(F11&gt;4.5,"มากที่สุด",IF(F11&gt;3.5,"มาก",IF(F11&gt;2.5,"ปานกลาง",IF(F11&gt;1.5,"น้อย",IF(F11&lt;=1.5,"น้อยที่สุด")))))</f>
        <v>น้อย</v>
      </c>
    </row>
    <row r="12" spans="1:10" s="6" customFormat="1" ht="24.75" thickTop="1">
      <c r="B12" s="117" t="s">
        <v>26</v>
      </c>
      <c r="C12" s="118"/>
      <c r="D12" s="118"/>
      <c r="E12" s="119"/>
      <c r="F12" s="120"/>
      <c r="G12" s="120"/>
      <c r="H12" s="119"/>
    </row>
    <row r="13" spans="1:10" s="6" customFormat="1" ht="24" customHeight="1">
      <c r="B13" s="182" t="s">
        <v>111</v>
      </c>
      <c r="C13" s="183"/>
      <c r="D13" s="183"/>
      <c r="E13" s="184"/>
      <c r="F13" s="191">
        <f>DATA!P67</f>
        <v>3.6</v>
      </c>
      <c r="G13" s="191">
        <f>DATA!P68</f>
        <v>0.76648548583779486</v>
      </c>
      <c r="H13" s="193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6" customFormat="1" ht="24" customHeight="1">
      <c r="B14" s="188" t="s">
        <v>110</v>
      </c>
      <c r="C14" s="189"/>
      <c r="D14" s="189"/>
      <c r="E14" s="190"/>
      <c r="F14" s="192"/>
      <c r="G14" s="192"/>
      <c r="H14" s="194"/>
    </row>
    <row r="15" spans="1:10" s="6" customFormat="1" ht="24.75" thickBot="1">
      <c r="B15" s="195" t="s">
        <v>25</v>
      </c>
      <c r="C15" s="196"/>
      <c r="D15" s="196"/>
      <c r="E15" s="197"/>
      <c r="F15" s="115">
        <f>SUM(F13)</f>
        <v>3.6</v>
      </c>
      <c r="G15" s="121">
        <f>DATA!P68</f>
        <v>0.76648548583779486</v>
      </c>
      <c r="H15" s="116" t="str">
        <f t="shared" ref="H15" si="1">IF(F15&gt;4.5,"มากที่สุด",IF(F15&gt;3.5,"มาก",IF(F15&gt;2.5,"ปานกลาง",IF(F15&gt;1.5,"น้อย",IF(F15&lt;=1.5,"น้อยที่สุด")))))</f>
        <v>มาก</v>
      </c>
      <c r="J15" s="122"/>
    </row>
    <row r="16" spans="1:10" s="6" customFormat="1" ht="16.5" customHeight="1" thickTop="1">
      <c r="B16" s="113"/>
      <c r="C16" s="113"/>
      <c r="D16" s="113"/>
      <c r="E16" s="113"/>
      <c r="F16" s="123"/>
      <c r="G16" s="123"/>
      <c r="H16" s="123"/>
    </row>
    <row r="17" spans="1:10" s="6" customFormat="1" ht="24">
      <c r="B17" s="12"/>
      <c r="C17" s="12" t="s">
        <v>102</v>
      </c>
      <c r="D17" s="12"/>
      <c r="E17" s="12"/>
      <c r="F17" s="12"/>
      <c r="G17" s="12"/>
      <c r="H17" s="12"/>
      <c r="I17" s="12"/>
      <c r="J17" s="12"/>
    </row>
    <row r="18" spans="1:10" s="6" customFormat="1" ht="24">
      <c r="B18" s="12" t="s">
        <v>112</v>
      </c>
      <c r="C18" s="12"/>
      <c r="D18" s="12"/>
      <c r="E18" s="12"/>
      <c r="F18" s="12"/>
      <c r="G18" s="12"/>
      <c r="H18" s="12"/>
      <c r="I18" s="12"/>
      <c r="J18" s="12"/>
    </row>
    <row r="19" spans="1:10" s="6" customFormat="1" ht="24">
      <c r="B19" s="12" t="s">
        <v>113</v>
      </c>
      <c r="C19" s="12"/>
      <c r="D19" s="12"/>
      <c r="E19" s="12"/>
      <c r="F19" s="12"/>
      <c r="G19" s="12"/>
      <c r="H19" s="12"/>
      <c r="I19" s="12"/>
      <c r="J19" s="12"/>
    </row>
    <row r="20" spans="1:10" s="6" customFormat="1" ht="24">
      <c r="A20" s="38"/>
      <c r="B20" s="38"/>
      <c r="C20" s="38"/>
      <c r="D20" s="38"/>
      <c r="E20" s="38"/>
      <c r="F20" s="38"/>
      <c r="G20" s="12"/>
      <c r="H20" s="12"/>
    </row>
    <row r="21" spans="1:10" s="6" customFormat="1" ht="24"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ht="24">
      <c r="B22" s="12"/>
      <c r="C22" s="12"/>
      <c r="D22" s="12"/>
      <c r="E22" s="12"/>
      <c r="F22" s="12"/>
      <c r="G22" s="12"/>
      <c r="H22" s="12"/>
      <c r="I22" s="12"/>
      <c r="J22" s="12"/>
    </row>
    <row r="23" spans="1:10" s="7" customFormat="1" ht="24">
      <c r="B23" s="19"/>
      <c r="C23" s="19"/>
      <c r="D23" s="19"/>
      <c r="E23" s="19"/>
      <c r="F23" s="20"/>
      <c r="G23" s="20"/>
      <c r="H23" s="21"/>
    </row>
  </sheetData>
  <mergeCells count="17">
    <mergeCell ref="H13:H14"/>
    <mergeCell ref="B15:E15"/>
    <mergeCell ref="B6:E7"/>
    <mergeCell ref="F6:F7"/>
    <mergeCell ref="G6:G7"/>
    <mergeCell ref="B13:E13"/>
    <mergeCell ref="B14:E14"/>
    <mergeCell ref="F13:F14"/>
    <mergeCell ref="G13:G14"/>
    <mergeCell ref="A1:H1"/>
    <mergeCell ref="H6:H7"/>
    <mergeCell ref="B9:E9"/>
    <mergeCell ref="B11:E11"/>
    <mergeCell ref="B10:E10"/>
    <mergeCell ref="F9:F10"/>
    <mergeCell ref="G9:G10"/>
    <mergeCell ref="H9:H10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84"/>
  <sheetViews>
    <sheetView topLeftCell="A16" zoomScale="120" zoomScaleNormal="120" workbookViewId="0">
      <selection activeCell="R40" sqref="R40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9.140625" style="1"/>
    <col min="5" max="5" width="15.42578125" style="1" customWidth="1"/>
    <col min="6" max="6" width="24" style="1" customWidth="1"/>
    <col min="7" max="7" width="6.7109375" style="2" customWidth="1"/>
    <col min="8" max="8" width="7" style="2" customWidth="1"/>
    <col min="9" max="9" width="14.710937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6" customFormat="1" ht="24">
      <c r="B1" s="177" t="s">
        <v>36</v>
      </c>
      <c r="C1" s="177"/>
      <c r="D1" s="177"/>
      <c r="E1" s="177"/>
      <c r="F1" s="177"/>
      <c r="G1" s="177"/>
      <c r="H1" s="177"/>
      <c r="I1" s="177"/>
    </row>
    <row r="2" spans="2:11" s="6" customFormat="1" ht="24">
      <c r="B2" s="54"/>
      <c r="C2" s="54"/>
      <c r="D2" s="54"/>
      <c r="E2" s="54"/>
      <c r="F2" s="54"/>
      <c r="G2" s="54"/>
      <c r="H2" s="54"/>
      <c r="I2" s="54"/>
    </row>
    <row r="3" spans="2:11" ht="24" thickBot="1">
      <c r="C3" s="124" t="s">
        <v>114</v>
      </c>
    </row>
    <row r="4" spans="2:11" ht="19.5" customHeight="1" thickTop="1">
      <c r="C4" s="209" t="s">
        <v>7</v>
      </c>
      <c r="D4" s="210"/>
      <c r="E4" s="210"/>
      <c r="F4" s="211"/>
      <c r="G4" s="215"/>
      <c r="H4" s="217" t="s">
        <v>8</v>
      </c>
      <c r="I4" s="217" t="s">
        <v>9</v>
      </c>
    </row>
    <row r="5" spans="2:11" ht="12" customHeight="1" thickBot="1">
      <c r="C5" s="212"/>
      <c r="D5" s="213"/>
      <c r="E5" s="213"/>
      <c r="F5" s="214"/>
      <c r="G5" s="216"/>
      <c r="H5" s="218"/>
      <c r="I5" s="218"/>
    </row>
    <row r="6" spans="2:11" ht="24" thickTop="1">
      <c r="C6" s="219" t="s">
        <v>62</v>
      </c>
      <c r="D6" s="220"/>
      <c r="E6" s="220"/>
      <c r="F6" s="221"/>
      <c r="G6" s="125"/>
      <c r="H6" s="126"/>
      <c r="I6" s="126"/>
    </row>
    <row r="7" spans="2:11">
      <c r="C7" s="222" t="s">
        <v>10</v>
      </c>
      <c r="D7" s="223"/>
      <c r="E7" s="223"/>
      <c r="F7" s="224"/>
      <c r="G7" s="127">
        <f>DATA!E67</f>
        <v>4.4153846153846157</v>
      </c>
      <c r="H7" s="127">
        <f>DATA!E68</f>
        <v>0.68219104024064592</v>
      </c>
      <c r="I7" s="128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>
      <c r="C8" s="129" t="s">
        <v>115</v>
      </c>
      <c r="D8" s="129"/>
      <c r="E8" s="129"/>
      <c r="F8" s="129"/>
      <c r="G8" s="127">
        <f>DATA!F67</f>
        <v>4.2615384615384615</v>
      </c>
      <c r="H8" s="127">
        <f>DATA!F68</f>
        <v>0.69094417007008935</v>
      </c>
      <c r="I8" s="128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>
      <c r="C9" s="130" t="s">
        <v>58</v>
      </c>
      <c r="D9" s="131"/>
      <c r="E9" s="131"/>
      <c r="F9" s="132"/>
      <c r="G9" s="228">
        <f>DATA!G67</f>
        <v>4.2307692307692308</v>
      </c>
      <c r="H9" s="228">
        <f>DATA!G68</f>
        <v>0.76585799045153269</v>
      </c>
      <c r="I9" s="230" t="str">
        <f t="shared" ref="I9:I27" si="0">IF(G9&gt;4.5,"มากที่สุด",IF(G9&gt;3.5,"มาก",IF(G9&gt;2.5,"ปานกลาง",IF(G9&gt;1.5,"น้อย",IF(G9&lt;=1.5,"น้อยที่สุด")))))</f>
        <v>มาก</v>
      </c>
    </row>
    <row r="10" spans="2:11">
      <c r="C10" s="133" t="s">
        <v>116</v>
      </c>
      <c r="D10" s="134"/>
      <c r="E10" s="134"/>
      <c r="F10" s="135"/>
      <c r="G10" s="229"/>
      <c r="H10" s="229"/>
      <c r="I10" s="231"/>
    </row>
    <row r="11" spans="2:11">
      <c r="C11" s="225" t="s">
        <v>11</v>
      </c>
      <c r="D11" s="226"/>
      <c r="E11" s="226"/>
      <c r="F11" s="227"/>
      <c r="G11" s="136">
        <f>DATA!G70</f>
        <v>4.3025641025641024</v>
      </c>
      <c r="H11" s="136">
        <f>DATA!G69</f>
        <v>0.71489570268329461</v>
      </c>
      <c r="I11" s="137" t="str">
        <f>IF(G11&gt;4.5,"มากที่สุด",IF(G11&gt;3.5,"มาก",IF(G11&gt;2.5,"ปานกลาง",IF(G11&gt;1.5,"น้อย",IF(G11&lt;=1.5,"น้อยที่สุด")))))</f>
        <v>มาก</v>
      </c>
      <c r="K11" s="138"/>
    </row>
    <row r="12" spans="2:11">
      <c r="C12" s="222" t="s">
        <v>12</v>
      </c>
      <c r="D12" s="223"/>
      <c r="E12" s="223"/>
      <c r="F12" s="224"/>
      <c r="G12" s="128"/>
      <c r="H12" s="128"/>
      <c r="I12" s="128"/>
    </row>
    <row r="13" spans="2:11">
      <c r="C13" s="129" t="s">
        <v>13</v>
      </c>
      <c r="D13" s="129"/>
      <c r="E13" s="129"/>
      <c r="F13" s="129"/>
      <c r="G13" s="127">
        <f>DATA!H67</f>
        <v>4.6615384615384619</v>
      </c>
      <c r="H13" s="127">
        <f>DATA!H68</f>
        <v>0.56670437280282615</v>
      </c>
      <c r="I13" s="128" t="str">
        <f t="shared" si="0"/>
        <v>มากที่สุด</v>
      </c>
    </row>
    <row r="14" spans="2:11">
      <c r="C14" s="222" t="s">
        <v>14</v>
      </c>
      <c r="D14" s="223"/>
      <c r="E14" s="223"/>
      <c r="F14" s="224"/>
      <c r="G14" s="127">
        <f>DATA!I67</f>
        <v>4.6307692307692312</v>
      </c>
      <c r="H14" s="127">
        <f>DATA!I68</f>
        <v>0.54684409253320276</v>
      </c>
      <c r="I14" s="128" t="str">
        <f>IF(G14&gt;4.5,"มากที่สุด",IF(G14&gt;3.5,"มาก",IF(G14&gt;2.5,"ปานกลาง",IF(G14&gt;1.5,"น้อย",IF(G14&lt;=1.5,"น้อยที่สุด")))))</f>
        <v>มากที่สุด</v>
      </c>
    </row>
    <row r="15" spans="2:11">
      <c r="C15" s="206" t="s">
        <v>34</v>
      </c>
      <c r="D15" s="207"/>
      <c r="E15" s="207"/>
      <c r="F15" s="208"/>
      <c r="G15" s="139">
        <f>DATA!I70</f>
        <v>4.6461538461538465</v>
      </c>
      <c r="H15" s="139">
        <f>DATA!I69</f>
        <v>0.55491515465074559</v>
      </c>
      <c r="I15" s="140" t="str">
        <f t="shared" si="0"/>
        <v>มากที่สุด</v>
      </c>
    </row>
    <row r="16" spans="2:11">
      <c r="C16" s="222" t="s">
        <v>15</v>
      </c>
      <c r="D16" s="223"/>
      <c r="E16" s="223"/>
      <c r="F16" s="224"/>
      <c r="G16" s="127"/>
      <c r="H16" s="127"/>
      <c r="I16" s="128"/>
    </row>
    <row r="17" spans="3:9">
      <c r="C17" s="222" t="s">
        <v>16</v>
      </c>
      <c r="D17" s="223"/>
      <c r="E17" s="223"/>
      <c r="F17" s="224"/>
      <c r="G17" s="127">
        <f>DATA!J67</f>
        <v>4.4000000000000004</v>
      </c>
      <c r="H17" s="127">
        <f>DATA!J68</f>
        <v>0.70267346612775883</v>
      </c>
      <c r="I17" s="128" t="str">
        <f t="shared" si="0"/>
        <v>มาก</v>
      </c>
    </row>
    <row r="18" spans="3:9">
      <c r="C18" s="222" t="s">
        <v>17</v>
      </c>
      <c r="D18" s="223"/>
      <c r="E18" s="223"/>
      <c r="F18" s="224"/>
      <c r="G18" s="127">
        <f>DATA!K67</f>
        <v>4.1076923076923073</v>
      </c>
      <c r="H18" s="127">
        <f>DATA!K68</f>
        <v>0.86824314212445974</v>
      </c>
      <c r="I18" s="128" t="str">
        <f t="shared" si="0"/>
        <v>มาก</v>
      </c>
    </row>
    <row r="19" spans="3:9">
      <c r="C19" s="129" t="s">
        <v>18</v>
      </c>
      <c r="D19" s="129"/>
      <c r="E19" s="129"/>
      <c r="F19" s="129"/>
      <c r="G19" s="127">
        <f>DATA!L67</f>
        <v>4.384615384615385</v>
      </c>
      <c r="H19" s="127">
        <f>DATA!L68</f>
        <v>0.70027467138589039</v>
      </c>
      <c r="I19" s="128" t="str">
        <f t="shared" si="0"/>
        <v>มาก</v>
      </c>
    </row>
    <row r="20" spans="3:9">
      <c r="C20" s="222" t="s">
        <v>19</v>
      </c>
      <c r="D20" s="223"/>
      <c r="E20" s="223"/>
      <c r="F20" s="224"/>
      <c r="G20" s="127">
        <f>DATA!M67</f>
        <v>4.2923076923076922</v>
      </c>
      <c r="H20" s="127">
        <f>DATA!M68</f>
        <v>0.72290812268652471</v>
      </c>
      <c r="I20" s="128" t="str">
        <f t="shared" si="0"/>
        <v>มาก</v>
      </c>
    </row>
    <row r="21" spans="3:9">
      <c r="C21" s="222" t="s">
        <v>20</v>
      </c>
      <c r="D21" s="223"/>
      <c r="E21" s="223"/>
      <c r="F21" s="224"/>
      <c r="G21" s="127">
        <f>DATA!N67</f>
        <v>4.2615384615384615</v>
      </c>
      <c r="H21" s="127">
        <f>DATA!N68</f>
        <v>0.97270439813637344</v>
      </c>
      <c r="I21" s="128" t="str">
        <f t="shared" si="0"/>
        <v>มาก</v>
      </c>
    </row>
    <row r="22" spans="3:9">
      <c r="C22" s="234" t="s">
        <v>35</v>
      </c>
      <c r="D22" s="235"/>
      <c r="E22" s="235"/>
      <c r="F22" s="236"/>
      <c r="G22" s="139">
        <f>DATA!N70</f>
        <v>4.2892307692307696</v>
      </c>
      <c r="H22" s="139">
        <f>DATA!N69</f>
        <v>0.80279663125171208</v>
      </c>
      <c r="I22" s="141" t="str">
        <f t="shared" si="0"/>
        <v>มาก</v>
      </c>
    </row>
    <row r="23" spans="3:9">
      <c r="C23" s="222" t="s">
        <v>135</v>
      </c>
      <c r="D23" s="223"/>
      <c r="E23" s="223"/>
      <c r="F23" s="224"/>
      <c r="G23" s="150"/>
      <c r="H23" s="139"/>
      <c r="I23" s="141"/>
    </row>
    <row r="24" spans="3:9">
      <c r="C24" s="237" t="s">
        <v>118</v>
      </c>
      <c r="D24" s="238"/>
      <c r="E24" s="238"/>
      <c r="F24" s="238"/>
      <c r="G24" s="154">
        <f>DATA!Q67</f>
        <v>3.7692307692307692</v>
      </c>
      <c r="H24" s="154">
        <f>DATA!Q68</f>
        <v>0.65596376541579005</v>
      </c>
      <c r="I24" s="153" t="str">
        <f t="shared" si="0"/>
        <v>มาก</v>
      </c>
    </row>
    <row r="25" spans="3:9">
      <c r="C25" s="240" t="s">
        <v>117</v>
      </c>
      <c r="D25" s="241"/>
      <c r="E25" s="241"/>
      <c r="F25" s="241"/>
      <c r="G25" s="151"/>
      <c r="H25" s="151"/>
      <c r="I25" s="152"/>
    </row>
    <row r="26" spans="3:9">
      <c r="C26" s="239" t="s">
        <v>119</v>
      </c>
      <c r="D26" s="239"/>
      <c r="E26" s="239"/>
      <c r="F26" s="239"/>
      <c r="G26" s="151">
        <f>DATA!R67</f>
        <v>3.9076923076923076</v>
      </c>
      <c r="H26" s="151">
        <f>DATA!R68</f>
        <v>0.70096087896982784</v>
      </c>
      <c r="I26" s="152" t="str">
        <f t="shared" si="0"/>
        <v>มาก</v>
      </c>
    </row>
    <row r="27" spans="3:9">
      <c r="C27" s="206" t="s">
        <v>37</v>
      </c>
      <c r="D27" s="207"/>
      <c r="E27" s="207"/>
      <c r="F27" s="208"/>
      <c r="G27" s="139">
        <f>DATA!R70</f>
        <v>3.8384615384615386</v>
      </c>
      <c r="H27" s="139">
        <f>DATA!R69</f>
        <v>0.67976108609434061</v>
      </c>
      <c r="I27" s="141" t="str">
        <f t="shared" si="0"/>
        <v>มาก</v>
      </c>
    </row>
    <row r="28" spans="3:9">
      <c r="C28" s="222" t="s">
        <v>38</v>
      </c>
      <c r="D28" s="223"/>
      <c r="E28" s="223"/>
      <c r="F28" s="224"/>
      <c r="G28" s="144"/>
      <c r="H28" s="144"/>
      <c r="I28" s="143"/>
    </row>
    <row r="29" spans="3:9">
      <c r="C29" s="129" t="s">
        <v>21</v>
      </c>
      <c r="D29" s="129"/>
      <c r="E29" s="129"/>
      <c r="F29" s="129"/>
      <c r="G29" s="144">
        <f>DATA!S67</f>
        <v>3.7076923076923078</v>
      </c>
      <c r="H29" s="144">
        <f>DATA!S68</f>
        <v>0.76491578219183953</v>
      </c>
      <c r="I29" s="128" t="str">
        <f t="shared" ref="I29:I33" si="1">IF(G29&gt;4.5,"มากที่สุด",IF(G29&gt;3.5,"มาก",IF(G29&gt;2.5,"ปานกลาง",IF(G29&gt;1.5,"น้อย",IF(G29&lt;=1.5,"น้อยที่สุด")))))</f>
        <v>มาก</v>
      </c>
    </row>
    <row r="30" spans="3:9">
      <c r="C30" s="232" t="s">
        <v>59</v>
      </c>
      <c r="D30" s="233"/>
      <c r="E30" s="233"/>
      <c r="F30" s="233"/>
      <c r="G30" s="142">
        <f>DATA!T67</f>
        <v>3.7846153846153845</v>
      </c>
      <c r="H30" s="142">
        <f>DATA!T68</f>
        <v>0.71790292894277519</v>
      </c>
      <c r="I30" s="143" t="str">
        <f t="shared" si="1"/>
        <v>มาก</v>
      </c>
    </row>
    <row r="31" spans="3:9">
      <c r="C31" s="129" t="s">
        <v>22</v>
      </c>
      <c r="D31" s="129"/>
      <c r="E31" s="129"/>
      <c r="F31" s="129"/>
      <c r="G31" s="144">
        <f>DATA!U67</f>
        <v>3.8307692307692309</v>
      </c>
      <c r="H31" s="144">
        <f>DATA!U68</f>
        <v>0.7820092464533025</v>
      </c>
      <c r="I31" s="128" t="str">
        <f t="shared" si="1"/>
        <v>มาก</v>
      </c>
    </row>
    <row r="32" spans="3:9">
      <c r="C32" s="206" t="s">
        <v>39</v>
      </c>
      <c r="D32" s="207"/>
      <c r="E32" s="207"/>
      <c r="F32" s="208"/>
      <c r="G32" s="139">
        <f>DATA!U70</f>
        <v>3.7743589743589743</v>
      </c>
      <c r="H32" s="139">
        <f>DATA!U69</f>
        <v>0.75324656384021182</v>
      </c>
      <c r="I32" s="141" t="str">
        <f t="shared" si="1"/>
        <v>มาก</v>
      </c>
    </row>
    <row r="33" spans="2:9" ht="24" thickBot="1">
      <c r="C33" s="244" t="s">
        <v>23</v>
      </c>
      <c r="D33" s="245"/>
      <c r="E33" s="245"/>
      <c r="F33" s="246"/>
      <c r="G33" s="145">
        <f>DATA!V67</f>
        <v>4.1764102564102563</v>
      </c>
      <c r="H33" s="145">
        <f>DATA!V68</f>
        <v>0.78464305169964355</v>
      </c>
      <c r="I33" s="146" t="str">
        <f t="shared" si="1"/>
        <v>มาก</v>
      </c>
    </row>
    <row r="34" spans="2:9" s="6" customFormat="1" ht="24.75" thickTop="1">
      <c r="B34" s="177" t="s">
        <v>49</v>
      </c>
      <c r="C34" s="177"/>
      <c r="D34" s="177"/>
      <c r="E34" s="177"/>
      <c r="F34" s="177"/>
      <c r="G34" s="177"/>
      <c r="H34" s="177"/>
      <c r="I34" s="177"/>
    </row>
    <row r="35" spans="2:9" s="6" customFormat="1" ht="24">
      <c r="C35" s="94"/>
      <c r="D35" s="94"/>
      <c r="E35" s="94"/>
      <c r="F35" s="94"/>
      <c r="G35" s="96"/>
      <c r="H35" s="96"/>
      <c r="I35" s="94"/>
    </row>
    <row r="36" spans="2:9" s="6" customFormat="1" ht="24">
      <c r="C36" s="94"/>
      <c r="D36" s="247" t="s">
        <v>103</v>
      </c>
      <c r="E36" s="247"/>
      <c r="F36" s="247"/>
      <c r="G36" s="247"/>
      <c r="H36" s="247"/>
      <c r="I36" s="247"/>
    </row>
    <row r="37" spans="2:9" s="6" customFormat="1" ht="24">
      <c r="C37" s="242" t="s">
        <v>136</v>
      </c>
      <c r="D37" s="243"/>
      <c r="E37" s="243"/>
      <c r="F37" s="243"/>
      <c r="G37" s="243"/>
      <c r="H37" s="243"/>
      <c r="I37" s="243"/>
    </row>
    <row r="38" spans="2:9" s="6" customFormat="1" ht="24">
      <c r="C38" s="147" t="s">
        <v>61</v>
      </c>
      <c r="D38" s="148"/>
      <c r="E38" s="148"/>
      <c r="F38" s="148"/>
      <c r="G38" s="148"/>
      <c r="H38" s="148"/>
      <c r="I38" s="148"/>
    </row>
    <row r="39" spans="2:9" s="6" customFormat="1" ht="24">
      <c r="C39" s="242" t="s">
        <v>120</v>
      </c>
      <c r="D39" s="243"/>
      <c r="E39" s="243"/>
      <c r="F39" s="243"/>
      <c r="G39" s="243"/>
      <c r="H39" s="243"/>
      <c r="I39" s="243"/>
    </row>
    <row r="40" spans="2:9" s="6" customFormat="1" ht="24">
      <c r="C40" s="149"/>
      <c r="D40" s="242" t="s">
        <v>121</v>
      </c>
      <c r="E40" s="242"/>
      <c r="F40" s="242"/>
      <c r="G40" s="242"/>
      <c r="H40" s="242"/>
      <c r="I40" s="242"/>
    </row>
    <row r="41" spans="2:9" s="6" customFormat="1" ht="24">
      <c r="C41" s="149" t="s">
        <v>122</v>
      </c>
      <c r="D41" s="147"/>
      <c r="E41" s="147"/>
      <c r="F41" s="147"/>
      <c r="G41" s="147"/>
      <c r="H41" s="147"/>
      <c r="I41" s="147"/>
    </row>
    <row r="42" spans="2:9" s="6" customFormat="1" ht="24">
      <c r="C42" s="149" t="s">
        <v>123</v>
      </c>
      <c r="D42" s="147"/>
      <c r="E42" s="147"/>
      <c r="F42" s="147"/>
      <c r="G42" s="147"/>
      <c r="H42" s="147"/>
      <c r="I42" s="147"/>
    </row>
    <row r="43" spans="2:9" s="6" customFormat="1" ht="24">
      <c r="C43" s="242" t="s">
        <v>124</v>
      </c>
      <c r="D43" s="243"/>
      <c r="E43" s="243"/>
      <c r="F43" s="243"/>
      <c r="G43" s="243"/>
      <c r="H43" s="243"/>
      <c r="I43" s="243"/>
    </row>
    <row r="44" spans="2:9" s="6" customFormat="1" ht="24">
      <c r="C44" s="6" t="s">
        <v>125</v>
      </c>
    </row>
    <row r="45" spans="2:9" s="6" customFormat="1" ht="24"/>
    <row r="46" spans="2:9" s="6" customFormat="1" ht="24"/>
    <row r="47" spans="2:9" s="6" customFormat="1" ht="24"/>
    <row r="48" spans="2:9" s="6" customFormat="1" ht="24"/>
    <row r="49" s="6" customFormat="1" ht="24"/>
    <row r="50" s="6" customFormat="1" ht="24"/>
    <row r="51" s="6" customFormat="1" ht="24"/>
    <row r="52" s="6" customFormat="1" ht="24"/>
    <row r="53" s="6" customFormat="1" ht="24"/>
    <row r="54" s="6" customFormat="1" ht="24"/>
    <row r="55" s="6" customFormat="1" ht="24"/>
    <row r="56" s="6" customFormat="1" ht="24"/>
    <row r="57" s="6" customFormat="1" ht="24"/>
    <row r="58" s="6" customFormat="1" ht="24"/>
    <row r="59" s="6" customFormat="1" ht="24"/>
    <row r="60" s="6" customFormat="1" ht="24"/>
    <row r="61" s="6" customFormat="1" ht="24"/>
    <row r="62" s="6" customFormat="1" ht="24"/>
    <row r="63" s="6" customFormat="1" ht="24"/>
    <row r="64" s="6" customFormat="1" ht="24"/>
    <row r="65" spans="3:9" s="6" customFormat="1" ht="24"/>
    <row r="66" spans="3:9" s="12" customFormat="1" ht="24"/>
    <row r="67" spans="3:9" s="12" customFormat="1" ht="24"/>
    <row r="68" spans="3:9" s="12" customFormat="1" ht="24"/>
    <row r="69" spans="3:9" s="12" customFormat="1" ht="24"/>
    <row r="70" spans="3:9" s="12" customFormat="1" ht="24"/>
    <row r="71" spans="3:9" s="12" customFormat="1" ht="24"/>
    <row r="72" spans="3:9" s="5" customFormat="1"/>
    <row r="73" spans="3:9">
      <c r="C73" s="3"/>
      <c r="D73" s="3"/>
      <c r="E73" s="3"/>
      <c r="F73" s="3"/>
      <c r="G73" s="4"/>
      <c r="H73" s="4"/>
      <c r="I73" s="4"/>
    </row>
    <row r="74" spans="3:9">
      <c r="C74" s="3"/>
      <c r="D74" s="3"/>
      <c r="E74" s="3"/>
      <c r="F74" s="3"/>
      <c r="G74" s="4"/>
      <c r="H74" s="4"/>
      <c r="I74" s="4"/>
    </row>
    <row r="75" spans="3:9">
      <c r="C75" s="3"/>
      <c r="D75" s="3"/>
      <c r="E75" s="3"/>
      <c r="F75" s="3"/>
      <c r="G75" s="4"/>
      <c r="H75" s="4"/>
      <c r="I75" s="4"/>
    </row>
    <row r="76" spans="3:9">
      <c r="C76" s="3"/>
      <c r="D76" s="3"/>
      <c r="E76" s="3"/>
      <c r="F76" s="3"/>
      <c r="G76" s="4"/>
      <c r="H76" s="4"/>
      <c r="I76" s="4"/>
    </row>
    <row r="77" spans="3:9">
      <c r="C77" s="3"/>
      <c r="D77" s="3"/>
      <c r="E77" s="3"/>
      <c r="F77" s="3"/>
      <c r="G77" s="4"/>
      <c r="H77" s="4"/>
      <c r="I77" s="4"/>
    </row>
    <row r="78" spans="3:9">
      <c r="C78" s="3"/>
      <c r="D78" s="3"/>
      <c r="E78" s="3"/>
      <c r="F78" s="3"/>
      <c r="G78" s="4"/>
      <c r="H78" s="4"/>
      <c r="I78" s="4"/>
    </row>
    <row r="79" spans="3:9">
      <c r="C79" s="3"/>
      <c r="D79" s="3"/>
      <c r="E79" s="3"/>
      <c r="F79" s="3"/>
      <c r="G79" s="4"/>
      <c r="H79" s="4"/>
      <c r="I79" s="4"/>
    </row>
    <row r="80" spans="3:9">
      <c r="C80" s="3"/>
      <c r="D80" s="3"/>
      <c r="E80" s="3"/>
      <c r="F80" s="3"/>
      <c r="G80" s="4"/>
      <c r="H80" s="4"/>
      <c r="I80" s="4"/>
    </row>
    <row r="81" spans="3:9">
      <c r="C81" s="3"/>
      <c r="D81" s="3"/>
      <c r="E81" s="3"/>
      <c r="F81" s="3"/>
      <c r="G81" s="4"/>
      <c r="H81" s="4"/>
      <c r="I81" s="4"/>
    </row>
    <row r="82" spans="3:9">
      <c r="C82" s="3"/>
      <c r="D82" s="3"/>
      <c r="E82" s="3"/>
      <c r="F82" s="3"/>
      <c r="G82" s="4"/>
      <c r="H82" s="4"/>
      <c r="I82" s="4"/>
    </row>
    <row r="83" spans="3:9">
      <c r="C83" s="3"/>
      <c r="D83" s="3"/>
      <c r="E83" s="3"/>
      <c r="F83" s="3"/>
      <c r="G83" s="4"/>
      <c r="H83" s="4"/>
      <c r="I83" s="4"/>
    </row>
    <row r="84" spans="3:9">
      <c r="C84" s="3"/>
      <c r="D84" s="3"/>
      <c r="E84" s="3"/>
      <c r="F84" s="3"/>
      <c r="G84" s="4"/>
      <c r="H84" s="4"/>
      <c r="I84" s="4"/>
    </row>
  </sheetData>
  <mergeCells count="35">
    <mergeCell ref="D40:I40"/>
    <mergeCell ref="C43:I43"/>
    <mergeCell ref="C32:F32"/>
    <mergeCell ref="C33:F33"/>
    <mergeCell ref="B34:I34"/>
    <mergeCell ref="D36:I36"/>
    <mergeCell ref="C37:I37"/>
    <mergeCell ref="C39:I39"/>
    <mergeCell ref="C30:F30"/>
    <mergeCell ref="C16:F16"/>
    <mergeCell ref="C17:F17"/>
    <mergeCell ref="C18:F18"/>
    <mergeCell ref="C20:F20"/>
    <mergeCell ref="C21:F21"/>
    <mergeCell ref="C22:F22"/>
    <mergeCell ref="C23:F23"/>
    <mergeCell ref="C24:F24"/>
    <mergeCell ref="C26:F26"/>
    <mergeCell ref="C27:F27"/>
    <mergeCell ref="C28:F28"/>
    <mergeCell ref="C25:F25"/>
    <mergeCell ref="B1:I1"/>
    <mergeCell ref="C15:F15"/>
    <mergeCell ref="C4:F5"/>
    <mergeCell ref="G4:G5"/>
    <mergeCell ref="H4:H5"/>
    <mergeCell ref="I4:I5"/>
    <mergeCell ref="C6:F6"/>
    <mergeCell ref="C7:F7"/>
    <mergeCell ref="C11:F11"/>
    <mergeCell ref="C12:F12"/>
    <mergeCell ref="C14:F14"/>
    <mergeCell ref="G9:G10"/>
    <mergeCell ref="H9:H10"/>
    <mergeCell ref="I9:I10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4" zoomScale="140" zoomScaleNormal="140" workbookViewId="0">
      <selection activeCell="C12" sqref="C12"/>
    </sheetView>
  </sheetViews>
  <sheetFormatPr defaultRowHeight="24"/>
  <cols>
    <col min="1" max="1" width="3.85546875" style="6" customWidth="1"/>
    <col min="2" max="2" width="4.7109375" style="6" customWidth="1"/>
    <col min="3" max="3" width="71.7109375" style="6" customWidth="1"/>
    <col min="4" max="4" width="6.42578125" style="6" customWidth="1"/>
    <col min="5" max="255" width="9" style="6"/>
    <col min="256" max="256" width="5.85546875" style="6" customWidth="1"/>
    <col min="257" max="257" width="5.5703125" style="6" customWidth="1"/>
    <col min="258" max="258" width="69.28515625" style="6" customWidth="1"/>
    <col min="259" max="259" width="7.42578125" style="6" customWidth="1"/>
    <col min="260" max="511" width="9" style="6"/>
    <col min="512" max="512" width="5.85546875" style="6" customWidth="1"/>
    <col min="513" max="513" width="5.5703125" style="6" customWidth="1"/>
    <col min="514" max="514" width="69.28515625" style="6" customWidth="1"/>
    <col min="515" max="515" width="7.42578125" style="6" customWidth="1"/>
    <col min="516" max="767" width="9" style="6"/>
    <col min="768" max="768" width="5.85546875" style="6" customWidth="1"/>
    <col min="769" max="769" width="5.5703125" style="6" customWidth="1"/>
    <col min="770" max="770" width="69.28515625" style="6" customWidth="1"/>
    <col min="771" max="771" width="7.42578125" style="6" customWidth="1"/>
    <col min="772" max="1023" width="9" style="6"/>
    <col min="1024" max="1024" width="5.85546875" style="6" customWidth="1"/>
    <col min="1025" max="1025" width="5.5703125" style="6" customWidth="1"/>
    <col min="1026" max="1026" width="69.28515625" style="6" customWidth="1"/>
    <col min="1027" max="1027" width="7.42578125" style="6" customWidth="1"/>
    <col min="1028" max="1279" width="9" style="6"/>
    <col min="1280" max="1280" width="5.85546875" style="6" customWidth="1"/>
    <col min="1281" max="1281" width="5.5703125" style="6" customWidth="1"/>
    <col min="1282" max="1282" width="69.28515625" style="6" customWidth="1"/>
    <col min="1283" max="1283" width="7.42578125" style="6" customWidth="1"/>
    <col min="1284" max="1535" width="9" style="6"/>
    <col min="1536" max="1536" width="5.85546875" style="6" customWidth="1"/>
    <col min="1537" max="1537" width="5.5703125" style="6" customWidth="1"/>
    <col min="1538" max="1538" width="69.28515625" style="6" customWidth="1"/>
    <col min="1539" max="1539" width="7.42578125" style="6" customWidth="1"/>
    <col min="1540" max="1791" width="9" style="6"/>
    <col min="1792" max="1792" width="5.85546875" style="6" customWidth="1"/>
    <col min="1793" max="1793" width="5.5703125" style="6" customWidth="1"/>
    <col min="1794" max="1794" width="69.28515625" style="6" customWidth="1"/>
    <col min="1795" max="1795" width="7.42578125" style="6" customWidth="1"/>
    <col min="1796" max="2047" width="9" style="6"/>
    <col min="2048" max="2048" width="5.85546875" style="6" customWidth="1"/>
    <col min="2049" max="2049" width="5.5703125" style="6" customWidth="1"/>
    <col min="2050" max="2050" width="69.28515625" style="6" customWidth="1"/>
    <col min="2051" max="2051" width="7.42578125" style="6" customWidth="1"/>
    <col min="2052" max="2303" width="9" style="6"/>
    <col min="2304" max="2304" width="5.85546875" style="6" customWidth="1"/>
    <col min="2305" max="2305" width="5.5703125" style="6" customWidth="1"/>
    <col min="2306" max="2306" width="69.28515625" style="6" customWidth="1"/>
    <col min="2307" max="2307" width="7.42578125" style="6" customWidth="1"/>
    <col min="2308" max="2559" width="9" style="6"/>
    <col min="2560" max="2560" width="5.85546875" style="6" customWidth="1"/>
    <col min="2561" max="2561" width="5.5703125" style="6" customWidth="1"/>
    <col min="2562" max="2562" width="69.28515625" style="6" customWidth="1"/>
    <col min="2563" max="2563" width="7.42578125" style="6" customWidth="1"/>
    <col min="2564" max="2815" width="9" style="6"/>
    <col min="2816" max="2816" width="5.85546875" style="6" customWidth="1"/>
    <col min="2817" max="2817" width="5.5703125" style="6" customWidth="1"/>
    <col min="2818" max="2818" width="69.28515625" style="6" customWidth="1"/>
    <col min="2819" max="2819" width="7.42578125" style="6" customWidth="1"/>
    <col min="2820" max="3071" width="9" style="6"/>
    <col min="3072" max="3072" width="5.85546875" style="6" customWidth="1"/>
    <col min="3073" max="3073" width="5.5703125" style="6" customWidth="1"/>
    <col min="3074" max="3074" width="69.28515625" style="6" customWidth="1"/>
    <col min="3075" max="3075" width="7.42578125" style="6" customWidth="1"/>
    <col min="3076" max="3327" width="9" style="6"/>
    <col min="3328" max="3328" width="5.85546875" style="6" customWidth="1"/>
    <col min="3329" max="3329" width="5.5703125" style="6" customWidth="1"/>
    <col min="3330" max="3330" width="69.28515625" style="6" customWidth="1"/>
    <col min="3331" max="3331" width="7.42578125" style="6" customWidth="1"/>
    <col min="3332" max="3583" width="9" style="6"/>
    <col min="3584" max="3584" width="5.85546875" style="6" customWidth="1"/>
    <col min="3585" max="3585" width="5.5703125" style="6" customWidth="1"/>
    <col min="3586" max="3586" width="69.28515625" style="6" customWidth="1"/>
    <col min="3587" max="3587" width="7.42578125" style="6" customWidth="1"/>
    <col min="3588" max="3839" width="9" style="6"/>
    <col min="3840" max="3840" width="5.85546875" style="6" customWidth="1"/>
    <col min="3841" max="3841" width="5.5703125" style="6" customWidth="1"/>
    <col min="3842" max="3842" width="69.28515625" style="6" customWidth="1"/>
    <col min="3843" max="3843" width="7.42578125" style="6" customWidth="1"/>
    <col min="3844" max="4095" width="9" style="6"/>
    <col min="4096" max="4096" width="5.85546875" style="6" customWidth="1"/>
    <col min="4097" max="4097" width="5.5703125" style="6" customWidth="1"/>
    <col min="4098" max="4098" width="69.28515625" style="6" customWidth="1"/>
    <col min="4099" max="4099" width="7.42578125" style="6" customWidth="1"/>
    <col min="4100" max="4351" width="9" style="6"/>
    <col min="4352" max="4352" width="5.85546875" style="6" customWidth="1"/>
    <col min="4353" max="4353" width="5.5703125" style="6" customWidth="1"/>
    <col min="4354" max="4354" width="69.28515625" style="6" customWidth="1"/>
    <col min="4355" max="4355" width="7.42578125" style="6" customWidth="1"/>
    <col min="4356" max="4607" width="9" style="6"/>
    <col min="4608" max="4608" width="5.85546875" style="6" customWidth="1"/>
    <col min="4609" max="4609" width="5.5703125" style="6" customWidth="1"/>
    <col min="4610" max="4610" width="69.28515625" style="6" customWidth="1"/>
    <col min="4611" max="4611" width="7.42578125" style="6" customWidth="1"/>
    <col min="4612" max="4863" width="9" style="6"/>
    <col min="4864" max="4864" width="5.85546875" style="6" customWidth="1"/>
    <col min="4865" max="4865" width="5.5703125" style="6" customWidth="1"/>
    <col min="4866" max="4866" width="69.28515625" style="6" customWidth="1"/>
    <col min="4867" max="4867" width="7.42578125" style="6" customWidth="1"/>
    <col min="4868" max="5119" width="9" style="6"/>
    <col min="5120" max="5120" width="5.85546875" style="6" customWidth="1"/>
    <col min="5121" max="5121" width="5.5703125" style="6" customWidth="1"/>
    <col min="5122" max="5122" width="69.28515625" style="6" customWidth="1"/>
    <col min="5123" max="5123" width="7.42578125" style="6" customWidth="1"/>
    <col min="5124" max="5375" width="9" style="6"/>
    <col min="5376" max="5376" width="5.85546875" style="6" customWidth="1"/>
    <col min="5377" max="5377" width="5.5703125" style="6" customWidth="1"/>
    <col min="5378" max="5378" width="69.28515625" style="6" customWidth="1"/>
    <col min="5379" max="5379" width="7.42578125" style="6" customWidth="1"/>
    <col min="5380" max="5631" width="9" style="6"/>
    <col min="5632" max="5632" width="5.85546875" style="6" customWidth="1"/>
    <col min="5633" max="5633" width="5.5703125" style="6" customWidth="1"/>
    <col min="5634" max="5634" width="69.28515625" style="6" customWidth="1"/>
    <col min="5635" max="5635" width="7.42578125" style="6" customWidth="1"/>
    <col min="5636" max="5887" width="9" style="6"/>
    <col min="5888" max="5888" width="5.85546875" style="6" customWidth="1"/>
    <col min="5889" max="5889" width="5.5703125" style="6" customWidth="1"/>
    <col min="5890" max="5890" width="69.28515625" style="6" customWidth="1"/>
    <col min="5891" max="5891" width="7.42578125" style="6" customWidth="1"/>
    <col min="5892" max="6143" width="9" style="6"/>
    <col min="6144" max="6144" width="5.85546875" style="6" customWidth="1"/>
    <col min="6145" max="6145" width="5.5703125" style="6" customWidth="1"/>
    <col min="6146" max="6146" width="69.28515625" style="6" customWidth="1"/>
    <col min="6147" max="6147" width="7.42578125" style="6" customWidth="1"/>
    <col min="6148" max="6399" width="9" style="6"/>
    <col min="6400" max="6400" width="5.85546875" style="6" customWidth="1"/>
    <col min="6401" max="6401" width="5.5703125" style="6" customWidth="1"/>
    <col min="6402" max="6402" width="69.28515625" style="6" customWidth="1"/>
    <col min="6403" max="6403" width="7.42578125" style="6" customWidth="1"/>
    <col min="6404" max="6655" width="9" style="6"/>
    <col min="6656" max="6656" width="5.85546875" style="6" customWidth="1"/>
    <col min="6657" max="6657" width="5.5703125" style="6" customWidth="1"/>
    <col min="6658" max="6658" width="69.28515625" style="6" customWidth="1"/>
    <col min="6659" max="6659" width="7.42578125" style="6" customWidth="1"/>
    <col min="6660" max="6911" width="9" style="6"/>
    <col min="6912" max="6912" width="5.85546875" style="6" customWidth="1"/>
    <col min="6913" max="6913" width="5.5703125" style="6" customWidth="1"/>
    <col min="6914" max="6914" width="69.28515625" style="6" customWidth="1"/>
    <col min="6915" max="6915" width="7.42578125" style="6" customWidth="1"/>
    <col min="6916" max="7167" width="9" style="6"/>
    <col min="7168" max="7168" width="5.85546875" style="6" customWidth="1"/>
    <col min="7169" max="7169" width="5.5703125" style="6" customWidth="1"/>
    <col min="7170" max="7170" width="69.28515625" style="6" customWidth="1"/>
    <col min="7171" max="7171" width="7.42578125" style="6" customWidth="1"/>
    <col min="7172" max="7423" width="9" style="6"/>
    <col min="7424" max="7424" width="5.85546875" style="6" customWidth="1"/>
    <col min="7425" max="7425" width="5.5703125" style="6" customWidth="1"/>
    <col min="7426" max="7426" width="69.28515625" style="6" customWidth="1"/>
    <col min="7427" max="7427" width="7.42578125" style="6" customWidth="1"/>
    <col min="7428" max="7679" width="9" style="6"/>
    <col min="7680" max="7680" width="5.85546875" style="6" customWidth="1"/>
    <col min="7681" max="7681" width="5.5703125" style="6" customWidth="1"/>
    <col min="7682" max="7682" width="69.28515625" style="6" customWidth="1"/>
    <col min="7683" max="7683" width="7.42578125" style="6" customWidth="1"/>
    <col min="7684" max="7935" width="9" style="6"/>
    <col min="7936" max="7936" width="5.85546875" style="6" customWidth="1"/>
    <col min="7937" max="7937" width="5.5703125" style="6" customWidth="1"/>
    <col min="7938" max="7938" width="69.28515625" style="6" customWidth="1"/>
    <col min="7939" max="7939" width="7.42578125" style="6" customWidth="1"/>
    <col min="7940" max="8191" width="9" style="6"/>
    <col min="8192" max="8192" width="5.85546875" style="6" customWidth="1"/>
    <col min="8193" max="8193" width="5.5703125" style="6" customWidth="1"/>
    <col min="8194" max="8194" width="69.28515625" style="6" customWidth="1"/>
    <col min="8195" max="8195" width="7.42578125" style="6" customWidth="1"/>
    <col min="8196" max="8447" width="9" style="6"/>
    <col min="8448" max="8448" width="5.85546875" style="6" customWidth="1"/>
    <col min="8449" max="8449" width="5.5703125" style="6" customWidth="1"/>
    <col min="8450" max="8450" width="69.28515625" style="6" customWidth="1"/>
    <col min="8451" max="8451" width="7.42578125" style="6" customWidth="1"/>
    <col min="8452" max="8703" width="9" style="6"/>
    <col min="8704" max="8704" width="5.85546875" style="6" customWidth="1"/>
    <col min="8705" max="8705" width="5.5703125" style="6" customWidth="1"/>
    <col min="8706" max="8706" width="69.28515625" style="6" customWidth="1"/>
    <col min="8707" max="8707" width="7.42578125" style="6" customWidth="1"/>
    <col min="8708" max="8959" width="9" style="6"/>
    <col min="8960" max="8960" width="5.85546875" style="6" customWidth="1"/>
    <col min="8961" max="8961" width="5.5703125" style="6" customWidth="1"/>
    <col min="8962" max="8962" width="69.28515625" style="6" customWidth="1"/>
    <col min="8963" max="8963" width="7.42578125" style="6" customWidth="1"/>
    <col min="8964" max="9215" width="9" style="6"/>
    <col min="9216" max="9216" width="5.85546875" style="6" customWidth="1"/>
    <col min="9217" max="9217" width="5.5703125" style="6" customWidth="1"/>
    <col min="9218" max="9218" width="69.28515625" style="6" customWidth="1"/>
    <col min="9219" max="9219" width="7.42578125" style="6" customWidth="1"/>
    <col min="9220" max="9471" width="9" style="6"/>
    <col min="9472" max="9472" width="5.85546875" style="6" customWidth="1"/>
    <col min="9473" max="9473" width="5.5703125" style="6" customWidth="1"/>
    <col min="9474" max="9474" width="69.28515625" style="6" customWidth="1"/>
    <col min="9475" max="9475" width="7.42578125" style="6" customWidth="1"/>
    <col min="9476" max="9727" width="9" style="6"/>
    <col min="9728" max="9728" width="5.85546875" style="6" customWidth="1"/>
    <col min="9729" max="9729" width="5.5703125" style="6" customWidth="1"/>
    <col min="9730" max="9730" width="69.28515625" style="6" customWidth="1"/>
    <col min="9731" max="9731" width="7.42578125" style="6" customWidth="1"/>
    <col min="9732" max="9983" width="9" style="6"/>
    <col min="9984" max="9984" width="5.85546875" style="6" customWidth="1"/>
    <col min="9985" max="9985" width="5.5703125" style="6" customWidth="1"/>
    <col min="9986" max="9986" width="69.28515625" style="6" customWidth="1"/>
    <col min="9987" max="9987" width="7.42578125" style="6" customWidth="1"/>
    <col min="9988" max="10239" width="9" style="6"/>
    <col min="10240" max="10240" width="5.85546875" style="6" customWidth="1"/>
    <col min="10241" max="10241" width="5.5703125" style="6" customWidth="1"/>
    <col min="10242" max="10242" width="69.28515625" style="6" customWidth="1"/>
    <col min="10243" max="10243" width="7.42578125" style="6" customWidth="1"/>
    <col min="10244" max="10495" width="9" style="6"/>
    <col min="10496" max="10496" width="5.85546875" style="6" customWidth="1"/>
    <col min="10497" max="10497" width="5.5703125" style="6" customWidth="1"/>
    <col min="10498" max="10498" width="69.28515625" style="6" customWidth="1"/>
    <col min="10499" max="10499" width="7.42578125" style="6" customWidth="1"/>
    <col min="10500" max="10751" width="9" style="6"/>
    <col min="10752" max="10752" width="5.85546875" style="6" customWidth="1"/>
    <col min="10753" max="10753" width="5.5703125" style="6" customWidth="1"/>
    <col min="10754" max="10754" width="69.28515625" style="6" customWidth="1"/>
    <col min="10755" max="10755" width="7.42578125" style="6" customWidth="1"/>
    <col min="10756" max="11007" width="9" style="6"/>
    <col min="11008" max="11008" width="5.85546875" style="6" customWidth="1"/>
    <col min="11009" max="11009" width="5.5703125" style="6" customWidth="1"/>
    <col min="11010" max="11010" width="69.28515625" style="6" customWidth="1"/>
    <col min="11011" max="11011" width="7.42578125" style="6" customWidth="1"/>
    <col min="11012" max="11263" width="9" style="6"/>
    <col min="11264" max="11264" width="5.85546875" style="6" customWidth="1"/>
    <col min="11265" max="11265" width="5.5703125" style="6" customWidth="1"/>
    <col min="11266" max="11266" width="69.28515625" style="6" customWidth="1"/>
    <col min="11267" max="11267" width="7.42578125" style="6" customWidth="1"/>
    <col min="11268" max="11519" width="9" style="6"/>
    <col min="11520" max="11520" width="5.85546875" style="6" customWidth="1"/>
    <col min="11521" max="11521" width="5.5703125" style="6" customWidth="1"/>
    <col min="11522" max="11522" width="69.28515625" style="6" customWidth="1"/>
    <col min="11523" max="11523" width="7.42578125" style="6" customWidth="1"/>
    <col min="11524" max="11775" width="9" style="6"/>
    <col min="11776" max="11776" width="5.85546875" style="6" customWidth="1"/>
    <col min="11777" max="11777" width="5.5703125" style="6" customWidth="1"/>
    <col min="11778" max="11778" width="69.28515625" style="6" customWidth="1"/>
    <col min="11779" max="11779" width="7.42578125" style="6" customWidth="1"/>
    <col min="11780" max="12031" width="9" style="6"/>
    <col min="12032" max="12032" width="5.85546875" style="6" customWidth="1"/>
    <col min="12033" max="12033" width="5.5703125" style="6" customWidth="1"/>
    <col min="12034" max="12034" width="69.28515625" style="6" customWidth="1"/>
    <col min="12035" max="12035" width="7.42578125" style="6" customWidth="1"/>
    <col min="12036" max="12287" width="9" style="6"/>
    <col min="12288" max="12288" width="5.85546875" style="6" customWidth="1"/>
    <col min="12289" max="12289" width="5.5703125" style="6" customWidth="1"/>
    <col min="12290" max="12290" width="69.28515625" style="6" customWidth="1"/>
    <col min="12291" max="12291" width="7.42578125" style="6" customWidth="1"/>
    <col min="12292" max="12543" width="9" style="6"/>
    <col min="12544" max="12544" width="5.85546875" style="6" customWidth="1"/>
    <col min="12545" max="12545" width="5.5703125" style="6" customWidth="1"/>
    <col min="12546" max="12546" width="69.28515625" style="6" customWidth="1"/>
    <col min="12547" max="12547" width="7.42578125" style="6" customWidth="1"/>
    <col min="12548" max="12799" width="9" style="6"/>
    <col min="12800" max="12800" width="5.85546875" style="6" customWidth="1"/>
    <col min="12801" max="12801" width="5.5703125" style="6" customWidth="1"/>
    <col min="12802" max="12802" width="69.28515625" style="6" customWidth="1"/>
    <col min="12803" max="12803" width="7.42578125" style="6" customWidth="1"/>
    <col min="12804" max="13055" width="9" style="6"/>
    <col min="13056" max="13056" width="5.85546875" style="6" customWidth="1"/>
    <col min="13057" max="13057" width="5.5703125" style="6" customWidth="1"/>
    <col min="13058" max="13058" width="69.28515625" style="6" customWidth="1"/>
    <col min="13059" max="13059" width="7.42578125" style="6" customWidth="1"/>
    <col min="13060" max="13311" width="9" style="6"/>
    <col min="13312" max="13312" width="5.85546875" style="6" customWidth="1"/>
    <col min="13313" max="13313" width="5.5703125" style="6" customWidth="1"/>
    <col min="13314" max="13314" width="69.28515625" style="6" customWidth="1"/>
    <col min="13315" max="13315" width="7.42578125" style="6" customWidth="1"/>
    <col min="13316" max="13567" width="9" style="6"/>
    <col min="13568" max="13568" width="5.85546875" style="6" customWidth="1"/>
    <col min="13569" max="13569" width="5.5703125" style="6" customWidth="1"/>
    <col min="13570" max="13570" width="69.28515625" style="6" customWidth="1"/>
    <col min="13571" max="13571" width="7.42578125" style="6" customWidth="1"/>
    <col min="13572" max="13823" width="9" style="6"/>
    <col min="13824" max="13824" width="5.85546875" style="6" customWidth="1"/>
    <col min="13825" max="13825" width="5.5703125" style="6" customWidth="1"/>
    <col min="13826" max="13826" width="69.28515625" style="6" customWidth="1"/>
    <col min="13827" max="13827" width="7.42578125" style="6" customWidth="1"/>
    <col min="13828" max="14079" width="9" style="6"/>
    <col min="14080" max="14080" width="5.85546875" style="6" customWidth="1"/>
    <col min="14081" max="14081" width="5.5703125" style="6" customWidth="1"/>
    <col min="14082" max="14082" width="69.28515625" style="6" customWidth="1"/>
    <col min="14083" max="14083" width="7.42578125" style="6" customWidth="1"/>
    <col min="14084" max="14335" width="9" style="6"/>
    <col min="14336" max="14336" width="5.85546875" style="6" customWidth="1"/>
    <col min="14337" max="14337" width="5.5703125" style="6" customWidth="1"/>
    <col min="14338" max="14338" width="69.28515625" style="6" customWidth="1"/>
    <col min="14339" max="14339" width="7.42578125" style="6" customWidth="1"/>
    <col min="14340" max="14591" width="9" style="6"/>
    <col min="14592" max="14592" width="5.85546875" style="6" customWidth="1"/>
    <col min="14593" max="14593" width="5.5703125" style="6" customWidth="1"/>
    <col min="14594" max="14594" width="69.28515625" style="6" customWidth="1"/>
    <col min="14595" max="14595" width="7.42578125" style="6" customWidth="1"/>
    <col min="14596" max="14847" width="9" style="6"/>
    <col min="14848" max="14848" width="5.85546875" style="6" customWidth="1"/>
    <col min="14849" max="14849" width="5.5703125" style="6" customWidth="1"/>
    <col min="14850" max="14850" width="69.28515625" style="6" customWidth="1"/>
    <col min="14851" max="14851" width="7.42578125" style="6" customWidth="1"/>
    <col min="14852" max="15103" width="9" style="6"/>
    <col min="15104" max="15104" width="5.85546875" style="6" customWidth="1"/>
    <col min="15105" max="15105" width="5.5703125" style="6" customWidth="1"/>
    <col min="15106" max="15106" width="69.28515625" style="6" customWidth="1"/>
    <col min="15107" max="15107" width="7.42578125" style="6" customWidth="1"/>
    <col min="15108" max="15359" width="9" style="6"/>
    <col min="15360" max="15360" width="5.85546875" style="6" customWidth="1"/>
    <col min="15361" max="15361" width="5.5703125" style="6" customWidth="1"/>
    <col min="15362" max="15362" width="69.28515625" style="6" customWidth="1"/>
    <col min="15363" max="15363" width="7.42578125" style="6" customWidth="1"/>
    <col min="15364" max="15615" width="9" style="6"/>
    <col min="15616" max="15616" width="5.85546875" style="6" customWidth="1"/>
    <col min="15617" max="15617" width="5.5703125" style="6" customWidth="1"/>
    <col min="15618" max="15618" width="69.28515625" style="6" customWidth="1"/>
    <col min="15619" max="15619" width="7.42578125" style="6" customWidth="1"/>
    <col min="15620" max="15871" width="9" style="6"/>
    <col min="15872" max="15872" width="5.85546875" style="6" customWidth="1"/>
    <col min="15873" max="15873" width="5.5703125" style="6" customWidth="1"/>
    <col min="15874" max="15874" width="69.28515625" style="6" customWidth="1"/>
    <col min="15875" max="15875" width="7.42578125" style="6" customWidth="1"/>
    <col min="15876" max="16127" width="9" style="6"/>
    <col min="16128" max="16128" width="5.85546875" style="6" customWidth="1"/>
    <col min="16129" max="16129" width="5.5703125" style="6" customWidth="1"/>
    <col min="16130" max="16130" width="69.28515625" style="6" customWidth="1"/>
    <col min="16131" max="16131" width="7.42578125" style="6" customWidth="1"/>
    <col min="16132" max="16383" width="9" style="6"/>
    <col min="16384" max="16384" width="9" style="6" customWidth="1"/>
  </cols>
  <sheetData>
    <row r="1" spans="1:4" ht="21" customHeight="1">
      <c r="A1" s="177" t="s">
        <v>151</v>
      </c>
      <c r="B1" s="177"/>
      <c r="C1" s="177"/>
      <c r="D1" s="177"/>
    </row>
    <row r="2" spans="1:4" ht="21" customHeight="1">
      <c r="A2" s="43"/>
      <c r="B2" s="43"/>
      <c r="C2" s="43"/>
      <c r="D2" s="43"/>
    </row>
    <row r="3" spans="1:4">
      <c r="A3" s="69" t="s">
        <v>74</v>
      </c>
    </row>
    <row r="4" spans="1:4">
      <c r="B4" s="82" t="s">
        <v>92</v>
      </c>
    </row>
    <row r="5" spans="1:4">
      <c r="B5" s="82" t="s">
        <v>93</v>
      </c>
    </row>
    <row r="6" spans="1:4">
      <c r="B6" s="62" t="s">
        <v>27</v>
      </c>
      <c r="C6" s="62" t="s">
        <v>7</v>
      </c>
      <c r="D6" s="63" t="s">
        <v>28</v>
      </c>
    </row>
    <row r="7" spans="1:4">
      <c r="B7" s="64">
        <v>1</v>
      </c>
      <c r="C7" s="65" t="s">
        <v>71</v>
      </c>
      <c r="D7" s="66">
        <v>2</v>
      </c>
    </row>
    <row r="8" spans="1:4">
      <c r="B8" s="64">
        <v>2</v>
      </c>
      <c r="C8" s="67" t="s">
        <v>73</v>
      </c>
      <c r="D8" s="68">
        <v>1</v>
      </c>
    </row>
    <row r="9" spans="1:4">
      <c r="B9" s="64">
        <v>3</v>
      </c>
      <c r="C9" s="65" t="s">
        <v>76</v>
      </c>
      <c r="D9" s="66">
        <v>1</v>
      </c>
    </row>
    <row r="10" spans="1:4">
      <c r="B10" s="64">
        <v>4</v>
      </c>
      <c r="C10" s="67" t="s">
        <v>144</v>
      </c>
      <c r="D10" s="68">
        <v>1</v>
      </c>
    </row>
    <row r="11" spans="1:4">
      <c r="B11" s="64">
        <v>5</v>
      </c>
      <c r="C11" s="65" t="s">
        <v>79</v>
      </c>
      <c r="D11" s="66">
        <v>1</v>
      </c>
    </row>
    <row r="12" spans="1:4">
      <c r="B12" s="64">
        <v>6</v>
      </c>
      <c r="C12" s="67" t="s">
        <v>80</v>
      </c>
      <c r="D12" s="66">
        <v>1</v>
      </c>
    </row>
    <row r="13" spans="1:4">
      <c r="B13" s="250">
        <v>7</v>
      </c>
      <c r="C13" s="72" t="s">
        <v>94</v>
      </c>
      <c r="D13" s="252">
        <v>1</v>
      </c>
    </row>
    <row r="14" spans="1:4">
      <c r="B14" s="251"/>
      <c r="C14" s="73" t="s">
        <v>82</v>
      </c>
      <c r="D14" s="253"/>
    </row>
    <row r="15" spans="1:4">
      <c r="B15" s="64">
        <v>8</v>
      </c>
      <c r="C15" s="70" t="s">
        <v>160</v>
      </c>
      <c r="D15" s="66">
        <v>1</v>
      </c>
    </row>
    <row r="16" spans="1:4">
      <c r="B16" s="64">
        <v>9</v>
      </c>
      <c r="C16" s="67" t="s">
        <v>161</v>
      </c>
      <c r="D16" s="74">
        <v>1</v>
      </c>
    </row>
    <row r="17" spans="2:4">
      <c r="B17" s="64">
        <v>10</v>
      </c>
      <c r="C17" s="67" t="s">
        <v>84</v>
      </c>
      <c r="D17" s="75">
        <v>1</v>
      </c>
    </row>
    <row r="18" spans="2:4">
      <c r="B18" s="254">
        <v>11</v>
      </c>
      <c r="C18" s="72" t="s">
        <v>85</v>
      </c>
      <c r="D18" s="193">
        <v>1</v>
      </c>
    </row>
    <row r="19" spans="2:4">
      <c r="B19" s="255"/>
      <c r="C19" s="73" t="s">
        <v>86</v>
      </c>
      <c r="D19" s="194"/>
    </row>
    <row r="20" spans="2:4">
      <c r="B20" s="248" t="s">
        <v>6</v>
      </c>
      <c r="C20" s="249"/>
      <c r="D20" s="81">
        <f>SUM(D7:D19)</f>
        <v>12</v>
      </c>
    </row>
    <row r="21" spans="2:4">
      <c r="B21" s="13"/>
      <c r="C21" s="13"/>
      <c r="D21" s="13"/>
    </row>
  </sheetData>
  <mergeCells count="6">
    <mergeCell ref="A1:D1"/>
    <mergeCell ref="B20:C20"/>
    <mergeCell ref="B13:B14"/>
    <mergeCell ref="D13:D14"/>
    <mergeCell ref="B18:B19"/>
    <mergeCell ref="D18:D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2019-06-12T07:36:45Z</cp:lastPrinted>
  <dcterms:created xsi:type="dcterms:W3CDTF">2014-10-15T08:34:52Z</dcterms:created>
  <dcterms:modified xsi:type="dcterms:W3CDTF">2019-06-12T07:37:51Z</dcterms:modified>
</cp:coreProperties>
</file>