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1\"/>
    </mc:Choice>
  </mc:AlternateContent>
  <bookViews>
    <workbookView xWindow="0" yWindow="0" windowWidth="20490" windowHeight="7755" activeTab="1"/>
  </bookViews>
  <sheets>
    <sheet name="DATA" sheetId="1" r:id="rId1"/>
    <sheet name="บทสรุป" sheetId="9" r:id="rId2"/>
    <sheet name="สรุปตาราง1-2" sheetId="2" r:id="rId3"/>
    <sheet name="ตาราง3-4" sheetId="10" r:id="rId4"/>
    <sheet name="เสนอแนะ" sheetId="3" r:id="rId5"/>
  </sheets>
  <definedNames>
    <definedName name="_xlnm._FilterDatabase" localSheetId="0" hidden="1">DATA!$A$1:$H$67</definedName>
  </definedNames>
  <calcPr calcId="152511"/>
</workbook>
</file>

<file path=xl/calcChain.xml><?xml version="1.0" encoding="utf-8"?>
<calcChain xmlns="http://schemas.openxmlformats.org/spreadsheetml/2006/main">
  <c r="E61" i="1" l="1"/>
  <c r="G61" i="1"/>
  <c r="F61" i="1"/>
  <c r="D18" i="3" l="1"/>
  <c r="E6" i="3" s="1"/>
  <c r="E17" i="3" l="1"/>
  <c r="E13" i="3"/>
  <c r="E9" i="3"/>
  <c r="E5" i="3"/>
  <c r="E16" i="3"/>
  <c r="E12" i="3"/>
  <c r="E8" i="3"/>
  <c r="E15" i="3"/>
  <c r="E11" i="3"/>
  <c r="E7" i="3"/>
  <c r="E18" i="3"/>
  <c r="E14" i="3"/>
  <c r="E10" i="3"/>
  <c r="F60" i="1"/>
  <c r="D24" i="10" l="1"/>
  <c r="D23" i="10"/>
  <c r="D22" i="10"/>
  <c r="G63" i="1"/>
  <c r="G62" i="1"/>
  <c r="G60" i="1"/>
  <c r="E60" i="1"/>
  <c r="E11" i="10" l="1"/>
  <c r="D74" i="1"/>
  <c r="E7" i="10" s="1"/>
  <c r="D79" i="1" l="1"/>
  <c r="F13" i="2" s="1"/>
  <c r="D78" i="1"/>
  <c r="F12" i="2" s="1"/>
  <c r="F14" i="2" l="1"/>
  <c r="H61" i="1"/>
  <c r="H60" i="1"/>
  <c r="D66" i="1"/>
  <c r="D65" i="1"/>
  <c r="D64" i="1"/>
  <c r="D75" i="1"/>
  <c r="D73" i="1"/>
  <c r="E10" i="10" s="1"/>
  <c r="D72" i="1"/>
  <c r="E5" i="10" s="1"/>
  <c r="D71" i="1"/>
  <c r="E9" i="10" s="1"/>
  <c r="D70" i="1"/>
  <c r="E8" i="10" s="1"/>
  <c r="D69" i="1"/>
  <c r="E6" i="10" s="1"/>
  <c r="E12" i="10" l="1"/>
  <c r="F6" i="10" s="1"/>
  <c r="G13" i="2"/>
  <c r="G12" i="2"/>
  <c r="D76" i="1"/>
  <c r="F9" i="10" l="1"/>
  <c r="F8" i="10"/>
  <c r="F5" i="10"/>
  <c r="F10" i="10"/>
  <c r="F12" i="10"/>
  <c r="F11" i="10"/>
  <c r="F7" i="10"/>
  <c r="D62" i="1"/>
  <c r="F26" i="2" l="1"/>
  <c r="D63" i="1" l="1"/>
  <c r="D67" i="1" l="1"/>
  <c r="F23" i="2"/>
  <c r="D80" i="1" l="1"/>
  <c r="F22" i="2"/>
  <c r="F27" i="2" s="1"/>
  <c r="G26" i="2" l="1"/>
  <c r="G25" i="2"/>
  <c r="G24" i="2"/>
  <c r="G14" i="2" l="1"/>
  <c r="G22" i="2"/>
  <c r="G23" i="2" l="1"/>
  <c r="G27" i="2" s="1"/>
</calcChain>
</file>

<file path=xl/sharedStrings.xml><?xml version="1.0" encoding="utf-8"?>
<sst xmlns="http://schemas.openxmlformats.org/spreadsheetml/2006/main" count="287" uniqueCount="88">
  <si>
    <t>คณะ</t>
  </si>
  <si>
    <t>สาขา</t>
  </si>
  <si>
    <t>อาจารย์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</si>
  <si>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</si>
  <si>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</si>
  <si>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</si>
  <si>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</si>
  <si>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</si>
  <si>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</si>
  <si>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รายการ</t>
  </si>
  <si>
    <t>ที่</t>
  </si>
  <si>
    <t>ความถี่</t>
  </si>
  <si>
    <t>บทสรุปสำหรับผู้บริหาร</t>
  </si>
  <si>
    <t>นิสิตระดับปริญญาเอก</t>
  </si>
  <si>
    <t>ไม่ระบุ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</si>
  <si>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</si>
  <si>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วิทยาศาสตร์</t>
  </si>
  <si>
    <t>เกษตรศาสตร์ ทรัพยากรธรรมชาติและสิ่งแวดล้อม</t>
  </si>
  <si>
    <t>สาธารณสุขศาสตร์</t>
  </si>
  <si>
    <t>เจ้าหน้าที่</t>
  </si>
  <si>
    <t>วิศวกรรมศาสตร์</t>
  </si>
  <si>
    <t>สถาปัตยกรรมศาสตร์</t>
  </si>
  <si>
    <t>เพศ</t>
  </si>
  <si>
    <t>ลำดับ</t>
  </si>
  <si>
    <t>หญิง</t>
  </si>
  <si>
    <t>ปฎิทินการศึกษา</t>
  </si>
  <si>
    <t>ชาย</t>
  </si>
  <si>
    <t>คู่มือการใช้งานโปรแกรมต่างๆ ที่ทางมหาวิทยาลัยบังคับให้ใช้</t>
  </si>
  <si>
    <t>เกณฑ์การจบบัณฑิตวิทยานิพนธ์</t>
  </si>
  <si>
    <t>สถานะอาจารย์/นิสิต ในการจัดทำวิทยานิพนธ์</t>
  </si>
  <si>
    <t>การแจ้งเตือนต่างๆ เช่น การลงทะเบียน ระยะเวลาจ่ายเงิน</t>
  </si>
  <si>
    <t>กำหนดการสอบ QE /การอบรมของทุกคณะ</t>
  </si>
  <si>
    <t>ประวัติคณาจารย์บัณฑิตศึกษา</t>
  </si>
  <si>
    <t>ประกาศ/ระเบียบ/ข้อบังคับเกี่ยวกับการทำวิทยานิพนธ์</t>
  </si>
  <si>
    <t>การจัดกิจกรรม/ประชุมวิชาการ</t>
  </si>
  <si>
    <t>ติดตามผลเกี่ยวกับการเรียน/สอบ/ติดตาม/ถามตอบที่เกี่ยวข้องกับบัณฑิตวิทยาลัย</t>
  </si>
  <si>
    <t>ลงทะเบียนการเข้าร่วมกิจกรรมผ่านแอพพลิเคชั่น</t>
  </si>
  <si>
    <t>ข่าวสารการจัดอบรมต่างๆ</t>
  </si>
  <si>
    <t>บริหารธุรกิจ เศรษฐศาสตร์และการสื่อสาร</t>
  </si>
  <si>
    <t>วันอังคารที่ 24 เมษายน 2561</t>
  </si>
  <si>
    <t>ผลสำรวจความต้องการในการใช้แอพพลิเคชั่นของบัณฑิตวิทยาลัย มหาวิทยาลัยนเรศวร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</si>
  <si>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</si>
  <si>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คณะเกษตรศาสตร์ ทรัพยากรธรรมชาติและสิ่งแวดล้อม</t>
  </si>
  <si>
    <t>คณะวิทยาศาสตร์</t>
  </si>
  <si>
    <t>คณะวิศวกรรมศาสตร์</t>
  </si>
  <si>
    <t>คณะสาธารณสุขศาสตร์</t>
  </si>
  <si>
    <t>คณะบริหารธุรกิจ เศรษฐศาสตร์และการสื่อสาร</t>
  </si>
  <si>
    <r>
      <rPr>
        <b/>
        <i/>
        <sz val="15"/>
        <rFont val="TH SarabunPSK"/>
        <family val="2"/>
      </rPr>
      <t xml:space="preserve">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</t>
    </r>
  </si>
  <si>
    <t xml:space="preserve">           จากตาราง 1 แสดงจำนวนร้อยละของผู้ตอบแบบสอบถาม จำแนกตามเพศ พบว่า</t>
  </si>
  <si>
    <r>
      <rPr>
        <b/>
        <i/>
        <sz val="16"/>
        <rFont val="TH SarabunPSK"/>
        <family val="2"/>
      </rPr>
      <t xml:space="preserve">ตาราง 2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</si>
  <si>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คณะสถาปัตยกรรมศาสตร์</t>
  </si>
  <si>
    <t>ความต้องการ</t>
  </si>
  <si>
    <t>ลำดับที่</t>
  </si>
  <si>
    <t>- 2 -</t>
  </si>
  <si>
    <t>4.1  ความต้องการให้บัณฑิตวิทยาลัยจัดทำแอพพลิเคชั่น</t>
  </si>
  <si>
    <t>4.2  ยินดีดาวน์โหลดแอพพลิเคชั่นของบัณฑิตวิทยาลัย</t>
  </si>
  <si>
    <t>4.3  แอพพลิเคชั่นจะช่วยให้เข้าถึงข้อมูลของบัณฑิตวิทยาลัย</t>
  </si>
  <si>
    <t>N = 58</t>
  </si>
  <si>
    <t>ณ ห้องปฏิบัติการคอมพิวเตอร์ 210 อาคาร CITCOMS</t>
  </si>
  <si>
    <t xml:space="preserve">- 3 - </t>
  </si>
  <si>
    <t xml:space="preserve">     จากตาราง 3 พบว่า ผู้ตอบแบบสอบถามส่วนใหญ่สังกัดคณะเกษตรศาสตร์ ทรัพยากรธรรมชาติ</t>
  </si>
  <si>
    <r>
      <rPr>
        <b/>
        <i/>
        <sz val="15"/>
        <rFont val="TH SarabunPSK"/>
        <family val="2"/>
      </rPr>
      <t xml:space="preserve">            ตาราง 4 </t>
    </r>
    <r>
      <rPr>
        <i/>
        <sz val="15"/>
        <rFont val="TH SarabunPSK"/>
        <family val="2"/>
      </rPr>
      <t xml:space="preserve"> </t>
    </r>
    <r>
      <rPr>
        <sz val="15"/>
        <rFont val="TH SarabunPSK"/>
        <family val="2"/>
      </rPr>
      <t>แสดงความต้องการในการใช้แอพพลิเคชั่นของบัณฑิตวิทยาลัย</t>
    </r>
  </si>
  <si>
    <t>แบบฟอร์มต่างๆ ขั้นตอนในการดำเนินเอกสารต่างๆ สำหรับนิสิตปริญญาโท-ปริญญาเอก</t>
  </si>
  <si>
    <r>
      <t>ตอนที่ 3</t>
    </r>
    <r>
      <rPr>
        <b/>
        <sz val="16"/>
        <rFont val="TH SarabunPSK"/>
        <family val="2"/>
      </rPr>
      <t xml:space="preserve"> ข้อมูลที่ควรแสดงไว้ในแอพพลิเคชั่นบัณฑิตวิทยาลัย</t>
    </r>
  </si>
  <si>
    <t xml:space="preserve">          ส่วนใหญ่สังกัดคณะเกษตรศาสตร์ ทรัพยากรธรรมชาติ และสิ่งแวดล้อม ร้อยละ 46.53 รองลงมาได้แก่</t>
  </si>
  <si>
    <t xml:space="preserve">          คณะสาธารณสุขศาสตร์ ร้อยละ 18.97 และคณะสถาปัตยกรรมศาสตร์ ร้อยละ 6.90</t>
  </si>
  <si>
    <t xml:space="preserve">     ผู้ตอบแบบสอบถามมีความต้องการใช้แอพพลิเคชั่นของบัณฑิตวิทยาลัย ร้อยละ 100.00 โดยยินดีดาวน์โหลด</t>
  </si>
  <si>
    <t xml:space="preserve">         แอพพลิเคชั่น และมีความคิดเห็นว่าแอพพลิเคชั่นจะช่วยให้เข้าถึงข้อมูลของบัณฑิตวิทยาลัยได้โดยสะดวก ร้อยละ 98.28</t>
  </si>
  <si>
    <t xml:space="preserve">     นอกจากนี้ในส่วนของความต้องการแสดงข้อมูลในแอพพลิเคชั่น พบว่า ส่วนใหญ่ต้องการให้แสดงข้อมูล</t>
  </si>
  <si>
    <t xml:space="preserve">         แบบฟอร์มต่างๆ ขั้นตอนในการดำเนินเอกสารต่างๆ มากที่สุด ร้อยละ 17.07 รองลงมาได้แก่ ข่าวสารการจัดอบรมต่างๆ</t>
  </si>
  <si>
    <t xml:space="preserve">         ร้อยละ 14.63 ปฎิทินการศึกษา ร้อยละ 12.19 การแจ้งเตือนต่างๆ เช่น การลงทะเบียน ระยะเวลาการจ่ายเงิน </t>
  </si>
  <si>
    <t xml:space="preserve">          จากการสำรวจความต้องการในการใช้แอพพลิเคชั่นของบัณฑิตวิทยาลัย มหาวิทยาลัยนเรศวร</t>
  </si>
  <si>
    <t xml:space="preserve">         คู่มือการใช้งานโปรแกรมต่างๆ ที่ทางมหาวิทยาลัยบังคับให้ใช้ และการติดตามผลเกี่ยวกับการเรียน/สอบ/ถามตอบ</t>
  </si>
  <si>
    <t xml:space="preserve">         ที่เกี่ยวข้องกับบัณฑิตวิทยาลัย ร้อยละ 9.76 กำหนดการสอบ QE/การอบรมของทุกคณะ ประกาศ/ระเบียบ/ข้อบังคับ</t>
  </si>
  <si>
    <t xml:space="preserve">         เกี่ยวกับการทำวิทยานิพนธ์ ลงทะเบียนการเข้าร่วมกิจกรรมผ่านแอพพลิเคชั่น และสถานะอาจารย์/นิสิตในการจัดทำ</t>
  </si>
  <si>
    <t xml:space="preserve">         วิทยานิพนธ์ ร้อยละ 4.88 เกณฑ์การจบวิทยานิพนธ์ ประวัติคณาจารย์บัณฑิตศึกษา และการจัดกิจกรรม/ประชุมวิชาการ </t>
  </si>
  <si>
    <t xml:space="preserve">         ร้อยละ 2.94</t>
  </si>
  <si>
    <t xml:space="preserve">          และคณะสถาปัตยกรรมศาสตร์ ร้อยละ 6.90</t>
  </si>
  <si>
    <t xml:space="preserve">          และสิ่งแวดล้อมมากที่สุด ร้อยละ 46.55 รองลงมาได้แก่ คณะสาธารณสุขศาสตร์ ร้อยละ 18.97</t>
  </si>
  <si>
    <t>ความต้องการในการใช้แอพพลิเคชั่นของบัณฑิตวิทยาลัย</t>
  </si>
  <si>
    <t>ผู้ตอบแบบประเมินเป็นเพศหญิง ร้อยละ 77.59 เพศชาย ร้อยละ 22.41</t>
  </si>
  <si>
    <t xml:space="preserve">จากตาราง 2 พบว่า ส่วนใหญ่ผู้ตอบแบบสอบถามเป็นนิสิตระดับปริญญาโท ร้อยละ 74.14   </t>
  </si>
  <si>
    <t>และนิสิตระดับปริญญาเอก ร้อยละ 18.97</t>
  </si>
  <si>
    <t xml:space="preserve">           จากตาราง 4 พบว่า จากการสำรวจความต้องการของนิสิตระดับบัณฑิตศึกษา ผู้ตอบแบบสอบถาม</t>
  </si>
  <si>
    <t xml:space="preserve">มีความต้องการใช้แอพพลิเคชั่นของบัณฑิตวิทยาลัย ร้อยละ 100.00 โดยยินดีดาวน์โหลดแอพพลิเคชั่น </t>
  </si>
  <si>
    <t xml:space="preserve">                และมีความคิดเห็นว่าแอพพลิเคชั่นจะช่วยให้เข้าถึงข้อมูลของบัณฑิตวิทยาลัยได้โดยสะดวก ร้อยละ 98.28</t>
  </si>
  <si>
    <t xml:space="preserve">          ในวันอังคารที่ 24 เมษายน 2561 ณ ห้องปฏิบัติการคอมพิวเตอร์ 210 อาคาร CITCOMS</t>
  </si>
  <si>
    <t xml:space="preserve">          มีผู้ตอบแบบสอบถาม จำนวน 58 คน เป็นนิสิตปริญญาโท ร้อยละ 74.14 และนิสิตปริญญาเอก ร้อยละ 18.97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</si>
</sst>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  <font>
      <b/>
      <i/>
      <sz val="15"/>
      <name val="TH SarabunPSK"/>
      <family val="2"/>
    </font>
    <font>
      <sz val="14"/>
      <name val="TH SarabunPSK"/>
      <family val="2"/>
    </font>
    <font>
      <sz val="14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5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10" fillId="0" borderId="0" xfId="0" applyFont="1"/>
    <xf numFmtId="0" fontId="3" fillId="0" borderId="0" xfId="0" applyFont="1" applyAlignment="1"/>
    <xf numFmtId="0" fontId="11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2" fontId="1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6" xfId="0" applyFont="1" applyBorder="1" applyAlignment="1">
      <alignment wrapText="1"/>
    </xf>
    <xf numFmtId="2" fontId="8" fillId="0" borderId="0" xfId="0" applyNumberFormat="1" applyFont="1" applyAlignment="1">
      <alignment wrapText="1"/>
    </xf>
    <xf numFmtId="0" fontId="9" fillId="2" borderId="6" xfId="0" applyFont="1" applyFill="1" applyBorder="1" applyAlignment="1">
      <alignment wrapText="1"/>
    </xf>
    <xf numFmtId="2" fontId="8" fillId="2" borderId="6" xfId="0" applyNumberFormat="1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2" fontId="7" fillId="2" borderId="6" xfId="0" applyNumberFormat="1" applyFont="1" applyFill="1" applyBorder="1" applyAlignment="1">
      <alignment wrapText="1"/>
    </xf>
    <xf numFmtId="0" fontId="18" fillId="0" borderId="6" xfId="0" applyFont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13" xfId="0" applyFont="1" applyBorder="1"/>
    <xf numFmtId="0" fontId="1" fillId="0" borderId="6" xfId="0" applyFont="1" applyFill="1" applyBorder="1" applyAlignment="1">
      <alignment horizontal="center" vertical="center"/>
    </xf>
    <xf numFmtId="49" fontId="2" fillId="0" borderId="0" xfId="0" applyNumberFormat="1" applyFont="1" applyAlignment="1"/>
    <xf numFmtId="0" fontId="9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7" fillId="3" borderId="6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3" borderId="6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7" fillId="4" borderId="6" xfId="0" applyFont="1" applyFill="1" applyBorder="1" applyAlignment="1">
      <alignment wrapText="1"/>
    </xf>
    <xf numFmtId="0" fontId="7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" fillId="0" borderId="0" xfId="0" applyNumberFormat="1" applyFont="1" applyAlignment="1"/>
    <xf numFmtId="0" fontId="19" fillId="0" borderId="0" xfId="0" applyFont="1"/>
    <xf numFmtId="49" fontId="2" fillId="0" borderId="0" xfId="0" applyNumberFormat="1" applyFont="1" applyAlignment="1">
      <alignment horizontal="right"/>
    </xf>
    <xf numFmtId="0" fontId="21" fillId="0" borderId="0" xfId="0" applyFont="1"/>
    <xf numFmtId="1" fontId="4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4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2" fontId="1" fillId="0" borderId="6" xfId="0" applyNumberFormat="1" applyFont="1" applyBorder="1" applyAlignment="1">
      <alignment horizontal="center" vertical="top"/>
    </xf>
    <xf numFmtId="0" fontId="7" fillId="0" borderId="6" xfId="0" applyFont="1" applyBorder="1"/>
    <xf numFmtId="2" fontId="7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32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32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144065</xdr:colOff>
      <xdr:row>32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965721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1340644</xdr:colOff>
      <xdr:row>32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4376738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536973</xdr:colOff>
      <xdr:row>32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2358629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32</xdr:row>
      <xdr:rowOff>0</xdr:rowOff>
    </xdr:from>
    <xdr:ext cx="123187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49003" y="4441031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5745F474-2D85-4880-9D0F-F7957D3EEA3A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49003" y="4441031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513161</xdr:colOff>
      <xdr:row>32</xdr:row>
      <xdr:rowOff>0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513161" y="4441031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513161" y="4441031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495299</xdr:colOff>
      <xdr:row>32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102518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941784</xdr:colOff>
      <xdr:row>32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3977878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1876424</xdr:colOff>
      <xdr:row>32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4912518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1168003</xdr:colOff>
      <xdr:row>32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4204097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32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32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32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19</xdr:row>
      <xdr:rowOff>19050</xdr:rowOff>
    </xdr:from>
    <xdr:to>
      <xdr:col>3</xdr:col>
      <xdr:colOff>352425</xdr:colOff>
      <xdr:row>19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4124325" y="93345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19</xdr:row>
      <xdr:rowOff>19050</xdr:rowOff>
    </xdr:from>
    <xdr:to>
      <xdr:col>4</xdr:col>
      <xdr:colOff>352425</xdr:colOff>
      <xdr:row>19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4676775" y="93345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57" zoomScale="150" zoomScaleNormal="150" workbookViewId="0">
      <selection activeCell="E62" sqref="E62"/>
    </sheetView>
  </sheetViews>
  <sheetFormatPr defaultColWidth="15" defaultRowHeight="24"/>
  <cols>
    <col min="1" max="1" width="6.5703125" style="70" bestFit="1" customWidth="1"/>
    <col min="2" max="2" width="4.7109375" style="13" bestFit="1" customWidth="1"/>
    <col min="3" max="3" width="40.5703125" style="13" bestFit="1" customWidth="1"/>
    <col min="4" max="4" width="31" style="13" bestFit="1" customWidth="1"/>
    <col min="5" max="5" width="7.28515625" style="37" bestFit="1" customWidth="1"/>
    <col min="6" max="7" width="6.140625" style="37" bestFit="1" customWidth="1"/>
    <col min="8" max="8" width="6.42578125" style="13" bestFit="1" customWidth="1"/>
    <col min="9" max="9" width="15.140625" style="13" bestFit="1" customWidth="1"/>
    <col min="10" max="16384" width="15" style="13"/>
  </cols>
  <sheetData>
    <row r="1" spans="1:7" s="39" customFormat="1" ht="55.5">
      <c r="A1" s="39" t="s">
        <v>23</v>
      </c>
      <c r="B1" s="39" t="s">
        <v>22</v>
      </c>
      <c r="C1" s="39" t="s">
        <v>0</v>
      </c>
      <c r="D1" s="39" t="s">
        <v>1</v>
      </c>
      <c r="E1" s="40">
        <v>1.1000000000000001</v>
      </c>
      <c r="F1" s="40">
        <v>1.2</v>
      </c>
      <c r="G1" s="40">
        <v>1.3</v>
      </c>
    </row>
    <row r="2" spans="1:7" s="33" customFormat="1" ht="48">
      <c r="A2" s="69">
        <v>1</v>
      </c>
      <c r="B2" s="33" t="s">
        <v>24</v>
      </c>
      <c r="C2" s="33" t="s">
        <v>3</v>
      </c>
      <c r="D2" s="33" t="s">
        <v>17</v>
      </c>
      <c r="E2" s="35">
        <v>1</v>
      </c>
      <c r="F2" s="35">
        <v>0</v>
      </c>
      <c r="G2" s="35">
        <v>1</v>
      </c>
    </row>
    <row r="3" spans="1:7" s="33" customFormat="1">
      <c r="A3" s="69">
        <v>2</v>
      </c>
      <c r="B3" s="33" t="s">
        <v>26</v>
      </c>
      <c r="C3" s="33" t="s">
        <v>3</v>
      </c>
      <c r="D3" s="33" t="s">
        <v>14</v>
      </c>
      <c r="E3" s="35">
        <v>1</v>
      </c>
      <c r="F3" s="35">
        <v>1</v>
      </c>
      <c r="G3" s="35">
        <v>1</v>
      </c>
    </row>
    <row r="4" spans="1:7" s="33" customFormat="1">
      <c r="A4" s="69">
        <v>3</v>
      </c>
      <c r="B4" s="33" t="s">
        <v>24</v>
      </c>
      <c r="C4" s="33" t="s">
        <v>3</v>
      </c>
      <c r="D4" s="33" t="s">
        <v>14</v>
      </c>
      <c r="E4" s="35">
        <v>1</v>
      </c>
      <c r="F4" s="35">
        <v>1</v>
      </c>
      <c r="G4" s="35">
        <v>1</v>
      </c>
    </row>
    <row r="5" spans="1:7" s="33" customFormat="1" ht="48">
      <c r="A5" s="69">
        <v>4</v>
      </c>
      <c r="B5" s="33" t="s">
        <v>24</v>
      </c>
      <c r="C5" s="33" t="s">
        <v>3</v>
      </c>
      <c r="D5" s="33" t="s">
        <v>17</v>
      </c>
      <c r="E5" s="35">
        <v>1</v>
      </c>
      <c r="F5" s="35">
        <v>1</v>
      </c>
      <c r="G5" s="35">
        <v>1</v>
      </c>
    </row>
    <row r="6" spans="1:7" s="33" customFormat="1" ht="48">
      <c r="A6" s="69">
        <v>5</v>
      </c>
      <c r="B6" s="33" t="s">
        <v>24</v>
      </c>
      <c r="C6" s="33" t="s">
        <v>3</v>
      </c>
      <c r="D6" s="33" t="s">
        <v>17</v>
      </c>
      <c r="E6" s="35">
        <v>1</v>
      </c>
      <c r="F6" s="35">
        <v>1</v>
      </c>
      <c r="G6" s="35">
        <v>1</v>
      </c>
    </row>
    <row r="7" spans="1:7" s="33" customFormat="1" ht="48">
      <c r="A7" s="69">
        <v>6</v>
      </c>
      <c r="B7" s="33" t="s">
        <v>26</v>
      </c>
      <c r="C7" s="33" t="s">
        <v>3</v>
      </c>
      <c r="D7" s="33" t="s">
        <v>17</v>
      </c>
      <c r="E7" s="35">
        <v>1</v>
      </c>
      <c r="F7" s="35">
        <v>1</v>
      </c>
      <c r="G7" s="35">
        <v>1</v>
      </c>
    </row>
    <row r="8" spans="1:7" s="33" customFormat="1">
      <c r="A8" s="69">
        <v>7</v>
      </c>
      <c r="B8" s="33" t="s">
        <v>24</v>
      </c>
      <c r="C8" s="33" t="s">
        <v>13</v>
      </c>
      <c r="D8" s="33" t="s">
        <v>14</v>
      </c>
      <c r="E8" s="35">
        <v>1</v>
      </c>
      <c r="F8" s="35">
        <v>1</v>
      </c>
      <c r="G8" s="35">
        <v>1</v>
      </c>
    </row>
    <row r="9" spans="1:7" s="33" customFormat="1">
      <c r="A9" s="69">
        <v>8</v>
      </c>
      <c r="B9" s="33" t="s">
        <v>26</v>
      </c>
      <c r="C9" s="33" t="s">
        <v>3</v>
      </c>
      <c r="D9" s="33" t="s">
        <v>14</v>
      </c>
      <c r="E9" s="35">
        <v>1</v>
      </c>
      <c r="F9" s="35">
        <v>1</v>
      </c>
      <c r="G9" s="35">
        <v>1</v>
      </c>
    </row>
    <row r="10" spans="1:7" s="33" customFormat="1" ht="48">
      <c r="A10" s="69">
        <v>9</v>
      </c>
      <c r="B10" s="33" t="s">
        <v>24</v>
      </c>
      <c r="C10" s="33" t="s">
        <v>3</v>
      </c>
      <c r="D10" s="33" t="s">
        <v>17</v>
      </c>
      <c r="E10" s="35">
        <v>1</v>
      </c>
      <c r="F10" s="35">
        <v>1</v>
      </c>
      <c r="G10" s="35">
        <v>1</v>
      </c>
    </row>
    <row r="11" spans="1:7" s="33" customFormat="1" ht="48">
      <c r="A11" s="69">
        <v>10</v>
      </c>
      <c r="B11" s="33" t="s">
        <v>24</v>
      </c>
      <c r="C11" s="33" t="s">
        <v>3</v>
      </c>
      <c r="D11" s="33" t="s">
        <v>17</v>
      </c>
      <c r="E11" s="35">
        <v>1</v>
      </c>
      <c r="F11" s="35">
        <v>1</v>
      </c>
      <c r="G11" s="35">
        <v>1</v>
      </c>
    </row>
    <row r="12" spans="1:7" s="33" customFormat="1" ht="48">
      <c r="A12" s="69">
        <v>11</v>
      </c>
      <c r="B12" s="33" t="s">
        <v>24</v>
      </c>
      <c r="C12" s="33" t="s">
        <v>3</v>
      </c>
      <c r="D12" s="33" t="s">
        <v>17</v>
      </c>
      <c r="E12" s="35">
        <v>1</v>
      </c>
      <c r="F12" s="35">
        <v>1</v>
      </c>
      <c r="G12" s="35">
        <v>1</v>
      </c>
    </row>
    <row r="13" spans="1:7" s="33" customFormat="1" ht="48">
      <c r="A13" s="69">
        <v>12</v>
      </c>
      <c r="B13" s="33" t="s">
        <v>24</v>
      </c>
      <c r="C13" s="33" t="s">
        <v>3</v>
      </c>
      <c r="D13" s="33" t="s">
        <v>17</v>
      </c>
      <c r="E13" s="35">
        <v>1</v>
      </c>
      <c r="F13" s="35">
        <v>1</v>
      </c>
      <c r="G13" s="35">
        <v>1</v>
      </c>
    </row>
    <row r="14" spans="1:7" s="33" customFormat="1" ht="48">
      <c r="A14" s="69">
        <v>13</v>
      </c>
      <c r="B14" s="33" t="s">
        <v>26</v>
      </c>
      <c r="C14" s="33" t="s">
        <v>3</v>
      </c>
      <c r="D14" s="33" t="s">
        <v>17</v>
      </c>
      <c r="E14" s="35">
        <v>1</v>
      </c>
      <c r="F14" s="35">
        <v>1</v>
      </c>
      <c r="G14" s="35">
        <v>1</v>
      </c>
    </row>
    <row r="15" spans="1:7" s="33" customFormat="1" ht="48">
      <c r="A15" s="69">
        <v>14</v>
      </c>
      <c r="B15" s="33" t="s">
        <v>24</v>
      </c>
      <c r="C15" s="33" t="s">
        <v>3</v>
      </c>
      <c r="D15" s="33" t="s">
        <v>17</v>
      </c>
      <c r="E15" s="35">
        <v>1</v>
      </c>
      <c r="F15" s="35">
        <v>1</v>
      </c>
      <c r="G15" s="35">
        <v>0</v>
      </c>
    </row>
    <row r="16" spans="1:7" s="33" customFormat="1">
      <c r="A16" s="69">
        <v>15</v>
      </c>
      <c r="B16" s="33" t="s">
        <v>24</v>
      </c>
      <c r="C16" s="33" t="s">
        <v>3</v>
      </c>
      <c r="D16" s="33" t="s">
        <v>14</v>
      </c>
      <c r="E16" s="35">
        <v>1</v>
      </c>
      <c r="F16" s="35">
        <v>1</v>
      </c>
      <c r="G16" s="35">
        <v>1</v>
      </c>
    </row>
    <row r="17" spans="1:7" s="33" customFormat="1">
      <c r="A17" s="69">
        <v>16</v>
      </c>
      <c r="B17" s="33" t="s">
        <v>24</v>
      </c>
      <c r="C17" s="33" t="s">
        <v>3</v>
      </c>
      <c r="D17" s="33" t="s">
        <v>18</v>
      </c>
      <c r="E17" s="35">
        <v>1</v>
      </c>
      <c r="F17" s="35">
        <v>1</v>
      </c>
      <c r="G17" s="35">
        <v>1</v>
      </c>
    </row>
    <row r="18" spans="1:7" s="33" customFormat="1" ht="48">
      <c r="A18" s="69">
        <v>17</v>
      </c>
      <c r="B18" s="33" t="s">
        <v>24</v>
      </c>
      <c r="C18" s="33" t="s">
        <v>3</v>
      </c>
      <c r="D18" s="33" t="s">
        <v>17</v>
      </c>
      <c r="E18" s="35">
        <v>1</v>
      </c>
      <c r="F18" s="35">
        <v>1</v>
      </c>
      <c r="G18" s="35">
        <v>1</v>
      </c>
    </row>
    <row r="19" spans="1:7" s="33" customFormat="1" ht="48">
      <c r="A19" s="69">
        <v>18</v>
      </c>
      <c r="B19" s="33" t="s">
        <v>24</v>
      </c>
      <c r="C19" s="33" t="s">
        <v>3</v>
      </c>
      <c r="D19" s="33" t="s">
        <v>17</v>
      </c>
      <c r="E19" s="35">
        <v>1</v>
      </c>
      <c r="F19" s="35">
        <v>1</v>
      </c>
      <c r="G19" s="35">
        <v>1</v>
      </c>
    </row>
    <row r="20" spans="1:7" s="33" customFormat="1" ht="48">
      <c r="A20" s="69">
        <v>19</v>
      </c>
      <c r="B20" s="33" t="s">
        <v>24</v>
      </c>
      <c r="C20" s="33" t="s">
        <v>3</v>
      </c>
      <c r="D20" s="33" t="s">
        <v>17</v>
      </c>
      <c r="E20" s="35">
        <v>1</v>
      </c>
      <c r="F20" s="35">
        <v>1</v>
      </c>
      <c r="G20" s="35">
        <v>1</v>
      </c>
    </row>
    <row r="21" spans="1:7" s="33" customFormat="1" ht="48">
      <c r="A21" s="69">
        <v>20</v>
      </c>
      <c r="B21" s="33" t="s">
        <v>24</v>
      </c>
      <c r="C21" s="33" t="s">
        <v>3</v>
      </c>
      <c r="D21" s="33" t="s">
        <v>17</v>
      </c>
      <c r="E21" s="35">
        <v>1</v>
      </c>
      <c r="F21" s="35">
        <v>1</v>
      </c>
      <c r="G21" s="35">
        <v>1</v>
      </c>
    </row>
    <row r="22" spans="1:7" s="33" customFormat="1">
      <c r="A22" s="69">
        <v>21</v>
      </c>
      <c r="B22" s="33" t="s">
        <v>24</v>
      </c>
      <c r="C22" s="33" t="s">
        <v>3</v>
      </c>
      <c r="D22" s="33" t="s">
        <v>16</v>
      </c>
      <c r="E22" s="35">
        <v>1</v>
      </c>
      <c r="F22" s="35">
        <v>1</v>
      </c>
      <c r="G22" s="35">
        <v>1</v>
      </c>
    </row>
    <row r="23" spans="1:7" s="33" customFormat="1">
      <c r="A23" s="69">
        <v>22</v>
      </c>
      <c r="B23" s="33" t="s">
        <v>24</v>
      </c>
      <c r="C23" s="33" t="s">
        <v>3</v>
      </c>
      <c r="D23" s="33" t="s">
        <v>16</v>
      </c>
      <c r="E23" s="35">
        <v>1</v>
      </c>
      <c r="F23" s="35">
        <v>1</v>
      </c>
      <c r="G23" s="35">
        <v>1</v>
      </c>
    </row>
    <row r="24" spans="1:7" s="33" customFormat="1">
      <c r="A24" s="69">
        <v>23</v>
      </c>
      <c r="B24" s="33" t="s">
        <v>24</v>
      </c>
      <c r="C24" s="33" t="s">
        <v>3</v>
      </c>
      <c r="D24" s="33" t="s">
        <v>14</v>
      </c>
      <c r="E24" s="35">
        <v>1</v>
      </c>
      <c r="F24" s="35">
        <v>1</v>
      </c>
      <c r="G24" s="35">
        <v>1</v>
      </c>
    </row>
    <row r="25" spans="1:7" s="33" customFormat="1">
      <c r="A25" s="69">
        <v>24</v>
      </c>
      <c r="B25" s="33" t="s">
        <v>24</v>
      </c>
      <c r="C25" s="33" t="s">
        <v>13</v>
      </c>
      <c r="D25" s="33" t="s">
        <v>21</v>
      </c>
      <c r="E25" s="35">
        <v>1</v>
      </c>
      <c r="F25" s="35">
        <v>1</v>
      </c>
      <c r="G25" s="35">
        <v>1</v>
      </c>
    </row>
    <row r="26" spans="1:7" s="33" customFormat="1">
      <c r="A26" s="69">
        <v>25</v>
      </c>
      <c r="B26" s="33" t="s">
        <v>24</v>
      </c>
      <c r="C26" s="33" t="s">
        <v>14</v>
      </c>
      <c r="D26" s="33" t="s">
        <v>14</v>
      </c>
      <c r="E26" s="35">
        <v>1</v>
      </c>
      <c r="F26" s="35">
        <v>1</v>
      </c>
      <c r="G26" s="35">
        <v>1</v>
      </c>
    </row>
    <row r="27" spans="1:7" s="33" customFormat="1">
      <c r="A27" s="69">
        <v>26</v>
      </c>
      <c r="B27" s="33" t="s">
        <v>26</v>
      </c>
      <c r="C27" s="33" t="s">
        <v>3</v>
      </c>
      <c r="D27" s="33" t="s">
        <v>14</v>
      </c>
      <c r="E27" s="35">
        <v>1</v>
      </c>
      <c r="F27" s="35">
        <v>1</v>
      </c>
      <c r="G27" s="35">
        <v>1</v>
      </c>
    </row>
    <row r="28" spans="1:7" s="33" customFormat="1">
      <c r="A28" s="69">
        <v>27</v>
      </c>
      <c r="B28" s="33" t="s">
        <v>26</v>
      </c>
      <c r="C28" s="33" t="s">
        <v>13</v>
      </c>
      <c r="D28" s="33" t="s">
        <v>21</v>
      </c>
      <c r="E28" s="35">
        <v>1</v>
      </c>
      <c r="F28" s="35">
        <v>1</v>
      </c>
      <c r="G28" s="35">
        <v>1</v>
      </c>
    </row>
    <row r="29" spans="1:7" s="33" customFormat="1" ht="48">
      <c r="A29" s="69">
        <v>28</v>
      </c>
      <c r="B29" s="33" t="s">
        <v>24</v>
      </c>
      <c r="C29" s="33" t="s">
        <v>3</v>
      </c>
      <c r="D29" s="33" t="s">
        <v>17</v>
      </c>
      <c r="E29" s="35">
        <v>1</v>
      </c>
      <c r="F29" s="35">
        <v>1</v>
      </c>
      <c r="G29" s="35">
        <v>1</v>
      </c>
    </row>
    <row r="30" spans="1:7" s="33" customFormat="1" ht="48">
      <c r="A30" s="69">
        <v>29</v>
      </c>
      <c r="B30" s="33" t="s">
        <v>26</v>
      </c>
      <c r="C30" s="33" t="s">
        <v>13</v>
      </c>
      <c r="D30" s="33" t="s">
        <v>17</v>
      </c>
      <c r="E30" s="35">
        <v>1</v>
      </c>
      <c r="F30" s="35">
        <v>1</v>
      </c>
      <c r="G30" s="35">
        <v>1</v>
      </c>
    </row>
    <row r="31" spans="1:7" s="33" customFormat="1" ht="48">
      <c r="A31" s="69">
        <v>30</v>
      </c>
      <c r="B31" s="33" t="s">
        <v>24</v>
      </c>
      <c r="C31" s="33" t="s">
        <v>3</v>
      </c>
      <c r="D31" s="33" t="s">
        <v>17</v>
      </c>
      <c r="E31" s="35">
        <v>1</v>
      </c>
      <c r="F31" s="35">
        <v>1</v>
      </c>
      <c r="G31" s="35">
        <v>1</v>
      </c>
    </row>
    <row r="32" spans="1:7" s="33" customFormat="1" ht="48">
      <c r="A32" s="69">
        <v>31</v>
      </c>
      <c r="B32" s="33" t="s">
        <v>26</v>
      </c>
      <c r="C32" s="33" t="s">
        <v>3</v>
      </c>
      <c r="D32" s="33" t="s">
        <v>17</v>
      </c>
      <c r="E32" s="35">
        <v>1</v>
      </c>
      <c r="F32" s="35">
        <v>1</v>
      </c>
      <c r="G32" s="35">
        <v>1</v>
      </c>
    </row>
    <row r="33" spans="1:7" s="33" customFormat="1" ht="48">
      <c r="A33" s="69">
        <v>32</v>
      </c>
      <c r="B33" s="33" t="s">
        <v>26</v>
      </c>
      <c r="C33" s="33" t="s">
        <v>3</v>
      </c>
      <c r="D33" s="33" t="s">
        <v>17</v>
      </c>
      <c r="E33" s="35">
        <v>1</v>
      </c>
      <c r="F33" s="35">
        <v>1</v>
      </c>
      <c r="G33" s="35">
        <v>1</v>
      </c>
    </row>
    <row r="34" spans="1:7" s="33" customFormat="1">
      <c r="A34" s="69">
        <v>33</v>
      </c>
      <c r="B34" s="33" t="s">
        <v>26</v>
      </c>
      <c r="C34" s="33" t="s">
        <v>13</v>
      </c>
      <c r="D34" s="33" t="s">
        <v>21</v>
      </c>
      <c r="E34" s="35">
        <v>1</v>
      </c>
      <c r="F34" s="35">
        <v>1</v>
      </c>
      <c r="G34" s="35">
        <v>1</v>
      </c>
    </row>
    <row r="35" spans="1:7" s="33" customFormat="1">
      <c r="A35" s="69">
        <v>34</v>
      </c>
      <c r="B35" s="33" t="s">
        <v>24</v>
      </c>
      <c r="C35" s="33" t="s">
        <v>2</v>
      </c>
      <c r="D35" s="33" t="s">
        <v>21</v>
      </c>
      <c r="E35" s="35">
        <v>1</v>
      </c>
      <c r="F35" s="35">
        <v>1</v>
      </c>
      <c r="G35" s="35">
        <v>1</v>
      </c>
    </row>
    <row r="36" spans="1:7" s="33" customFormat="1" ht="48">
      <c r="A36" s="69">
        <v>35</v>
      </c>
      <c r="B36" s="33" t="s">
        <v>24</v>
      </c>
      <c r="C36" s="33" t="s">
        <v>3</v>
      </c>
      <c r="D36" s="33" t="s">
        <v>17</v>
      </c>
      <c r="E36" s="35">
        <v>1</v>
      </c>
      <c r="F36" s="35">
        <v>1</v>
      </c>
      <c r="G36" s="35">
        <v>1</v>
      </c>
    </row>
    <row r="37" spans="1:7" s="33" customFormat="1">
      <c r="A37" s="69">
        <v>36</v>
      </c>
      <c r="B37" s="33" t="s">
        <v>26</v>
      </c>
      <c r="C37" s="33" t="s">
        <v>3</v>
      </c>
      <c r="D37" s="33" t="s">
        <v>14</v>
      </c>
      <c r="E37" s="35">
        <v>1</v>
      </c>
      <c r="F37" s="35">
        <v>1</v>
      </c>
      <c r="G37" s="35">
        <v>1</v>
      </c>
    </row>
    <row r="38" spans="1:7" s="33" customFormat="1" ht="48">
      <c r="A38" s="69">
        <v>37</v>
      </c>
      <c r="B38" s="33" t="s">
        <v>24</v>
      </c>
      <c r="C38" s="33" t="s">
        <v>13</v>
      </c>
      <c r="D38" s="33" t="s">
        <v>17</v>
      </c>
      <c r="E38" s="35">
        <v>1</v>
      </c>
      <c r="F38" s="35">
        <v>1</v>
      </c>
      <c r="G38" s="35">
        <v>1</v>
      </c>
    </row>
    <row r="39" spans="1:7" s="33" customFormat="1" ht="48">
      <c r="A39" s="69">
        <v>38</v>
      </c>
      <c r="B39" s="33" t="s">
        <v>24</v>
      </c>
      <c r="C39" s="33" t="s">
        <v>3</v>
      </c>
      <c r="D39" s="33" t="s">
        <v>17</v>
      </c>
      <c r="E39" s="35">
        <v>1</v>
      </c>
      <c r="F39" s="35">
        <v>1</v>
      </c>
      <c r="G39" s="35">
        <v>1</v>
      </c>
    </row>
    <row r="40" spans="1:7" s="33" customFormat="1" ht="48">
      <c r="A40" s="69">
        <v>39</v>
      </c>
      <c r="B40" s="33" t="s">
        <v>26</v>
      </c>
      <c r="C40" s="33" t="s">
        <v>13</v>
      </c>
      <c r="D40" s="33" t="s">
        <v>17</v>
      </c>
      <c r="E40" s="35">
        <v>1</v>
      </c>
      <c r="F40" s="35">
        <v>1</v>
      </c>
      <c r="G40" s="35">
        <v>1</v>
      </c>
    </row>
    <row r="41" spans="1:7" s="33" customFormat="1">
      <c r="A41" s="69">
        <v>40</v>
      </c>
      <c r="B41" s="33" t="s">
        <v>24</v>
      </c>
      <c r="C41" s="33" t="s">
        <v>14</v>
      </c>
      <c r="D41" s="33" t="s">
        <v>18</v>
      </c>
      <c r="E41" s="35">
        <v>1</v>
      </c>
      <c r="F41" s="35">
        <v>1</v>
      </c>
      <c r="G41" s="35">
        <v>1</v>
      </c>
    </row>
    <row r="42" spans="1:7" s="33" customFormat="1">
      <c r="A42" s="69">
        <v>41</v>
      </c>
      <c r="B42" s="33" t="s">
        <v>24</v>
      </c>
      <c r="C42" s="33" t="s">
        <v>19</v>
      </c>
      <c r="D42" s="33" t="s">
        <v>18</v>
      </c>
      <c r="E42" s="35">
        <v>1</v>
      </c>
      <c r="F42" s="35">
        <v>1</v>
      </c>
      <c r="G42" s="35">
        <v>1</v>
      </c>
    </row>
    <row r="43" spans="1:7" s="33" customFormat="1">
      <c r="A43" s="69">
        <v>42</v>
      </c>
      <c r="B43" s="33" t="s">
        <v>24</v>
      </c>
      <c r="C43" s="33" t="s">
        <v>3</v>
      </c>
      <c r="D43" s="33" t="s">
        <v>18</v>
      </c>
      <c r="E43" s="35">
        <v>1</v>
      </c>
      <c r="F43" s="35">
        <v>1</v>
      </c>
      <c r="G43" s="35">
        <v>1</v>
      </c>
    </row>
    <row r="44" spans="1:7" s="33" customFormat="1">
      <c r="A44" s="69">
        <v>43</v>
      </c>
      <c r="B44" s="33" t="s">
        <v>24</v>
      </c>
      <c r="C44" s="33" t="s">
        <v>3</v>
      </c>
      <c r="D44" s="33" t="s">
        <v>18</v>
      </c>
      <c r="E44" s="35">
        <v>1</v>
      </c>
      <c r="F44" s="35">
        <v>1</v>
      </c>
      <c r="G44" s="35">
        <v>1</v>
      </c>
    </row>
    <row r="45" spans="1:7" s="33" customFormat="1">
      <c r="A45" s="69">
        <v>44</v>
      </c>
      <c r="B45" s="33" t="s">
        <v>24</v>
      </c>
      <c r="C45" s="33" t="s">
        <v>3</v>
      </c>
      <c r="D45" s="33" t="s">
        <v>18</v>
      </c>
      <c r="E45" s="35">
        <v>1</v>
      </c>
      <c r="F45" s="35">
        <v>1</v>
      </c>
      <c r="G45" s="35">
        <v>1</v>
      </c>
    </row>
    <row r="46" spans="1:7" s="33" customFormat="1">
      <c r="A46" s="69">
        <v>45</v>
      </c>
      <c r="B46" s="33" t="s">
        <v>24</v>
      </c>
      <c r="C46" s="33" t="s">
        <v>3</v>
      </c>
      <c r="D46" s="33" t="s">
        <v>18</v>
      </c>
      <c r="E46" s="35">
        <v>1</v>
      </c>
      <c r="F46" s="35">
        <v>1</v>
      </c>
      <c r="G46" s="35">
        <v>1</v>
      </c>
    </row>
    <row r="47" spans="1:7" s="33" customFormat="1">
      <c r="A47" s="69">
        <v>46</v>
      </c>
      <c r="B47" s="33" t="s">
        <v>24</v>
      </c>
      <c r="C47" s="33" t="s">
        <v>3</v>
      </c>
      <c r="D47" s="33" t="s">
        <v>14</v>
      </c>
      <c r="E47" s="35">
        <v>1</v>
      </c>
      <c r="F47" s="35">
        <v>1</v>
      </c>
      <c r="G47" s="35">
        <v>1</v>
      </c>
    </row>
    <row r="48" spans="1:7" s="33" customFormat="1">
      <c r="A48" s="69">
        <v>47</v>
      </c>
      <c r="B48" s="33" t="s">
        <v>24</v>
      </c>
      <c r="C48" s="33" t="s">
        <v>13</v>
      </c>
      <c r="D48" s="33" t="s">
        <v>18</v>
      </c>
      <c r="E48" s="35">
        <v>1</v>
      </c>
      <c r="F48" s="35">
        <v>1</v>
      </c>
      <c r="G48" s="35">
        <v>1</v>
      </c>
    </row>
    <row r="49" spans="1:9" s="33" customFormat="1">
      <c r="A49" s="69">
        <v>48</v>
      </c>
      <c r="B49" s="33" t="s">
        <v>24</v>
      </c>
      <c r="C49" s="33" t="s">
        <v>13</v>
      </c>
      <c r="D49" s="33" t="s">
        <v>18</v>
      </c>
      <c r="E49" s="35">
        <v>1</v>
      </c>
      <c r="F49" s="35">
        <v>1</v>
      </c>
      <c r="G49" s="35">
        <v>1</v>
      </c>
    </row>
    <row r="50" spans="1:9" s="33" customFormat="1">
      <c r="A50" s="69">
        <v>49</v>
      </c>
      <c r="B50" s="33" t="s">
        <v>24</v>
      </c>
      <c r="C50" s="33" t="s">
        <v>13</v>
      </c>
      <c r="D50" s="33" t="s">
        <v>20</v>
      </c>
      <c r="E50" s="35">
        <v>1</v>
      </c>
      <c r="F50" s="35">
        <v>1</v>
      </c>
      <c r="G50" s="35">
        <v>1</v>
      </c>
    </row>
    <row r="51" spans="1:9" s="33" customFormat="1" ht="48">
      <c r="A51" s="69">
        <v>50</v>
      </c>
      <c r="B51" s="33" t="s">
        <v>24</v>
      </c>
      <c r="C51" s="33" t="s">
        <v>13</v>
      </c>
      <c r="D51" s="33" t="s">
        <v>17</v>
      </c>
      <c r="E51" s="35">
        <v>1</v>
      </c>
      <c r="F51" s="35">
        <v>1</v>
      </c>
      <c r="G51" s="35">
        <v>1</v>
      </c>
    </row>
    <row r="52" spans="1:9" s="33" customFormat="1" ht="48">
      <c r="A52" s="69">
        <v>51</v>
      </c>
      <c r="B52" s="33" t="s">
        <v>24</v>
      </c>
      <c r="C52" s="33" t="s">
        <v>3</v>
      </c>
      <c r="D52" s="33" t="s">
        <v>17</v>
      </c>
      <c r="E52" s="35">
        <v>1</v>
      </c>
      <c r="F52" s="35">
        <v>1</v>
      </c>
      <c r="G52" s="35">
        <v>1</v>
      </c>
    </row>
    <row r="53" spans="1:9" s="33" customFormat="1" ht="48">
      <c r="A53" s="69">
        <v>52</v>
      </c>
      <c r="B53" s="33" t="s">
        <v>24</v>
      </c>
      <c r="C53" s="33" t="s">
        <v>3</v>
      </c>
      <c r="D53" s="33" t="s">
        <v>17</v>
      </c>
      <c r="E53" s="35">
        <v>1</v>
      </c>
      <c r="F53" s="35">
        <v>1</v>
      </c>
      <c r="G53" s="35">
        <v>1</v>
      </c>
    </row>
    <row r="54" spans="1:9" s="33" customFormat="1" ht="48">
      <c r="A54" s="69">
        <v>53</v>
      </c>
      <c r="B54" s="33" t="s">
        <v>24</v>
      </c>
      <c r="C54" s="33" t="s">
        <v>3</v>
      </c>
      <c r="D54" s="33" t="s">
        <v>38</v>
      </c>
      <c r="E54" s="35">
        <v>1</v>
      </c>
      <c r="F54" s="35">
        <v>1</v>
      </c>
      <c r="G54" s="35">
        <v>1</v>
      </c>
    </row>
    <row r="55" spans="1:9" s="33" customFormat="1" ht="48">
      <c r="A55" s="69">
        <v>54</v>
      </c>
      <c r="B55" s="33" t="s">
        <v>24</v>
      </c>
      <c r="C55" s="33" t="s">
        <v>3</v>
      </c>
      <c r="D55" s="33" t="s">
        <v>38</v>
      </c>
      <c r="E55" s="35">
        <v>1</v>
      </c>
      <c r="F55" s="35">
        <v>1</v>
      </c>
      <c r="G55" s="35">
        <v>1</v>
      </c>
    </row>
    <row r="56" spans="1:9" s="33" customFormat="1" ht="48">
      <c r="A56" s="69">
        <v>55</v>
      </c>
      <c r="B56" s="33" t="s">
        <v>24</v>
      </c>
      <c r="C56" s="33" t="s">
        <v>3</v>
      </c>
      <c r="D56" s="33" t="s">
        <v>17</v>
      </c>
      <c r="E56" s="35">
        <v>1</v>
      </c>
      <c r="F56" s="35">
        <v>1</v>
      </c>
      <c r="G56" s="35">
        <v>1</v>
      </c>
    </row>
    <row r="57" spans="1:9" s="33" customFormat="1">
      <c r="A57" s="69">
        <v>56</v>
      </c>
      <c r="B57" s="33" t="s">
        <v>26</v>
      </c>
      <c r="C57" s="33" t="s">
        <v>3</v>
      </c>
      <c r="D57" s="33" t="s">
        <v>18</v>
      </c>
      <c r="E57" s="35">
        <v>1</v>
      </c>
      <c r="F57" s="35">
        <v>1</v>
      </c>
      <c r="G57" s="35">
        <v>1</v>
      </c>
    </row>
    <row r="58" spans="1:9" s="33" customFormat="1">
      <c r="A58" s="69">
        <v>57</v>
      </c>
      <c r="B58" s="33" t="s">
        <v>24</v>
      </c>
      <c r="C58" s="33" t="s">
        <v>3</v>
      </c>
      <c r="D58" s="33" t="s">
        <v>18</v>
      </c>
      <c r="E58" s="35">
        <v>1</v>
      </c>
      <c r="F58" s="35">
        <v>1</v>
      </c>
      <c r="G58" s="35">
        <v>1</v>
      </c>
    </row>
    <row r="59" spans="1:9" s="33" customFormat="1">
      <c r="A59" s="69">
        <v>58</v>
      </c>
      <c r="B59" s="33" t="s">
        <v>24</v>
      </c>
      <c r="C59" s="33" t="s">
        <v>3</v>
      </c>
      <c r="D59" s="33" t="s">
        <v>14</v>
      </c>
      <c r="E59" s="35">
        <v>1</v>
      </c>
      <c r="F59" s="35">
        <v>1</v>
      </c>
      <c r="G59" s="35">
        <v>1</v>
      </c>
    </row>
    <row r="60" spans="1:9">
      <c r="E60" s="36">
        <f>COUNTIF(E2:E59,1)</f>
        <v>58</v>
      </c>
      <c r="F60" s="36">
        <f t="shared" ref="F60:G60" si="0">COUNTIF(F2:F59,1)</f>
        <v>57</v>
      </c>
      <c r="G60" s="36">
        <f t="shared" si="0"/>
        <v>57</v>
      </c>
      <c r="H60" s="36">
        <f>AVERAGE(E2:G59)</f>
        <v>0.9885057471264368</v>
      </c>
      <c r="I60" s="34"/>
    </row>
    <row r="61" spans="1:9">
      <c r="E61" s="36">
        <f>E60*100/58</f>
        <v>100</v>
      </c>
      <c r="F61" s="36">
        <f>F60*100/58</f>
        <v>98.275862068965523</v>
      </c>
      <c r="G61" s="36">
        <f>G60*100/58</f>
        <v>98.275862068965523</v>
      </c>
      <c r="H61" s="36">
        <f>STDEVA(E2:G59)</f>
        <v>0.10690094529754152</v>
      </c>
      <c r="I61" s="14"/>
    </row>
    <row r="62" spans="1:9">
      <c r="C62" s="48" t="s">
        <v>3</v>
      </c>
      <c r="D62" s="48">
        <f>COUNTIF(C2:C59,"นิสิตระดับปริญญาโท")</f>
        <v>43</v>
      </c>
      <c r="E62" s="13"/>
      <c r="F62" s="13"/>
      <c r="G62" s="36">
        <f>STDEV(E2:G59)</f>
        <v>0.10690094529754152</v>
      </c>
    </row>
    <row r="63" spans="1:9">
      <c r="C63" s="48" t="s">
        <v>13</v>
      </c>
      <c r="D63" s="48">
        <f>COUNTIF(C2:C59,"นิสิตระดับปริญญาเอก")</f>
        <v>11</v>
      </c>
      <c r="E63" s="13"/>
      <c r="F63" s="13"/>
      <c r="G63" s="38">
        <f>AVERAGE(E2:G59)</f>
        <v>0.9885057471264368</v>
      </c>
    </row>
    <row r="64" spans="1:9">
      <c r="C64" s="48" t="s">
        <v>19</v>
      </c>
      <c r="D64" s="48">
        <f>COUNTIF(C2:C59,"เจ้าหน้าที่")</f>
        <v>1</v>
      </c>
      <c r="E64" s="13"/>
      <c r="F64" s="13"/>
      <c r="G64" s="13"/>
    </row>
    <row r="65" spans="1:7">
      <c r="C65" s="48" t="s">
        <v>2</v>
      </c>
      <c r="D65" s="48">
        <f>COUNTIF(C2:C58,"เจ้าหน้าที่")</f>
        <v>1</v>
      </c>
      <c r="E65" s="13"/>
      <c r="F65" s="13"/>
      <c r="G65" s="13"/>
    </row>
    <row r="66" spans="1:7">
      <c r="C66" s="48" t="s">
        <v>14</v>
      </c>
      <c r="D66" s="48">
        <f>COUNTIF(C2:C59,"ไม่ระบุ")</f>
        <v>2</v>
      </c>
      <c r="E66" s="13"/>
      <c r="F66" s="13"/>
      <c r="G66" s="13"/>
    </row>
    <row r="67" spans="1:7">
      <c r="D67" s="65">
        <f>SUM(D62:D66)</f>
        <v>58</v>
      </c>
      <c r="E67" s="13"/>
      <c r="F67" s="13"/>
      <c r="G67" s="13"/>
    </row>
    <row r="68" spans="1:7">
      <c r="E68" s="13"/>
      <c r="F68" s="13"/>
      <c r="G68" s="13"/>
    </row>
    <row r="69" spans="1:7">
      <c r="C69" s="63" t="s">
        <v>18</v>
      </c>
      <c r="D69" s="45">
        <f>COUNTIF(D2:D59,"สาธารณสุขศาสตร์")</f>
        <v>11</v>
      </c>
      <c r="E69" s="13"/>
      <c r="F69" s="13"/>
      <c r="G69" s="13"/>
    </row>
    <row r="70" spans="1:7">
      <c r="C70" s="63" t="s">
        <v>16</v>
      </c>
      <c r="D70" s="45">
        <f>COUNTIF(D2:D59,"วิทยาศาสตร์")</f>
        <v>2</v>
      </c>
      <c r="E70" s="13"/>
      <c r="F70" s="13"/>
      <c r="G70" s="13"/>
    </row>
    <row r="71" spans="1:7">
      <c r="C71" s="63" t="s">
        <v>38</v>
      </c>
      <c r="D71" s="45">
        <f>COUNTIF(D2:D59,"บริหารธุรกิจ เศรษฐศาสตร์และการสื่อสาร")</f>
        <v>2</v>
      </c>
      <c r="E71" s="13"/>
      <c r="F71" s="13"/>
      <c r="G71" s="13"/>
    </row>
    <row r="72" spans="1:7" s="64" customFormat="1">
      <c r="A72" s="71"/>
      <c r="C72" s="46" t="s">
        <v>17</v>
      </c>
      <c r="D72" s="46">
        <f>COUNTIF(D2:D59,"เกษตรศาสตร์ ทรัพยากรธรรมชาติและสิ่งแวดล้อม")</f>
        <v>27</v>
      </c>
      <c r="E72" s="13"/>
      <c r="F72" s="13"/>
      <c r="G72" s="13"/>
    </row>
    <row r="73" spans="1:7" s="64" customFormat="1">
      <c r="A73" s="71"/>
      <c r="C73" s="46" t="s">
        <v>20</v>
      </c>
      <c r="D73" s="46">
        <f>COUNTIF(D2:D59,"วิศวกรรมศาสตร์")</f>
        <v>1</v>
      </c>
      <c r="E73" s="13"/>
      <c r="F73" s="13"/>
      <c r="G73" s="13"/>
    </row>
    <row r="74" spans="1:7" s="64" customFormat="1">
      <c r="A74" s="71"/>
      <c r="C74" s="46" t="s">
        <v>21</v>
      </c>
      <c r="D74" s="46">
        <f>COUNTIF(D3:D60,"สถาปัตยกรรมศาสตร์")</f>
        <v>4</v>
      </c>
      <c r="E74" s="13"/>
      <c r="F74" s="13"/>
      <c r="G74" s="13"/>
    </row>
    <row r="75" spans="1:7" s="64" customFormat="1">
      <c r="A75" s="71"/>
      <c r="C75" s="46" t="s">
        <v>14</v>
      </c>
      <c r="D75" s="46">
        <f>COUNTIF(D2:D60,"ไม่ระบุ")</f>
        <v>11</v>
      </c>
      <c r="E75" s="13"/>
      <c r="F75" s="13"/>
      <c r="G75" s="13"/>
    </row>
    <row r="76" spans="1:7">
      <c r="D76" s="47">
        <f>SUM(D69:D75)</f>
        <v>58</v>
      </c>
      <c r="E76" s="13"/>
      <c r="F76" s="13"/>
      <c r="G76" s="13"/>
    </row>
    <row r="77" spans="1:7">
      <c r="E77" s="13"/>
      <c r="F77" s="13"/>
      <c r="G77" s="13"/>
    </row>
    <row r="78" spans="1:7">
      <c r="C78" s="63" t="s">
        <v>26</v>
      </c>
      <c r="D78" s="45">
        <f>COUNTIF(B2:B59,"ชาย")</f>
        <v>13</v>
      </c>
      <c r="E78" s="13"/>
      <c r="F78" s="13"/>
      <c r="G78" s="13"/>
    </row>
    <row r="79" spans="1:7">
      <c r="C79" s="63" t="s">
        <v>24</v>
      </c>
      <c r="D79" s="45">
        <f>COUNTIF(B2:B59,"หญิง")</f>
        <v>45</v>
      </c>
      <c r="E79" s="13"/>
      <c r="F79" s="13"/>
      <c r="G79" s="13"/>
    </row>
    <row r="80" spans="1:7">
      <c r="D80" s="47">
        <f>SUM(D78:D79)</f>
        <v>58</v>
      </c>
      <c r="E80" s="13"/>
      <c r="F80" s="13"/>
      <c r="G80" s="13"/>
    </row>
    <row r="81" spans="5:7">
      <c r="E81" s="13"/>
      <c r="F81" s="13"/>
      <c r="G81" s="13"/>
    </row>
    <row r="82" spans="5:7">
      <c r="E82" s="13"/>
      <c r="F82" s="13"/>
      <c r="G82" s="13"/>
    </row>
    <row r="83" spans="5:7">
      <c r="E83" s="13"/>
      <c r="F83" s="13"/>
      <c r="G83" s="13"/>
    </row>
    <row r="84" spans="5:7">
      <c r="E84" s="13"/>
      <c r="F84" s="13"/>
      <c r="G84" s="13"/>
    </row>
    <row r="85" spans="5:7">
      <c r="E85" s="13"/>
      <c r="F85" s="13"/>
      <c r="G85" s="13"/>
    </row>
    <row r="86" spans="5:7">
      <c r="E86" s="13"/>
      <c r="F86" s="13"/>
      <c r="G86" s="13"/>
    </row>
    <row r="87" spans="5:7">
      <c r="E87" s="13"/>
      <c r="F87" s="13"/>
      <c r="G87" s="13"/>
    </row>
    <row r="88" spans="5:7">
      <c r="E88" s="13"/>
      <c r="F88" s="13"/>
      <c r="G88" s="13"/>
    </row>
    <row r="89" spans="5:7">
      <c r="E89" s="13"/>
      <c r="F89" s="13"/>
      <c r="G89" s="13"/>
    </row>
    <row r="90" spans="5:7">
      <c r="E90" s="13"/>
      <c r="F90" s="13"/>
      <c r="G90" s="13"/>
    </row>
    <row r="91" spans="5:7">
      <c r="E91" s="13"/>
      <c r="F91" s="13"/>
      <c r="G91" s="13"/>
    </row>
    <row r="92" spans="5:7">
      <c r="E92" s="13"/>
      <c r="F92" s="13"/>
      <c r="G92" s="13"/>
    </row>
    <row r="93" spans="5:7">
      <c r="E93" s="13"/>
      <c r="F93" s="13"/>
      <c r="G93" s="13"/>
    </row>
    <row r="94" spans="5:7">
      <c r="E94" s="13"/>
      <c r="F94" s="13"/>
      <c r="G94" s="13"/>
    </row>
    <row r="95" spans="5:7">
      <c r="E95" s="13"/>
      <c r="F95" s="13"/>
      <c r="G95" s="13"/>
    </row>
    <row r="96" spans="5:7">
      <c r="E96" s="13"/>
      <c r="F96" s="13"/>
      <c r="G96" s="13"/>
    </row>
    <row r="97" spans="5:7">
      <c r="E97" s="13"/>
      <c r="F97" s="13"/>
      <c r="G97" s="13"/>
    </row>
    <row r="98" spans="5:7">
      <c r="E98" s="13"/>
      <c r="F98" s="13"/>
      <c r="G98" s="13"/>
    </row>
    <row r="99" spans="5:7">
      <c r="E99" s="13"/>
      <c r="F99" s="13"/>
      <c r="G99" s="13"/>
    </row>
    <row r="100" spans="5:7">
      <c r="E100" s="13"/>
      <c r="F100" s="13"/>
      <c r="G100" s="13"/>
    </row>
    <row r="101" spans="5:7">
      <c r="E101" s="13"/>
      <c r="F101" s="13"/>
      <c r="G101" s="13"/>
    </row>
    <row r="102" spans="5:7">
      <c r="E102" s="13"/>
      <c r="F102" s="13"/>
      <c r="G102" s="13"/>
    </row>
    <row r="103" spans="5:7">
      <c r="E103" s="13"/>
      <c r="F103" s="13"/>
      <c r="G103" s="13"/>
    </row>
    <row r="104" spans="5:7">
      <c r="E104" s="13"/>
      <c r="F104" s="13"/>
      <c r="G104" s="13"/>
    </row>
    <row r="105" spans="5:7">
      <c r="E105" s="13"/>
      <c r="F105" s="13"/>
      <c r="G105" s="13"/>
    </row>
    <row r="106" spans="5:7">
      <c r="E106" s="13"/>
      <c r="F106" s="13"/>
      <c r="G106" s="13"/>
    </row>
    <row r="107" spans="5:7">
      <c r="E107" s="13"/>
      <c r="F107" s="13"/>
      <c r="G107" s="13"/>
    </row>
    <row r="108" spans="5:7">
      <c r="E108" s="13"/>
      <c r="F108" s="13"/>
      <c r="G108" s="13"/>
    </row>
    <row r="109" spans="5:7">
      <c r="E109" s="13"/>
      <c r="F109" s="13"/>
      <c r="G109" s="13"/>
    </row>
    <row r="110" spans="5:7">
      <c r="E110" s="13"/>
      <c r="F110" s="13"/>
      <c r="G110" s="13"/>
    </row>
    <row r="111" spans="5:7">
      <c r="E111" s="13"/>
      <c r="F111" s="13"/>
      <c r="G111" s="13"/>
    </row>
    <row r="112" spans="5:7">
      <c r="E112" s="13"/>
      <c r="F112" s="13"/>
      <c r="G112" s="13"/>
    </row>
    <row r="113" spans="5:7">
      <c r="E113" s="13"/>
      <c r="F113" s="13"/>
      <c r="G113" s="13"/>
    </row>
    <row r="114" spans="5:7">
      <c r="E114" s="13"/>
      <c r="F114" s="13"/>
      <c r="G114" s="13"/>
    </row>
    <row r="115" spans="5:7">
      <c r="E115" s="13"/>
      <c r="F115" s="13"/>
      <c r="G115" s="13"/>
    </row>
    <row r="116" spans="5:7">
      <c r="E116" s="13"/>
      <c r="F116" s="13"/>
      <c r="G116" s="13"/>
    </row>
    <row r="117" spans="5:7">
      <c r="E117" s="13"/>
      <c r="F117" s="13"/>
      <c r="G117" s="13"/>
    </row>
    <row r="118" spans="5:7">
      <c r="E118" s="13"/>
      <c r="F118" s="13"/>
      <c r="G118" s="13"/>
    </row>
    <row r="119" spans="5:7">
      <c r="E119" s="13"/>
      <c r="F119" s="13"/>
      <c r="G119" s="13"/>
    </row>
    <row r="120" spans="5:7">
      <c r="E120" s="13"/>
      <c r="F120" s="13"/>
      <c r="G120" s="13"/>
    </row>
    <row r="121" spans="5:7">
      <c r="E121" s="13"/>
      <c r="F121" s="13"/>
      <c r="G121" s="13"/>
    </row>
    <row r="122" spans="5:7">
      <c r="E122" s="13"/>
      <c r="F122" s="13"/>
      <c r="G122" s="13"/>
    </row>
    <row r="123" spans="5:7">
      <c r="E123" s="13"/>
      <c r="F123" s="13"/>
      <c r="G123" s="13"/>
    </row>
    <row r="124" spans="5:7">
      <c r="E124" s="13"/>
      <c r="F124" s="13"/>
      <c r="G124" s="13"/>
    </row>
    <row r="125" spans="5:7">
      <c r="E125" s="13"/>
      <c r="F125" s="13"/>
      <c r="G125" s="13"/>
    </row>
    <row r="126" spans="5:7">
      <c r="E126" s="13"/>
      <c r="F126" s="13"/>
      <c r="G126" s="13"/>
    </row>
    <row r="127" spans="5:7">
      <c r="E127" s="13"/>
      <c r="F127" s="13"/>
      <c r="G127" s="13"/>
    </row>
    <row r="128" spans="5:7">
      <c r="E128" s="13"/>
      <c r="F128" s="13"/>
      <c r="G128" s="13"/>
    </row>
    <row r="129" spans="5:7">
      <c r="E129" s="13"/>
      <c r="F129" s="13"/>
      <c r="G129" s="13"/>
    </row>
    <row r="130" spans="5:7">
      <c r="E130" s="13"/>
      <c r="F130" s="13"/>
      <c r="G130" s="13"/>
    </row>
    <row r="131" spans="5:7">
      <c r="E131" s="13"/>
      <c r="F131" s="13"/>
      <c r="G131" s="13"/>
    </row>
    <row r="132" spans="5:7">
      <c r="E132" s="13"/>
      <c r="F132" s="13"/>
      <c r="G132" s="13"/>
    </row>
    <row r="133" spans="5:7">
      <c r="E133" s="13"/>
      <c r="F133" s="13"/>
      <c r="G133" s="13"/>
    </row>
    <row r="134" spans="5:7">
      <c r="E134" s="13"/>
      <c r="F134" s="13"/>
      <c r="G134" s="13"/>
    </row>
    <row r="135" spans="5:7">
      <c r="E135" s="13"/>
      <c r="F135" s="13"/>
      <c r="G135" s="13"/>
    </row>
    <row r="136" spans="5:7">
      <c r="E136" s="13"/>
      <c r="F136" s="13"/>
      <c r="G136" s="13"/>
    </row>
    <row r="137" spans="5:7">
      <c r="E137" s="13"/>
      <c r="F137" s="13"/>
      <c r="G137" s="13"/>
    </row>
    <row r="138" spans="5:7">
      <c r="E138" s="13"/>
      <c r="F138" s="13"/>
      <c r="G138" s="13"/>
    </row>
    <row r="139" spans="5:7">
      <c r="E139" s="13"/>
      <c r="F139" s="13"/>
      <c r="G139" s="13"/>
    </row>
    <row r="140" spans="5:7">
      <c r="E140" s="13"/>
      <c r="F140" s="13"/>
      <c r="G140" s="13"/>
    </row>
    <row r="141" spans="5:7">
      <c r="E141" s="13"/>
      <c r="F141" s="13"/>
      <c r="G141" s="13"/>
    </row>
    <row r="142" spans="5:7">
      <c r="E142" s="13"/>
      <c r="F142" s="13"/>
      <c r="G142" s="13"/>
    </row>
    <row r="143" spans="5:7">
      <c r="E143" s="13"/>
      <c r="F143" s="13"/>
      <c r="G143" s="13"/>
    </row>
    <row r="144" spans="5:7">
      <c r="E144" s="13"/>
      <c r="F144" s="13"/>
      <c r="G144" s="13"/>
    </row>
    <row r="145" spans="5:7">
      <c r="E145" s="13"/>
      <c r="F145" s="13"/>
      <c r="G145" s="13"/>
    </row>
    <row r="146" spans="5:7">
      <c r="E146" s="13"/>
      <c r="F146" s="13"/>
      <c r="G146" s="13"/>
    </row>
    <row r="147" spans="5:7">
      <c r="E147" s="13"/>
      <c r="F147" s="13"/>
      <c r="G147" s="13"/>
    </row>
    <row r="148" spans="5:7">
      <c r="E148" s="13"/>
      <c r="F148" s="13"/>
      <c r="G148" s="13"/>
    </row>
    <row r="149" spans="5:7">
      <c r="E149" s="13"/>
      <c r="F149" s="13"/>
      <c r="G149" s="13"/>
    </row>
    <row r="150" spans="5:7">
      <c r="E150" s="13"/>
      <c r="F150" s="13"/>
      <c r="G150" s="13"/>
    </row>
    <row r="151" spans="5:7">
      <c r="E151" s="13"/>
      <c r="F151" s="13"/>
      <c r="G151" s="13"/>
    </row>
    <row r="152" spans="5:7">
      <c r="E152" s="13"/>
      <c r="F152" s="13"/>
      <c r="G152" s="13"/>
    </row>
    <row r="153" spans="5:7">
      <c r="E153" s="13"/>
      <c r="F153" s="13"/>
      <c r="G153" s="13"/>
    </row>
    <row r="154" spans="5:7">
      <c r="E154" s="13"/>
      <c r="F154" s="13"/>
      <c r="G154" s="13"/>
    </row>
    <row r="155" spans="5:7">
      <c r="E155" s="13"/>
      <c r="F155" s="13"/>
      <c r="G155" s="13"/>
    </row>
    <row r="156" spans="5:7">
      <c r="E156" s="13"/>
      <c r="F156" s="13"/>
      <c r="G156" s="13"/>
    </row>
    <row r="157" spans="5:7">
      <c r="E157" s="13"/>
      <c r="F157" s="13"/>
      <c r="G157" s="13"/>
    </row>
    <row r="158" spans="5:7">
      <c r="E158" s="13"/>
      <c r="F158" s="13"/>
      <c r="G158" s="13"/>
    </row>
    <row r="159" spans="5:7">
      <c r="E159" s="13"/>
      <c r="F159" s="13"/>
      <c r="G159" s="13"/>
    </row>
    <row r="160" spans="5:7">
      <c r="E160" s="13"/>
      <c r="F160" s="13"/>
      <c r="G160" s="13"/>
    </row>
    <row r="161" spans="5:7">
      <c r="E161" s="13"/>
      <c r="F161" s="13"/>
      <c r="G161" s="13"/>
    </row>
    <row r="162" spans="5:7">
      <c r="E162" s="13"/>
      <c r="F162" s="13"/>
      <c r="G162" s="13"/>
    </row>
    <row r="163" spans="5:7">
      <c r="E163" s="13"/>
      <c r="F163" s="13"/>
      <c r="G163" s="13"/>
    </row>
    <row r="164" spans="5:7">
      <c r="E164" s="13"/>
      <c r="F164" s="13"/>
      <c r="G164" s="13"/>
    </row>
    <row r="165" spans="5:7">
      <c r="E165" s="13"/>
      <c r="F165" s="13"/>
      <c r="G165" s="13"/>
    </row>
    <row r="166" spans="5:7">
      <c r="E166" s="13"/>
      <c r="F166" s="13"/>
      <c r="G166" s="13"/>
    </row>
    <row r="167" spans="5:7">
      <c r="E167" s="13"/>
      <c r="F167" s="13"/>
      <c r="G167" s="13"/>
    </row>
    <row r="168" spans="5:7">
      <c r="E168" s="13"/>
      <c r="F168" s="13"/>
      <c r="G168" s="13"/>
    </row>
    <row r="169" spans="5:7">
      <c r="E169" s="13"/>
      <c r="F169" s="13"/>
      <c r="G169" s="13"/>
    </row>
    <row r="170" spans="5:7">
      <c r="E170" s="13"/>
      <c r="F170" s="13"/>
      <c r="G170" s="13"/>
    </row>
    <row r="171" spans="5:7">
      <c r="E171" s="13"/>
      <c r="F171" s="13"/>
      <c r="G171" s="13"/>
    </row>
    <row r="172" spans="5:7">
      <c r="E172" s="13"/>
      <c r="F172" s="13"/>
      <c r="G172" s="13"/>
    </row>
    <row r="173" spans="5:7">
      <c r="E173" s="13"/>
      <c r="F173" s="13"/>
      <c r="G173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4" zoomScale="160" zoomScaleNormal="160" workbookViewId="0">
      <selection activeCell="A7" sqref="A7:F7"/>
    </sheetView>
  </sheetViews>
  <sheetFormatPr defaultRowHeight="15"/>
  <cols>
    <col min="1" max="1" width="9.140625" style="28" customWidth="1"/>
    <col min="2" max="2" width="9.140625" style="28"/>
    <col min="3" max="3" width="9.140625" style="28" customWidth="1"/>
    <col min="4" max="4" width="9.140625" style="28"/>
    <col min="5" max="5" width="9.140625" style="28" customWidth="1"/>
    <col min="6" max="6" width="49.7109375" style="28" customWidth="1"/>
    <col min="7" max="16384" width="9.140625" style="28"/>
  </cols>
  <sheetData>
    <row r="1" spans="1:6" s="27" customFormat="1" ht="27.75">
      <c r="A1" s="123" t="s">
        <v>12</v>
      </c>
      <c r="B1" s="123"/>
      <c r="C1" s="123"/>
      <c r="D1" s="123"/>
      <c r="E1" s="123"/>
      <c r="F1" s="123"/>
    </row>
    <row r="2" spans="1:6" s="27" customFormat="1" ht="27.75">
      <c r="A2" s="123" t="s">
        <v>40</v>
      </c>
      <c r="B2" s="123"/>
      <c r="C2" s="123"/>
      <c r="D2" s="123"/>
      <c r="E2" s="123"/>
      <c r="F2" s="123"/>
    </row>
    <row r="3" spans="1:6" s="27" customFormat="1" ht="27.75">
      <c r="A3" s="123" t="s">
        <v>39</v>
      </c>
      <c r="B3" s="123"/>
      <c r="C3" s="123"/>
      <c r="D3" s="123"/>
      <c r="E3" s="123"/>
      <c r="F3" s="123"/>
    </row>
    <row r="4" spans="1:6" s="27" customFormat="1" ht="27.75">
      <c r="A4" s="123" t="s">
        <v>58</v>
      </c>
      <c r="B4" s="123"/>
      <c r="C4" s="123"/>
      <c r="D4" s="123"/>
      <c r="E4" s="123"/>
      <c r="F4" s="123"/>
    </row>
    <row r="5" spans="1:6" ht="24">
      <c r="A5" s="124"/>
      <c r="B5" s="124"/>
      <c r="C5" s="124"/>
      <c r="D5" s="124"/>
      <c r="E5" s="124"/>
      <c r="F5" s="124"/>
    </row>
    <row r="6" spans="1:6" s="30" customFormat="1" ht="24">
      <c r="A6" s="29" t="s">
        <v>71</v>
      </c>
      <c r="B6" s="29"/>
      <c r="C6" s="29"/>
      <c r="D6" s="29"/>
      <c r="E6" s="29"/>
      <c r="F6" s="29"/>
    </row>
    <row r="7" spans="1:6" s="30" customFormat="1" ht="24">
      <c r="A7" s="134" t="s">
        <v>86</v>
      </c>
      <c r="B7" s="134"/>
      <c r="C7" s="134"/>
      <c r="D7" s="134"/>
      <c r="E7" s="134"/>
      <c r="F7" s="134"/>
    </row>
    <row r="8" spans="1:6" s="30" customFormat="1" ht="24">
      <c r="A8" s="153" t="s">
        <v>87</v>
      </c>
      <c r="B8" s="153"/>
      <c r="C8" s="153"/>
      <c r="D8" s="153"/>
      <c r="E8" s="153"/>
      <c r="F8" s="153"/>
    </row>
    <row r="9" spans="1:6" s="7" customFormat="1" ht="24">
      <c r="A9" s="32" t="s">
        <v>64</v>
      </c>
      <c r="B9" s="32"/>
      <c r="C9" s="32"/>
      <c r="D9" s="32"/>
      <c r="E9" s="32"/>
      <c r="F9" s="32"/>
    </row>
    <row r="10" spans="1:6" s="7" customFormat="1" ht="24">
      <c r="A10" s="49" t="s">
        <v>65</v>
      </c>
      <c r="B10" s="49"/>
      <c r="C10" s="49"/>
      <c r="D10" s="49"/>
      <c r="E10" s="49"/>
      <c r="F10" s="49"/>
    </row>
    <row r="11" spans="1:6" s="7" customFormat="1" ht="24">
      <c r="A11" s="74"/>
      <c r="B11" s="74" t="s">
        <v>66</v>
      </c>
      <c r="C11" s="74"/>
      <c r="D11" s="74"/>
      <c r="E11" s="74"/>
      <c r="F11" s="74"/>
    </row>
    <row r="12" spans="1:6" s="7" customFormat="1" ht="24">
      <c r="A12" s="74" t="s">
        <v>67</v>
      </c>
      <c r="B12" s="74"/>
      <c r="C12" s="74"/>
      <c r="D12" s="74"/>
      <c r="E12" s="74"/>
      <c r="F12" s="74"/>
    </row>
    <row r="13" spans="1:6" s="7" customFormat="1" ht="24">
      <c r="A13" s="74"/>
      <c r="B13" s="74" t="s">
        <v>68</v>
      </c>
      <c r="C13" s="74"/>
      <c r="D13" s="74"/>
      <c r="E13" s="74"/>
      <c r="F13" s="74"/>
    </row>
    <row r="14" spans="1:6" s="7" customFormat="1" ht="24">
      <c r="A14" s="74" t="s">
        <v>69</v>
      </c>
      <c r="B14" s="74"/>
      <c r="C14" s="74"/>
      <c r="D14" s="74"/>
      <c r="E14" s="74"/>
      <c r="F14" s="74"/>
    </row>
    <row r="15" spans="1:6" s="7" customFormat="1" ht="24">
      <c r="A15" s="74" t="s">
        <v>70</v>
      </c>
      <c r="B15" s="74"/>
      <c r="C15" s="74"/>
      <c r="D15" s="74"/>
      <c r="E15" s="74"/>
      <c r="F15" s="74"/>
    </row>
    <row r="16" spans="1:6" s="7" customFormat="1" ht="24">
      <c r="A16" s="74" t="s">
        <v>72</v>
      </c>
      <c r="B16" s="74"/>
      <c r="C16" s="74"/>
      <c r="D16" s="74"/>
      <c r="E16" s="74"/>
      <c r="F16" s="74"/>
    </row>
    <row r="17" spans="1:6" s="7" customFormat="1" ht="24">
      <c r="A17" s="74" t="s">
        <v>73</v>
      </c>
      <c r="B17" s="74"/>
      <c r="C17" s="74"/>
      <c r="D17" s="74"/>
      <c r="E17" s="74"/>
      <c r="F17" s="74"/>
    </row>
    <row r="18" spans="1:6" s="7" customFormat="1" ht="24">
      <c r="A18" s="74" t="s">
        <v>74</v>
      </c>
      <c r="B18" s="74"/>
      <c r="C18" s="74"/>
      <c r="D18" s="74"/>
      <c r="E18" s="74"/>
      <c r="F18" s="74"/>
    </row>
    <row r="19" spans="1:6" s="7" customFormat="1" ht="24">
      <c r="A19" s="74" t="s">
        <v>75</v>
      </c>
      <c r="B19" s="74"/>
      <c r="C19" s="74"/>
      <c r="D19" s="74"/>
      <c r="E19" s="74"/>
      <c r="F19" s="74"/>
    </row>
    <row r="20" spans="1:6" s="7" customFormat="1" ht="24">
      <c r="A20" s="74" t="s">
        <v>76</v>
      </c>
      <c r="B20" s="74"/>
      <c r="C20" s="74"/>
      <c r="D20" s="74"/>
      <c r="E20" s="74"/>
      <c r="F20" s="74"/>
    </row>
    <row r="21" spans="1:6" s="7" customFormat="1" ht="24">
      <c r="A21" s="74"/>
      <c r="B21" s="74"/>
      <c r="C21" s="74"/>
      <c r="D21" s="74"/>
      <c r="E21" s="74"/>
      <c r="F21" s="74"/>
    </row>
    <row r="22" spans="1:6" s="7" customFormat="1" ht="24">
      <c r="A22" s="74"/>
      <c r="B22" s="74"/>
      <c r="C22" s="74"/>
      <c r="D22" s="74"/>
      <c r="E22" s="74"/>
      <c r="F22" s="74"/>
    </row>
    <row r="23" spans="1:6" s="7" customFormat="1" ht="24">
      <c r="A23" s="74"/>
      <c r="B23" s="74"/>
      <c r="C23" s="74"/>
      <c r="D23" s="74"/>
      <c r="E23" s="74"/>
      <c r="F23" s="74"/>
    </row>
    <row r="24" spans="1:6" s="7" customFormat="1" ht="24">
      <c r="A24" s="119"/>
      <c r="B24" s="119"/>
      <c r="C24" s="119"/>
      <c r="D24" s="119"/>
      <c r="E24" s="119"/>
      <c r="F24" s="119"/>
    </row>
    <row r="25" spans="1:6" s="7" customFormat="1" ht="24">
      <c r="A25" s="119"/>
      <c r="B25" s="119"/>
      <c r="C25" s="119"/>
      <c r="D25" s="119"/>
      <c r="E25" s="119"/>
      <c r="F25" s="119"/>
    </row>
    <row r="26" spans="1:6" s="7" customFormat="1" ht="24">
      <c r="A26" s="119"/>
      <c r="B26" s="119"/>
      <c r="C26" s="119"/>
      <c r="D26" s="119"/>
      <c r="E26" s="119"/>
      <c r="F26" s="119"/>
    </row>
    <row r="27" spans="1:6" s="7" customFormat="1" ht="24">
      <c r="A27" s="119"/>
      <c r="B27" s="119"/>
      <c r="C27" s="119"/>
      <c r="D27" s="119"/>
      <c r="E27" s="119"/>
      <c r="F27" s="119"/>
    </row>
    <row r="28" spans="1:6" s="7" customFormat="1" ht="24">
      <c r="A28" s="119"/>
      <c r="B28" s="119"/>
      <c r="C28" s="119"/>
      <c r="D28" s="119"/>
      <c r="E28" s="119"/>
      <c r="F28" s="119"/>
    </row>
    <row r="29" spans="1:6" s="7" customFormat="1" ht="24">
      <c r="A29" s="119"/>
      <c r="B29" s="119"/>
      <c r="C29" s="119"/>
      <c r="D29" s="119"/>
      <c r="E29" s="119"/>
      <c r="F29" s="119"/>
    </row>
    <row r="30" spans="1:6" s="7" customFormat="1" ht="24">
      <c r="A30" s="74"/>
      <c r="B30" s="74"/>
      <c r="C30" s="74"/>
      <c r="D30" s="74"/>
      <c r="E30" s="74"/>
      <c r="F30" s="74"/>
    </row>
    <row r="31" spans="1:6" s="7" customFormat="1" ht="24">
      <c r="A31" s="74"/>
      <c r="B31" s="74"/>
      <c r="C31" s="74"/>
      <c r="D31" s="74"/>
      <c r="E31" s="74"/>
      <c r="F31" s="74"/>
    </row>
    <row r="32" spans="1:6" s="7" customFormat="1" ht="24">
      <c r="A32" s="74"/>
      <c r="B32" s="74"/>
      <c r="C32" s="74"/>
      <c r="D32" s="74"/>
      <c r="E32" s="74"/>
      <c r="F32" s="74"/>
    </row>
    <row r="33" spans="1:6" ht="24">
      <c r="A33" s="7"/>
      <c r="B33" s="7"/>
      <c r="C33" s="7"/>
      <c r="D33" s="7"/>
      <c r="E33" s="7"/>
      <c r="F33" s="7"/>
    </row>
    <row r="34" spans="1:6" ht="24">
      <c r="A34" s="7"/>
      <c r="B34" s="7"/>
      <c r="C34" s="7"/>
      <c r="D34" s="7"/>
      <c r="E34" s="7"/>
      <c r="F34" s="7"/>
    </row>
    <row r="35" spans="1:6" ht="24">
      <c r="A35" s="7"/>
      <c r="B35" s="7"/>
      <c r="C35" s="7"/>
      <c r="D35" s="7"/>
      <c r="E35" s="7"/>
      <c r="F35" s="7"/>
    </row>
    <row r="36" spans="1:6" ht="24">
      <c r="A36" s="7"/>
      <c r="B36" s="7"/>
      <c r="C36" s="7"/>
      <c r="D36" s="7"/>
      <c r="E36" s="7"/>
      <c r="F36" s="7"/>
    </row>
    <row r="37" spans="1:6" ht="24">
      <c r="A37" s="7"/>
      <c r="B37" s="7"/>
      <c r="C37" s="7"/>
      <c r="D37" s="7"/>
      <c r="E37" s="7"/>
      <c r="F37" s="7"/>
    </row>
    <row r="38" spans="1:6" ht="24">
      <c r="A38" s="7"/>
      <c r="B38" s="7"/>
      <c r="C38" s="7"/>
      <c r="D38" s="7"/>
      <c r="E38" s="7"/>
      <c r="F38" s="7"/>
    </row>
    <row r="39" spans="1:6" ht="24">
      <c r="A39" s="7"/>
      <c r="B39" s="7"/>
      <c r="C39" s="7"/>
      <c r="D39" s="7"/>
      <c r="E39" s="7"/>
      <c r="F39" s="7"/>
    </row>
    <row r="40" spans="1:6" ht="24">
      <c r="A40" s="7"/>
      <c r="B40" s="7"/>
      <c r="C40" s="7"/>
      <c r="D40" s="7"/>
      <c r="E40" s="7"/>
      <c r="F40" s="7"/>
    </row>
  </sheetData>
  <mergeCells count="7">
    <mergeCell ref="A7:F7"/>
    <mergeCell ref="A8:F8"/>
    <mergeCell ref="A1:F1"/>
    <mergeCell ref="A2:F2"/>
    <mergeCell ref="A3:F3"/>
    <mergeCell ref="A4:F4"/>
    <mergeCell ref="A5:F5"/>
  </mergeCells>
  <pageMargins left="0.5" right="0.25" top="0.75" bottom="0.2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opLeftCell="A22" zoomScale="120" zoomScaleNormal="120" workbookViewId="0">
      <selection activeCell="F31" sqref="F31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16" style="1" customWidth="1"/>
    <col min="6" max="6" width="12.7109375" style="3" customWidth="1"/>
    <col min="7" max="7" width="17.42578125" style="3" customWidth="1"/>
    <col min="8" max="8" width="20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2" spans="2:9">
      <c r="B2" s="126" t="s">
        <v>4</v>
      </c>
      <c r="C2" s="126"/>
      <c r="D2" s="126"/>
      <c r="E2" s="126"/>
      <c r="F2" s="126"/>
      <c r="G2" s="126"/>
      <c r="H2" s="44"/>
    </row>
    <row r="3" spans="2:9">
      <c r="B3" s="2"/>
      <c r="C3" s="2"/>
      <c r="D3" s="2"/>
      <c r="E3" s="2"/>
      <c r="F3" s="2"/>
      <c r="G3" s="2"/>
      <c r="H3" s="2"/>
    </row>
    <row r="4" spans="2:9" s="17" customFormat="1" ht="27.75">
      <c r="B4" s="16" t="s">
        <v>40</v>
      </c>
      <c r="C4" s="16"/>
      <c r="D4" s="16"/>
      <c r="E4" s="16"/>
      <c r="F4" s="16"/>
      <c r="G4" s="16"/>
      <c r="H4" s="16"/>
      <c r="I4" s="16"/>
    </row>
    <row r="5" spans="2:9" s="17" customFormat="1" ht="27.75">
      <c r="B5" s="123" t="s">
        <v>39</v>
      </c>
      <c r="C5" s="123"/>
      <c r="D5" s="123"/>
      <c r="E5" s="123"/>
      <c r="F5" s="123"/>
      <c r="G5" s="123"/>
      <c r="H5" s="16"/>
      <c r="I5" s="16"/>
    </row>
    <row r="6" spans="2:9" s="17" customFormat="1" ht="27.75">
      <c r="B6" s="123" t="s">
        <v>58</v>
      </c>
      <c r="C6" s="123"/>
      <c r="D6" s="123"/>
      <c r="E6" s="123"/>
      <c r="F6" s="123"/>
      <c r="G6" s="123"/>
      <c r="H6" s="16"/>
      <c r="I6" s="16"/>
    </row>
    <row r="7" spans="2:9">
      <c r="B7" s="127"/>
      <c r="C7" s="127"/>
      <c r="D7" s="127"/>
      <c r="E7" s="127"/>
      <c r="F7" s="127"/>
      <c r="G7" s="127"/>
      <c r="H7" s="127"/>
    </row>
    <row r="8" spans="2:9" s="7" customFormat="1" ht="24">
      <c r="B8" s="8" t="s">
        <v>15</v>
      </c>
      <c r="F8" s="18"/>
      <c r="G8" s="18"/>
      <c r="H8" s="18"/>
    </row>
    <row r="9" spans="2:9" s="7" customFormat="1" ht="24">
      <c r="B9" s="19" t="s">
        <v>41</v>
      </c>
      <c r="F9" s="67"/>
      <c r="G9" s="67"/>
      <c r="H9" s="67"/>
    </row>
    <row r="10" spans="2:9" ht="24" thickBot="1">
      <c r="B10" s="4"/>
      <c r="C10" s="53"/>
      <c r="D10" s="53"/>
      <c r="E10" s="53"/>
      <c r="F10" s="54"/>
      <c r="G10" s="54"/>
    </row>
    <row r="11" spans="2:9" s="7" customFormat="1" ht="25.5" thickTop="1" thickBot="1">
      <c r="B11" s="19"/>
      <c r="C11" s="125" t="s">
        <v>22</v>
      </c>
      <c r="D11" s="125"/>
      <c r="E11" s="125"/>
      <c r="F11" s="68" t="s">
        <v>6</v>
      </c>
      <c r="G11" s="68" t="s">
        <v>7</v>
      </c>
      <c r="H11" s="67"/>
    </row>
    <row r="12" spans="2:9" s="7" customFormat="1" ht="24.75" thickTop="1">
      <c r="B12" s="19"/>
      <c r="C12" s="128" t="s">
        <v>26</v>
      </c>
      <c r="D12" s="129"/>
      <c r="E12" s="130"/>
      <c r="F12" s="51">
        <f>DATA!D78</f>
        <v>13</v>
      </c>
      <c r="G12" s="31">
        <f>F12*100/F$14</f>
        <v>22.413793103448278</v>
      </c>
      <c r="H12" s="67"/>
    </row>
    <row r="13" spans="2:9" s="7" customFormat="1" ht="24">
      <c r="B13" s="19"/>
      <c r="C13" s="131" t="s">
        <v>24</v>
      </c>
      <c r="D13" s="132"/>
      <c r="E13" s="133"/>
      <c r="F13" s="20">
        <f>DATA!D79</f>
        <v>45</v>
      </c>
      <c r="G13" s="21">
        <f>F13*100/F$14</f>
        <v>77.58620689655173</v>
      </c>
      <c r="H13" s="67"/>
    </row>
    <row r="14" spans="2:9" s="7" customFormat="1" ht="24.75" thickBot="1">
      <c r="B14" s="19"/>
      <c r="C14" s="125" t="s">
        <v>8</v>
      </c>
      <c r="D14" s="125"/>
      <c r="E14" s="125"/>
      <c r="F14" s="55">
        <f>SUM(F12:F13)</f>
        <v>58</v>
      </c>
      <c r="G14" s="56">
        <f>SUM(G12:G13)</f>
        <v>100</v>
      </c>
    </row>
    <row r="15" spans="2:9" s="7" customFormat="1" ht="24.75" thickTop="1">
      <c r="B15" s="19"/>
      <c r="C15" s="22"/>
      <c r="D15" s="22"/>
      <c r="E15" s="22"/>
      <c r="F15" s="23"/>
      <c r="G15" s="24"/>
    </row>
    <row r="16" spans="2:9" s="7" customFormat="1" ht="24">
      <c r="B16" s="7" t="s">
        <v>48</v>
      </c>
      <c r="C16" s="75"/>
      <c r="D16" s="75"/>
    </row>
    <row r="17" spans="2:8" s="7" customFormat="1" ht="24">
      <c r="B17" s="7" t="s">
        <v>80</v>
      </c>
      <c r="C17" s="75"/>
      <c r="D17" s="75"/>
    </row>
    <row r="18" spans="2:8" s="7" customFormat="1" ht="24">
      <c r="F18" s="67"/>
      <c r="G18" s="67"/>
    </row>
    <row r="19" spans="2:8" s="7" customFormat="1" ht="24">
      <c r="B19" s="19" t="s">
        <v>49</v>
      </c>
      <c r="F19" s="18"/>
      <c r="G19" s="18"/>
      <c r="H19" s="18"/>
    </row>
    <row r="20" spans="2:8" ht="24" thickBot="1">
      <c r="B20" s="4"/>
      <c r="C20" s="53"/>
      <c r="D20" s="53"/>
      <c r="E20" s="53"/>
      <c r="F20" s="54"/>
      <c r="G20" s="54"/>
    </row>
    <row r="21" spans="2:8" s="7" customFormat="1" ht="25.5" thickTop="1" thickBot="1">
      <c r="B21" s="19"/>
      <c r="C21" s="125" t="s">
        <v>5</v>
      </c>
      <c r="D21" s="125"/>
      <c r="E21" s="125"/>
      <c r="F21" s="52" t="s">
        <v>6</v>
      </c>
      <c r="G21" s="52" t="s">
        <v>7</v>
      </c>
      <c r="H21" s="18"/>
    </row>
    <row r="22" spans="2:8" s="7" customFormat="1" ht="24.75" thickTop="1">
      <c r="B22" s="19"/>
      <c r="C22" s="128" t="s">
        <v>3</v>
      </c>
      <c r="D22" s="129"/>
      <c r="E22" s="130"/>
      <c r="F22" s="51">
        <f>DATA!D62</f>
        <v>43</v>
      </c>
      <c r="G22" s="31">
        <f>F22*100/F$27</f>
        <v>74.137931034482762</v>
      </c>
      <c r="H22" s="18"/>
    </row>
    <row r="23" spans="2:8" s="7" customFormat="1" ht="24">
      <c r="B23" s="19"/>
      <c r="C23" s="131" t="s">
        <v>13</v>
      </c>
      <c r="D23" s="132"/>
      <c r="E23" s="133"/>
      <c r="F23" s="20">
        <f>DATA!D63</f>
        <v>11</v>
      </c>
      <c r="G23" s="21">
        <f>F23*100/F$27</f>
        <v>18.96551724137931</v>
      </c>
      <c r="H23" s="18"/>
    </row>
    <row r="24" spans="2:8" s="7" customFormat="1" ht="24">
      <c r="B24" s="19"/>
      <c r="C24" s="60" t="s">
        <v>19</v>
      </c>
      <c r="D24" s="61"/>
      <c r="E24" s="62"/>
      <c r="F24" s="20">
        <v>1</v>
      </c>
      <c r="G24" s="21">
        <f t="shared" ref="G24:G25" si="0">F24*100/F$27</f>
        <v>1.7241379310344827</v>
      </c>
      <c r="H24" s="59"/>
    </row>
    <row r="25" spans="2:8" s="7" customFormat="1" ht="24">
      <c r="B25" s="19"/>
      <c r="C25" s="60" t="s">
        <v>2</v>
      </c>
      <c r="D25" s="61"/>
      <c r="E25" s="62"/>
      <c r="F25" s="20">
        <v>1</v>
      </c>
      <c r="G25" s="21">
        <f t="shared" si="0"/>
        <v>1.7241379310344827</v>
      </c>
      <c r="H25" s="59"/>
    </row>
    <row r="26" spans="2:8" s="7" customFormat="1" ht="24">
      <c r="B26" s="19"/>
      <c r="C26" s="76" t="s">
        <v>14</v>
      </c>
      <c r="D26" s="77"/>
      <c r="E26" s="78"/>
      <c r="F26" s="20">
        <f>DATA!D66</f>
        <v>2</v>
      </c>
      <c r="G26" s="21">
        <f>F26*100/F$27</f>
        <v>3.4482758620689653</v>
      </c>
      <c r="H26" s="50"/>
    </row>
    <row r="27" spans="2:8" s="7" customFormat="1" ht="24.75" thickBot="1">
      <c r="B27" s="19"/>
      <c r="C27" s="125" t="s">
        <v>8</v>
      </c>
      <c r="D27" s="125"/>
      <c r="E27" s="125"/>
      <c r="F27" s="55">
        <f>SUM(F22:F26)</f>
        <v>58</v>
      </c>
      <c r="G27" s="56">
        <f>SUM(G22:G26)</f>
        <v>99.999999999999986</v>
      </c>
    </row>
    <row r="28" spans="2:8" s="7" customFormat="1" ht="24.75" thickTop="1">
      <c r="B28" s="19"/>
      <c r="C28" s="22"/>
      <c r="D28" s="22"/>
      <c r="E28" s="22"/>
      <c r="F28" s="23"/>
      <c r="G28" s="24"/>
    </row>
    <row r="29" spans="2:8" s="7" customFormat="1" ht="24">
      <c r="B29" s="19"/>
      <c r="C29" s="7" t="s">
        <v>81</v>
      </c>
      <c r="F29" s="18"/>
      <c r="G29" s="18"/>
    </row>
    <row r="30" spans="2:8" s="7" customFormat="1" ht="24">
      <c r="B30" s="7" t="s">
        <v>82</v>
      </c>
      <c r="F30" s="18"/>
      <c r="G30" s="18"/>
    </row>
    <row r="32" spans="2:8">
      <c r="D32" s="5"/>
      <c r="E32" s="5"/>
      <c r="F32" s="6"/>
      <c r="H32" s="1"/>
    </row>
  </sheetData>
  <mergeCells count="12">
    <mergeCell ref="C27:E27"/>
    <mergeCell ref="B2:G2"/>
    <mergeCell ref="B7:H7"/>
    <mergeCell ref="C22:E22"/>
    <mergeCell ref="C23:E23"/>
    <mergeCell ref="C21:E21"/>
    <mergeCell ref="B5:G5"/>
    <mergeCell ref="B6:G6"/>
    <mergeCell ref="C11:E11"/>
    <mergeCell ref="C12:E12"/>
    <mergeCell ref="C13:E13"/>
    <mergeCell ref="C14:E14"/>
  </mergeCells>
  <pageMargins left="0.25" right="0" top="0.5" bottom="0.25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topLeftCell="A22" zoomScale="130" zoomScaleNormal="130" workbookViewId="0">
      <selection activeCell="C27" sqref="C27"/>
    </sheetView>
  </sheetViews>
  <sheetFormatPr defaultRowHeight="23.25"/>
  <cols>
    <col min="1" max="1" width="10.140625" style="1" customWidth="1"/>
    <col min="2" max="2" width="4.5703125" style="1" customWidth="1"/>
    <col min="3" max="3" width="47.5703125" style="1" customWidth="1"/>
    <col min="4" max="4" width="10.7109375" style="1" customWidth="1"/>
    <col min="5" max="5" width="8.140625" style="3" customWidth="1"/>
    <col min="6" max="6" width="12" style="3" customWidth="1"/>
    <col min="7" max="7" width="16.42578125" style="3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256" s="80" customFormat="1" ht="24">
      <c r="A1" s="138" t="s">
        <v>53</v>
      </c>
      <c r="B1" s="138"/>
      <c r="C1" s="138"/>
      <c r="D1" s="138"/>
      <c r="E1" s="138"/>
      <c r="F1" s="138"/>
      <c r="G1" s="79"/>
      <c r="H1" s="79"/>
    </row>
    <row r="2" spans="1:256">
      <c r="A2" s="44"/>
      <c r="B2" s="44"/>
      <c r="C2" s="44"/>
      <c r="D2" s="44"/>
      <c r="E2" s="44"/>
      <c r="F2" s="44"/>
      <c r="G2" s="81"/>
      <c r="H2" s="81"/>
    </row>
    <row r="3" spans="1:256">
      <c r="A3" s="4" t="s">
        <v>47</v>
      </c>
    </row>
    <row r="4" spans="1:256" ht="24" thickBot="1">
      <c r="A4" s="4"/>
      <c r="B4" s="139" t="s">
        <v>0</v>
      </c>
      <c r="C4" s="140"/>
      <c r="D4" s="140"/>
      <c r="E4" s="115" t="s">
        <v>6</v>
      </c>
      <c r="F4" s="115" t="s">
        <v>7</v>
      </c>
    </row>
    <row r="5" spans="1:256" ht="24" thickTop="1">
      <c r="A5" s="4"/>
      <c r="B5" s="112" t="s">
        <v>42</v>
      </c>
      <c r="C5" s="113"/>
      <c r="D5" s="114"/>
      <c r="E5" s="92">
        <f>DATA!D72</f>
        <v>27</v>
      </c>
      <c r="F5" s="108">
        <f t="shared" ref="F5:F12" si="0">E5*100/$E$12</f>
        <v>46.551724137931032</v>
      </c>
    </row>
    <row r="6" spans="1:256">
      <c r="A6" s="4"/>
      <c r="B6" s="93" t="s">
        <v>45</v>
      </c>
      <c r="C6" s="94"/>
      <c r="D6" s="95"/>
      <c r="E6" s="109">
        <f>DATA!D69</f>
        <v>11</v>
      </c>
      <c r="F6" s="110">
        <f t="shared" si="0"/>
        <v>18.96551724137931</v>
      </c>
    </row>
    <row r="7" spans="1:256">
      <c r="A7" s="4"/>
      <c r="B7" s="93" t="s">
        <v>50</v>
      </c>
      <c r="C7" s="94"/>
      <c r="D7" s="95"/>
      <c r="E7" s="109">
        <f>DATA!D74</f>
        <v>4</v>
      </c>
      <c r="F7" s="110">
        <f t="shared" si="0"/>
        <v>6.8965517241379306</v>
      </c>
    </row>
    <row r="8" spans="1:256">
      <c r="A8" s="4"/>
      <c r="B8" s="93" t="s">
        <v>43</v>
      </c>
      <c r="C8" s="94"/>
      <c r="D8" s="95"/>
      <c r="E8" s="109">
        <f>DATA!D70</f>
        <v>2</v>
      </c>
      <c r="F8" s="110">
        <f t="shared" si="0"/>
        <v>3.4482758620689653</v>
      </c>
    </row>
    <row r="9" spans="1:256">
      <c r="A9" s="4"/>
      <c r="B9" s="93" t="s">
        <v>46</v>
      </c>
      <c r="C9" s="94"/>
      <c r="D9" s="95"/>
      <c r="E9" s="109">
        <f>DATA!D71</f>
        <v>2</v>
      </c>
      <c r="F9" s="110">
        <f t="shared" si="0"/>
        <v>3.4482758620689653</v>
      </c>
    </row>
    <row r="10" spans="1:256">
      <c r="A10" s="4"/>
      <c r="B10" s="93" t="s">
        <v>44</v>
      </c>
      <c r="C10" s="94"/>
      <c r="D10" s="95"/>
      <c r="E10" s="109">
        <f>DATA!D73</f>
        <v>1</v>
      </c>
      <c r="F10" s="110">
        <f t="shared" si="0"/>
        <v>1.7241379310344827</v>
      </c>
    </row>
    <row r="11" spans="1:256" s="82" customFormat="1" ht="24">
      <c r="A11" s="4"/>
      <c r="B11" s="93" t="s">
        <v>14</v>
      </c>
      <c r="C11" s="94"/>
      <c r="D11" s="95"/>
      <c r="E11" s="111">
        <f>DATA!D75</f>
        <v>11</v>
      </c>
      <c r="F11" s="110">
        <f t="shared" si="0"/>
        <v>18.96551724137931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4" thickBot="1">
      <c r="A12" s="4"/>
      <c r="B12" s="135" t="s">
        <v>8</v>
      </c>
      <c r="C12" s="136"/>
      <c r="D12" s="137"/>
      <c r="E12" s="83">
        <f>SUM(E5:E11)</f>
        <v>58</v>
      </c>
      <c r="F12" s="84">
        <f t="shared" si="0"/>
        <v>100</v>
      </c>
    </row>
    <row r="13" spans="1:256" ht="24" thickTop="1">
      <c r="A13" s="4"/>
      <c r="B13" s="85"/>
      <c r="C13" s="85"/>
      <c r="D13" s="85"/>
      <c r="E13" s="86"/>
      <c r="F13" s="87"/>
    </row>
    <row r="14" spans="1:256" s="7" customFormat="1" ht="24">
      <c r="B14" s="88" t="s">
        <v>60</v>
      </c>
      <c r="C14" s="89"/>
      <c r="D14" s="89"/>
      <c r="E14" s="90"/>
      <c r="F14" s="91"/>
      <c r="G14" s="73"/>
    </row>
    <row r="15" spans="1:256" s="7" customFormat="1" ht="24">
      <c r="A15" s="7" t="s">
        <v>78</v>
      </c>
      <c r="B15" s="89"/>
      <c r="C15" s="89"/>
      <c r="D15" s="89"/>
      <c r="E15" s="90"/>
      <c r="F15" s="91"/>
      <c r="G15" s="73"/>
    </row>
    <row r="16" spans="1:256" s="7" customFormat="1" ht="24">
      <c r="A16" s="7" t="s">
        <v>77</v>
      </c>
      <c r="E16" s="73"/>
      <c r="F16" s="73"/>
      <c r="G16" s="73"/>
    </row>
    <row r="17" spans="1:11" s="7" customFormat="1" ht="24">
      <c r="E17" s="75"/>
      <c r="F17" s="75"/>
      <c r="G17" s="75"/>
    </row>
    <row r="18" spans="1:11">
      <c r="A18" s="4" t="s">
        <v>61</v>
      </c>
    </row>
    <row r="19" spans="1:11" s="7" customFormat="1" ht="24">
      <c r="B19" s="141" t="s">
        <v>9</v>
      </c>
      <c r="C19" s="142"/>
      <c r="D19" s="143" t="s">
        <v>57</v>
      </c>
      <c r="E19" s="143"/>
      <c r="F19" s="96" t="s">
        <v>51</v>
      </c>
    </row>
    <row r="20" spans="1:11" s="7" customFormat="1" ht="24">
      <c r="B20" s="97"/>
      <c r="C20" s="98"/>
      <c r="D20" s="99" t="s">
        <v>6</v>
      </c>
      <c r="E20" s="99" t="s">
        <v>7</v>
      </c>
      <c r="F20" s="100" t="s">
        <v>52</v>
      </c>
    </row>
    <row r="21" spans="1:11" s="7" customFormat="1" ht="24">
      <c r="B21" s="144" t="s">
        <v>79</v>
      </c>
      <c r="C21" s="145"/>
      <c r="D21" s="145"/>
      <c r="E21" s="145"/>
      <c r="F21" s="146"/>
    </row>
    <row r="22" spans="1:11" s="7" customFormat="1" ht="24">
      <c r="B22" s="147" t="s">
        <v>54</v>
      </c>
      <c r="C22" s="148"/>
      <c r="D22" s="101">
        <f>DATA!E60</f>
        <v>58</v>
      </c>
      <c r="E22" s="102">
        <v>100</v>
      </c>
      <c r="F22" s="11">
        <v>1</v>
      </c>
    </row>
    <row r="23" spans="1:11" s="7" customFormat="1" ht="24">
      <c r="B23" s="149" t="s">
        <v>55</v>
      </c>
      <c r="C23" s="150"/>
      <c r="D23" s="107">
        <f>DATA!F60</f>
        <v>57</v>
      </c>
      <c r="E23" s="120">
        <v>98.28</v>
      </c>
      <c r="F23" s="117">
        <v>2</v>
      </c>
    </row>
    <row r="24" spans="1:11" s="7" customFormat="1" ht="22.5" customHeight="1">
      <c r="B24" s="149" t="s">
        <v>56</v>
      </c>
      <c r="C24" s="150"/>
      <c r="D24" s="101">
        <f>DATA!G60</f>
        <v>57</v>
      </c>
      <c r="E24" s="120">
        <v>98.28</v>
      </c>
      <c r="F24" s="11">
        <v>2</v>
      </c>
    </row>
    <row r="25" spans="1:11" s="7" customFormat="1" ht="24">
      <c r="B25" s="103"/>
      <c r="C25" s="104"/>
      <c r="D25" s="105"/>
      <c r="E25" s="105"/>
      <c r="F25" s="106"/>
    </row>
    <row r="26" spans="1:11" s="7" customFormat="1" ht="24">
      <c r="B26" s="134" t="s">
        <v>83</v>
      </c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s="7" customFormat="1" ht="24">
      <c r="A27" s="119"/>
      <c r="B27" s="119" t="s">
        <v>84</v>
      </c>
      <c r="C27" s="119"/>
      <c r="D27" s="119"/>
      <c r="E27" s="119"/>
      <c r="F27" s="119"/>
    </row>
    <row r="28" spans="1:11" s="7" customFormat="1" ht="24">
      <c r="A28" s="119" t="s">
        <v>85</v>
      </c>
      <c r="B28" s="119"/>
      <c r="C28" s="119"/>
      <c r="D28" s="119"/>
      <c r="E28" s="119"/>
      <c r="F28" s="119"/>
    </row>
  </sheetData>
  <mergeCells count="10">
    <mergeCell ref="B26:K26"/>
    <mergeCell ref="B12:D12"/>
    <mergeCell ref="A1:F1"/>
    <mergeCell ref="B4:D4"/>
    <mergeCell ref="B19:C19"/>
    <mergeCell ref="D19:E19"/>
    <mergeCell ref="B21:F21"/>
    <mergeCell ref="B22:C22"/>
    <mergeCell ref="B23:C23"/>
    <mergeCell ref="B24:C24"/>
  </mergeCells>
  <pageMargins left="0.45" right="0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2" zoomScale="140" zoomScaleNormal="140" workbookViewId="0">
      <selection activeCell="C7" sqref="C7"/>
    </sheetView>
  </sheetViews>
  <sheetFormatPr defaultRowHeight="24"/>
  <cols>
    <col min="1" max="1" width="4" style="7" customWidth="1"/>
    <col min="2" max="2" width="3.140625" style="7" customWidth="1"/>
    <col min="3" max="3" width="65.28515625" style="7" customWidth="1"/>
    <col min="4" max="4" width="6.42578125" style="7" customWidth="1"/>
    <col min="5" max="5" width="7.140625" style="7" bestFit="1" customWidth="1"/>
    <col min="6" max="255" width="9" style="7"/>
    <col min="256" max="256" width="5.85546875" style="7" customWidth="1"/>
    <col min="257" max="257" width="5.5703125" style="7" customWidth="1"/>
    <col min="258" max="258" width="69.28515625" style="7" customWidth="1"/>
    <col min="259" max="259" width="7.42578125" style="7" customWidth="1"/>
    <col min="260" max="511" width="9" style="7"/>
    <col min="512" max="512" width="5.85546875" style="7" customWidth="1"/>
    <col min="513" max="513" width="5.5703125" style="7" customWidth="1"/>
    <col min="514" max="514" width="69.28515625" style="7" customWidth="1"/>
    <col min="515" max="515" width="7.42578125" style="7" customWidth="1"/>
    <col min="516" max="767" width="9" style="7"/>
    <col min="768" max="768" width="5.85546875" style="7" customWidth="1"/>
    <col min="769" max="769" width="5.5703125" style="7" customWidth="1"/>
    <col min="770" max="770" width="69.28515625" style="7" customWidth="1"/>
    <col min="771" max="771" width="7.42578125" style="7" customWidth="1"/>
    <col min="772" max="1023" width="9" style="7"/>
    <col min="1024" max="1024" width="5.85546875" style="7" customWidth="1"/>
    <col min="1025" max="1025" width="5.5703125" style="7" customWidth="1"/>
    <col min="1026" max="1026" width="69.28515625" style="7" customWidth="1"/>
    <col min="1027" max="1027" width="7.42578125" style="7" customWidth="1"/>
    <col min="1028" max="1279" width="9" style="7"/>
    <col min="1280" max="1280" width="5.85546875" style="7" customWidth="1"/>
    <col min="1281" max="1281" width="5.5703125" style="7" customWidth="1"/>
    <col min="1282" max="1282" width="69.28515625" style="7" customWidth="1"/>
    <col min="1283" max="1283" width="7.42578125" style="7" customWidth="1"/>
    <col min="1284" max="1535" width="9" style="7"/>
    <col min="1536" max="1536" width="5.85546875" style="7" customWidth="1"/>
    <col min="1537" max="1537" width="5.5703125" style="7" customWidth="1"/>
    <col min="1538" max="1538" width="69.28515625" style="7" customWidth="1"/>
    <col min="1539" max="1539" width="7.42578125" style="7" customWidth="1"/>
    <col min="1540" max="1791" width="9" style="7"/>
    <col min="1792" max="1792" width="5.85546875" style="7" customWidth="1"/>
    <col min="1793" max="1793" width="5.5703125" style="7" customWidth="1"/>
    <col min="1794" max="1794" width="69.28515625" style="7" customWidth="1"/>
    <col min="1795" max="1795" width="7.42578125" style="7" customWidth="1"/>
    <col min="1796" max="2047" width="9" style="7"/>
    <col min="2048" max="2048" width="5.85546875" style="7" customWidth="1"/>
    <col min="2049" max="2049" width="5.5703125" style="7" customWidth="1"/>
    <col min="2050" max="2050" width="69.28515625" style="7" customWidth="1"/>
    <col min="2051" max="2051" width="7.42578125" style="7" customWidth="1"/>
    <col min="2052" max="2303" width="9" style="7"/>
    <col min="2304" max="2304" width="5.85546875" style="7" customWidth="1"/>
    <col min="2305" max="2305" width="5.5703125" style="7" customWidth="1"/>
    <col min="2306" max="2306" width="69.28515625" style="7" customWidth="1"/>
    <col min="2307" max="2307" width="7.42578125" style="7" customWidth="1"/>
    <col min="2308" max="2559" width="9" style="7"/>
    <col min="2560" max="2560" width="5.85546875" style="7" customWidth="1"/>
    <col min="2561" max="2561" width="5.5703125" style="7" customWidth="1"/>
    <col min="2562" max="2562" width="69.28515625" style="7" customWidth="1"/>
    <col min="2563" max="2563" width="7.42578125" style="7" customWidth="1"/>
    <col min="2564" max="2815" width="9" style="7"/>
    <col min="2816" max="2816" width="5.85546875" style="7" customWidth="1"/>
    <col min="2817" max="2817" width="5.5703125" style="7" customWidth="1"/>
    <col min="2818" max="2818" width="69.28515625" style="7" customWidth="1"/>
    <col min="2819" max="2819" width="7.42578125" style="7" customWidth="1"/>
    <col min="2820" max="3071" width="9" style="7"/>
    <col min="3072" max="3072" width="5.85546875" style="7" customWidth="1"/>
    <col min="3073" max="3073" width="5.5703125" style="7" customWidth="1"/>
    <col min="3074" max="3074" width="69.28515625" style="7" customWidth="1"/>
    <col min="3075" max="3075" width="7.42578125" style="7" customWidth="1"/>
    <col min="3076" max="3327" width="9" style="7"/>
    <col min="3328" max="3328" width="5.85546875" style="7" customWidth="1"/>
    <col min="3329" max="3329" width="5.5703125" style="7" customWidth="1"/>
    <col min="3330" max="3330" width="69.28515625" style="7" customWidth="1"/>
    <col min="3331" max="3331" width="7.42578125" style="7" customWidth="1"/>
    <col min="3332" max="3583" width="9" style="7"/>
    <col min="3584" max="3584" width="5.85546875" style="7" customWidth="1"/>
    <col min="3585" max="3585" width="5.5703125" style="7" customWidth="1"/>
    <col min="3586" max="3586" width="69.28515625" style="7" customWidth="1"/>
    <col min="3587" max="3587" width="7.42578125" style="7" customWidth="1"/>
    <col min="3588" max="3839" width="9" style="7"/>
    <col min="3840" max="3840" width="5.85546875" style="7" customWidth="1"/>
    <col min="3841" max="3841" width="5.5703125" style="7" customWidth="1"/>
    <col min="3842" max="3842" width="69.28515625" style="7" customWidth="1"/>
    <col min="3843" max="3843" width="7.42578125" style="7" customWidth="1"/>
    <col min="3844" max="4095" width="9" style="7"/>
    <col min="4096" max="4096" width="5.85546875" style="7" customWidth="1"/>
    <col min="4097" max="4097" width="5.5703125" style="7" customWidth="1"/>
    <col min="4098" max="4098" width="69.28515625" style="7" customWidth="1"/>
    <col min="4099" max="4099" width="7.42578125" style="7" customWidth="1"/>
    <col min="4100" max="4351" width="9" style="7"/>
    <col min="4352" max="4352" width="5.85546875" style="7" customWidth="1"/>
    <col min="4353" max="4353" width="5.5703125" style="7" customWidth="1"/>
    <col min="4354" max="4354" width="69.28515625" style="7" customWidth="1"/>
    <col min="4355" max="4355" width="7.42578125" style="7" customWidth="1"/>
    <col min="4356" max="4607" width="9" style="7"/>
    <col min="4608" max="4608" width="5.85546875" style="7" customWidth="1"/>
    <col min="4609" max="4609" width="5.5703125" style="7" customWidth="1"/>
    <col min="4610" max="4610" width="69.28515625" style="7" customWidth="1"/>
    <col min="4611" max="4611" width="7.42578125" style="7" customWidth="1"/>
    <col min="4612" max="4863" width="9" style="7"/>
    <col min="4864" max="4864" width="5.85546875" style="7" customWidth="1"/>
    <col min="4865" max="4865" width="5.5703125" style="7" customWidth="1"/>
    <col min="4866" max="4866" width="69.28515625" style="7" customWidth="1"/>
    <col min="4867" max="4867" width="7.42578125" style="7" customWidth="1"/>
    <col min="4868" max="5119" width="9" style="7"/>
    <col min="5120" max="5120" width="5.85546875" style="7" customWidth="1"/>
    <col min="5121" max="5121" width="5.5703125" style="7" customWidth="1"/>
    <col min="5122" max="5122" width="69.28515625" style="7" customWidth="1"/>
    <col min="5123" max="5123" width="7.42578125" style="7" customWidth="1"/>
    <col min="5124" max="5375" width="9" style="7"/>
    <col min="5376" max="5376" width="5.85546875" style="7" customWidth="1"/>
    <col min="5377" max="5377" width="5.5703125" style="7" customWidth="1"/>
    <col min="5378" max="5378" width="69.28515625" style="7" customWidth="1"/>
    <col min="5379" max="5379" width="7.42578125" style="7" customWidth="1"/>
    <col min="5380" max="5631" width="9" style="7"/>
    <col min="5632" max="5632" width="5.85546875" style="7" customWidth="1"/>
    <col min="5633" max="5633" width="5.5703125" style="7" customWidth="1"/>
    <col min="5634" max="5634" width="69.28515625" style="7" customWidth="1"/>
    <col min="5635" max="5635" width="7.42578125" style="7" customWidth="1"/>
    <col min="5636" max="5887" width="9" style="7"/>
    <col min="5888" max="5888" width="5.85546875" style="7" customWidth="1"/>
    <col min="5889" max="5889" width="5.5703125" style="7" customWidth="1"/>
    <col min="5890" max="5890" width="69.28515625" style="7" customWidth="1"/>
    <col min="5891" max="5891" width="7.42578125" style="7" customWidth="1"/>
    <col min="5892" max="6143" width="9" style="7"/>
    <col min="6144" max="6144" width="5.85546875" style="7" customWidth="1"/>
    <col min="6145" max="6145" width="5.5703125" style="7" customWidth="1"/>
    <col min="6146" max="6146" width="69.28515625" style="7" customWidth="1"/>
    <col min="6147" max="6147" width="7.42578125" style="7" customWidth="1"/>
    <col min="6148" max="6399" width="9" style="7"/>
    <col min="6400" max="6400" width="5.85546875" style="7" customWidth="1"/>
    <col min="6401" max="6401" width="5.5703125" style="7" customWidth="1"/>
    <col min="6402" max="6402" width="69.28515625" style="7" customWidth="1"/>
    <col min="6403" max="6403" width="7.42578125" style="7" customWidth="1"/>
    <col min="6404" max="6655" width="9" style="7"/>
    <col min="6656" max="6656" width="5.85546875" style="7" customWidth="1"/>
    <col min="6657" max="6657" width="5.5703125" style="7" customWidth="1"/>
    <col min="6658" max="6658" width="69.28515625" style="7" customWidth="1"/>
    <col min="6659" max="6659" width="7.42578125" style="7" customWidth="1"/>
    <col min="6660" max="6911" width="9" style="7"/>
    <col min="6912" max="6912" width="5.85546875" style="7" customWidth="1"/>
    <col min="6913" max="6913" width="5.5703125" style="7" customWidth="1"/>
    <col min="6914" max="6914" width="69.28515625" style="7" customWidth="1"/>
    <col min="6915" max="6915" width="7.42578125" style="7" customWidth="1"/>
    <col min="6916" max="7167" width="9" style="7"/>
    <col min="7168" max="7168" width="5.85546875" style="7" customWidth="1"/>
    <col min="7169" max="7169" width="5.5703125" style="7" customWidth="1"/>
    <col min="7170" max="7170" width="69.28515625" style="7" customWidth="1"/>
    <col min="7171" max="7171" width="7.42578125" style="7" customWidth="1"/>
    <col min="7172" max="7423" width="9" style="7"/>
    <col min="7424" max="7424" width="5.85546875" style="7" customWidth="1"/>
    <col min="7425" max="7425" width="5.5703125" style="7" customWidth="1"/>
    <col min="7426" max="7426" width="69.28515625" style="7" customWidth="1"/>
    <col min="7427" max="7427" width="7.42578125" style="7" customWidth="1"/>
    <col min="7428" max="7679" width="9" style="7"/>
    <col min="7680" max="7680" width="5.85546875" style="7" customWidth="1"/>
    <col min="7681" max="7681" width="5.5703125" style="7" customWidth="1"/>
    <col min="7682" max="7682" width="69.28515625" style="7" customWidth="1"/>
    <col min="7683" max="7683" width="7.42578125" style="7" customWidth="1"/>
    <col min="7684" max="7935" width="9" style="7"/>
    <col min="7936" max="7936" width="5.85546875" style="7" customWidth="1"/>
    <col min="7937" max="7937" width="5.5703125" style="7" customWidth="1"/>
    <col min="7938" max="7938" width="69.28515625" style="7" customWidth="1"/>
    <col min="7939" max="7939" width="7.42578125" style="7" customWidth="1"/>
    <col min="7940" max="8191" width="9" style="7"/>
    <col min="8192" max="8192" width="5.85546875" style="7" customWidth="1"/>
    <col min="8193" max="8193" width="5.5703125" style="7" customWidth="1"/>
    <col min="8194" max="8194" width="69.28515625" style="7" customWidth="1"/>
    <col min="8195" max="8195" width="7.42578125" style="7" customWidth="1"/>
    <col min="8196" max="8447" width="9" style="7"/>
    <col min="8448" max="8448" width="5.85546875" style="7" customWidth="1"/>
    <col min="8449" max="8449" width="5.5703125" style="7" customWidth="1"/>
    <col min="8450" max="8450" width="69.28515625" style="7" customWidth="1"/>
    <col min="8451" max="8451" width="7.42578125" style="7" customWidth="1"/>
    <col min="8452" max="8703" width="9" style="7"/>
    <col min="8704" max="8704" width="5.85546875" style="7" customWidth="1"/>
    <col min="8705" max="8705" width="5.5703125" style="7" customWidth="1"/>
    <col min="8706" max="8706" width="69.28515625" style="7" customWidth="1"/>
    <col min="8707" max="8707" width="7.42578125" style="7" customWidth="1"/>
    <col min="8708" max="8959" width="9" style="7"/>
    <col min="8960" max="8960" width="5.85546875" style="7" customWidth="1"/>
    <col min="8961" max="8961" width="5.5703125" style="7" customWidth="1"/>
    <col min="8962" max="8962" width="69.28515625" style="7" customWidth="1"/>
    <col min="8963" max="8963" width="7.42578125" style="7" customWidth="1"/>
    <col min="8964" max="9215" width="9" style="7"/>
    <col min="9216" max="9216" width="5.85546875" style="7" customWidth="1"/>
    <col min="9217" max="9217" width="5.5703125" style="7" customWidth="1"/>
    <col min="9218" max="9218" width="69.28515625" style="7" customWidth="1"/>
    <col min="9219" max="9219" width="7.42578125" style="7" customWidth="1"/>
    <col min="9220" max="9471" width="9" style="7"/>
    <col min="9472" max="9472" width="5.85546875" style="7" customWidth="1"/>
    <col min="9473" max="9473" width="5.5703125" style="7" customWidth="1"/>
    <col min="9474" max="9474" width="69.28515625" style="7" customWidth="1"/>
    <col min="9475" max="9475" width="7.42578125" style="7" customWidth="1"/>
    <col min="9476" max="9727" width="9" style="7"/>
    <col min="9728" max="9728" width="5.85546875" style="7" customWidth="1"/>
    <col min="9729" max="9729" width="5.5703125" style="7" customWidth="1"/>
    <col min="9730" max="9730" width="69.28515625" style="7" customWidth="1"/>
    <col min="9731" max="9731" width="7.42578125" style="7" customWidth="1"/>
    <col min="9732" max="9983" width="9" style="7"/>
    <col min="9984" max="9984" width="5.85546875" style="7" customWidth="1"/>
    <col min="9985" max="9985" width="5.5703125" style="7" customWidth="1"/>
    <col min="9986" max="9986" width="69.28515625" style="7" customWidth="1"/>
    <col min="9987" max="9987" width="7.42578125" style="7" customWidth="1"/>
    <col min="9988" max="10239" width="9" style="7"/>
    <col min="10240" max="10240" width="5.85546875" style="7" customWidth="1"/>
    <col min="10241" max="10241" width="5.5703125" style="7" customWidth="1"/>
    <col min="10242" max="10242" width="69.28515625" style="7" customWidth="1"/>
    <col min="10243" max="10243" width="7.42578125" style="7" customWidth="1"/>
    <col min="10244" max="10495" width="9" style="7"/>
    <col min="10496" max="10496" width="5.85546875" style="7" customWidth="1"/>
    <col min="10497" max="10497" width="5.5703125" style="7" customWidth="1"/>
    <col min="10498" max="10498" width="69.28515625" style="7" customWidth="1"/>
    <col min="10499" max="10499" width="7.42578125" style="7" customWidth="1"/>
    <col min="10500" max="10751" width="9" style="7"/>
    <col min="10752" max="10752" width="5.85546875" style="7" customWidth="1"/>
    <col min="10753" max="10753" width="5.5703125" style="7" customWidth="1"/>
    <col min="10754" max="10754" width="69.28515625" style="7" customWidth="1"/>
    <col min="10755" max="10755" width="7.42578125" style="7" customWidth="1"/>
    <col min="10756" max="11007" width="9" style="7"/>
    <col min="11008" max="11008" width="5.85546875" style="7" customWidth="1"/>
    <col min="11009" max="11009" width="5.5703125" style="7" customWidth="1"/>
    <col min="11010" max="11010" width="69.28515625" style="7" customWidth="1"/>
    <col min="11011" max="11011" width="7.42578125" style="7" customWidth="1"/>
    <col min="11012" max="11263" width="9" style="7"/>
    <col min="11264" max="11264" width="5.85546875" style="7" customWidth="1"/>
    <col min="11265" max="11265" width="5.5703125" style="7" customWidth="1"/>
    <col min="11266" max="11266" width="69.28515625" style="7" customWidth="1"/>
    <col min="11267" max="11267" width="7.42578125" style="7" customWidth="1"/>
    <col min="11268" max="11519" width="9" style="7"/>
    <col min="11520" max="11520" width="5.85546875" style="7" customWidth="1"/>
    <col min="11521" max="11521" width="5.5703125" style="7" customWidth="1"/>
    <col min="11522" max="11522" width="69.28515625" style="7" customWidth="1"/>
    <col min="11523" max="11523" width="7.42578125" style="7" customWidth="1"/>
    <col min="11524" max="11775" width="9" style="7"/>
    <col min="11776" max="11776" width="5.85546875" style="7" customWidth="1"/>
    <col min="11777" max="11777" width="5.5703125" style="7" customWidth="1"/>
    <col min="11778" max="11778" width="69.28515625" style="7" customWidth="1"/>
    <col min="11779" max="11779" width="7.42578125" style="7" customWidth="1"/>
    <col min="11780" max="12031" width="9" style="7"/>
    <col min="12032" max="12032" width="5.85546875" style="7" customWidth="1"/>
    <col min="12033" max="12033" width="5.5703125" style="7" customWidth="1"/>
    <col min="12034" max="12034" width="69.28515625" style="7" customWidth="1"/>
    <col min="12035" max="12035" width="7.42578125" style="7" customWidth="1"/>
    <col min="12036" max="12287" width="9" style="7"/>
    <col min="12288" max="12288" width="5.85546875" style="7" customWidth="1"/>
    <col min="12289" max="12289" width="5.5703125" style="7" customWidth="1"/>
    <col min="12290" max="12290" width="69.28515625" style="7" customWidth="1"/>
    <col min="12291" max="12291" width="7.42578125" style="7" customWidth="1"/>
    <col min="12292" max="12543" width="9" style="7"/>
    <col min="12544" max="12544" width="5.85546875" style="7" customWidth="1"/>
    <col min="12545" max="12545" width="5.5703125" style="7" customWidth="1"/>
    <col min="12546" max="12546" width="69.28515625" style="7" customWidth="1"/>
    <col min="12547" max="12547" width="7.42578125" style="7" customWidth="1"/>
    <col min="12548" max="12799" width="9" style="7"/>
    <col min="12800" max="12800" width="5.85546875" style="7" customWidth="1"/>
    <col min="12801" max="12801" width="5.5703125" style="7" customWidth="1"/>
    <col min="12802" max="12802" width="69.28515625" style="7" customWidth="1"/>
    <col min="12803" max="12803" width="7.42578125" style="7" customWidth="1"/>
    <col min="12804" max="13055" width="9" style="7"/>
    <col min="13056" max="13056" width="5.85546875" style="7" customWidth="1"/>
    <col min="13057" max="13057" width="5.5703125" style="7" customWidth="1"/>
    <col min="13058" max="13058" width="69.28515625" style="7" customWidth="1"/>
    <col min="13059" max="13059" width="7.42578125" style="7" customWidth="1"/>
    <col min="13060" max="13311" width="9" style="7"/>
    <col min="13312" max="13312" width="5.85546875" style="7" customWidth="1"/>
    <col min="13313" max="13313" width="5.5703125" style="7" customWidth="1"/>
    <col min="13314" max="13314" width="69.28515625" style="7" customWidth="1"/>
    <col min="13315" max="13315" width="7.42578125" style="7" customWidth="1"/>
    <col min="13316" max="13567" width="9" style="7"/>
    <col min="13568" max="13568" width="5.85546875" style="7" customWidth="1"/>
    <col min="13569" max="13569" width="5.5703125" style="7" customWidth="1"/>
    <col min="13570" max="13570" width="69.28515625" style="7" customWidth="1"/>
    <col min="13571" max="13571" width="7.42578125" style="7" customWidth="1"/>
    <col min="13572" max="13823" width="9" style="7"/>
    <col min="13824" max="13824" width="5.85546875" style="7" customWidth="1"/>
    <col min="13825" max="13825" width="5.5703125" style="7" customWidth="1"/>
    <col min="13826" max="13826" width="69.28515625" style="7" customWidth="1"/>
    <col min="13827" max="13827" width="7.42578125" style="7" customWidth="1"/>
    <col min="13828" max="14079" width="9" style="7"/>
    <col min="14080" max="14080" width="5.85546875" style="7" customWidth="1"/>
    <col min="14081" max="14081" width="5.5703125" style="7" customWidth="1"/>
    <col min="14082" max="14082" width="69.28515625" style="7" customWidth="1"/>
    <col min="14083" max="14083" width="7.42578125" style="7" customWidth="1"/>
    <col min="14084" max="14335" width="9" style="7"/>
    <col min="14336" max="14336" width="5.85546875" style="7" customWidth="1"/>
    <col min="14337" max="14337" width="5.5703125" style="7" customWidth="1"/>
    <col min="14338" max="14338" width="69.28515625" style="7" customWidth="1"/>
    <col min="14339" max="14339" width="7.42578125" style="7" customWidth="1"/>
    <col min="14340" max="14591" width="9" style="7"/>
    <col min="14592" max="14592" width="5.85546875" style="7" customWidth="1"/>
    <col min="14593" max="14593" width="5.5703125" style="7" customWidth="1"/>
    <col min="14594" max="14594" width="69.28515625" style="7" customWidth="1"/>
    <col min="14595" max="14595" width="7.42578125" style="7" customWidth="1"/>
    <col min="14596" max="14847" width="9" style="7"/>
    <col min="14848" max="14848" width="5.85546875" style="7" customWidth="1"/>
    <col min="14849" max="14849" width="5.5703125" style="7" customWidth="1"/>
    <col min="14850" max="14850" width="69.28515625" style="7" customWidth="1"/>
    <col min="14851" max="14851" width="7.42578125" style="7" customWidth="1"/>
    <col min="14852" max="15103" width="9" style="7"/>
    <col min="15104" max="15104" width="5.85546875" style="7" customWidth="1"/>
    <col min="15105" max="15105" width="5.5703125" style="7" customWidth="1"/>
    <col min="15106" max="15106" width="69.28515625" style="7" customWidth="1"/>
    <col min="15107" max="15107" width="7.42578125" style="7" customWidth="1"/>
    <col min="15108" max="15359" width="9" style="7"/>
    <col min="15360" max="15360" width="5.85546875" style="7" customWidth="1"/>
    <col min="15361" max="15361" width="5.5703125" style="7" customWidth="1"/>
    <col min="15362" max="15362" width="69.28515625" style="7" customWidth="1"/>
    <col min="15363" max="15363" width="7.42578125" style="7" customWidth="1"/>
    <col min="15364" max="15615" width="9" style="7"/>
    <col min="15616" max="15616" width="5.85546875" style="7" customWidth="1"/>
    <col min="15617" max="15617" width="5.5703125" style="7" customWidth="1"/>
    <col min="15618" max="15618" width="69.28515625" style="7" customWidth="1"/>
    <col min="15619" max="15619" width="7.42578125" style="7" customWidth="1"/>
    <col min="15620" max="15871" width="9" style="7"/>
    <col min="15872" max="15872" width="5.85546875" style="7" customWidth="1"/>
    <col min="15873" max="15873" width="5.5703125" style="7" customWidth="1"/>
    <col min="15874" max="15874" width="69.28515625" style="7" customWidth="1"/>
    <col min="15875" max="15875" width="7.42578125" style="7" customWidth="1"/>
    <col min="15876" max="16127" width="9" style="7"/>
    <col min="16128" max="16128" width="5.85546875" style="7" customWidth="1"/>
    <col min="16129" max="16129" width="5.5703125" style="7" customWidth="1"/>
    <col min="16130" max="16130" width="69.28515625" style="7" customWidth="1"/>
    <col min="16131" max="16131" width="7.42578125" style="7" customWidth="1"/>
    <col min="16132" max="16383" width="9" style="7"/>
    <col min="16384" max="16384" width="9" style="7" customWidth="1"/>
  </cols>
  <sheetData>
    <row r="1" spans="1:5" ht="21" customHeight="1">
      <c r="A1" s="138" t="s">
        <v>59</v>
      </c>
      <c r="B1" s="138"/>
      <c r="C1" s="138"/>
      <c r="D1" s="138"/>
    </row>
    <row r="2" spans="1:5">
      <c r="A2" s="8" t="s">
        <v>63</v>
      </c>
    </row>
    <row r="3" spans="1:5">
      <c r="A3" s="8"/>
    </row>
    <row r="4" spans="1:5">
      <c r="B4" s="9" t="s">
        <v>10</v>
      </c>
      <c r="C4" s="9" t="s">
        <v>9</v>
      </c>
      <c r="D4" s="10" t="s">
        <v>11</v>
      </c>
      <c r="E4" s="121" t="s">
        <v>7</v>
      </c>
    </row>
    <row r="5" spans="1:5">
      <c r="B5" s="118">
        <v>1</v>
      </c>
      <c r="C5" s="26" t="s">
        <v>62</v>
      </c>
      <c r="D5" s="116">
        <v>7</v>
      </c>
      <c r="E5" s="31">
        <f>D5*100/D$18</f>
        <v>17.073170731707318</v>
      </c>
    </row>
    <row r="6" spans="1:5">
      <c r="B6" s="43">
        <v>2</v>
      </c>
      <c r="C6" s="72" t="s">
        <v>37</v>
      </c>
      <c r="D6" s="11">
        <v>6</v>
      </c>
      <c r="E6" s="31">
        <f t="shared" ref="E6:E18" si="0">D6*100/D$18</f>
        <v>14.634146341463415</v>
      </c>
    </row>
    <row r="7" spans="1:5">
      <c r="B7" s="118">
        <v>3</v>
      </c>
      <c r="C7" s="26" t="s">
        <v>25</v>
      </c>
      <c r="D7" s="11">
        <v>5</v>
      </c>
      <c r="E7" s="31">
        <f t="shared" si="0"/>
        <v>12.195121951219512</v>
      </c>
    </row>
    <row r="8" spans="1:5">
      <c r="B8" s="43">
        <v>4</v>
      </c>
      <c r="C8" s="12" t="s">
        <v>30</v>
      </c>
      <c r="D8" s="11">
        <v>4</v>
      </c>
      <c r="E8" s="31">
        <f t="shared" si="0"/>
        <v>9.7560975609756095</v>
      </c>
    </row>
    <row r="9" spans="1:5">
      <c r="B9" s="118">
        <v>5</v>
      </c>
      <c r="C9" s="42" t="s">
        <v>27</v>
      </c>
      <c r="D9" s="11">
        <v>4</v>
      </c>
      <c r="E9" s="31">
        <f t="shared" si="0"/>
        <v>9.7560975609756095</v>
      </c>
    </row>
    <row r="10" spans="1:5">
      <c r="B10" s="43">
        <v>6</v>
      </c>
      <c r="C10" s="26" t="s">
        <v>35</v>
      </c>
      <c r="D10" s="11">
        <v>4</v>
      </c>
      <c r="E10" s="31">
        <f t="shared" si="0"/>
        <v>9.7560975609756095</v>
      </c>
    </row>
    <row r="11" spans="1:5">
      <c r="B11" s="118">
        <v>7</v>
      </c>
      <c r="C11" s="26" t="s">
        <v>31</v>
      </c>
      <c r="D11" s="25">
        <v>2</v>
      </c>
      <c r="E11" s="31">
        <f t="shared" si="0"/>
        <v>4.8780487804878048</v>
      </c>
    </row>
    <row r="12" spans="1:5">
      <c r="B12" s="43">
        <v>8</v>
      </c>
      <c r="C12" s="12" t="s">
        <v>33</v>
      </c>
      <c r="D12" s="11">
        <v>2</v>
      </c>
      <c r="E12" s="31">
        <f t="shared" si="0"/>
        <v>4.8780487804878048</v>
      </c>
    </row>
    <row r="13" spans="1:5">
      <c r="B13" s="118">
        <v>9</v>
      </c>
      <c r="C13" s="26" t="s">
        <v>36</v>
      </c>
      <c r="D13" s="25">
        <v>2</v>
      </c>
      <c r="E13" s="31">
        <f t="shared" si="0"/>
        <v>4.8780487804878048</v>
      </c>
    </row>
    <row r="14" spans="1:5">
      <c r="B14" s="43">
        <v>10</v>
      </c>
      <c r="C14" s="12" t="s">
        <v>29</v>
      </c>
      <c r="D14" s="11">
        <v>2</v>
      </c>
      <c r="E14" s="31">
        <f t="shared" si="0"/>
        <v>4.8780487804878048</v>
      </c>
    </row>
    <row r="15" spans="1:5">
      <c r="B15" s="118">
        <v>11</v>
      </c>
      <c r="C15" s="42" t="s">
        <v>28</v>
      </c>
      <c r="D15" s="57">
        <v>1</v>
      </c>
      <c r="E15" s="31">
        <f t="shared" si="0"/>
        <v>2.4390243902439024</v>
      </c>
    </row>
    <row r="16" spans="1:5">
      <c r="B16" s="43">
        <v>12</v>
      </c>
      <c r="C16" s="41" t="s">
        <v>32</v>
      </c>
      <c r="D16" s="58">
        <v>1</v>
      </c>
      <c r="E16" s="31">
        <f t="shared" si="0"/>
        <v>2.4390243902439024</v>
      </c>
    </row>
    <row r="17" spans="2:5">
      <c r="B17" s="118">
        <v>13</v>
      </c>
      <c r="C17" s="12" t="s">
        <v>34</v>
      </c>
      <c r="D17" s="11">
        <v>1</v>
      </c>
      <c r="E17" s="31">
        <f t="shared" si="0"/>
        <v>2.4390243902439024</v>
      </c>
    </row>
    <row r="18" spans="2:5">
      <c r="B18" s="151" t="s">
        <v>8</v>
      </c>
      <c r="C18" s="152"/>
      <c r="D18" s="66">
        <f>SUM(D5:D17)</f>
        <v>41</v>
      </c>
      <c r="E18" s="122">
        <f t="shared" si="0"/>
        <v>100</v>
      </c>
    </row>
    <row r="19" spans="2:5">
      <c r="B19" s="15"/>
      <c r="C19" s="15"/>
      <c r="D19" s="15"/>
    </row>
  </sheetData>
  <mergeCells count="2">
    <mergeCell ref="A1:D1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สรุปตาราง1-2</vt:lpstr>
      <vt:lpstr>ตาราง3-4</vt:lpstr>
      <vt:lpstr>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2018-05-01T09:11:08Z</cp:lastPrinted>
  <dcterms:created xsi:type="dcterms:W3CDTF">2014-10-15T08:34:52Z</dcterms:created>
  <dcterms:modified xsi:type="dcterms:W3CDTF">2018-05-01T09:21:42Z</dcterms:modified>
</cp:coreProperties>
</file>