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\ผลประเมินโครงการ ประจำปีงบประมาณ 2560\"/>
    </mc:Choice>
  </mc:AlternateContent>
  <bookViews>
    <workbookView xWindow="0" yWindow="0" windowWidth="19320" windowHeight="7755" firstSheet="6" activeTab="7"/>
  </bookViews>
  <sheets>
    <sheet name="DATA-รวมทั้งหมด" sheetId="1" r:id="rId1"/>
    <sheet name="24 มี.ค. 60 - เช้า" sheetId="21" r:id="rId2"/>
    <sheet name="สรุปผล วันที่ 24 เช้า" sheetId="15" r:id="rId3"/>
    <sheet name="คณะ-เช้า" sheetId="19" r:id="rId4"/>
    <sheet name="ก่อน-หลัง-เช้า" sheetId="18" r:id="rId5"/>
    <sheet name="ข้อเสนอแนะวันที่ 24 -เช้า" sheetId="20" r:id="rId6"/>
    <sheet name="24 มี.ค. 60 -บ่าย" sheetId="22" r:id="rId7"/>
    <sheet name="สรุปผลวันที่ 24 บ่าย" sheetId="24" r:id="rId8"/>
    <sheet name="คณะ-บ่าย" sheetId="25" r:id="rId9"/>
    <sheet name="ก่อน-หลัง-บ่าย" sheetId="27" r:id="rId10"/>
    <sheet name="ข้อเสนอแนะวันที่ 24 -บ่าย" sheetId="23" r:id="rId11"/>
  </sheets>
  <definedNames>
    <definedName name="_xlnm._FilterDatabase" localSheetId="1" hidden="1">'24 มี.ค. 60 - เช้า'!$A$1:$AA$92</definedName>
    <definedName name="_xlnm._FilterDatabase" localSheetId="6" hidden="1">'24 มี.ค. 60 -บ่าย'!$A$1:$AA$96</definedName>
    <definedName name="_xlnm._FilterDatabase" localSheetId="0" hidden="1">'DATA-รวมทั้งหมด'!$A$1:$AA$154</definedName>
  </definedNames>
  <calcPr calcId="152511"/>
</workbook>
</file>

<file path=xl/calcChain.xml><?xml version="1.0" encoding="utf-8"?>
<calcChain xmlns="http://schemas.openxmlformats.org/spreadsheetml/2006/main">
  <c r="W81" i="22" l="1"/>
  <c r="W80" i="22"/>
  <c r="T81" i="22"/>
  <c r="T80" i="22"/>
  <c r="T76" i="21"/>
  <c r="W76" i="21"/>
  <c r="W75" i="21"/>
  <c r="T75" i="21"/>
  <c r="T73" i="21"/>
  <c r="G11" i="27" l="1"/>
  <c r="F11" i="27"/>
  <c r="U81" i="22"/>
  <c r="U80" i="22"/>
  <c r="G15" i="18"/>
  <c r="G11" i="18"/>
  <c r="F11" i="18"/>
  <c r="G67" i="27" l="1"/>
  <c r="F67" i="27"/>
  <c r="H67" i="27" s="1"/>
  <c r="G66" i="27"/>
  <c r="G65" i="27"/>
  <c r="G64" i="27"/>
  <c r="G63" i="27"/>
  <c r="F66" i="27"/>
  <c r="F65" i="27"/>
  <c r="H65" i="27" s="1"/>
  <c r="F64" i="27"/>
  <c r="F63" i="27"/>
  <c r="H63" i="27" s="1"/>
  <c r="G61" i="27"/>
  <c r="G60" i="27"/>
  <c r="G59" i="27"/>
  <c r="F61" i="27"/>
  <c r="H61" i="27" s="1"/>
  <c r="F60" i="27"/>
  <c r="H60" i="27" s="1"/>
  <c r="F59" i="27"/>
  <c r="H59" i="27" s="1"/>
  <c r="G56" i="27"/>
  <c r="G55" i="27"/>
  <c r="G54" i="27"/>
  <c r="G53" i="27"/>
  <c r="G52" i="27"/>
  <c r="G51" i="27"/>
  <c r="F56" i="27"/>
  <c r="H56" i="27" s="1"/>
  <c r="F55" i="27"/>
  <c r="H55" i="27" s="1"/>
  <c r="F54" i="27"/>
  <c r="H54" i="27" s="1"/>
  <c r="F53" i="27"/>
  <c r="H53" i="27" s="1"/>
  <c r="F52" i="27"/>
  <c r="H52" i="27" s="1"/>
  <c r="F51" i="27"/>
  <c r="H51" i="27" s="1"/>
  <c r="G49" i="27"/>
  <c r="G48" i="27"/>
  <c r="G47" i="27"/>
  <c r="F49" i="27"/>
  <c r="H49" i="27" s="1"/>
  <c r="F48" i="27"/>
  <c r="H48" i="27" s="1"/>
  <c r="F47" i="27"/>
  <c r="H47" i="27" s="1"/>
  <c r="G45" i="27"/>
  <c r="G44" i="27"/>
  <c r="G43" i="27"/>
  <c r="G42" i="27"/>
  <c r="F45" i="27"/>
  <c r="H45" i="27" s="1"/>
  <c r="F44" i="27"/>
  <c r="H44" i="27" s="1"/>
  <c r="F43" i="27"/>
  <c r="F42" i="27"/>
  <c r="H42" i="27" s="1"/>
  <c r="G9" i="27"/>
  <c r="G15" i="27"/>
  <c r="G13" i="27"/>
  <c r="F13" i="27"/>
  <c r="H13" i="27" s="1"/>
  <c r="F9" i="27"/>
  <c r="H9" i="27" s="1"/>
  <c r="H66" i="27"/>
  <c r="H64" i="27"/>
  <c r="H43" i="27"/>
  <c r="C27" i="25"/>
  <c r="D14" i="25" s="1"/>
  <c r="AA79" i="22"/>
  <c r="AA78" i="22"/>
  <c r="Z81" i="22"/>
  <c r="Z80" i="22"/>
  <c r="M81" i="22"/>
  <c r="M80" i="22"/>
  <c r="H81" i="22"/>
  <c r="H80" i="22"/>
  <c r="F81" i="22"/>
  <c r="F80" i="22"/>
  <c r="F15" i="27" l="1"/>
  <c r="H15" i="27" s="1"/>
  <c r="D27" i="25"/>
  <c r="D26" i="25"/>
  <c r="D18" i="25"/>
  <c r="D19" i="25"/>
  <c r="D23" i="25"/>
  <c r="D15" i="25"/>
  <c r="D22" i="25"/>
  <c r="H11" i="27"/>
  <c r="D25" i="25"/>
  <c r="D21" i="25"/>
  <c r="D17" i="25"/>
  <c r="D13" i="25"/>
  <c r="D12" i="25"/>
  <c r="D24" i="25"/>
  <c r="D20" i="25"/>
  <c r="D16" i="25"/>
  <c r="C96" i="22"/>
  <c r="D78" i="22"/>
  <c r="D16" i="20"/>
  <c r="Z76" i="21"/>
  <c r="Z75" i="21"/>
  <c r="AA74" i="21"/>
  <c r="AA73" i="21"/>
  <c r="F71" i="18"/>
  <c r="G71" i="18"/>
  <c r="G70" i="18"/>
  <c r="G69" i="18"/>
  <c r="G68" i="18"/>
  <c r="G67" i="18"/>
  <c r="F70" i="18"/>
  <c r="F69" i="18"/>
  <c r="F68" i="18"/>
  <c r="F67" i="18"/>
  <c r="G65" i="18"/>
  <c r="G64" i="18"/>
  <c r="G63" i="18"/>
  <c r="F65" i="18"/>
  <c r="F64" i="18"/>
  <c r="F63" i="18"/>
  <c r="G60" i="18"/>
  <c r="G59" i="18"/>
  <c r="G58" i="18"/>
  <c r="G57" i="18"/>
  <c r="G56" i="18"/>
  <c r="G55" i="18"/>
  <c r="F60" i="18"/>
  <c r="F59" i="18"/>
  <c r="F58" i="18"/>
  <c r="F57" i="18"/>
  <c r="F56" i="18"/>
  <c r="F55" i="18"/>
  <c r="G53" i="18"/>
  <c r="G52" i="18"/>
  <c r="G51" i="18"/>
  <c r="F53" i="18"/>
  <c r="F52" i="18"/>
  <c r="F51" i="18"/>
  <c r="G49" i="18"/>
  <c r="G48" i="18"/>
  <c r="G47" i="18"/>
  <c r="G46" i="18"/>
  <c r="F49" i="18"/>
  <c r="F48" i="18"/>
  <c r="F47" i="18"/>
  <c r="F46" i="18"/>
  <c r="G13" i="18" l="1"/>
  <c r="F13" i="18"/>
  <c r="F15" i="18" s="1"/>
  <c r="G9" i="18"/>
  <c r="U76" i="21"/>
  <c r="U75" i="21"/>
  <c r="F9" i="18"/>
  <c r="C23" i="19" l="1"/>
  <c r="C22" i="19"/>
  <c r="C19" i="19"/>
  <c r="C18" i="19"/>
  <c r="C17" i="19"/>
  <c r="C15" i="19"/>
  <c r="C13" i="19"/>
  <c r="C28" i="19"/>
  <c r="C27" i="19"/>
  <c r="C26" i="19"/>
  <c r="C25" i="19"/>
  <c r="C24" i="19"/>
  <c r="C21" i="19"/>
  <c r="C20" i="19"/>
  <c r="C16" i="19"/>
  <c r="C14" i="19"/>
  <c r="C12" i="19"/>
  <c r="M76" i="21"/>
  <c r="M75" i="21"/>
  <c r="H76" i="21"/>
  <c r="H75" i="21"/>
  <c r="F76" i="21"/>
  <c r="F75" i="21"/>
  <c r="E74" i="21"/>
  <c r="F74" i="21"/>
  <c r="G74" i="21"/>
  <c r="H74" i="21"/>
  <c r="I74" i="21"/>
  <c r="J74" i="21"/>
  <c r="K74" i="21"/>
  <c r="L74" i="21"/>
  <c r="M74" i="21"/>
  <c r="N74" i="21"/>
  <c r="O74" i="21"/>
  <c r="P74" i="21"/>
  <c r="Q74" i="21"/>
  <c r="R74" i="21"/>
  <c r="S74" i="21"/>
  <c r="T74" i="21"/>
  <c r="U74" i="21"/>
  <c r="V74" i="21"/>
  <c r="W74" i="21"/>
  <c r="X74" i="21"/>
  <c r="Y74" i="21"/>
  <c r="Z74" i="21"/>
  <c r="D74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R73" i="21"/>
  <c r="S73" i="21"/>
  <c r="U73" i="21"/>
  <c r="V73" i="21"/>
  <c r="W73" i="21"/>
  <c r="X73" i="21"/>
  <c r="Y73" i="21"/>
  <c r="Z73" i="21"/>
  <c r="D73" i="21"/>
  <c r="Z151" i="1"/>
  <c r="Z152" i="1"/>
  <c r="AA149" i="1"/>
  <c r="C88" i="22"/>
  <c r="C86" i="22"/>
  <c r="C95" i="22"/>
  <c r="C94" i="22"/>
  <c r="C93" i="22"/>
  <c r="C92" i="22"/>
  <c r="C91" i="22"/>
  <c r="C90" i="22"/>
  <c r="C89" i="22"/>
  <c r="C87" i="22"/>
  <c r="C85" i="22"/>
  <c r="C84" i="22"/>
  <c r="C83" i="22"/>
  <c r="C82" i="22"/>
  <c r="C81" i="22"/>
  <c r="C90" i="21"/>
  <c r="C86" i="21"/>
  <c r="C91" i="21"/>
  <c r="C89" i="21"/>
  <c r="C88" i="21"/>
  <c r="C87" i="21"/>
  <c r="C85" i="21"/>
  <c r="C84" i="21"/>
  <c r="C83" i="21"/>
  <c r="C82" i="21"/>
  <c r="C81" i="21"/>
  <c r="C80" i="21"/>
  <c r="C79" i="21"/>
  <c r="C78" i="21"/>
  <c r="C77" i="21"/>
  <c r="C76" i="21"/>
  <c r="C75" i="21"/>
  <c r="C29" i="19" l="1"/>
  <c r="D15" i="19" s="1"/>
  <c r="C92" i="21"/>
  <c r="W152" i="1"/>
  <c r="W151" i="1"/>
  <c r="C288" i="22"/>
  <c r="C287" i="22"/>
  <c r="C273" i="22"/>
  <c r="C284" i="22" s="1"/>
  <c r="C271" i="22"/>
  <c r="C270" i="22"/>
  <c r="C269" i="22"/>
  <c r="C268" i="22"/>
  <c r="C266" i="22"/>
  <c r="C265" i="22"/>
  <c r="C264" i="22"/>
  <c r="C267" i="22" s="1"/>
  <c r="S81" i="22"/>
  <c r="Q81" i="22"/>
  <c r="S80" i="22"/>
  <c r="Q80" i="22"/>
  <c r="C280" i="22"/>
  <c r="Z79" i="22"/>
  <c r="Y79" i="22"/>
  <c r="X79" i="22"/>
  <c r="W79" i="22"/>
  <c r="V79" i="22"/>
  <c r="U79" i="22"/>
  <c r="T79" i="22"/>
  <c r="S79" i="22"/>
  <c r="R79" i="22"/>
  <c r="Q79" i="22"/>
  <c r="P79" i="22"/>
  <c r="O79" i="22"/>
  <c r="N79" i="22"/>
  <c r="M79" i="22"/>
  <c r="L79" i="22"/>
  <c r="K79" i="22"/>
  <c r="J79" i="22"/>
  <c r="I79" i="22"/>
  <c r="H79" i="22"/>
  <c r="G79" i="22"/>
  <c r="F79" i="22"/>
  <c r="E79" i="22"/>
  <c r="D79" i="22"/>
  <c r="Z78" i="22"/>
  <c r="Y78" i="22"/>
  <c r="X78" i="22"/>
  <c r="W78" i="22"/>
  <c r="V78" i="22"/>
  <c r="U78" i="22"/>
  <c r="T78" i="22"/>
  <c r="S78" i="22"/>
  <c r="R78" i="22"/>
  <c r="Q78" i="22"/>
  <c r="P78" i="22"/>
  <c r="O78" i="22"/>
  <c r="N78" i="22"/>
  <c r="M78" i="22"/>
  <c r="L78" i="22"/>
  <c r="K78" i="22"/>
  <c r="J78" i="22"/>
  <c r="I78" i="22"/>
  <c r="H78" i="22"/>
  <c r="G78" i="22"/>
  <c r="F78" i="22"/>
  <c r="E78" i="22"/>
  <c r="C295" i="21"/>
  <c r="C294" i="21"/>
  <c r="C280" i="21"/>
  <c r="C291" i="21" s="1"/>
  <c r="C278" i="21"/>
  <c r="C277" i="21"/>
  <c r="C276" i="21"/>
  <c r="C275" i="21"/>
  <c r="C273" i="21"/>
  <c r="C272" i="21"/>
  <c r="C271" i="21"/>
  <c r="C274" i="21" s="1"/>
  <c r="S76" i="21"/>
  <c r="Q76" i="21"/>
  <c r="S75" i="21"/>
  <c r="Q75" i="21"/>
  <c r="C287" i="21"/>
  <c r="M152" i="1"/>
  <c r="M151" i="1"/>
  <c r="H152" i="1"/>
  <c r="H151" i="1"/>
  <c r="F152" i="1"/>
  <c r="F151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D150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D149" i="1"/>
  <c r="AA150" i="1"/>
  <c r="D19" i="19" l="1"/>
  <c r="D17" i="19"/>
  <c r="D13" i="19"/>
  <c r="D27" i="19"/>
  <c r="D25" i="19"/>
  <c r="D12" i="19"/>
  <c r="D23" i="19"/>
  <c r="D29" i="19"/>
  <c r="D14" i="19"/>
  <c r="D22" i="19"/>
  <c r="D26" i="19"/>
  <c r="D18" i="19"/>
  <c r="D20" i="19"/>
  <c r="D24" i="19"/>
  <c r="D28" i="19"/>
  <c r="D16" i="19"/>
  <c r="D21" i="19"/>
  <c r="C1048369" i="22"/>
  <c r="C1048376" i="21"/>
  <c r="C277" i="22"/>
  <c r="C284" i="21"/>
  <c r="D13" i="23"/>
  <c r="H9" i="18" l="1"/>
  <c r="H71" i="18" l="1"/>
  <c r="H63" i="18"/>
  <c r="H70" i="18"/>
  <c r="H64" i="18"/>
  <c r="H11" i="18"/>
  <c r="C381" i="1" l="1"/>
  <c r="C380" i="1"/>
  <c r="C366" i="1"/>
  <c r="C361" i="1"/>
  <c r="C364" i="1"/>
  <c r="C362" i="1"/>
  <c r="C363" i="1"/>
  <c r="C359" i="1"/>
  <c r="C358" i="1"/>
  <c r="C357" i="1"/>
  <c r="C1048462" i="1" l="1"/>
  <c r="C360" i="1"/>
  <c r="H15" i="18" l="1"/>
  <c r="H13" i="18"/>
  <c r="C373" i="1"/>
  <c r="C370" i="1"/>
  <c r="C377" i="1" l="1"/>
  <c r="Q152" i="1"/>
  <c r="S152" i="1"/>
  <c r="H65" i="18"/>
  <c r="H60" i="18" l="1"/>
  <c r="H47" i="18" l="1"/>
  <c r="H48" i="18"/>
  <c r="H52" i="18"/>
  <c r="H55" i="18"/>
  <c r="H56" i="18"/>
  <c r="H57" i="18"/>
  <c r="H58" i="18"/>
  <c r="H59" i="18"/>
  <c r="H67" i="18"/>
  <c r="H68" i="18"/>
  <c r="H69" i="18"/>
  <c r="H53" i="18" l="1"/>
  <c r="H51" i="18"/>
  <c r="H49" i="18"/>
  <c r="H46" i="18"/>
  <c r="S151" i="1"/>
  <c r="Q151" i="1"/>
</calcChain>
</file>

<file path=xl/sharedStrings.xml><?xml version="1.0" encoding="utf-8"?>
<sst xmlns="http://schemas.openxmlformats.org/spreadsheetml/2006/main" count="983" uniqueCount="203">
  <si>
    <t>คณะ</t>
  </si>
  <si>
    <t>4.1.1</t>
  </si>
  <si>
    <t>4.2.1</t>
  </si>
  <si>
    <t>- 1 -</t>
  </si>
  <si>
    <t>จำนวน</t>
  </si>
  <si>
    <t>ร้อยละ</t>
  </si>
  <si>
    <t>รวม</t>
  </si>
  <si>
    <t>รายการ</t>
  </si>
  <si>
    <t>SD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</si>
  <si>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</si>
  <si>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</si>
  <si>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</si>
  <si>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</si>
  <si>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</si>
  <si>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</si>
  <si>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</si>
  <si>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</si>
  <si>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</si>
  <si>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</si>
  <si>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</si>
  <si>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</si>
  <si>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>5. ด้านเอกสารประกอบโครงการฯ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</si>
  <si>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</si>
  <si>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</si>
  <si>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</si>
  <si>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</si>
  <si>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</si>
  <si>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</si>
  <si>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</si>
  <si>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ที่</t>
  </si>
  <si>
    <t>ความถี่</t>
  </si>
  <si>
    <t>บทสรุปสำหรับผู้บริหาร</t>
  </si>
  <si>
    <t>- 4 -</t>
  </si>
  <si>
    <t>บริหารธุรกิจ เศรษฐศาสตร์และการสื่อสาร</t>
  </si>
  <si>
    <t>สังคมศาสตร์</t>
  </si>
  <si>
    <t>สาธารณสุขศาสตร์</t>
  </si>
  <si>
    <t>เกษตรศาสตร์</t>
  </si>
  <si>
    <t>วิทยาศาสตร์</t>
  </si>
  <si>
    <t>พยาบาลศาสตร์</t>
  </si>
  <si>
    <t>ไม่ระบุ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</si>
  <si>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</si>
  <si>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</si>
  <si>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t xml:space="preserve">            เฉลี่ยรวมด้านเอกสารประกอบโครงการฯ</t>
  </si>
  <si>
    <t xml:space="preserve">   5.2 เนื้อหาสาระของเอกสารประกอบการอบรมตรงตามเนื้อหาในการอบรม</t>
  </si>
  <si>
    <t>ทันตแพทย์ศาสตร์</t>
  </si>
  <si>
    <t>สหเวชศาสตร์</t>
  </si>
  <si>
    <t>วิทยาลัยพลังงานทดแทน</t>
  </si>
  <si>
    <t>เจ้าหน้าที่บัณฑิตวิทยาลัย</t>
  </si>
  <si>
    <t>ระดับ
ความคิดเห็น</t>
  </si>
  <si>
    <t>มนุษยศาสตร์</t>
  </si>
  <si>
    <t xml:space="preserve">            เฉลี่ยรวมด้านคุณภาพการให้บริการ</t>
  </si>
  <si>
    <t>วิศวกรรมศาสตร์</t>
  </si>
  <si>
    <t xml:space="preserve">                   จากการสอบถามความคิดเห็นเกี่ยวกับการเข้าร่วมโครงการฯ พบว่า ผู้ตอบแบบประเมินโครงการฯ</t>
  </si>
  <si>
    <t>- 3 -</t>
  </si>
  <si>
    <t>ช่วงเวลา</t>
  </si>
  <si>
    <t>09.00 - 12.00 น.</t>
  </si>
  <si>
    <t>13.30 - 16.30 น.</t>
  </si>
  <si>
    <t>วิทยาศาสตร์การแพทย์</t>
  </si>
  <si>
    <t>เจ้าหน้าที่ที่คอยช่วยเหลือมีความสำคัญมากแต่มีไม่เพียงพอ</t>
  </si>
  <si>
    <t>ในการดูแลและช่วยแก้ไขปัญหาทำให้เกิดความล่าช้า</t>
  </si>
  <si>
    <t>ควรแจกสมุดโน๊ตด้วย</t>
  </si>
  <si>
    <t>ทันตแพทยศาสตร์</t>
  </si>
  <si>
    <t>อยากให้ฝึกอบรมอาจารย์เกี่ยวกับ E-Thesis ด้วย</t>
  </si>
  <si>
    <t>อยากให้จัดอบรมเป็นระยะๆ เพื่อทบทวน</t>
  </si>
  <si>
    <t>ศึกษาศาสตร์</t>
  </si>
  <si>
    <t>เกษตรศาสตร์ ทรัพยากรธรรมชาติและสิ่งแวดล้อม</t>
  </si>
  <si>
    <t>บริหารธุรกิจเศรษฐศาสตร์และการสื่อสาร</t>
  </si>
  <si>
    <t>วิทยาลัยเพื่อการค้นคว้าระดับรากฐาน</t>
  </si>
  <si>
    <t>สถาปัตยกรรมศาสตร์</t>
  </si>
  <si>
    <t>แพทยศาสตร์</t>
  </si>
  <si>
    <t>ควรปรับปรุงห้องน้ำของอาคารสถานที่</t>
  </si>
  <si>
    <t>วิทยาลัยโลจิสติกส์และโซ่อุปทาน</t>
  </si>
  <si>
    <t>ระยะเวลาในการจัดอบรมนานเกินไป</t>
  </si>
  <si>
    <t>อยากให้จัดกิจกรรมอบรมอีกต่อไป</t>
  </si>
  <si>
    <t>เภสัชศาสตร์</t>
  </si>
  <si>
    <t>ควรให้เจ้าหน้าที่ฝ่ายดูแลนิสิตระดับบัณฑิตศึกษาได้รับการอบรม</t>
  </si>
  <si>
    <t>เจ้าหน้าที่ด้านวิชาการควรเข้าอบรมและให้คำแนะนำผู้เข้าอบรมได้</t>
  </si>
  <si>
    <t>จอภาพไม่ชัดเจน</t>
  </si>
  <si>
    <r>
      <t>ตอนที่ 1</t>
    </r>
    <r>
      <rPr>
        <b/>
        <sz val="15"/>
        <rFont val="TH SarabunPSK"/>
        <family val="2"/>
      </rPr>
      <t xml:space="preserve">   ข้อมูลทั่วไป และการประชาสัมพันธ์กิจกรรมฯ</t>
    </r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</si>
  <si>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จำแนกตามคณะที่สังกัด</t>
    </r>
  </si>
  <si>
    <t xml:space="preserve">          จากตาราง 1 พบว่า ผู้ตอบแบบสอบถามส่วนใหญ่สังกัดคณะเกษตรศาสตร์ </t>
  </si>
  <si>
    <t xml:space="preserve">          ทรัพยากรธรรมชาติและสิ่งแวดล้อม และคณะวิทยาศาสตร์มากที่สุด คิดเป็นร้อยละ 11.27</t>
  </si>
  <si>
    <t xml:space="preserve">          รองลงมาได้แก่ คณะสหเวชศาสตร์ และคณะวิทยาศาสตร์การแพทย์ คิดเป็นร้อยละ 9.86</t>
  </si>
  <si>
    <t xml:space="preserve">          และคณะวิศวกรรมศาสตร์ คิดเป็นร้อยละ 7.04</t>
  </si>
  <si>
    <t>- 2 -</t>
  </si>
  <si>
    <t>N = 71</t>
  </si>
  <si>
    <t>4.1 ก่อนการอบรมท่านมีความรู้ความเข้าใจในเรื่อง</t>
  </si>
  <si>
    <t xml:space="preserve">     การใช้โปรแกรม Turnitin อยู่ในระดับใด</t>
  </si>
  <si>
    <t>4.2  ภายหลังการอบรมท่านมีการพัฒนาความรู้ในเรื่อง</t>
  </si>
  <si>
    <t xml:space="preserve">      การใช้โปรแกรม Turnitin อยู่ในระดับใด</t>
  </si>
  <si>
    <t xml:space="preserve">   1.2  ความเหมาะสมของวันจัดโครงการ (วันศุกร์ที่ 24 มีนาคม 2560)</t>
  </si>
  <si>
    <t xml:space="preserve">   1.3  ความเหมาะสมของระยะเวลาในการจัดโครงการ (09.00 - 12.00 น.)</t>
  </si>
  <si>
    <t xml:space="preserve">   4.3 ความรู้ และความสามารถในการถ่ายทอดความรู้ของวิทยากร 
(วิทยากรจากบริษัทฯ)</t>
  </si>
  <si>
    <t xml:space="preserve">   4.4 การเข้ารับการอบรมฯ ในครั้งนี้เป็นประโยชน์ต่อท่านอยู่ในระดับใด </t>
  </si>
  <si>
    <t>ณ ห้องปราบไตรจักร 34 อาคารปราบไตรจักร มหาวิทยาลัยนเรศวร</t>
  </si>
  <si>
    <t xml:space="preserve">          จากตาราง 1 พบว่า ผู้ตอบแบบสอบถามส่วนใหญ่สังกัดคณะวิทยาศาสตร์มากที่สุด</t>
  </si>
  <si>
    <t xml:space="preserve">          คิดเป็นร้อยละ 18.42 รองลงมาได้แก่ คณะวิทยาศาสตร์การแพทย์ คิดเป็นร้อยละ 14.47</t>
  </si>
  <si>
    <t xml:space="preserve">          และคณะมนุษยศาสตร์ คิดเป็นร้อยละ 11.84</t>
  </si>
  <si>
    <t>N = 76</t>
  </si>
  <si>
    <t xml:space="preserve">   1.3  ความเหมาะสมของระยะเวลาในการจัดโครงการ (13.30 - 16.30 น.)</t>
  </si>
  <si>
    <t>เมื่อพิจารณารายด้านแล้วพบว่า ด้านที่มีค่าเฉลี่ยสูงที่สุด คือด้านเจ้าหน้าที่ให้บริการ (ค่าเฉลี่ย = 4.53)</t>
  </si>
  <si>
    <t>รองลงมาคือ ด้านสิ่งอำนวยความสะดวก (ค่าเฉลี่ย = 4.49)  และด้านกระบวนการและขั้นตอนการให้บริการ</t>
  </si>
  <si>
    <t>(ค่าเฉลี่ย = 4.41)  และพิจารณารายข้อแล้วพบว่าข้อที่มีค่าเฉลี่ยสูงที่สุด คือ ความสะอาดของสถานที่</t>
  </si>
  <si>
    <t>จัดอบรม (ค่าเฉลี่ย = 4.59) รองลงมาคือ ความชัดเจนของระบบเสียงภายในห้องอบรม และความสว่าง</t>
  </si>
  <si>
    <t>เชิงปฏิบัติการการใช้โปรแกรมตรวจสอบการคัดลอกผลงานวิจัย (Turnitin) ในศุกร์ที่ 24 มีนาคม 2560</t>
  </si>
  <si>
    <t xml:space="preserve">                    จากการจัดกิจกรรมอบรมเชิงปฏิบัติการการใช้โปรแกรมตรวจสอบการคัดลอกผลงานวิจัย (Turnitin)</t>
  </si>
  <si>
    <t xml:space="preserve">                    จากการประเมินกิจกรรมอบรมเชิงปฏิบัติการการใช้โปรแกรมตรวจสอบการคัดลอกผลงานวิจัย (Turnitin)</t>
  </si>
  <si>
    <t xml:space="preserve">          การใช้โปรแกรม Turnitin อยู่ในระดับมาก (ค่าเฉลี่ย = 3.97)</t>
  </si>
  <si>
    <t xml:space="preserve">          เจ้าหน้าที่ที่คอยช่วยเหลือมีความสำคัญมากแต่มีไม่เพียงพอในการดูแลและช่วยแก้ไขปัญหา</t>
  </si>
  <si>
    <t xml:space="preserve">          และอยากให้ฝึกอบรมอาจารย์เกี่ยวกับ E-Thesis ด้วย</t>
  </si>
  <si>
    <t xml:space="preserve">          ทำให้เกิดความล่าช้า ควรปรับปรุงห้องน้ำของอาคารสถานที่ ระยะเวลาในการจัดอบรมนานเกินไป</t>
  </si>
  <si>
    <t>คณะเกษตรศาสตร์ ทรัพยากรธรรมชาติและสิ่งแวดล้อม</t>
  </si>
  <si>
    <t>คณะวิทยาศาสตร์</t>
  </si>
  <si>
    <t>คณะสหเวชศาสตร์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</si>
  <si>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</si>
  <si>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</si>
  <si>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</si>
  <si>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คณะมนุษยศาสตร์</t>
  </si>
  <si>
    <t>คณะสังคมศาสตร์</t>
  </si>
  <si>
    <t>คณะสาธารณสุขศาสตร์</t>
  </si>
  <si>
    <t>คณะบริหารธุรกิจเศรษฐศาสตร์และการสื่อสาร</t>
  </si>
  <si>
    <t>คณะทันตแพทยศาสตร์</t>
  </si>
  <si>
    <t>คณะแพทยศาสตร์</t>
  </si>
  <si>
    <t>คณะสถาปัตยกรรมศาสตร์</t>
  </si>
  <si>
    <t>การคัดลอกผลงานวิจัย (Turnitin) วันศุกร์ที่ 24 มีนาคม 2560</t>
  </si>
  <si>
    <t>ผลการประเมินกิจกรรมอบรมเชิงปฏิบัติการการใช้โปรแกรมตรวจสอบ</t>
  </si>
  <si>
    <t>ในวันศุกร์ที่ 24 มีนาคม 2560 เวลา 09.00 - 12.00 น. ณ ห้องปราบไตรจักร 34 อาคารปราบไตรจักร</t>
  </si>
  <si>
    <t xml:space="preserve">          อยู่ในระดับมาก (ค่าเฉลี่ย = 4.45)</t>
  </si>
  <si>
    <t xml:space="preserve">         วันศุกร์ที่ 24 มีนาคม 2560 เวลา 13.30 - 16.30 น. ณ ห้องปราบไตรจักร 34 อาคารปราบไตรจักร </t>
  </si>
  <si>
    <t xml:space="preserve">          การใช้โปรแกรม Turnitin อยู่ในระดับมาก (ค่าเฉลี่ย = 4.00)</t>
  </si>
  <si>
    <t xml:space="preserve">          อยู่ในระดับมาก (ค่าเฉลี่ย = 4.34)</t>
  </si>
  <si>
    <t>การใช้โปรแกรมตรวจสอบการคัดลอกผลงานวิจัย (Turnitin) ในศุกร์ที่ 24 มีนาคม 2560 เวลา 09.00 - 12.00 น.</t>
  </si>
  <si>
    <t>มีความคิดเห็นอยู่ในระดับมาก (ค่าเฉลี่ย = 4.40)</t>
  </si>
  <si>
    <t xml:space="preserve">ณ ห้องปราบไตรจักร 34 อาคารปราบไตรจักร มหาวิทยาลัยนเรศวร ในภาพรวมพบว่า ผู้เข้าร่วมโครงการฯ </t>
  </si>
  <si>
    <t xml:space="preserve">เมื่อพิจารณารายด้านแล้วพบว่า ด้านที่มีค่าเฉลี่ยสูงที่สุด คือ ด้านกระบวนการและขั้นตอนการให้บริการ </t>
  </si>
  <si>
    <t>(ค่าเฉลี่ย = 4.55)  รองลงมาได้แก่ ด้านเจ้าหน้าที่ให้บริการ (ค่าเฉลี่ย = 4.51) และด้านสิ่งอำนวยความสะดวก</t>
  </si>
  <si>
    <t xml:space="preserve">(ค่าเฉลี่ย = 4.46) และพิจารณารายข้อแล้วพบว่าข้อที่มีค่าเฉลี่ยสูงที่สุด คือ ความสะอาดของสถานที่จัดอบรม </t>
  </si>
  <si>
    <t xml:space="preserve">(ค่าเฉลี่ย = 4.59) รองลงมาคือ ความเหมาะสมของขนาดห้องอบรม (ค่าเฉลี่ย = 4.58) ความสะดวกในการลงทะเบียน </t>
  </si>
  <si>
    <t xml:space="preserve">         มีความพึงพอใจโดยรวมอยู่ในระดับมาก (ค่าเฉลี่ย = 4.40) </t>
  </si>
  <si>
    <t xml:space="preserve">         (ค่าเฉลี่ย = 4.55)  รองลงมาได้แก่ ด้านเจ้าหน้าที่ให้บริการ (ค่าเฉลี่ย = 4.51) และด้านสิ่งอำนวยความสะดวก</t>
  </si>
  <si>
    <t xml:space="preserve">         (ค่าเฉลี่ย = 4.46) และพิจารณารายข้อแล้วพบว่าข้อที่มีค่าเฉลี่ยสูงที่สุด คือ ความสะอาดของสถานที่จัดอบรม </t>
  </si>
  <si>
    <t xml:space="preserve">         (ค่าเฉลี่ย = 4.59) รองลงมาคือ ความเหมาะสมของขนาดห้องอบรม (ค่าเฉลี่ย = 4.58) ความสะดวกในการลงทะเบียน </t>
  </si>
  <si>
    <t xml:space="preserve">         และความเหมาะสมของระยะเวลาในการจัดโครงการ (เวลา 09.00 - 12.00 น.) (ค่าเฉลี่ย = 4.56)</t>
  </si>
  <si>
    <t xml:space="preserve">     เมื่อพิจารณารายด้านแล้วพบว่า ด้านที่มีค่าเฉลี่ยสูงที่สุด คือ ด้านกระบวนการและขั้นตอนการให้บริการ </t>
  </si>
  <si>
    <t>และความเหมาะสมของระยะเวลาในการจัดโครงการ (เวลา 09.00 - 12.00 น.) (ค่าเฉลี่ย = 4.56)</t>
  </si>
  <si>
    <r>
      <rPr>
        <b/>
        <sz val="16"/>
        <rFont val="TH SarabunPSK"/>
        <family val="2"/>
      </rPr>
      <t xml:space="preserve">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</t>
    </r>
  </si>
  <si>
    <t xml:space="preserve">                   ควรให้เจ้าหน้าที่ฝ่ายดูแลนิสิตระดับบัณฑิตศึกษาได้รับการอบรมเจ้าหน้าที่ด้านวิชาการ</t>
  </si>
  <si>
    <t xml:space="preserve">         ควรเข้าอบรมและให้คำแนะนำผู้เข้าอบรมได้ จอภาพไม่ชัดเจน และอยากให้จัดกิจกรรมอบรมอีกต่อไป</t>
  </si>
  <si>
    <t>คณะเภสัชศาสตร์</t>
  </si>
  <si>
    <t>คณะพยาบาลศาสตร์</t>
  </si>
  <si>
    <t xml:space="preserve">เวลา 13.30 - 16.30 น. ณ ห้องปราบไตรจักร 34อาคารปราบไตรจักร มหาวิทยาลัยนเรศวร </t>
  </si>
  <si>
    <t>ในภาพรวมพบว่า ผู้เข้าร่วมโครงการฯ มีความคิดเห็นอยู่ในระดับมาก (ค่าเฉลี่ย = 4.38)</t>
  </si>
  <si>
    <t xml:space="preserve">         มีความพึงพอใจโดยรวมอยู่ในระดับมาก (ค่าเฉลี่ย = 4.38)</t>
  </si>
  <si>
    <t xml:space="preserve">                   เมื่อพิจารณารายด้าน พบว่า ด้านเจ้าหน้าที่ให้บริการสูงที่สุด(ค่าเฉลี่ย = 4.53) รองลงมาคือ </t>
  </si>
  <si>
    <t xml:space="preserve">         ด้านสิ่งอำนวยความสะดวก (ค่าเฉลี่ย = 4.49) และด้านกระบวนการและขั้นตอนการให้บริการ </t>
  </si>
  <si>
    <t xml:space="preserve">         (ค่าเฉลี่ย = 4.41)  และพิจารณารายข้อแล้วพบว่าข้อที่มีค่าเฉลี่ยสูงที่สุด คือ ความสะอาดของสถานที่จัดอบรม </t>
  </si>
  <si>
    <t xml:space="preserve">         (ค่าเฉลี่ย = 4.59) รองลงมาคือ  ความชัดเจนของระบบเสียงภายในห้องอบรมและความสว่างภายในห้องอบรม </t>
  </si>
  <si>
    <t xml:space="preserve">         (ค่าเฉลี่ย = 4.54)</t>
  </si>
  <si>
    <t xml:space="preserve">         (ค่าเฉลี่ย = 4.55) ความสะดวกในการลงทะเบียน และเจ้าหน้าที่ให้บริการด้วยความเต็มใจ  ยิ้มแย้มแจ่มใส </t>
  </si>
  <si>
    <t xml:space="preserve">4. ด้านคุณภาพการให้บริการ </t>
  </si>
  <si>
    <t>(กิจกรรมอบรมเชิงปฏิบัติการการใช้โปรแกรมตรวจสอบการคัดลอกผลงานวิจัยฯ)</t>
  </si>
  <si>
    <t>ยิ้มแย้มแจ่มใส (ค่าเฉลี่ย = 4.54)</t>
  </si>
  <si>
    <t xml:space="preserve">(ค่าเฉลี่ย = 4.55) และความสะดวกในการลงทะเบียน เจ้าหน้าที่ให้บริการด้วยความเต็มใจ </t>
  </si>
  <si>
    <t>3.1  ข้อเสนอแนะการจัดกิจกรรมอบรมเชิงปฏิบัติการการใช้โปรแกรมตรวจสอบการคัดลอก</t>
  </si>
  <si>
    <t xml:space="preserve">      ผลงานวิจัย (Turnitin) ในครั้งต่อไป</t>
  </si>
  <si>
    <t>ผู้ตอบแบบสอบถามจำนวนทั้งสิ้น 76 คน คิดเป็นร้อยละ 77.56 ของผู้เข้าร่วมกิจกรรม</t>
  </si>
  <si>
    <t xml:space="preserve">          คณะวิทยาศาสตร์มากที่สุด คิดเป็นร้อยละ 18.42 รองลงมาได้แก่ คณะวิทยาศาสตร์การแพทย์ </t>
  </si>
  <si>
    <t xml:space="preserve">                    ผู้เข้าร่วมกิจกรรมจำแนกตามคณะที่สังกัด พบว่า  ผู้ตอบแบบสอบถามส่วนใหญ่สังกัด</t>
  </si>
  <si>
    <t xml:space="preserve">จำนวนทั้งสิ้น 71 คน คิดเป็นร้อยละ 79.78 ของผู้เข้าร่วมกิจกรรม </t>
  </si>
  <si>
    <t xml:space="preserve">และคณะวิทยาศาสตร์มากที่สุด คิดเป็นร้อยละ 11.27  รองลงมาได้แก่ คณะสหเวชศาสตร์ </t>
  </si>
  <si>
    <t>และคณะวิทยาศาสตร์การแพทย์ คิดเป็นร้อยละ 9.86 และคณะวิศวกรรมศาสตร์ คิดเป็นร้อยละ 7.04</t>
  </si>
  <si>
    <t xml:space="preserve">                    ผู้เข้าร่วมกิจกรรมจำแนกตามคณะที่สังกัด พบว่า คณะเกษตรศาสตร์ ทรัพยากรธรรมชาติและสิ่งแวดล้อม </t>
  </si>
  <si>
    <t xml:space="preserve">พบว่า มีเป้าหมายผู้เข้าร่วมกิจกรรมจำนวนทั้งสิ้น 100 คน มีผู้เข้าร่วมกิจกรรมจำนวน 98 คน </t>
  </si>
  <si>
    <t xml:space="preserve">                    ผลการประเมินตามวัตถุประสงค์โครงการ พบว่า การจัดโครงการบรรลุตามวัตถุประสงค์ของโครงการฯ</t>
  </si>
  <si>
    <t xml:space="preserve">                    หลังเข้ารับการอบรมผู้ตอบแบบประเมินมีความรู้ความเข้าใจเกี่ยวกับการจัดกิจกรรมอบรม</t>
  </si>
  <si>
    <t>พบว่า มีเป้าหมายผู้เข้าร่วมกิจกรรมจำนวนทั้งสิ้น 100 คน มีผู้เข้าร่วมกิจกรรมจำนวน 89 คน ผู้ตอบแบบสอบถาม</t>
  </si>
  <si>
    <t>(ช่วงเช้า เวลา 09.00 - 12.00 น.)</t>
  </si>
  <si>
    <t>ในการตรวจสอบการคัดลอกผลงานวิจัย</t>
  </si>
  <si>
    <t>มหาวิทยาลัยนเรศวร โดยมีวัตถุประสงค์ เพื่อให้คณาจารย์บัณฑิตศึกษาสามารถใช้โปรแกรมดังกล่าว</t>
  </si>
  <si>
    <t xml:space="preserve">          เนื่องจากการเข้ารับการอบรมเป็นประโยชน์ต่อการใช้โปรแกรมตรวจสอบคัดลอกผลงานวิจัย (Turnitin)</t>
  </si>
  <si>
    <t>จากตาราง 2 ก่อนเข้ารับการอบรมผู้เข้าร่วมโครงการมีความรู้ความเข้าใจในการใช้โปรแกรม Turnitin</t>
  </si>
  <si>
    <t xml:space="preserve">(ค่าเฉลี่ย = 3.97) </t>
  </si>
  <si>
    <t xml:space="preserve">อยู่ในระดับน้อย (ค่าเฉลี่ย = 2.31) และหลังเข้ารับการอบรมค่าเฉลี่ยความรู้ ความเข้าใจสูงขึ้น อยู่ในระดับมาก </t>
  </si>
  <si>
    <t>จากตาราง 3 พบว่าผู้ตอบแบบสอบถามมีความคิดเห็นเกี่ยวกับการจัดกิจกรรมอบรมเชิงปฏิบัติการ</t>
  </si>
  <si>
    <t xml:space="preserve">- 5 - </t>
  </si>
  <si>
    <r>
      <rPr>
        <b/>
        <i/>
        <sz val="16"/>
        <rFont val="TH SarabunPSK"/>
        <family val="2"/>
      </rPr>
      <t>ตาราง  2</t>
    </r>
    <r>
      <rPr>
        <sz val="16"/>
        <rFont val="TH SarabunPSK"/>
        <family val="2"/>
      </rPr>
      <t xml:space="preserve">  สอบถามความคิดเห็นเกี่ยวกับการจัดโครงการฯ (ความรู้ก่อน-หลัง เข้ารับการอบรม)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</si>
  <si>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</si>
  <si>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 xml:space="preserve">          การใช้โปรแกรม Turnitin อยู่ในระดับน้อย (ค่าเฉลี่ย = 2.31)</t>
  </si>
  <si>
    <r>
      <rPr>
        <b/>
        <sz val="16"/>
        <rFont val="TH SarabunPSK"/>
        <family val="2"/>
      </rPr>
      <t xml:space="preserve">     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</t>
    </r>
  </si>
  <si>
    <t>(ช่วงบ่าย เวลา 13.30 - 16.30 น.)</t>
  </si>
  <si>
    <t xml:space="preserve">         ในการตรวจสอบการคัดลอกผลงานวิจัย</t>
  </si>
  <si>
    <t xml:space="preserve">         มหาวิทยาลัยนเรศวร โดยมีวัตถุประสงค์ เพื่อให้คณาจารย์บัณฑิตศึกษาสามารถใช้โปรแกรมดังกล่าว</t>
  </si>
  <si>
    <t xml:space="preserve">(ค่าเฉลี่ย = 4.00) </t>
  </si>
  <si>
    <t xml:space="preserve">อยู่ในระดับน้อย (ค่าเฉลี่ย = 2.47) และหลังเข้ารับการอบรมค่าเฉลี่ยความรู้ความเข้าใจสูงขึ้น อยู่ในระดับมาก </t>
  </si>
  <si>
    <r>
      <t>ตอนที่ 1</t>
    </r>
    <r>
      <rPr>
        <b/>
        <sz val="16"/>
        <rFont val="TH SarabunPSK"/>
        <family val="2"/>
      </rPr>
      <t xml:space="preserve">   ข้อมูลทั่วไป และการประชาสัมพันธ์กิจกรรมฯ</t>
    </r>
  </si>
  <si>
    <t>จากตาราง 3 พบว่าผู้ตอบแบบสอบถามมีความคิดเห็นเกี่ยวกับการจัดกิจกรรมอบรม</t>
  </si>
  <si>
    <t xml:space="preserve">          การใช้โปรแกรม Turnitin อยู่ในระดับน้อย (ค่าเฉลี่ย = 2.47)</t>
  </si>
  <si>
    <t xml:space="preserve">          คิดเป็นร้อยละ 14.47 และคณะมนุษยศาสตร์ คิดเป็นร้อยละ 11.84</t>
  </si>
  <si>
    <t xml:space="preserve">                          ผลการประเมินตามวัตถุประสงค์โครงการ พบว่า การจัดโครงการบรรลุตามวัตถุประสงค์ของโครงการฯ</t>
  </si>
  <si>
    <t xml:space="preserve">                    จากการสอบถามความคิดเห็นเกี่ยวกับการเข้าร่วมโครงการฯ พบว่า ผู้ตอบแบบประเมินโครงการฯ</t>
  </si>
  <si>
    <t xml:space="preserve">                    ทั้งนี้ก่อนเข้ารับการอบรมผู้ตอบแบบประเมินมีความรู้ความเข้าใจเกี่ยวกับการจัดกิจกรรมอบรม</t>
  </si>
  <si>
    <r>
      <t>ตาราง 3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และระดับความคิดเห็นเกี่ยวกับด้านต่างๆของโครงการฯ (N = 71)</t>
    </r>
  </si>
  <si>
    <r>
      <t>ตาราง 3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และระดับความคิดเห็นเกี่ยวกับด้านต่างๆของโครงการฯ (N = 76)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</si>
</sst>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charset val="222"/>
      <scheme val="minor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u/>
      <sz val="15"/>
      <name val="TH SarabunPSK"/>
      <family val="2"/>
    </font>
    <font>
      <b/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sz val="14"/>
      <color theme="7"/>
      <name val="TH SarabunPSK"/>
      <family val="2"/>
    </font>
    <font>
      <sz val="16"/>
      <color theme="1"/>
      <name val="Calibri"/>
      <family val="2"/>
      <charset val="222"/>
      <scheme val="minor"/>
    </font>
    <font>
      <sz val="16"/>
      <color indexed="8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000000"/>
      <name val="TH SarabunPSK"/>
      <family val="2"/>
    </font>
    <font>
      <b/>
      <sz val="14"/>
      <color theme="7"/>
      <name val="TH SarabunPSK"/>
      <family val="2"/>
    </font>
    <font>
      <b/>
      <sz val="14"/>
      <name val="TH SarabunPSK"/>
      <family val="2"/>
    </font>
    <font>
      <b/>
      <u val="double"/>
      <sz val="14"/>
      <color rgb="FF000000"/>
      <name val="TH SarabunPSK"/>
      <family val="2"/>
    </font>
    <font>
      <i/>
      <sz val="16"/>
      <color theme="1"/>
      <name val="TH SarabunPSK"/>
      <family val="2"/>
    </font>
    <font>
      <sz val="14"/>
      <name val="Cordia New"/>
      <family val="2"/>
    </font>
    <font>
      <sz val="11"/>
      <name val="Calibri"/>
      <family val="2"/>
      <charset val="222"/>
      <scheme val="minor"/>
    </font>
    <font>
      <sz val="14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i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0" fillId="0" borderId="0"/>
  </cellStyleXfs>
  <cellXfs count="33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2" fontId="4" fillId="0" borderId="0" xfId="0" applyNumberFormat="1" applyFont="1"/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9" fillId="0" borderId="0" xfId="0" applyFont="1" applyAlignment="1"/>
    <xf numFmtId="0" fontId="3" fillId="0" borderId="0" xfId="0" applyFont="1"/>
    <xf numFmtId="0" fontId="10" fillId="0" borderId="0" xfId="0" applyFont="1"/>
    <xf numFmtId="0" fontId="3" fillId="0" borderId="0" xfId="0" applyFont="1" applyBorder="1"/>
    <xf numFmtId="0" fontId="12" fillId="0" borderId="0" xfId="0" applyFont="1"/>
    <xf numFmtId="0" fontId="12" fillId="0" borderId="0" xfId="0" applyFont="1" applyAlignment="1"/>
    <xf numFmtId="0" fontId="2" fillId="7" borderId="0" xfId="0" applyFont="1" applyFill="1" applyAlignment="1">
      <alignment wrapText="1"/>
    </xf>
    <xf numFmtId="0" fontId="2" fillId="8" borderId="0" xfId="0" applyFont="1" applyFill="1" applyAlignment="1">
      <alignment wrapText="1"/>
    </xf>
    <xf numFmtId="0" fontId="11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3" fillId="0" borderId="17" xfId="0" applyFont="1" applyBorder="1"/>
    <xf numFmtId="0" fontId="11" fillId="0" borderId="10" xfId="0" applyFont="1" applyBorder="1" applyAlignment="1">
      <alignment horizontal="center"/>
    </xf>
    <xf numFmtId="0" fontId="13" fillId="0" borderId="0" xfId="0" applyFont="1"/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2" fontId="15" fillId="0" borderId="0" xfId="0" applyNumberFormat="1" applyFont="1"/>
    <xf numFmtId="2" fontId="18" fillId="0" borderId="18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2" fontId="18" fillId="0" borderId="21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2" fontId="19" fillId="2" borderId="0" xfId="0" applyNumberFormat="1" applyFont="1" applyFill="1" applyAlignment="1">
      <alignment wrapText="1"/>
    </xf>
    <xf numFmtId="0" fontId="19" fillId="3" borderId="0" xfId="0" applyFont="1" applyFill="1" applyAlignment="1">
      <alignment wrapText="1"/>
    </xf>
    <xf numFmtId="0" fontId="19" fillId="4" borderId="0" xfId="0" applyFont="1" applyFill="1" applyAlignment="1">
      <alignment wrapText="1"/>
    </xf>
    <xf numFmtId="0" fontId="19" fillId="5" borderId="0" xfId="0" applyFont="1" applyFill="1" applyAlignment="1">
      <alignment wrapText="1"/>
    </xf>
    <xf numFmtId="2" fontId="19" fillId="5" borderId="0" xfId="0" applyNumberFormat="1" applyFont="1" applyFill="1" applyAlignment="1">
      <alignment wrapText="1"/>
    </xf>
    <xf numFmtId="0" fontId="19" fillId="6" borderId="0" xfId="0" applyFont="1" applyFill="1" applyAlignment="1">
      <alignment wrapText="1"/>
    </xf>
    <xf numFmtId="2" fontId="19" fillId="6" borderId="0" xfId="0" applyNumberFormat="1" applyFont="1" applyFill="1" applyAlignment="1">
      <alignment wrapText="1"/>
    </xf>
    <xf numFmtId="2" fontId="19" fillId="7" borderId="0" xfId="0" applyNumberFormat="1" applyFont="1" applyFill="1" applyAlignment="1">
      <alignment wrapText="1"/>
    </xf>
    <xf numFmtId="0" fontId="17" fillId="0" borderId="15" xfId="0" applyFont="1" applyFill="1" applyBorder="1" applyAlignment="1">
      <alignment horizontal="center"/>
    </xf>
    <xf numFmtId="0" fontId="15" fillId="0" borderId="18" xfId="0" applyFont="1" applyBorder="1"/>
    <xf numFmtId="2" fontId="15" fillId="0" borderId="18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20" fillId="0" borderId="0" xfId="0" applyFont="1"/>
    <xf numFmtId="0" fontId="20" fillId="0" borderId="0" xfId="0" applyFont="1" applyAlignment="1">
      <alignment horizontal="left" indent="5"/>
    </xf>
    <xf numFmtId="2" fontId="4" fillId="0" borderId="18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0" xfId="0" applyNumberFormat="1" applyFont="1" applyAlignment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indent="5"/>
    </xf>
    <xf numFmtId="1" fontId="6" fillId="0" borderId="10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top"/>
    </xf>
    <xf numFmtId="0" fontId="11" fillId="0" borderId="18" xfId="0" applyFont="1" applyBorder="1" applyAlignment="1">
      <alignment horizontal="center"/>
    </xf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indent="5"/>
    </xf>
    <xf numFmtId="0" fontId="17" fillId="0" borderId="1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wrapText="1"/>
    </xf>
    <xf numFmtId="0" fontId="23" fillId="0" borderId="0" xfId="0" applyFont="1"/>
    <xf numFmtId="0" fontId="24" fillId="0" borderId="0" xfId="0" applyFont="1"/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0" fontId="25" fillId="11" borderId="18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2" fontId="16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8" fillId="0" borderId="18" xfId="0" applyFont="1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0" fontId="3" fillId="11" borderId="0" xfId="0" applyFont="1" applyFill="1"/>
    <xf numFmtId="0" fontId="25" fillId="11" borderId="10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wrapText="1"/>
    </xf>
    <xf numFmtId="0" fontId="2" fillId="3" borderId="18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5" borderId="18" xfId="0" applyFont="1" applyFill="1" applyBorder="1" applyAlignment="1">
      <alignment wrapText="1"/>
    </xf>
    <xf numFmtId="0" fontId="2" fillId="6" borderId="18" xfId="0" applyFont="1" applyFill="1" applyBorder="1" applyAlignment="1">
      <alignment wrapText="1"/>
    </xf>
    <xf numFmtId="0" fontId="2" fillId="8" borderId="18" xfId="0" applyFont="1" applyFill="1" applyBorder="1" applyAlignment="1">
      <alignment wrapText="1"/>
    </xf>
    <xf numFmtId="0" fontId="25" fillId="0" borderId="18" xfId="0" applyFont="1" applyBorder="1" applyAlignment="1">
      <alignment horizontal="center" wrapText="1"/>
    </xf>
    <xf numFmtId="0" fontId="25" fillId="2" borderId="18" xfId="0" applyFont="1" applyFill="1" applyBorder="1" applyAlignment="1">
      <alignment wrapText="1"/>
    </xf>
    <xf numFmtId="0" fontId="25" fillId="3" borderId="18" xfId="0" applyFont="1" applyFill="1" applyBorder="1" applyAlignment="1">
      <alignment wrapText="1"/>
    </xf>
    <xf numFmtId="0" fontId="25" fillId="4" borderId="18" xfId="0" applyFont="1" applyFill="1" applyBorder="1" applyAlignment="1">
      <alignment wrapText="1"/>
    </xf>
    <xf numFmtId="0" fontId="25" fillId="5" borderId="18" xfId="0" applyFont="1" applyFill="1" applyBorder="1" applyAlignment="1">
      <alignment horizontal="right" wrapText="1"/>
    </xf>
    <xf numFmtId="0" fontId="25" fillId="6" borderId="18" xfId="0" applyFont="1" applyFill="1" applyBorder="1" applyAlignment="1">
      <alignment wrapText="1"/>
    </xf>
    <xf numFmtId="0" fontId="25" fillId="8" borderId="18" xfId="0" applyFont="1" applyFill="1" applyBorder="1" applyAlignment="1">
      <alignment wrapText="1"/>
    </xf>
    <xf numFmtId="0" fontId="25" fillId="0" borderId="0" xfId="0" applyFont="1" applyAlignment="1">
      <alignment wrapText="1"/>
    </xf>
    <xf numFmtId="0" fontId="3" fillId="0" borderId="0" xfId="0" applyFont="1" applyFill="1" applyBorder="1" applyAlignment="1">
      <alignment horizontal="left"/>
    </xf>
    <xf numFmtId="2" fontId="1" fillId="9" borderId="18" xfId="0" applyNumberFormat="1" applyFont="1" applyFill="1" applyBorder="1" applyAlignment="1">
      <alignment wrapText="1"/>
    </xf>
    <xf numFmtId="0" fontId="1" fillId="9" borderId="0" xfId="0" applyFont="1" applyFill="1" applyAlignment="1">
      <alignment wrapText="1"/>
    </xf>
    <xf numFmtId="2" fontId="1" fillId="9" borderId="0" xfId="0" applyNumberFormat="1" applyFont="1" applyFill="1" applyAlignment="1">
      <alignment wrapText="1"/>
    </xf>
    <xf numFmtId="0" fontId="1" fillId="8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26" fillId="3" borderId="0" xfId="0" applyFont="1" applyFill="1" applyAlignment="1">
      <alignment wrapText="1"/>
    </xf>
    <xf numFmtId="0" fontId="27" fillId="4" borderId="0" xfId="0" applyFont="1" applyFill="1" applyAlignment="1">
      <alignment wrapText="1"/>
    </xf>
    <xf numFmtId="0" fontId="27" fillId="5" borderId="0" xfId="0" applyFont="1" applyFill="1" applyAlignment="1">
      <alignment wrapText="1"/>
    </xf>
    <xf numFmtId="2" fontId="27" fillId="5" borderId="0" xfId="0" applyNumberFormat="1" applyFont="1" applyFill="1" applyAlignment="1">
      <alignment wrapText="1"/>
    </xf>
    <xf numFmtId="0" fontId="27" fillId="6" borderId="0" xfId="0" applyFont="1" applyFill="1" applyAlignment="1">
      <alignment wrapText="1"/>
    </xf>
    <xf numFmtId="2" fontId="27" fillId="6" borderId="0" xfId="0" applyNumberFormat="1" applyFont="1" applyFill="1" applyAlignment="1">
      <alignment wrapText="1"/>
    </xf>
    <xf numFmtId="0" fontId="27" fillId="8" borderId="0" xfId="0" applyFont="1" applyFill="1" applyAlignment="1">
      <alignment wrapText="1"/>
    </xf>
    <xf numFmtId="2" fontId="27" fillId="9" borderId="0" xfId="0" applyNumberFormat="1" applyFont="1" applyFill="1" applyAlignment="1">
      <alignment wrapText="1"/>
    </xf>
    <xf numFmtId="2" fontId="3" fillId="0" borderId="1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9" fillId="0" borderId="0" xfId="0" applyFont="1"/>
    <xf numFmtId="0" fontId="3" fillId="0" borderId="0" xfId="1" applyFont="1"/>
    <xf numFmtId="0" fontId="21" fillId="0" borderId="0" xfId="0" applyFont="1"/>
    <xf numFmtId="0" fontId="31" fillId="0" borderId="0" xfId="0" applyFont="1"/>
    <xf numFmtId="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10" borderId="0" xfId="0" applyFont="1" applyFill="1" applyAlignment="1">
      <alignment horizontal="center" wrapText="1"/>
    </xf>
    <xf numFmtId="0" fontId="28" fillId="0" borderId="0" xfId="0" applyFont="1" applyAlignment="1">
      <alignment horizontal="center" wrapText="1"/>
    </xf>
    <xf numFmtId="0" fontId="25" fillId="12" borderId="18" xfId="0" applyFont="1" applyFill="1" applyBorder="1" applyAlignment="1">
      <alignment horizontal="center" wrapText="1"/>
    </xf>
    <xf numFmtId="0" fontId="2" fillId="12" borderId="18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27" xfId="0" applyFont="1" applyBorder="1"/>
    <xf numFmtId="0" fontId="3" fillId="0" borderId="26" xfId="0" applyFont="1" applyBorder="1"/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2" fillId="11" borderId="18" xfId="0" applyFont="1" applyFill="1" applyBorder="1" applyAlignment="1">
      <alignment horizontal="left" wrapText="1"/>
    </xf>
    <xf numFmtId="0" fontId="2" fillId="11" borderId="18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0" fontId="1" fillId="11" borderId="18" xfId="0" applyFont="1" applyFill="1" applyBorder="1" applyAlignment="1">
      <alignment horizontal="center" wrapText="1"/>
    </xf>
    <xf numFmtId="0" fontId="25" fillId="0" borderId="0" xfId="0" applyFont="1" applyAlignment="1">
      <alignment horizontal="left" wrapText="1"/>
    </xf>
    <xf numFmtId="0" fontId="32" fillId="11" borderId="18" xfId="0" applyFont="1" applyFill="1" applyBorder="1" applyAlignment="1">
      <alignment horizontal="left" wrapText="1"/>
    </xf>
    <xf numFmtId="0" fontId="32" fillId="0" borderId="18" xfId="0" applyFont="1" applyBorder="1" applyAlignment="1">
      <alignment horizontal="left" wrapText="1"/>
    </xf>
    <xf numFmtId="0" fontId="33" fillId="0" borderId="0" xfId="0" applyFont="1"/>
    <xf numFmtId="0" fontId="22" fillId="11" borderId="18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/>
    </xf>
    <xf numFmtId="0" fontId="22" fillId="0" borderId="18" xfId="0" applyFont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21" fillId="0" borderId="0" xfId="0" applyFont="1" applyAlignment="1"/>
    <xf numFmtId="0" fontId="3" fillId="0" borderId="0" xfId="1" applyFont="1" applyAlignme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6" fillId="0" borderId="0" xfId="0" applyFont="1" applyAlignment="1">
      <alignment horizontal="center"/>
    </xf>
    <xf numFmtId="0" fontId="36" fillId="0" borderId="0" xfId="0" applyFont="1" applyAlignment="1"/>
    <xf numFmtId="0" fontId="3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2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11" fillId="0" borderId="13" xfId="0" applyFont="1" applyBorder="1"/>
    <xf numFmtId="0" fontId="34" fillId="0" borderId="20" xfId="0" applyFont="1" applyBorder="1" applyAlignment="1">
      <alignment horizontal="center"/>
    </xf>
    <xf numFmtId="2" fontId="34" fillId="0" borderId="11" xfId="0" applyNumberFormat="1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3" fillId="0" borderId="22" xfId="0" applyFont="1" applyBorder="1"/>
    <xf numFmtId="0" fontId="33" fillId="0" borderId="23" xfId="0" applyFont="1" applyBorder="1"/>
    <xf numFmtId="0" fontId="34" fillId="0" borderId="23" xfId="0" applyFont="1" applyBorder="1"/>
    <xf numFmtId="0" fontId="34" fillId="0" borderId="24" xfId="0" applyFont="1" applyBorder="1" applyAlignment="1">
      <alignment horizontal="center"/>
    </xf>
    <xf numFmtId="2" fontId="34" fillId="0" borderId="10" xfId="0" applyNumberFormat="1" applyFont="1" applyBorder="1" applyAlignment="1">
      <alignment horizontal="center"/>
    </xf>
    <xf numFmtId="2" fontId="34" fillId="0" borderId="14" xfId="0" applyNumberFormat="1" applyFont="1" applyBorder="1" applyAlignment="1">
      <alignment horizontal="center"/>
    </xf>
    <xf numFmtId="0" fontId="3" fillId="0" borderId="16" xfId="0" applyFont="1" applyBorder="1"/>
    <xf numFmtId="0" fontId="34" fillId="0" borderId="25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2" fontId="3" fillId="0" borderId="0" xfId="0" applyNumberFormat="1" applyFont="1"/>
    <xf numFmtId="0" fontId="3" fillId="0" borderId="0" xfId="0" applyFont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12" fillId="0" borderId="18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8" xfId="0" applyFont="1" applyBorder="1"/>
    <xf numFmtId="2" fontId="37" fillId="0" borderId="14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2" fontId="12" fillId="0" borderId="0" xfId="0" applyNumberFormat="1" applyFont="1"/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12" fillId="0" borderId="16" xfId="0" applyFont="1" applyBorder="1" applyAlignment="1"/>
    <xf numFmtId="0" fontId="12" fillId="0" borderId="17" xfId="0" applyFont="1" applyBorder="1" applyAlignment="1"/>
    <xf numFmtId="0" fontId="12" fillId="0" borderId="25" xfId="0" applyFont="1" applyBorder="1" applyAlignment="1"/>
    <xf numFmtId="2" fontId="37" fillId="0" borderId="18" xfId="0" applyNumberFormat="1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2" fontId="3" fillId="0" borderId="18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2" fontId="29" fillId="0" borderId="19" xfId="0" applyNumberFormat="1" applyFont="1" applyBorder="1" applyAlignment="1">
      <alignment horizontal="center"/>
    </xf>
    <xf numFmtId="2" fontId="29" fillId="0" borderId="18" xfId="0" applyNumberFormat="1" applyFont="1" applyBorder="1" applyAlignment="1">
      <alignment horizontal="center"/>
    </xf>
    <xf numFmtId="2" fontId="29" fillId="0" borderId="18" xfId="0" applyNumberFormat="1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2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2" fontId="37" fillId="0" borderId="21" xfId="0" applyNumberFormat="1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0" fontId="39" fillId="0" borderId="0" xfId="0" applyFont="1"/>
    <xf numFmtId="2" fontId="11" fillId="0" borderId="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/>
    <xf numFmtId="0" fontId="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2" fillId="0" borderId="0" xfId="0" applyFont="1" applyAlignment="1">
      <alignment horizontal="left" vertical="center" indent="5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5" fillId="0" borderId="1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/>
    </xf>
    <xf numFmtId="0" fontId="15" fillId="0" borderId="25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 wrapText="1"/>
    </xf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8" fillId="0" borderId="22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18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/>
    </xf>
    <xf numFmtId="0" fontId="37" fillId="0" borderId="22" xfId="0" applyFont="1" applyBorder="1" applyAlignment="1">
      <alignment horizontal="left"/>
    </xf>
    <xf numFmtId="0" fontId="37" fillId="0" borderId="23" xfId="0" applyFont="1" applyBorder="1" applyAlignment="1">
      <alignment horizontal="left"/>
    </xf>
    <xf numFmtId="0" fontId="37" fillId="0" borderId="24" xfId="0" applyFont="1" applyBorder="1" applyAlignment="1">
      <alignment horizontal="left"/>
    </xf>
    <xf numFmtId="0" fontId="35" fillId="0" borderId="7" xfId="0" applyFont="1" applyFill="1" applyBorder="1" applyAlignment="1">
      <alignment horizontal="center"/>
    </xf>
    <xf numFmtId="0" fontId="35" fillId="0" borderId="8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37" fillId="0" borderId="16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0" fontId="37" fillId="0" borderId="25" xfId="0" applyFont="1" applyBorder="1" applyAlignment="1">
      <alignment horizontal="left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 wrapText="1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25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180975</xdr:colOff>
          <xdr:row>43</xdr:row>
          <xdr:rowOff>66675</xdr:rowOff>
        </xdr:from>
        <xdr:to>
          <xdr:col>5</xdr:col>
          <xdr:colOff>314325</xdr:colOff>
          <xdr:row>43</xdr:row>
          <xdr:rowOff>247650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180975</xdr:colOff>
          <xdr:row>6</xdr:row>
          <xdr:rowOff>57150</xdr:rowOff>
        </xdr:from>
        <xdr:to>
          <xdr:col>5</xdr:col>
          <xdr:colOff>314325</xdr:colOff>
          <xdr:row>6</xdr:row>
          <xdr:rowOff>247650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39</xdr:row>
          <xdr:rowOff>85725</xdr:rowOff>
        </xdr:from>
        <xdr:to>
          <xdr:col>5</xdr:col>
          <xdr:colOff>295275</xdr:colOff>
          <xdr:row>39</xdr:row>
          <xdr:rowOff>266700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180975</xdr:colOff>
          <xdr:row>6</xdr:row>
          <xdr:rowOff>57150</xdr:rowOff>
        </xdr:from>
        <xdr:to>
          <xdr:col>5</xdr:col>
          <xdr:colOff>314325</xdr:colOff>
          <xdr:row>6</xdr:row>
          <xdr:rowOff>247650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8462"/>
  <sheetViews>
    <sheetView topLeftCell="A112" zoomScale="150" zoomScaleNormal="150" workbookViewId="0">
      <selection activeCell="X155" sqref="X155"/>
    </sheetView>
  </sheetViews>
  <sheetFormatPr defaultColWidth="15" defaultRowHeight="18.75"/>
  <cols>
    <col min="1" max="1" width="4" style="131" bestFit="1" customWidth="1"/>
    <col min="2" max="2" width="28.7109375" style="131" customWidth="1"/>
    <col min="3" max="3" width="19.28515625" style="131" customWidth="1"/>
    <col min="4" max="12" width="4.42578125" style="2" bestFit="1" customWidth="1"/>
    <col min="13" max="13" width="4.5703125" style="2" bestFit="1" customWidth="1"/>
    <col min="14" max="19" width="8.28515625" style="2" hidden="1" customWidth="1"/>
    <col min="20" max="20" width="5.42578125" style="2" customWidth="1"/>
    <col min="21" max="21" width="5.7109375" style="2" customWidth="1"/>
    <col min="22" max="23" width="6" style="23" customWidth="1"/>
    <col min="24" max="26" width="4.42578125" style="24" bestFit="1" customWidth="1"/>
    <col min="27" max="16384" width="15" style="2"/>
  </cols>
  <sheetData>
    <row r="1" spans="1:26" s="104" customFormat="1" ht="21">
      <c r="A1" s="97" t="s">
        <v>29</v>
      </c>
      <c r="B1" s="97" t="s">
        <v>0</v>
      </c>
      <c r="C1" s="97" t="s">
        <v>54</v>
      </c>
      <c r="D1" s="98">
        <v>1.1000000000000001</v>
      </c>
      <c r="E1" s="98">
        <v>1.2</v>
      </c>
      <c r="F1" s="98">
        <v>1.3</v>
      </c>
      <c r="G1" s="99">
        <v>2.1</v>
      </c>
      <c r="H1" s="99">
        <v>2.2000000000000002</v>
      </c>
      <c r="I1" s="100">
        <v>3.1</v>
      </c>
      <c r="J1" s="100">
        <v>3.2</v>
      </c>
      <c r="K1" s="100">
        <v>3.3</v>
      </c>
      <c r="L1" s="100">
        <v>3.4</v>
      </c>
      <c r="M1" s="100">
        <v>3.5</v>
      </c>
      <c r="N1" s="101">
        <v>4.0999999999999996</v>
      </c>
      <c r="O1" s="101" t="s">
        <v>1</v>
      </c>
      <c r="P1" s="101">
        <v>4.2</v>
      </c>
      <c r="Q1" s="101" t="s">
        <v>2</v>
      </c>
      <c r="R1" s="102">
        <v>4.3</v>
      </c>
      <c r="S1" s="102">
        <v>4.4000000000000004</v>
      </c>
      <c r="T1" s="134">
        <v>4.0999999999999996</v>
      </c>
      <c r="U1" s="134">
        <v>4.2</v>
      </c>
      <c r="V1" s="134">
        <v>4.3</v>
      </c>
      <c r="W1" s="134">
        <v>4.4000000000000004</v>
      </c>
      <c r="X1" s="103">
        <v>5.0999999999999996</v>
      </c>
      <c r="Y1" s="103">
        <v>5.2</v>
      </c>
      <c r="Z1" s="103">
        <v>5.3</v>
      </c>
    </row>
    <row r="2" spans="1:26">
      <c r="A2" s="130">
        <v>1</v>
      </c>
      <c r="B2" s="130" t="s">
        <v>57</v>
      </c>
      <c r="C2" s="130" t="s">
        <v>55</v>
      </c>
      <c r="D2" s="91">
        <v>5</v>
      </c>
      <c r="E2" s="91">
        <v>5</v>
      </c>
      <c r="F2" s="91">
        <v>5</v>
      </c>
      <c r="G2" s="92">
        <v>5</v>
      </c>
      <c r="H2" s="92">
        <v>4</v>
      </c>
      <c r="I2" s="93">
        <v>5</v>
      </c>
      <c r="J2" s="93">
        <v>4</v>
      </c>
      <c r="K2" s="93">
        <v>5</v>
      </c>
      <c r="L2" s="93">
        <v>5</v>
      </c>
      <c r="M2" s="93">
        <v>5</v>
      </c>
      <c r="N2" s="94">
        <v>3</v>
      </c>
      <c r="O2" s="94">
        <v>3</v>
      </c>
      <c r="P2" s="94">
        <v>4</v>
      </c>
      <c r="Q2" s="94">
        <v>4</v>
      </c>
      <c r="R2" s="95">
        <v>5</v>
      </c>
      <c r="S2" s="95">
        <v>5</v>
      </c>
      <c r="T2" s="135">
        <v>1</v>
      </c>
      <c r="U2" s="135">
        <v>4</v>
      </c>
      <c r="V2" s="135">
        <v>5</v>
      </c>
      <c r="W2" s="135">
        <v>5</v>
      </c>
      <c r="X2" s="96">
        <v>4</v>
      </c>
      <c r="Y2" s="96">
        <v>4</v>
      </c>
      <c r="Z2" s="96">
        <v>5</v>
      </c>
    </row>
    <row r="3" spans="1:26">
      <c r="A3" s="130">
        <v>2</v>
      </c>
      <c r="B3" s="130" t="s">
        <v>39</v>
      </c>
      <c r="C3" s="130" t="s">
        <v>55</v>
      </c>
      <c r="D3" s="91">
        <v>5</v>
      </c>
      <c r="E3" s="91">
        <v>5</v>
      </c>
      <c r="F3" s="91">
        <v>5</v>
      </c>
      <c r="G3" s="92">
        <v>5</v>
      </c>
      <c r="H3" s="92">
        <v>5</v>
      </c>
      <c r="I3" s="93">
        <v>5</v>
      </c>
      <c r="J3" s="93">
        <v>3</v>
      </c>
      <c r="K3" s="93">
        <v>5</v>
      </c>
      <c r="L3" s="93">
        <v>5</v>
      </c>
      <c r="M3" s="93">
        <v>5</v>
      </c>
      <c r="N3" s="94">
        <v>4</v>
      </c>
      <c r="O3" s="94">
        <v>4</v>
      </c>
      <c r="P3" s="94">
        <v>4</v>
      </c>
      <c r="Q3" s="94">
        <v>4</v>
      </c>
      <c r="R3" s="95">
        <v>5</v>
      </c>
      <c r="S3" s="95">
        <v>5</v>
      </c>
      <c r="T3" s="135">
        <v>2</v>
      </c>
      <c r="U3" s="135">
        <v>4</v>
      </c>
      <c r="V3" s="135">
        <v>5</v>
      </c>
      <c r="W3" s="135">
        <v>4</v>
      </c>
      <c r="X3" s="96">
        <v>4</v>
      </c>
      <c r="Y3" s="96">
        <v>4</v>
      </c>
      <c r="Z3" s="96">
        <v>4</v>
      </c>
    </row>
    <row r="4" spans="1:26">
      <c r="A4" s="130">
        <v>3</v>
      </c>
      <c r="B4" s="130" t="s">
        <v>37</v>
      </c>
      <c r="C4" s="130" t="s">
        <v>55</v>
      </c>
      <c r="D4" s="91">
        <v>4</v>
      </c>
      <c r="E4" s="91">
        <v>5</v>
      </c>
      <c r="F4" s="91">
        <v>5</v>
      </c>
      <c r="G4" s="92">
        <v>4</v>
      </c>
      <c r="H4" s="92">
        <v>4</v>
      </c>
      <c r="I4" s="93">
        <v>4</v>
      </c>
      <c r="J4" s="93">
        <v>4</v>
      </c>
      <c r="K4" s="93">
        <v>4</v>
      </c>
      <c r="L4" s="93">
        <v>4</v>
      </c>
      <c r="M4" s="93">
        <v>4</v>
      </c>
      <c r="N4" s="94">
        <v>4</v>
      </c>
      <c r="O4" s="94">
        <v>4</v>
      </c>
      <c r="P4" s="94">
        <v>4</v>
      </c>
      <c r="Q4" s="94">
        <v>4</v>
      </c>
      <c r="R4" s="95">
        <v>4</v>
      </c>
      <c r="S4" s="95">
        <v>4</v>
      </c>
      <c r="T4" s="135">
        <v>3</v>
      </c>
      <c r="U4" s="135">
        <v>5</v>
      </c>
      <c r="V4" s="135">
        <v>5</v>
      </c>
      <c r="W4" s="135">
        <v>5</v>
      </c>
      <c r="X4" s="96">
        <v>4</v>
      </c>
      <c r="Y4" s="96">
        <v>4</v>
      </c>
      <c r="Z4" s="96">
        <v>4</v>
      </c>
    </row>
    <row r="5" spans="1:26">
      <c r="A5" s="130">
        <v>4</v>
      </c>
      <c r="B5" s="130" t="s">
        <v>37</v>
      </c>
      <c r="C5" s="130" t="s">
        <v>55</v>
      </c>
      <c r="D5" s="91">
        <v>4</v>
      </c>
      <c r="E5" s="91">
        <v>5</v>
      </c>
      <c r="F5" s="91">
        <v>5</v>
      </c>
      <c r="G5" s="92">
        <v>5</v>
      </c>
      <c r="H5" s="92">
        <v>5</v>
      </c>
      <c r="I5" s="93">
        <v>5</v>
      </c>
      <c r="J5" s="93">
        <v>5</v>
      </c>
      <c r="K5" s="93">
        <v>4</v>
      </c>
      <c r="L5" s="93">
        <v>4</v>
      </c>
      <c r="M5" s="93">
        <v>5</v>
      </c>
      <c r="N5" s="94">
        <v>4</v>
      </c>
      <c r="O5" s="94">
        <v>4</v>
      </c>
      <c r="P5" s="94">
        <v>4</v>
      </c>
      <c r="Q5" s="94">
        <v>4</v>
      </c>
      <c r="R5" s="95">
        <v>4</v>
      </c>
      <c r="S5" s="95">
        <v>4</v>
      </c>
      <c r="T5" s="135">
        <v>3</v>
      </c>
      <c r="U5" s="135">
        <v>4</v>
      </c>
      <c r="V5" s="135">
        <v>4</v>
      </c>
      <c r="W5" s="135">
        <v>4</v>
      </c>
      <c r="X5" s="96">
        <v>4</v>
      </c>
      <c r="Y5" s="96">
        <v>4</v>
      </c>
      <c r="Z5" s="96">
        <v>4</v>
      </c>
    </row>
    <row r="6" spans="1:26">
      <c r="A6" s="130">
        <v>5</v>
      </c>
      <c r="B6" s="130" t="s">
        <v>49</v>
      </c>
      <c r="C6" s="130" t="s">
        <v>55</v>
      </c>
      <c r="D6" s="91">
        <v>5</v>
      </c>
      <c r="E6" s="91">
        <v>5</v>
      </c>
      <c r="F6" s="91">
        <v>5</v>
      </c>
      <c r="G6" s="92">
        <v>5</v>
      </c>
      <c r="H6" s="92">
        <v>5</v>
      </c>
      <c r="I6" s="93">
        <v>5</v>
      </c>
      <c r="J6" s="93">
        <v>4</v>
      </c>
      <c r="K6" s="93">
        <v>5</v>
      </c>
      <c r="L6" s="93">
        <v>5</v>
      </c>
      <c r="M6" s="93">
        <v>5</v>
      </c>
      <c r="N6" s="94">
        <v>1</v>
      </c>
      <c r="O6" s="94">
        <v>4</v>
      </c>
      <c r="P6" s="94">
        <v>4</v>
      </c>
      <c r="Q6" s="94">
        <v>4</v>
      </c>
      <c r="R6" s="95">
        <v>5</v>
      </c>
      <c r="S6" s="95">
        <v>5</v>
      </c>
      <c r="T6" s="135">
        <v>2</v>
      </c>
      <c r="U6" s="135">
        <v>5</v>
      </c>
      <c r="V6" s="135">
        <v>5</v>
      </c>
      <c r="W6" s="135">
        <v>5</v>
      </c>
      <c r="X6" s="96">
        <v>4</v>
      </c>
      <c r="Y6" s="96">
        <v>5</v>
      </c>
      <c r="Z6" s="96">
        <v>5</v>
      </c>
    </row>
    <row r="7" spans="1:26">
      <c r="A7" s="130">
        <v>6</v>
      </c>
      <c r="B7" s="130" t="s">
        <v>39</v>
      </c>
      <c r="C7" s="130" t="s">
        <v>55</v>
      </c>
      <c r="D7" s="91">
        <v>5</v>
      </c>
      <c r="E7" s="91">
        <v>5</v>
      </c>
      <c r="F7" s="91">
        <v>5</v>
      </c>
      <c r="G7" s="92">
        <v>4</v>
      </c>
      <c r="H7" s="92">
        <v>4</v>
      </c>
      <c r="I7" s="93">
        <v>4</v>
      </c>
      <c r="J7" s="93">
        <v>3</v>
      </c>
      <c r="K7" s="93">
        <v>4</v>
      </c>
      <c r="L7" s="93">
        <v>4</v>
      </c>
      <c r="M7" s="93">
        <v>5</v>
      </c>
      <c r="N7" s="94">
        <v>3</v>
      </c>
      <c r="O7" s="94">
        <v>3</v>
      </c>
      <c r="P7" s="94">
        <v>4</v>
      </c>
      <c r="Q7" s="94">
        <v>4</v>
      </c>
      <c r="R7" s="95">
        <v>5</v>
      </c>
      <c r="S7" s="95">
        <v>4</v>
      </c>
      <c r="T7" s="135">
        <v>2</v>
      </c>
      <c r="U7" s="135">
        <v>4</v>
      </c>
      <c r="V7" s="135">
        <v>5</v>
      </c>
      <c r="W7" s="135">
        <v>5</v>
      </c>
      <c r="X7" s="96">
        <v>5</v>
      </c>
      <c r="Y7" s="96">
        <v>5</v>
      </c>
      <c r="Z7" s="96">
        <v>5</v>
      </c>
    </row>
    <row r="8" spans="1:26">
      <c r="A8" s="130">
        <v>7</v>
      </c>
      <c r="B8" s="130" t="s">
        <v>61</v>
      </c>
      <c r="C8" s="130" t="s">
        <v>55</v>
      </c>
      <c r="D8" s="91">
        <v>4</v>
      </c>
      <c r="E8" s="91">
        <v>4</v>
      </c>
      <c r="F8" s="91">
        <v>4</v>
      </c>
      <c r="G8" s="92">
        <v>5</v>
      </c>
      <c r="H8" s="92">
        <v>5</v>
      </c>
      <c r="I8" s="93">
        <v>5</v>
      </c>
      <c r="J8" s="93">
        <v>5</v>
      </c>
      <c r="K8" s="93">
        <v>5</v>
      </c>
      <c r="L8" s="93">
        <v>5</v>
      </c>
      <c r="M8" s="93">
        <v>5</v>
      </c>
      <c r="N8" s="94">
        <v>1</v>
      </c>
      <c r="O8" s="94">
        <v>1</v>
      </c>
      <c r="P8" s="94">
        <v>3</v>
      </c>
      <c r="Q8" s="94">
        <v>3</v>
      </c>
      <c r="R8" s="95">
        <v>4</v>
      </c>
      <c r="S8" s="95">
        <v>4</v>
      </c>
      <c r="T8" s="135">
        <v>3</v>
      </c>
      <c r="U8" s="135">
        <v>4</v>
      </c>
      <c r="V8" s="135">
        <v>3</v>
      </c>
      <c r="W8" s="135">
        <v>4</v>
      </c>
      <c r="X8" s="96">
        <v>4</v>
      </c>
      <c r="Y8" s="96">
        <v>4</v>
      </c>
      <c r="Z8" s="96">
        <v>4</v>
      </c>
    </row>
    <row r="9" spans="1:26">
      <c r="A9" s="130">
        <v>8</v>
      </c>
      <c r="B9" s="130" t="s">
        <v>57</v>
      </c>
      <c r="C9" s="130" t="s">
        <v>55</v>
      </c>
      <c r="D9" s="91">
        <v>5</v>
      </c>
      <c r="E9" s="91">
        <v>5</v>
      </c>
      <c r="F9" s="91">
        <v>5</v>
      </c>
      <c r="G9" s="92">
        <v>5</v>
      </c>
      <c r="H9" s="92">
        <v>5</v>
      </c>
      <c r="I9" s="93">
        <v>5</v>
      </c>
      <c r="J9" s="93">
        <v>5</v>
      </c>
      <c r="K9" s="93">
        <v>5</v>
      </c>
      <c r="L9" s="93">
        <v>5</v>
      </c>
      <c r="M9" s="93">
        <v>5</v>
      </c>
      <c r="N9" s="94">
        <v>2</v>
      </c>
      <c r="O9" s="94">
        <v>2</v>
      </c>
      <c r="P9" s="94">
        <v>2</v>
      </c>
      <c r="Q9" s="94">
        <v>4</v>
      </c>
      <c r="R9" s="95">
        <v>5</v>
      </c>
      <c r="S9" s="95">
        <v>5</v>
      </c>
      <c r="T9" s="135">
        <v>4</v>
      </c>
      <c r="U9" s="135">
        <v>5</v>
      </c>
      <c r="V9" s="135">
        <v>5</v>
      </c>
      <c r="W9" s="135">
        <v>5</v>
      </c>
      <c r="X9" s="96">
        <v>4</v>
      </c>
      <c r="Y9" s="96">
        <v>5</v>
      </c>
      <c r="Z9" s="96">
        <v>5</v>
      </c>
    </row>
    <row r="10" spans="1:26">
      <c r="A10" s="130">
        <v>9</v>
      </c>
      <c r="B10" s="130" t="s">
        <v>39</v>
      </c>
      <c r="C10" s="130" t="s">
        <v>55</v>
      </c>
      <c r="D10" s="91">
        <v>5</v>
      </c>
      <c r="E10" s="91">
        <v>5</v>
      </c>
      <c r="F10" s="91">
        <v>5</v>
      </c>
      <c r="G10" s="92">
        <v>5</v>
      </c>
      <c r="H10" s="92">
        <v>5</v>
      </c>
      <c r="I10" s="93">
        <v>5</v>
      </c>
      <c r="J10" s="93">
        <v>5</v>
      </c>
      <c r="K10" s="93">
        <v>5</v>
      </c>
      <c r="L10" s="93">
        <v>5</v>
      </c>
      <c r="M10" s="93">
        <v>5</v>
      </c>
      <c r="N10" s="94">
        <v>2</v>
      </c>
      <c r="O10" s="94">
        <v>2</v>
      </c>
      <c r="P10" s="94">
        <v>3</v>
      </c>
      <c r="Q10" s="94">
        <v>3</v>
      </c>
      <c r="R10" s="95">
        <v>5</v>
      </c>
      <c r="S10" s="95">
        <v>4</v>
      </c>
      <c r="T10" s="135">
        <v>1</v>
      </c>
      <c r="U10" s="135">
        <v>4</v>
      </c>
      <c r="V10" s="135">
        <v>5</v>
      </c>
      <c r="W10" s="135">
        <v>5</v>
      </c>
      <c r="X10" s="96">
        <v>4</v>
      </c>
      <c r="Y10" s="96">
        <v>5</v>
      </c>
      <c r="Z10" s="96">
        <v>5</v>
      </c>
    </row>
    <row r="11" spans="1:26">
      <c r="A11" s="130">
        <v>10</v>
      </c>
      <c r="B11" s="130" t="s">
        <v>37</v>
      </c>
      <c r="C11" s="130" t="s">
        <v>55</v>
      </c>
      <c r="D11" s="91">
        <v>4</v>
      </c>
      <c r="E11" s="91">
        <v>4</v>
      </c>
      <c r="F11" s="91">
        <v>5</v>
      </c>
      <c r="G11" s="92">
        <v>4</v>
      </c>
      <c r="H11" s="92">
        <v>4</v>
      </c>
      <c r="I11" s="93">
        <v>5</v>
      </c>
      <c r="J11" s="93">
        <v>5</v>
      </c>
      <c r="K11" s="93">
        <v>5</v>
      </c>
      <c r="L11" s="93">
        <v>4</v>
      </c>
      <c r="M11" s="93">
        <v>5</v>
      </c>
      <c r="N11" s="94">
        <v>2</v>
      </c>
      <c r="O11" s="94">
        <v>4</v>
      </c>
      <c r="P11" s="94">
        <v>4</v>
      </c>
      <c r="Q11" s="94">
        <v>4</v>
      </c>
      <c r="R11" s="95">
        <v>4</v>
      </c>
      <c r="S11" s="95">
        <v>4</v>
      </c>
      <c r="T11" s="135">
        <v>2</v>
      </c>
      <c r="U11" s="135">
        <v>4</v>
      </c>
      <c r="V11" s="135">
        <v>5</v>
      </c>
      <c r="W11" s="135">
        <v>5</v>
      </c>
      <c r="X11" s="96">
        <v>4</v>
      </c>
      <c r="Y11" s="96">
        <v>4</v>
      </c>
      <c r="Z11" s="96">
        <v>4</v>
      </c>
    </row>
    <row r="12" spans="1:26">
      <c r="A12" s="130">
        <v>11</v>
      </c>
      <c r="B12" s="130" t="s">
        <v>34</v>
      </c>
      <c r="C12" s="130" t="s">
        <v>55</v>
      </c>
      <c r="D12" s="91">
        <v>4</v>
      </c>
      <c r="E12" s="91">
        <v>4</v>
      </c>
      <c r="F12" s="91">
        <v>4</v>
      </c>
      <c r="G12" s="92">
        <v>4</v>
      </c>
      <c r="H12" s="92">
        <v>4</v>
      </c>
      <c r="I12" s="93">
        <v>4</v>
      </c>
      <c r="J12" s="93">
        <v>4</v>
      </c>
      <c r="K12" s="93">
        <v>4</v>
      </c>
      <c r="L12" s="93">
        <v>4</v>
      </c>
      <c r="M12" s="93">
        <v>4</v>
      </c>
      <c r="N12" s="94"/>
      <c r="O12" s="94"/>
      <c r="P12" s="94"/>
      <c r="Q12" s="94"/>
      <c r="R12" s="95"/>
      <c r="S12" s="95"/>
      <c r="T12" s="135">
        <v>4</v>
      </c>
      <c r="U12" s="135">
        <v>4</v>
      </c>
      <c r="V12" s="135">
        <v>4</v>
      </c>
      <c r="W12" s="135">
        <v>4</v>
      </c>
      <c r="X12" s="96">
        <v>4</v>
      </c>
      <c r="Y12" s="96">
        <v>4</v>
      </c>
      <c r="Z12" s="96">
        <v>4</v>
      </c>
    </row>
    <row r="13" spans="1:26">
      <c r="A13" s="130">
        <v>12</v>
      </c>
      <c r="B13" s="130" t="s">
        <v>57</v>
      </c>
      <c r="C13" s="130" t="s">
        <v>55</v>
      </c>
      <c r="D13" s="91">
        <v>5</v>
      </c>
      <c r="E13" s="91">
        <v>5</v>
      </c>
      <c r="F13" s="91">
        <v>5</v>
      </c>
      <c r="G13" s="92">
        <v>4</v>
      </c>
      <c r="H13" s="92">
        <v>4</v>
      </c>
      <c r="I13" s="93">
        <v>4</v>
      </c>
      <c r="J13" s="93">
        <v>4</v>
      </c>
      <c r="K13" s="93">
        <v>4</v>
      </c>
      <c r="L13" s="93">
        <v>4</v>
      </c>
      <c r="M13" s="93">
        <v>4</v>
      </c>
      <c r="N13" s="94"/>
      <c r="O13" s="94"/>
      <c r="P13" s="94"/>
      <c r="Q13" s="94"/>
      <c r="R13" s="95"/>
      <c r="S13" s="95"/>
      <c r="T13" s="135">
        <v>2</v>
      </c>
      <c r="U13" s="135">
        <v>5</v>
      </c>
      <c r="V13" s="135">
        <v>5</v>
      </c>
      <c r="W13" s="135">
        <v>5</v>
      </c>
      <c r="X13" s="96">
        <v>5</v>
      </c>
      <c r="Y13" s="96">
        <v>5</v>
      </c>
      <c r="Z13" s="96">
        <v>5</v>
      </c>
    </row>
    <row r="14" spans="1:26">
      <c r="A14" s="130">
        <v>13</v>
      </c>
      <c r="B14" s="130" t="s">
        <v>39</v>
      </c>
      <c r="C14" s="130" t="s">
        <v>55</v>
      </c>
      <c r="D14" s="91">
        <v>5</v>
      </c>
      <c r="E14" s="91">
        <v>5</v>
      </c>
      <c r="F14" s="91">
        <v>5</v>
      </c>
      <c r="G14" s="92">
        <v>5</v>
      </c>
      <c r="H14" s="92">
        <v>5</v>
      </c>
      <c r="I14" s="93">
        <v>5</v>
      </c>
      <c r="J14" s="93">
        <v>5</v>
      </c>
      <c r="K14" s="93">
        <v>5</v>
      </c>
      <c r="L14" s="93">
        <v>5</v>
      </c>
      <c r="M14" s="93">
        <v>5</v>
      </c>
      <c r="N14" s="94"/>
      <c r="O14" s="94"/>
      <c r="P14" s="94"/>
      <c r="Q14" s="94"/>
      <c r="R14" s="95"/>
      <c r="S14" s="95"/>
      <c r="T14" s="135">
        <v>3</v>
      </c>
      <c r="U14" s="135">
        <v>4</v>
      </c>
      <c r="V14" s="135">
        <v>4</v>
      </c>
      <c r="W14" s="135">
        <v>4</v>
      </c>
      <c r="X14" s="96">
        <v>3</v>
      </c>
      <c r="Y14" s="96">
        <v>3</v>
      </c>
      <c r="Z14" s="96">
        <v>4</v>
      </c>
    </row>
    <row r="15" spans="1:26">
      <c r="A15" s="130">
        <v>14</v>
      </c>
      <c r="B15" s="130" t="s">
        <v>64</v>
      </c>
      <c r="C15" s="130" t="s">
        <v>55</v>
      </c>
      <c r="D15" s="91">
        <v>5</v>
      </c>
      <c r="E15" s="91">
        <v>5</v>
      </c>
      <c r="F15" s="91">
        <v>5</v>
      </c>
      <c r="G15" s="92">
        <v>5</v>
      </c>
      <c r="H15" s="92">
        <v>5</v>
      </c>
      <c r="I15" s="93">
        <v>5</v>
      </c>
      <c r="J15" s="93">
        <v>5</v>
      </c>
      <c r="K15" s="93">
        <v>5</v>
      </c>
      <c r="L15" s="93">
        <v>5</v>
      </c>
      <c r="M15" s="93">
        <v>5</v>
      </c>
      <c r="N15" s="94"/>
      <c r="O15" s="94"/>
      <c r="P15" s="94"/>
      <c r="Q15" s="94"/>
      <c r="R15" s="95"/>
      <c r="S15" s="95"/>
      <c r="T15" s="135">
        <v>1</v>
      </c>
      <c r="U15" s="135">
        <v>4</v>
      </c>
      <c r="V15" s="135">
        <v>5</v>
      </c>
      <c r="W15" s="135">
        <v>5</v>
      </c>
      <c r="X15" s="96">
        <v>5</v>
      </c>
      <c r="Y15" s="96">
        <v>5</v>
      </c>
      <c r="Z15" s="96">
        <v>5</v>
      </c>
    </row>
    <row r="16" spans="1:26">
      <c r="A16" s="130">
        <v>15</v>
      </c>
      <c r="B16" s="130" t="s">
        <v>34</v>
      </c>
      <c r="C16" s="130" t="s">
        <v>55</v>
      </c>
      <c r="D16" s="91">
        <v>5</v>
      </c>
      <c r="E16" s="91">
        <v>5</v>
      </c>
      <c r="F16" s="91">
        <v>5</v>
      </c>
      <c r="G16" s="92">
        <v>5</v>
      </c>
      <c r="H16" s="92">
        <v>5</v>
      </c>
      <c r="I16" s="93">
        <v>5</v>
      </c>
      <c r="J16" s="93">
        <v>4</v>
      </c>
      <c r="K16" s="93">
        <v>5</v>
      </c>
      <c r="L16" s="93">
        <v>5</v>
      </c>
      <c r="M16" s="93">
        <v>5</v>
      </c>
      <c r="N16" s="94"/>
      <c r="O16" s="94"/>
      <c r="P16" s="94"/>
      <c r="Q16" s="94"/>
      <c r="R16" s="95"/>
      <c r="S16" s="95"/>
      <c r="T16" s="135">
        <v>1</v>
      </c>
      <c r="U16" s="135">
        <v>4</v>
      </c>
      <c r="V16" s="135">
        <v>4</v>
      </c>
      <c r="W16" s="135">
        <v>5</v>
      </c>
      <c r="X16" s="96">
        <v>4</v>
      </c>
      <c r="Y16" s="96">
        <v>4</v>
      </c>
      <c r="Z16" s="96">
        <v>5</v>
      </c>
    </row>
    <row r="17" spans="1:26" ht="37.5">
      <c r="A17" s="130">
        <v>16</v>
      </c>
      <c r="B17" s="130" t="s">
        <v>65</v>
      </c>
      <c r="C17" s="130" t="s">
        <v>55</v>
      </c>
      <c r="D17" s="91">
        <v>4</v>
      </c>
      <c r="E17" s="91">
        <v>4</v>
      </c>
      <c r="F17" s="91">
        <v>5</v>
      </c>
      <c r="G17" s="92">
        <v>5</v>
      </c>
      <c r="H17" s="92">
        <v>5</v>
      </c>
      <c r="I17" s="93">
        <v>5</v>
      </c>
      <c r="J17" s="93">
        <v>5</v>
      </c>
      <c r="K17" s="93">
        <v>5</v>
      </c>
      <c r="L17" s="93">
        <v>5</v>
      </c>
      <c r="M17" s="93">
        <v>5</v>
      </c>
      <c r="N17" s="94"/>
      <c r="O17" s="94"/>
      <c r="P17" s="94"/>
      <c r="Q17" s="94"/>
      <c r="R17" s="95"/>
      <c r="S17" s="95"/>
      <c r="T17" s="135">
        <v>1</v>
      </c>
      <c r="U17" s="135">
        <v>4</v>
      </c>
      <c r="V17" s="135">
        <v>4</v>
      </c>
      <c r="W17" s="135">
        <v>4</v>
      </c>
      <c r="X17" s="96">
        <v>4</v>
      </c>
      <c r="Y17" s="96">
        <v>4</v>
      </c>
      <c r="Z17" s="96">
        <v>4</v>
      </c>
    </row>
    <row r="18" spans="1:26">
      <c r="A18" s="130">
        <v>17</v>
      </c>
      <c r="B18" s="130" t="s">
        <v>45</v>
      </c>
      <c r="C18" s="130" t="s">
        <v>55</v>
      </c>
      <c r="D18" s="91">
        <v>5</v>
      </c>
      <c r="E18" s="91">
        <v>5</v>
      </c>
      <c r="F18" s="91">
        <v>5</v>
      </c>
      <c r="G18" s="92">
        <v>5</v>
      </c>
      <c r="H18" s="92">
        <v>5</v>
      </c>
      <c r="I18" s="93">
        <v>5</v>
      </c>
      <c r="J18" s="93">
        <v>4</v>
      </c>
      <c r="K18" s="93">
        <v>5</v>
      </c>
      <c r="L18" s="93">
        <v>5</v>
      </c>
      <c r="M18" s="93">
        <v>5</v>
      </c>
      <c r="N18" s="94"/>
      <c r="O18" s="94"/>
      <c r="P18" s="94"/>
      <c r="Q18" s="94"/>
      <c r="R18" s="95"/>
      <c r="S18" s="95"/>
      <c r="T18" s="135">
        <v>2</v>
      </c>
      <c r="U18" s="135">
        <v>4</v>
      </c>
      <c r="V18" s="135">
        <v>5</v>
      </c>
      <c r="W18" s="135">
        <v>5</v>
      </c>
      <c r="X18" s="96">
        <v>4</v>
      </c>
      <c r="Y18" s="96">
        <v>4</v>
      </c>
      <c r="Z18" s="96">
        <v>5</v>
      </c>
    </row>
    <row r="19" spans="1:26">
      <c r="A19" s="130">
        <v>18</v>
      </c>
      <c r="B19" s="130" t="s">
        <v>39</v>
      </c>
      <c r="C19" s="130" t="s">
        <v>55</v>
      </c>
      <c r="D19" s="91">
        <v>4</v>
      </c>
      <c r="E19" s="91">
        <v>4</v>
      </c>
      <c r="F19" s="91">
        <v>4</v>
      </c>
      <c r="G19" s="92">
        <v>4</v>
      </c>
      <c r="H19" s="92">
        <v>4</v>
      </c>
      <c r="I19" s="93">
        <v>4</v>
      </c>
      <c r="J19" s="93">
        <v>4</v>
      </c>
      <c r="K19" s="93">
        <v>4</v>
      </c>
      <c r="L19" s="93">
        <v>4</v>
      </c>
      <c r="M19" s="93">
        <v>4</v>
      </c>
      <c r="N19" s="94"/>
      <c r="O19" s="94"/>
      <c r="P19" s="94"/>
      <c r="Q19" s="94"/>
      <c r="R19" s="95"/>
      <c r="S19" s="95"/>
      <c r="T19" s="135">
        <v>1</v>
      </c>
      <c r="U19" s="135">
        <v>4</v>
      </c>
      <c r="V19" s="135">
        <v>4</v>
      </c>
      <c r="W19" s="135">
        <v>4</v>
      </c>
      <c r="X19" s="96">
        <v>3</v>
      </c>
      <c r="Y19" s="96">
        <v>3</v>
      </c>
      <c r="Z19" s="96">
        <v>4</v>
      </c>
    </row>
    <row r="20" spans="1:26">
      <c r="A20" s="130">
        <v>19</v>
      </c>
      <c r="B20" s="130" t="s">
        <v>45</v>
      </c>
      <c r="C20" s="130" t="s">
        <v>55</v>
      </c>
      <c r="D20" s="91">
        <v>5</v>
      </c>
      <c r="E20" s="91">
        <v>5</v>
      </c>
      <c r="F20" s="91">
        <v>5</v>
      </c>
      <c r="G20" s="92">
        <v>5</v>
      </c>
      <c r="H20" s="92">
        <v>5</v>
      </c>
      <c r="I20" s="93">
        <v>5</v>
      </c>
      <c r="J20" s="93">
        <v>4</v>
      </c>
      <c r="K20" s="93">
        <v>5</v>
      </c>
      <c r="L20" s="93">
        <v>5</v>
      </c>
      <c r="M20" s="93">
        <v>5</v>
      </c>
      <c r="N20" s="94"/>
      <c r="O20" s="94"/>
      <c r="P20" s="94"/>
      <c r="Q20" s="94"/>
      <c r="R20" s="95"/>
      <c r="S20" s="95"/>
      <c r="T20" s="135">
        <v>2</v>
      </c>
      <c r="U20" s="135">
        <v>4</v>
      </c>
      <c r="V20" s="135">
        <v>4</v>
      </c>
      <c r="W20" s="135">
        <v>4</v>
      </c>
      <c r="X20" s="96">
        <v>4</v>
      </c>
      <c r="Y20" s="96">
        <v>4</v>
      </c>
      <c r="Z20" s="96">
        <v>5</v>
      </c>
    </row>
    <row r="21" spans="1:26">
      <c r="A21" s="130">
        <v>20</v>
      </c>
      <c r="B21" s="130" t="s">
        <v>39</v>
      </c>
      <c r="C21" s="130" t="s">
        <v>55</v>
      </c>
      <c r="D21" s="91">
        <v>4</v>
      </c>
      <c r="E21" s="91">
        <v>4</v>
      </c>
      <c r="F21" s="91">
        <v>4</v>
      </c>
      <c r="G21" s="92">
        <v>4</v>
      </c>
      <c r="H21" s="92">
        <v>4</v>
      </c>
      <c r="I21" s="93">
        <v>4</v>
      </c>
      <c r="J21" s="93">
        <v>4</v>
      </c>
      <c r="K21" s="93">
        <v>4</v>
      </c>
      <c r="L21" s="93">
        <v>4</v>
      </c>
      <c r="M21" s="93">
        <v>4</v>
      </c>
      <c r="N21" s="94"/>
      <c r="O21" s="94"/>
      <c r="P21" s="94"/>
      <c r="Q21" s="94"/>
      <c r="R21" s="95"/>
      <c r="S21" s="95"/>
      <c r="T21" s="135">
        <v>2</v>
      </c>
      <c r="U21" s="135">
        <v>3</v>
      </c>
      <c r="V21" s="135">
        <v>3</v>
      </c>
      <c r="W21" s="135">
        <v>3</v>
      </c>
      <c r="X21" s="96">
        <v>3</v>
      </c>
      <c r="Y21" s="96">
        <v>3</v>
      </c>
      <c r="Z21" s="96">
        <v>3</v>
      </c>
    </row>
    <row r="22" spans="1:26">
      <c r="A22" s="130">
        <v>21</v>
      </c>
      <c r="B22" s="130" t="s">
        <v>45</v>
      </c>
      <c r="C22" s="130" t="s">
        <v>55</v>
      </c>
      <c r="D22" s="91">
        <v>5</v>
      </c>
      <c r="E22" s="91">
        <v>5</v>
      </c>
      <c r="F22" s="91">
        <v>5</v>
      </c>
      <c r="G22" s="92">
        <v>5</v>
      </c>
      <c r="H22" s="92">
        <v>5</v>
      </c>
      <c r="I22" s="93">
        <v>5</v>
      </c>
      <c r="J22" s="93">
        <v>3</v>
      </c>
      <c r="K22" s="93">
        <v>5</v>
      </c>
      <c r="L22" s="93">
        <v>5</v>
      </c>
      <c r="M22" s="93">
        <v>5</v>
      </c>
      <c r="N22" s="94"/>
      <c r="O22" s="94"/>
      <c r="P22" s="94"/>
      <c r="Q22" s="94"/>
      <c r="R22" s="95"/>
      <c r="S22" s="95"/>
      <c r="T22" s="135">
        <v>1</v>
      </c>
      <c r="U22" s="135">
        <v>3</v>
      </c>
      <c r="V22" s="135">
        <v>4</v>
      </c>
      <c r="W22" s="135">
        <v>4</v>
      </c>
      <c r="X22" s="96">
        <v>3</v>
      </c>
      <c r="Y22" s="96">
        <v>4</v>
      </c>
      <c r="Z22" s="96">
        <v>3</v>
      </c>
    </row>
    <row r="23" spans="1:26">
      <c r="A23" s="130">
        <v>22</v>
      </c>
      <c r="B23" s="130" t="s">
        <v>45</v>
      </c>
      <c r="C23" s="130" t="s">
        <v>55</v>
      </c>
      <c r="D23" s="91">
        <v>4</v>
      </c>
      <c r="E23" s="91">
        <v>4</v>
      </c>
      <c r="F23" s="91">
        <v>4</v>
      </c>
      <c r="G23" s="92">
        <v>4</v>
      </c>
      <c r="H23" s="92">
        <v>4</v>
      </c>
      <c r="I23" s="93">
        <v>4</v>
      </c>
      <c r="J23" s="93">
        <v>4</v>
      </c>
      <c r="K23" s="93">
        <v>4</v>
      </c>
      <c r="L23" s="93">
        <v>4</v>
      </c>
      <c r="M23" s="93">
        <v>4</v>
      </c>
      <c r="N23" s="94"/>
      <c r="O23" s="94"/>
      <c r="P23" s="94"/>
      <c r="Q23" s="94"/>
      <c r="R23" s="95"/>
      <c r="S23" s="95"/>
      <c r="T23" s="135">
        <v>2</v>
      </c>
      <c r="U23" s="135">
        <v>4</v>
      </c>
      <c r="V23" s="135">
        <v>4</v>
      </c>
      <c r="W23" s="135">
        <v>5</v>
      </c>
      <c r="X23" s="96">
        <v>4</v>
      </c>
      <c r="Y23" s="96">
        <v>4</v>
      </c>
      <c r="Z23" s="96">
        <v>4</v>
      </c>
    </row>
    <row r="24" spans="1:26">
      <c r="A24" s="130">
        <v>23</v>
      </c>
      <c r="B24" s="130" t="s">
        <v>45</v>
      </c>
      <c r="C24" s="130" t="s">
        <v>55</v>
      </c>
      <c r="D24" s="91">
        <v>5</v>
      </c>
      <c r="E24" s="91">
        <v>5</v>
      </c>
      <c r="F24" s="91">
        <v>5</v>
      </c>
      <c r="G24" s="92">
        <v>5</v>
      </c>
      <c r="H24" s="92">
        <v>5</v>
      </c>
      <c r="I24" s="93">
        <v>5</v>
      </c>
      <c r="J24" s="93">
        <v>5</v>
      </c>
      <c r="K24" s="93">
        <v>5</v>
      </c>
      <c r="L24" s="93">
        <v>5</v>
      </c>
      <c r="M24" s="93">
        <v>5</v>
      </c>
      <c r="N24" s="94"/>
      <c r="O24" s="94"/>
      <c r="P24" s="94"/>
      <c r="Q24" s="94"/>
      <c r="R24" s="95"/>
      <c r="S24" s="95"/>
      <c r="T24" s="135">
        <v>2</v>
      </c>
      <c r="U24" s="135">
        <v>4</v>
      </c>
      <c r="V24" s="135">
        <v>5</v>
      </c>
      <c r="W24" s="135">
        <v>5</v>
      </c>
      <c r="X24" s="96">
        <v>4</v>
      </c>
      <c r="Y24" s="96">
        <v>4</v>
      </c>
      <c r="Z24" s="96">
        <v>5</v>
      </c>
    </row>
    <row r="25" spans="1:26">
      <c r="A25" s="130">
        <v>24</v>
      </c>
      <c r="B25" s="130" t="s">
        <v>45</v>
      </c>
      <c r="C25" s="130" t="s">
        <v>55</v>
      </c>
      <c r="D25" s="91">
        <v>4</v>
      </c>
      <c r="E25" s="91">
        <v>4</v>
      </c>
      <c r="F25" s="91">
        <v>4</v>
      </c>
      <c r="G25" s="92">
        <v>4</v>
      </c>
      <c r="H25" s="92">
        <v>5</v>
      </c>
      <c r="I25" s="93">
        <v>5</v>
      </c>
      <c r="J25" s="93">
        <v>5</v>
      </c>
      <c r="K25" s="93">
        <v>4</v>
      </c>
      <c r="L25" s="93">
        <v>4</v>
      </c>
      <c r="M25" s="93">
        <v>4</v>
      </c>
      <c r="N25" s="94"/>
      <c r="O25" s="94"/>
      <c r="P25" s="94"/>
      <c r="Q25" s="94"/>
      <c r="R25" s="95"/>
      <c r="S25" s="95"/>
      <c r="T25" s="135">
        <v>3</v>
      </c>
      <c r="U25" s="135">
        <v>4</v>
      </c>
      <c r="V25" s="135">
        <v>4</v>
      </c>
      <c r="W25" s="135">
        <v>3</v>
      </c>
      <c r="X25" s="96">
        <v>4</v>
      </c>
      <c r="Y25" s="96">
        <v>4</v>
      </c>
      <c r="Z25" s="96">
        <v>4</v>
      </c>
    </row>
    <row r="26" spans="1:26" ht="37.5">
      <c r="A26" s="130">
        <v>25</v>
      </c>
      <c r="B26" s="130" t="s">
        <v>65</v>
      </c>
      <c r="C26" s="130" t="s">
        <v>55</v>
      </c>
      <c r="D26" s="91">
        <v>5</v>
      </c>
      <c r="E26" s="91">
        <v>4</v>
      </c>
      <c r="F26" s="91">
        <v>4</v>
      </c>
      <c r="G26" s="92">
        <v>5</v>
      </c>
      <c r="H26" s="92">
        <v>5</v>
      </c>
      <c r="I26" s="93">
        <v>5</v>
      </c>
      <c r="J26" s="93">
        <v>5</v>
      </c>
      <c r="K26" s="93">
        <v>5</v>
      </c>
      <c r="L26" s="93">
        <v>5</v>
      </c>
      <c r="M26" s="93">
        <v>5</v>
      </c>
      <c r="N26" s="94"/>
      <c r="O26" s="94"/>
      <c r="P26" s="94"/>
      <c r="Q26" s="94"/>
      <c r="R26" s="95"/>
      <c r="S26" s="95"/>
      <c r="T26" s="135">
        <v>3</v>
      </c>
      <c r="U26" s="135">
        <v>4</v>
      </c>
      <c r="V26" s="135">
        <v>5</v>
      </c>
      <c r="W26" s="135">
        <v>5</v>
      </c>
      <c r="X26" s="96">
        <v>4</v>
      </c>
      <c r="Y26" s="96">
        <v>4</v>
      </c>
      <c r="Z26" s="96">
        <v>4</v>
      </c>
    </row>
    <row r="27" spans="1:26">
      <c r="A27" s="130">
        <v>26</v>
      </c>
      <c r="B27" s="130" t="s">
        <v>61</v>
      </c>
      <c r="C27" s="130" t="s">
        <v>55</v>
      </c>
      <c r="D27" s="91">
        <v>4</v>
      </c>
      <c r="E27" s="91">
        <v>4</v>
      </c>
      <c r="F27" s="91">
        <v>4</v>
      </c>
      <c r="G27" s="92">
        <v>4</v>
      </c>
      <c r="H27" s="92">
        <v>4</v>
      </c>
      <c r="I27" s="93">
        <v>4</v>
      </c>
      <c r="J27" s="93">
        <v>4</v>
      </c>
      <c r="K27" s="93">
        <v>4</v>
      </c>
      <c r="L27" s="93">
        <v>4</v>
      </c>
      <c r="M27" s="93">
        <v>4</v>
      </c>
      <c r="N27" s="94"/>
      <c r="O27" s="94"/>
      <c r="P27" s="94"/>
      <c r="Q27" s="94"/>
      <c r="R27" s="95"/>
      <c r="S27" s="95"/>
      <c r="T27" s="135">
        <v>1</v>
      </c>
      <c r="U27" s="135">
        <v>3</v>
      </c>
      <c r="V27" s="135">
        <v>4</v>
      </c>
      <c r="W27" s="135">
        <v>3</v>
      </c>
      <c r="X27" s="96">
        <v>2</v>
      </c>
      <c r="Y27" s="96">
        <v>3</v>
      </c>
      <c r="Z27" s="96">
        <v>3</v>
      </c>
    </row>
    <row r="28" spans="1:26">
      <c r="A28" s="130">
        <v>27</v>
      </c>
      <c r="B28" s="130" t="s">
        <v>37</v>
      </c>
      <c r="C28" s="130" t="s">
        <v>55</v>
      </c>
      <c r="D28" s="91">
        <v>4</v>
      </c>
      <c r="E28" s="91">
        <v>4</v>
      </c>
      <c r="F28" s="91">
        <v>4</v>
      </c>
      <c r="G28" s="92">
        <v>4</v>
      </c>
      <c r="H28" s="92">
        <v>4</v>
      </c>
      <c r="I28" s="93">
        <v>5</v>
      </c>
      <c r="J28" s="93">
        <v>5</v>
      </c>
      <c r="K28" s="93">
        <v>5</v>
      </c>
      <c r="L28" s="93">
        <v>5</v>
      </c>
      <c r="M28" s="93">
        <v>5</v>
      </c>
      <c r="N28" s="94"/>
      <c r="O28" s="94"/>
      <c r="P28" s="94"/>
      <c r="Q28" s="94"/>
      <c r="R28" s="95"/>
      <c r="S28" s="95"/>
      <c r="T28" s="135">
        <v>3</v>
      </c>
      <c r="U28" s="135">
        <v>4</v>
      </c>
      <c r="V28" s="135">
        <v>4</v>
      </c>
      <c r="W28" s="135">
        <v>5</v>
      </c>
      <c r="X28" s="96">
        <v>4</v>
      </c>
      <c r="Y28" s="96">
        <v>4</v>
      </c>
      <c r="Z28" s="96">
        <v>4</v>
      </c>
    </row>
    <row r="29" spans="1:26">
      <c r="A29" s="130">
        <v>28</v>
      </c>
      <c r="B29" s="130" t="s">
        <v>39</v>
      </c>
      <c r="C29" s="130" t="s">
        <v>55</v>
      </c>
      <c r="D29" s="91">
        <v>4</v>
      </c>
      <c r="E29" s="91">
        <v>4</v>
      </c>
      <c r="F29" s="91">
        <v>4</v>
      </c>
      <c r="G29" s="92">
        <v>4</v>
      </c>
      <c r="H29" s="92">
        <v>4</v>
      </c>
      <c r="I29" s="93">
        <v>4</v>
      </c>
      <c r="J29" s="93">
        <v>4</v>
      </c>
      <c r="K29" s="93">
        <v>4</v>
      </c>
      <c r="L29" s="93">
        <v>4</v>
      </c>
      <c r="M29" s="93">
        <v>4</v>
      </c>
      <c r="N29" s="94"/>
      <c r="O29" s="94"/>
      <c r="P29" s="94"/>
      <c r="Q29" s="94"/>
      <c r="R29" s="95"/>
      <c r="S29" s="95"/>
      <c r="T29" s="135">
        <v>2</v>
      </c>
      <c r="U29" s="135">
        <v>3</v>
      </c>
      <c r="V29" s="135">
        <v>5</v>
      </c>
      <c r="W29" s="135">
        <v>4</v>
      </c>
      <c r="X29" s="96">
        <v>4</v>
      </c>
      <c r="Y29" s="96">
        <v>4</v>
      </c>
      <c r="Z29" s="96">
        <v>4</v>
      </c>
    </row>
    <row r="30" spans="1:26">
      <c r="A30" s="130">
        <v>29</v>
      </c>
      <c r="B30" s="130" t="s">
        <v>57</v>
      </c>
      <c r="C30" s="130" t="s">
        <v>55</v>
      </c>
      <c r="D30" s="91">
        <v>5</v>
      </c>
      <c r="E30" s="91">
        <v>4</v>
      </c>
      <c r="F30" s="91">
        <v>4</v>
      </c>
      <c r="G30" s="92">
        <v>4</v>
      </c>
      <c r="H30" s="92">
        <v>4</v>
      </c>
      <c r="I30" s="93">
        <v>4</v>
      </c>
      <c r="J30" s="93">
        <v>4</v>
      </c>
      <c r="K30" s="93">
        <v>4</v>
      </c>
      <c r="L30" s="93">
        <v>4</v>
      </c>
      <c r="M30" s="93">
        <v>5</v>
      </c>
      <c r="N30" s="94"/>
      <c r="O30" s="94"/>
      <c r="P30" s="94"/>
      <c r="Q30" s="94"/>
      <c r="R30" s="95"/>
      <c r="S30" s="95"/>
      <c r="T30" s="135">
        <v>2</v>
      </c>
      <c r="U30" s="135">
        <v>4</v>
      </c>
      <c r="V30" s="135">
        <v>5</v>
      </c>
      <c r="W30" s="135">
        <v>5</v>
      </c>
      <c r="X30" s="96">
        <v>3</v>
      </c>
      <c r="Y30" s="96">
        <v>4</v>
      </c>
      <c r="Z30" s="96">
        <v>4</v>
      </c>
    </row>
    <row r="31" spans="1:26">
      <c r="A31" s="130">
        <v>30</v>
      </c>
      <c r="B31" s="130" t="s">
        <v>49</v>
      </c>
      <c r="C31" s="130" t="s">
        <v>55</v>
      </c>
      <c r="D31" s="91">
        <v>4</v>
      </c>
      <c r="E31" s="91">
        <v>4</v>
      </c>
      <c r="F31" s="91">
        <v>4</v>
      </c>
      <c r="G31" s="92">
        <v>4</v>
      </c>
      <c r="H31" s="92">
        <v>4</v>
      </c>
      <c r="I31" s="93">
        <v>4</v>
      </c>
      <c r="J31" s="93">
        <v>4</v>
      </c>
      <c r="K31" s="93">
        <v>4</v>
      </c>
      <c r="L31" s="93">
        <v>4</v>
      </c>
      <c r="M31" s="93">
        <v>4</v>
      </c>
      <c r="N31" s="94"/>
      <c r="O31" s="94"/>
      <c r="P31" s="94"/>
      <c r="Q31" s="94"/>
      <c r="R31" s="95"/>
      <c r="S31" s="95"/>
      <c r="T31" s="135">
        <v>4</v>
      </c>
      <c r="U31" s="135">
        <v>4</v>
      </c>
      <c r="V31" s="135">
        <v>4</v>
      </c>
      <c r="W31" s="135">
        <v>4</v>
      </c>
      <c r="X31" s="96">
        <v>4</v>
      </c>
      <c r="Y31" s="96">
        <v>4</v>
      </c>
      <c r="Z31" s="96">
        <v>4</v>
      </c>
    </row>
    <row r="32" spans="1:26">
      <c r="A32" s="130">
        <v>31</v>
      </c>
      <c r="B32" s="130" t="s">
        <v>39</v>
      </c>
      <c r="C32" s="130" t="s">
        <v>55</v>
      </c>
      <c r="D32" s="91">
        <v>5</v>
      </c>
      <c r="E32" s="91">
        <v>5</v>
      </c>
      <c r="F32" s="91">
        <v>5</v>
      </c>
      <c r="G32" s="92">
        <v>5</v>
      </c>
      <c r="H32" s="92">
        <v>5</v>
      </c>
      <c r="I32" s="93">
        <v>5</v>
      </c>
      <c r="J32" s="93">
        <v>5</v>
      </c>
      <c r="K32" s="93">
        <v>5</v>
      </c>
      <c r="L32" s="93">
        <v>5</v>
      </c>
      <c r="M32" s="93">
        <v>5</v>
      </c>
      <c r="N32" s="94"/>
      <c r="O32" s="94"/>
      <c r="P32" s="94"/>
      <c r="Q32" s="94"/>
      <c r="R32" s="95"/>
      <c r="S32" s="95"/>
      <c r="T32" s="135">
        <v>3</v>
      </c>
      <c r="U32" s="135">
        <v>4</v>
      </c>
      <c r="V32" s="135">
        <v>5</v>
      </c>
      <c r="W32" s="135">
        <v>5</v>
      </c>
      <c r="X32" s="96">
        <v>5</v>
      </c>
      <c r="Y32" s="96">
        <v>5</v>
      </c>
      <c r="Z32" s="96">
        <v>5</v>
      </c>
    </row>
    <row r="33" spans="1:26">
      <c r="A33" s="130">
        <v>32</v>
      </c>
      <c r="B33" s="130" t="s">
        <v>34</v>
      </c>
      <c r="C33" s="130" t="s">
        <v>55</v>
      </c>
      <c r="D33" s="91">
        <v>5</v>
      </c>
      <c r="E33" s="91">
        <v>5</v>
      </c>
      <c r="F33" s="91">
        <v>5</v>
      </c>
      <c r="G33" s="92">
        <v>5</v>
      </c>
      <c r="H33" s="92">
        <v>5</v>
      </c>
      <c r="I33" s="93">
        <v>5</v>
      </c>
      <c r="J33" s="93">
        <v>5</v>
      </c>
      <c r="K33" s="93">
        <v>5</v>
      </c>
      <c r="L33" s="93">
        <v>5</v>
      </c>
      <c r="M33" s="93">
        <v>5</v>
      </c>
      <c r="N33" s="94"/>
      <c r="O33" s="94"/>
      <c r="P33" s="94"/>
      <c r="Q33" s="94"/>
      <c r="R33" s="95"/>
      <c r="S33" s="95"/>
      <c r="T33" s="135">
        <v>1</v>
      </c>
      <c r="U33" s="135">
        <v>3</v>
      </c>
      <c r="V33" s="135">
        <v>4</v>
      </c>
      <c r="W33" s="135">
        <v>5</v>
      </c>
      <c r="X33" s="96">
        <v>5</v>
      </c>
      <c r="Y33" s="96">
        <v>5</v>
      </c>
      <c r="Z33" s="96">
        <v>5</v>
      </c>
    </row>
    <row r="34" spans="1:26">
      <c r="A34" s="130">
        <v>33</v>
      </c>
      <c r="B34" s="130" t="s">
        <v>46</v>
      </c>
      <c r="C34" s="130" t="s">
        <v>55</v>
      </c>
      <c r="D34" s="91">
        <v>5</v>
      </c>
      <c r="E34" s="91">
        <v>5</v>
      </c>
      <c r="F34" s="91">
        <v>5</v>
      </c>
      <c r="G34" s="92">
        <v>5</v>
      </c>
      <c r="H34" s="92">
        <v>5</v>
      </c>
      <c r="I34" s="93">
        <v>5</v>
      </c>
      <c r="J34" s="93">
        <v>5</v>
      </c>
      <c r="K34" s="93">
        <v>5</v>
      </c>
      <c r="L34" s="93">
        <v>5</v>
      </c>
      <c r="M34" s="93">
        <v>5</v>
      </c>
      <c r="N34" s="94"/>
      <c r="O34" s="94"/>
      <c r="P34" s="94"/>
      <c r="Q34" s="94"/>
      <c r="R34" s="95"/>
      <c r="S34" s="95"/>
      <c r="T34" s="135">
        <v>1</v>
      </c>
      <c r="U34" s="135">
        <v>4</v>
      </c>
      <c r="V34" s="135">
        <v>4</v>
      </c>
      <c r="W34" s="135">
        <v>5</v>
      </c>
      <c r="X34" s="96">
        <v>5</v>
      </c>
      <c r="Y34" s="96">
        <v>5</v>
      </c>
      <c r="Z34" s="96">
        <v>5</v>
      </c>
    </row>
    <row r="35" spans="1:26">
      <c r="A35" s="130">
        <v>34</v>
      </c>
      <c r="B35" s="130" t="s">
        <v>51</v>
      </c>
      <c r="C35" s="130" t="s">
        <v>55</v>
      </c>
      <c r="D35" s="91">
        <v>5</v>
      </c>
      <c r="E35" s="91">
        <v>5</v>
      </c>
      <c r="F35" s="91">
        <v>5</v>
      </c>
      <c r="G35" s="92">
        <v>5</v>
      </c>
      <c r="H35" s="92">
        <v>5</v>
      </c>
      <c r="I35" s="93">
        <v>5</v>
      </c>
      <c r="J35" s="93">
        <v>5</v>
      </c>
      <c r="K35" s="93">
        <v>5</v>
      </c>
      <c r="L35" s="93">
        <v>5</v>
      </c>
      <c r="M35" s="93">
        <v>5</v>
      </c>
      <c r="N35" s="94"/>
      <c r="O35" s="94"/>
      <c r="P35" s="94"/>
      <c r="Q35" s="94"/>
      <c r="R35" s="95"/>
      <c r="S35" s="95"/>
      <c r="T35" s="135">
        <v>5</v>
      </c>
      <c r="U35" s="135">
        <v>5</v>
      </c>
      <c r="V35" s="135">
        <v>5</v>
      </c>
      <c r="W35" s="135">
        <v>5</v>
      </c>
      <c r="X35" s="96">
        <v>5</v>
      </c>
      <c r="Y35" s="96">
        <v>5</v>
      </c>
      <c r="Z35" s="96">
        <v>5</v>
      </c>
    </row>
    <row r="36" spans="1:26">
      <c r="A36" s="130">
        <v>35</v>
      </c>
      <c r="B36" s="130" t="s">
        <v>64</v>
      </c>
      <c r="C36" s="130" t="s">
        <v>55</v>
      </c>
      <c r="D36" s="91">
        <v>5</v>
      </c>
      <c r="E36" s="91">
        <v>5</v>
      </c>
      <c r="F36" s="91">
        <v>5</v>
      </c>
      <c r="G36" s="92">
        <v>5</v>
      </c>
      <c r="H36" s="92">
        <v>5</v>
      </c>
      <c r="I36" s="93">
        <v>5</v>
      </c>
      <c r="J36" s="93">
        <v>3</v>
      </c>
      <c r="K36" s="93">
        <v>4</v>
      </c>
      <c r="L36" s="93">
        <v>4</v>
      </c>
      <c r="M36" s="93">
        <v>4</v>
      </c>
      <c r="N36" s="94"/>
      <c r="O36" s="94"/>
      <c r="P36" s="94"/>
      <c r="Q36" s="94"/>
      <c r="R36" s="95"/>
      <c r="S36" s="95"/>
      <c r="T36" s="135">
        <v>3</v>
      </c>
      <c r="U36" s="135">
        <v>4</v>
      </c>
      <c r="V36" s="135">
        <v>3</v>
      </c>
      <c r="W36" s="135">
        <v>4</v>
      </c>
      <c r="X36" s="96">
        <v>3</v>
      </c>
      <c r="Y36" s="96">
        <v>3</v>
      </c>
      <c r="Z36" s="96">
        <v>3</v>
      </c>
    </row>
    <row r="37" spans="1:26">
      <c r="A37" s="130">
        <v>36</v>
      </c>
      <c r="B37" s="130" t="s">
        <v>45</v>
      </c>
      <c r="C37" s="130" t="s">
        <v>55</v>
      </c>
      <c r="D37" s="91">
        <v>4</v>
      </c>
      <c r="E37" s="91">
        <v>4</v>
      </c>
      <c r="F37" s="91">
        <v>4</v>
      </c>
      <c r="G37" s="92">
        <v>4</v>
      </c>
      <c r="H37" s="92">
        <v>4</v>
      </c>
      <c r="I37" s="93">
        <v>4</v>
      </c>
      <c r="J37" s="93">
        <v>4</v>
      </c>
      <c r="K37" s="93">
        <v>4</v>
      </c>
      <c r="L37" s="93">
        <v>4</v>
      </c>
      <c r="M37" s="93">
        <v>4</v>
      </c>
      <c r="N37" s="94"/>
      <c r="O37" s="94"/>
      <c r="P37" s="94"/>
      <c r="Q37" s="94"/>
      <c r="R37" s="95"/>
      <c r="S37" s="95"/>
      <c r="T37" s="135">
        <v>3</v>
      </c>
      <c r="U37" s="135">
        <v>4</v>
      </c>
      <c r="V37" s="135">
        <v>4</v>
      </c>
      <c r="W37" s="135">
        <v>4</v>
      </c>
      <c r="X37" s="96">
        <v>4</v>
      </c>
      <c r="Y37" s="96">
        <v>4</v>
      </c>
      <c r="Z37" s="96">
        <v>4</v>
      </c>
    </row>
    <row r="38" spans="1:26">
      <c r="A38" s="130">
        <v>37</v>
      </c>
      <c r="B38" s="130" t="s">
        <v>64</v>
      </c>
      <c r="C38" s="130" t="s">
        <v>55</v>
      </c>
      <c r="D38" s="91">
        <v>4</v>
      </c>
      <c r="E38" s="91">
        <v>4</v>
      </c>
      <c r="F38" s="91">
        <v>5</v>
      </c>
      <c r="G38" s="92">
        <v>5</v>
      </c>
      <c r="H38" s="92">
        <v>5</v>
      </c>
      <c r="I38" s="93">
        <v>5</v>
      </c>
      <c r="J38" s="93">
        <v>4</v>
      </c>
      <c r="K38" s="93">
        <v>4</v>
      </c>
      <c r="L38" s="93">
        <v>4</v>
      </c>
      <c r="M38" s="93">
        <v>4</v>
      </c>
      <c r="N38" s="94"/>
      <c r="O38" s="94"/>
      <c r="P38" s="94"/>
      <c r="Q38" s="94"/>
      <c r="R38" s="95"/>
      <c r="S38" s="95"/>
      <c r="T38" s="135">
        <v>1</v>
      </c>
      <c r="U38" s="135">
        <v>3</v>
      </c>
      <c r="V38" s="135">
        <v>4</v>
      </c>
      <c r="W38" s="135">
        <v>5</v>
      </c>
      <c r="X38" s="96">
        <v>4</v>
      </c>
      <c r="Y38" s="96">
        <v>4</v>
      </c>
      <c r="Z38" s="96">
        <v>4</v>
      </c>
    </row>
    <row r="39" spans="1:26">
      <c r="A39" s="130">
        <v>38</v>
      </c>
      <c r="B39" s="130" t="s">
        <v>37</v>
      </c>
      <c r="C39" s="130" t="s">
        <v>55</v>
      </c>
      <c r="D39" s="91">
        <v>4</v>
      </c>
      <c r="E39" s="91">
        <v>4</v>
      </c>
      <c r="F39" s="91">
        <v>4</v>
      </c>
      <c r="G39" s="92">
        <v>3</v>
      </c>
      <c r="H39" s="92">
        <v>4</v>
      </c>
      <c r="I39" s="93">
        <v>3</v>
      </c>
      <c r="J39" s="93">
        <v>3</v>
      </c>
      <c r="K39" s="93">
        <v>3</v>
      </c>
      <c r="L39" s="93">
        <v>3</v>
      </c>
      <c r="M39" s="93">
        <v>3</v>
      </c>
      <c r="N39" s="94"/>
      <c r="O39" s="94"/>
      <c r="P39" s="94"/>
      <c r="Q39" s="94"/>
      <c r="R39" s="95"/>
      <c r="S39" s="95"/>
      <c r="T39" s="135">
        <v>2</v>
      </c>
      <c r="U39" s="135">
        <v>4</v>
      </c>
      <c r="V39" s="135">
        <v>4</v>
      </c>
      <c r="W39" s="135">
        <v>4</v>
      </c>
      <c r="X39" s="96">
        <v>3</v>
      </c>
      <c r="Y39" s="96">
        <v>4</v>
      </c>
      <c r="Z39" s="96">
        <v>4</v>
      </c>
    </row>
    <row r="40" spans="1:26">
      <c r="A40" s="130">
        <v>39</v>
      </c>
      <c r="B40" s="130" t="s">
        <v>35</v>
      </c>
      <c r="C40" s="130" t="s">
        <v>55</v>
      </c>
      <c r="D40" s="91">
        <v>4</v>
      </c>
      <c r="E40" s="91">
        <v>4</v>
      </c>
      <c r="F40" s="91">
        <v>4</v>
      </c>
      <c r="G40" s="92">
        <v>4</v>
      </c>
      <c r="H40" s="92">
        <v>3</v>
      </c>
      <c r="I40" s="93">
        <v>4</v>
      </c>
      <c r="J40" s="93">
        <v>3</v>
      </c>
      <c r="K40" s="93">
        <v>4</v>
      </c>
      <c r="L40" s="93">
        <v>4</v>
      </c>
      <c r="M40" s="93">
        <v>4</v>
      </c>
      <c r="N40" s="94"/>
      <c r="O40" s="94"/>
      <c r="P40" s="94"/>
      <c r="Q40" s="94"/>
      <c r="R40" s="95"/>
      <c r="S40" s="95"/>
      <c r="T40" s="135">
        <v>2</v>
      </c>
      <c r="U40" s="135">
        <v>3</v>
      </c>
      <c r="V40" s="135">
        <v>4</v>
      </c>
      <c r="W40" s="135">
        <v>4</v>
      </c>
      <c r="X40" s="96">
        <v>3</v>
      </c>
      <c r="Y40" s="96">
        <v>3</v>
      </c>
      <c r="Z40" s="96">
        <v>3</v>
      </c>
    </row>
    <row r="41" spans="1:26" ht="37.5">
      <c r="A41" s="130">
        <v>40</v>
      </c>
      <c r="B41" s="130" t="s">
        <v>66</v>
      </c>
      <c r="C41" s="130" t="s">
        <v>55</v>
      </c>
      <c r="D41" s="91">
        <v>5</v>
      </c>
      <c r="E41" s="91">
        <v>5</v>
      </c>
      <c r="F41" s="91">
        <v>5</v>
      </c>
      <c r="G41" s="92">
        <v>5</v>
      </c>
      <c r="H41" s="92">
        <v>5</v>
      </c>
      <c r="I41" s="93">
        <v>5</v>
      </c>
      <c r="J41" s="93">
        <v>5</v>
      </c>
      <c r="K41" s="93">
        <v>5</v>
      </c>
      <c r="L41" s="93">
        <v>5</v>
      </c>
      <c r="M41" s="93">
        <v>5</v>
      </c>
      <c r="N41" s="94"/>
      <c r="O41" s="94"/>
      <c r="P41" s="94"/>
      <c r="Q41" s="94"/>
      <c r="R41" s="95"/>
      <c r="S41" s="95"/>
      <c r="T41" s="135">
        <v>3</v>
      </c>
      <c r="U41" s="135">
        <v>5</v>
      </c>
      <c r="V41" s="135">
        <v>5</v>
      </c>
      <c r="W41" s="135">
        <v>5</v>
      </c>
      <c r="X41" s="96">
        <v>5</v>
      </c>
      <c r="Y41" s="96">
        <v>5</v>
      </c>
      <c r="Z41" s="96">
        <v>5</v>
      </c>
    </row>
    <row r="42" spans="1:26">
      <c r="A42" s="130">
        <v>41</v>
      </c>
      <c r="B42" s="130" t="s">
        <v>51</v>
      </c>
      <c r="C42" s="130" t="s">
        <v>55</v>
      </c>
      <c r="D42" s="91">
        <v>4</v>
      </c>
      <c r="E42" s="91">
        <v>4</v>
      </c>
      <c r="F42" s="91">
        <v>4</v>
      </c>
      <c r="G42" s="92">
        <v>4</v>
      </c>
      <c r="H42" s="92">
        <v>4</v>
      </c>
      <c r="I42" s="93">
        <v>4</v>
      </c>
      <c r="J42" s="93">
        <v>4</v>
      </c>
      <c r="K42" s="93">
        <v>4</v>
      </c>
      <c r="L42" s="93">
        <v>4</v>
      </c>
      <c r="M42" s="93">
        <v>4</v>
      </c>
      <c r="N42" s="94"/>
      <c r="O42" s="94"/>
      <c r="P42" s="94"/>
      <c r="Q42" s="94"/>
      <c r="R42" s="95"/>
      <c r="S42" s="95"/>
      <c r="T42" s="135">
        <v>2</v>
      </c>
      <c r="U42" s="135">
        <v>3</v>
      </c>
      <c r="V42" s="135">
        <v>4</v>
      </c>
      <c r="W42" s="135">
        <v>4</v>
      </c>
      <c r="X42" s="96">
        <v>3</v>
      </c>
      <c r="Y42" s="96">
        <v>3</v>
      </c>
      <c r="Z42" s="96">
        <v>3</v>
      </c>
    </row>
    <row r="43" spans="1:26">
      <c r="A43" s="130">
        <v>42</v>
      </c>
      <c r="B43" s="130" t="s">
        <v>57</v>
      </c>
      <c r="C43" s="130" t="s">
        <v>55</v>
      </c>
      <c r="D43" s="91">
        <v>5</v>
      </c>
      <c r="E43" s="91">
        <v>5</v>
      </c>
      <c r="F43" s="91">
        <v>5</v>
      </c>
      <c r="G43" s="92">
        <v>4</v>
      </c>
      <c r="H43" s="92">
        <v>4</v>
      </c>
      <c r="I43" s="93">
        <v>5</v>
      </c>
      <c r="J43" s="93">
        <v>5</v>
      </c>
      <c r="K43" s="93">
        <v>5</v>
      </c>
      <c r="L43" s="93">
        <v>5</v>
      </c>
      <c r="M43" s="93">
        <v>5</v>
      </c>
      <c r="N43" s="94"/>
      <c r="O43" s="94"/>
      <c r="P43" s="94"/>
      <c r="Q43" s="94"/>
      <c r="R43" s="95"/>
      <c r="S43" s="95"/>
      <c r="T43" s="135">
        <v>5</v>
      </c>
      <c r="U43" s="135">
        <v>5</v>
      </c>
      <c r="V43" s="135">
        <v>5</v>
      </c>
      <c r="W43" s="135">
        <v>5</v>
      </c>
      <c r="X43" s="96">
        <v>5</v>
      </c>
      <c r="Y43" s="96">
        <v>5</v>
      </c>
      <c r="Z43" s="96">
        <v>5</v>
      </c>
    </row>
    <row r="44" spans="1:26">
      <c r="A44" s="130">
        <v>43</v>
      </c>
      <c r="B44" s="130" t="s">
        <v>64</v>
      </c>
      <c r="C44" s="130" t="s">
        <v>55</v>
      </c>
      <c r="D44" s="91">
        <v>5</v>
      </c>
      <c r="E44" s="91">
        <v>5</v>
      </c>
      <c r="F44" s="91">
        <v>5</v>
      </c>
      <c r="G44" s="92">
        <v>5</v>
      </c>
      <c r="H44" s="92">
        <v>5</v>
      </c>
      <c r="I44" s="93">
        <v>5</v>
      </c>
      <c r="J44" s="93">
        <v>5</v>
      </c>
      <c r="K44" s="93">
        <v>5</v>
      </c>
      <c r="L44" s="93">
        <v>5</v>
      </c>
      <c r="M44" s="93">
        <v>5</v>
      </c>
      <c r="N44" s="94"/>
      <c r="O44" s="94"/>
      <c r="P44" s="94"/>
      <c r="Q44" s="94"/>
      <c r="R44" s="95"/>
      <c r="S44" s="95"/>
      <c r="T44" s="135">
        <v>2</v>
      </c>
      <c r="U44" s="135">
        <v>4</v>
      </c>
      <c r="V44" s="135">
        <v>5</v>
      </c>
      <c r="W44" s="135">
        <v>5</v>
      </c>
      <c r="X44" s="96">
        <v>3</v>
      </c>
      <c r="Y44" s="96">
        <v>4</v>
      </c>
      <c r="Z44" s="96">
        <v>5</v>
      </c>
    </row>
    <row r="45" spans="1:26">
      <c r="A45" s="130">
        <v>44</v>
      </c>
      <c r="B45" s="130" t="s">
        <v>39</v>
      </c>
      <c r="C45" s="130" t="s">
        <v>55</v>
      </c>
      <c r="D45" s="91">
        <v>5</v>
      </c>
      <c r="E45" s="91">
        <v>5</v>
      </c>
      <c r="F45" s="91">
        <v>5</v>
      </c>
      <c r="G45" s="92">
        <v>5</v>
      </c>
      <c r="H45" s="92">
        <v>5</v>
      </c>
      <c r="I45" s="93">
        <v>5</v>
      </c>
      <c r="J45" s="93">
        <v>4</v>
      </c>
      <c r="K45" s="93">
        <v>5</v>
      </c>
      <c r="L45" s="93">
        <v>5</v>
      </c>
      <c r="M45" s="93">
        <v>5</v>
      </c>
      <c r="N45" s="94"/>
      <c r="O45" s="94"/>
      <c r="P45" s="94"/>
      <c r="Q45" s="94"/>
      <c r="R45" s="95"/>
      <c r="S45" s="95"/>
      <c r="T45" s="135">
        <v>1</v>
      </c>
      <c r="U45" s="135">
        <v>3</v>
      </c>
      <c r="V45" s="135">
        <v>5</v>
      </c>
      <c r="W45" s="135">
        <v>4</v>
      </c>
      <c r="X45" s="96">
        <v>3</v>
      </c>
      <c r="Y45" s="96">
        <v>5</v>
      </c>
      <c r="Z45" s="96">
        <v>4</v>
      </c>
    </row>
    <row r="46" spans="1:26">
      <c r="A46" s="130">
        <v>45</v>
      </c>
      <c r="B46" s="130" t="s">
        <v>49</v>
      </c>
      <c r="C46" s="130" t="s">
        <v>55</v>
      </c>
      <c r="D46" s="91">
        <v>5</v>
      </c>
      <c r="E46" s="91">
        <v>5</v>
      </c>
      <c r="F46" s="91">
        <v>5</v>
      </c>
      <c r="G46" s="92">
        <v>5</v>
      </c>
      <c r="H46" s="92">
        <v>5</v>
      </c>
      <c r="I46" s="93">
        <v>5</v>
      </c>
      <c r="J46" s="93">
        <v>5</v>
      </c>
      <c r="K46" s="93">
        <v>5</v>
      </c>
      <c r="L46" s="93">
        <v>5</v>
      </c>
      <c r="M46" s="93">
        <v>5</v>
      </c>
      <c r="N46" s="94"/>
      <c r="O46" s="94"/>
      <c r="P46" s="94"/>
      <c r="Q46" s="94"/>
      <c r="R46" s="95"/>
      <c r="S46" s="95"/>
      <c r="T46" s="135">
        <v>2</v>
      </c>
      <c r="U46" s="135">
        <v>4</v>
      </c>
      <c r="V46" s="135">
        <v>5</v>
      </c>
      <c r="W46" s="135">
        <v>5</v>
      </c>
      <c r="X46" s="96">
        <v>5</v>
      </c>
      <c r="Y46" s="96">
        <v>5</v>
      </c>
      <c r="Z46" s="96">
        <v>5</v>
      </c>
    </row>
    <row r="47" spans="1:26">
      <c r="A47" s="130">
        <v>46</v>
      </c>
      <c r="B47" s="130" t="s">
        <v>67</v>
      </c>
      <c r="C47" s="130" t="s">
        <v>55</v>
      </c>
      <c r="D47" s="91">
        <v>5</v>
      </c>
      <c r="E47" s="91">
        <v>4</v>
      </c>
      <c r="F47" s="91">
        <v>4</v>
      </c>
      <c r="G47" s="92">
        <v>4</v>
      </c>
      <c r="H47" s="92">
        <v>4</v>
      </c>
      <c r="I47" s="93">
        <v>5</v>
      </c>
      <c r="J47" s="93">
        <v>4</v>
      </c>
      <c r="K47" s="93">
        <v>4</v>
      </c>
      <c r="L47" s="93">
        <v>4</v>
      </c>
      <c r="M47" s="93">
        <v>4</v>
      </c>
      <c r="N47" s="94"/>
      <c r="O47" s="94"/>
      <c r="P47" s="94"/>
      <c r="Q47" s="94"/>
      <c r="R47" s="95"/>
      <c r="S47" s="95"/>
      <c r="T47" s="135">
        <v>2</v>
      </c>
      <c r="U47" s="135">
        <v>4</v>
      </c>
      <c r="V47" s="135">
        <v>4</v>
      </c>
      <c r="W47" s="135">
        <v>4</v>
      </c>
      <c r="X47" s="96">
        <v>3</v>
      </c>
      <c r="Y47" s="96">
        <v>3</v>
      </c>
      <c r="Z47" s="96">
        <v>4</v>
      </c>
    </row>
    <row r="48" spans="1:26" ht="37.5">
      <c r="A48" s="130">
        <v>47</v>
      </c>
      <c r="B48" s="130" t="s">
        <v>65</v>
      </c>
      <c r="C48" s="130" t="s">
        <v>55</v>
      </c>
      <c r="D48" s="91">
        <v>4</v>
      </c>
      <c r="E48" s="91">
        <v>4</v>
      </c>
      <c r="F48" s="91">
        <v>5</v>
      </c>
      <c r="G48" s="92">
        <v>4</v>
      </c>
      <c r="H48" s="92">
        <v>4</v>
      </c>
      <c r="I48" s="93">
        <v>4</v>
      </c>
      <c r="J48" s="93">
        <v>4</v>
      </c>
      <c r="K48" s="93">
        <v>4</v>
      </c>
      <c r="L48" s="93">
        <v>4</v>
      </c>
      <c r="M48" s="93">
        <v>4</v>
      </c>
      <c r="N48" s="94"/>
      <c r="O48" s="94"/>
      <c r="P48" s="94"/>
      <c r="Q48" s="94"/>
      <c r="R48" s="95"/>
      <c r="S48" s="95"/>
      <c r="T48" s="135">
        <v>1</v>
      </c>
      <c r="U48" s="135">
        <v>3</v>
      </c>
      <c r="V48" s="135">
        <v>4</v>
      </c>
      <c r="W48" s="135">
        <v>5</v>
      </c>
      <c r="X48" s="96">
        <v>4</v>
      </c>
      <c r="Y48" s="96">
        <v>4</v>
      </c>
      <c r="Z48" s="96">
        <v>4</v>
      </c>
    </row>
    <row r="49" spans="1:26">
      <c r="A49" s="130">
        <v>48</v>
      </c>
      <c r="B49" s="130" t="s">
        <v>68</v>
      </c>
      <c r="C49" s="130" t="s">
        <v>55</v>
      </c>
      <c r="D49" s="91">
        <v>5</v>
      </c>
      <c r="E49" s="91">
        <v>4</v>
      </c>
      <c r="F49" s="91">
        <v>5</v>
      </c>
      <c r="G49" s="92">
        <v>5</v>
      </c>
      <c r="H49" s="92">
        <v>4</v>
      </c>
      <c r="I49" s="93">
        <v>5</v>
      </c>
      <c r="J49" s="93">
        <v>3</v>
      </c>
      <c r="K49" s="93">
        <v>5</v>
      </c>
      <c r="L49" s="93">
        <v>5</v>
      </c>
      <c r="M49" s="93">
        <v>5</v>
      </c>
      <c r="N49" s="94"/>
      <c r="O49" s="94"/>
      <c r="P49" s="94"/>
      <c r="Q49" s="94"/>
      <c r="R49" s="95"/>
      <c r="S49" s="95"/>
      <c r="T49" s="135">
        <v>4</v>
      </c>
      <c r="U49" s="135">
        <v>5</v>
      </c>
      <c r="V49" s="135">
        <v>4</v>
      </c>
      <c r="W49" s="135">
        <v>4</v>
      </c>
      <c r="X49" s="96">
        <v>4</v>
      </c>
      <c r="Y49" s="96">
        <v>5</v>
      </c>
      <c r="Z49" s="96">
        <v>5</v>
      </c>
    </row>
    <row r="50" spans="1:26">
      <c r="A50" s="130">
        <v>49</v>
      </c>
      <c r="B50" s="130" t="s">
        <v>39</v>
      </c>
      <c r="C50" s="130" t="s">
        <v>55</v>
      </c>
      <c r="D50" s="91">
        <v>5</v>
      </c>
      <c r="E50" s="91">
        <v>5</v>
      </c>
      <c r="F50" s="91">
        <v>5</v>
      </c>
      <c r="G50" s="92">
        <v>5</v>
      </c>
      <c r="H50" s="92">
        <v>5</v>
      </c>
      <c r="I50" s="93">
        <v>5</v>
      </c>
      <c r="J50" s="93">
        <v>5</v>
      </c>
      <c r="K50" s="93">
        <v>5</v>
      </c>
      <c r="L50" s="93">
        <v>5</v>
      </c>
      <c r="M50" s="93">
        <v>5</v>
      </c>
      <c r="N50" s="94"/>
      <c r="O50" s="94"/>
      <c r="P50" s="94"/>
      <c r="Q50" s="94"/>
      <c r="R50" s="95"/>
      <c r="S50" s="95"/>
      <c r="T50" s="135">
        <v>1</v>
      </c>
      <c r="U50" s="135">
        <v>4</v>
      </c>
      <c r="V50" s="135">
        <v>5</v>
      </c>
      <c r="W50" s="135">
        <v>4</v>
      </c>
      <c r="X50" s="96">
        <v>3</v>
      </c>
      <c r="Y50" s="96">
        <v>3</v>
      </c>
      <c r="Z50" s="96">
        <v>4</v>
      </c>
    </row>
    <row r="51" spans="1:26">
      <c r="A51" s="130">
        <v>50</v>
      </c>
      <c r="B51" s="130" t="s">
        <v>37</v>
      </c>
      <c r="C51" s="130" t="s">
        <v>55</v>
      </c>
      <c r="D51" s="91">
        <v>5</v>
      </c>
      <c r="E51" s="91">
        <v>5</v>
      </c>
      <c r="F51" s="91">
        <v>5</v>
      </c>
      <c r="G51" s="92">
        <v>4</v>
      </c>
      <c r="H51" s="92">
        <v>4</v>
      </c>
      <c r="I51" s="93">
        <v>5</v>
      </c>
      <c r="J51" s="93">
        <v>5</v>
      </c>
      <c r="K51" s="93">
        <v>5</v>
      </c>
      <c r="L51" s="93">
        <v>5</v>
      </c>
      <c r="M51" s="93">
        <v>5</v>
      </c>
      <c r="N51" s="94"/>
      <c r="O51" s="94"/>
      <c r="P51" s="94"/>
      <c r="Q51" s="94"/>
      <c r="R51" s="95"/>
      <c r="S51" s="95"/>
      <c r="T51" s="135">
        <v>2</v>
      </c>
      <c r="U51" s="135">
        <v>4</v>
      </c>
      <c r="V51" s="135">
        <v>5</v>
      </c>
      <c r="W51" s="135">
        <v>4</v>
      </c>
      <c r="X51" s="96">
        <v>4</v>
      </c>
      <c r="Y51" s="96">
        <v>4</v>
      </c>
      <c r="Z51" s="96">
        <v>4</v>
      </c>
    </row>
    <row r="52" spans="1:26">
      <c r="A52" s="130">
        <v>51</v>
      </c>
      <c r="B52" s="130" t="s">
        <v>69</v>
      </c>
      <c r="C52" s="130" t="s">
        <v>55</v>
      </c>
      <c r="D52" s="91">
        <v>3</v>
      </c>
      <c r="E52" s="91">
        <v>5</v>
      </c>
      <c r="F52" s="91">
        <v>5</v>
      </c>
      <c r="G52" s="92">
        <v>5</v>
      </c>
      <c r="H52" s="92">
        <v>5</v>
      </c>
      <c r="I52" s="93">
        <v>3</v>
      </c>
      <c r="J52" s="93">
        <v>1</v>
      </c>
      <c r="K52" s="93">
        <v>5</v>
      </c>
      <c r="L52" s="93">
        <v>5</v>
      </c>
      <c r="M52" s="93">
        <v>5</v>
      </c>
      <c r="N52" s="94"/>
      <c r="O52" s="94"/>
      <c r="P52" s="94"/>
      <c r="Q52" s="94"/>
      <c r="R52" s="95"/>
      <c r="S52" s="95"/>
      <c r="T52" s="135">
        <v>1</v>
      </c>
      <c r="U52" s="135">
        <v>3</v>
      </c>
      <c r="V52" s="135">
        <v>4</v>
      </c>
      <c r="W52" s="135">
        <v>4</v>
      </c>
      <c r="X52" s="96">
        <v>3</v>
      </c>
      <c r="Y52" s="96">
        <v>4</v>
      </c>
      <c r="Z52" s="96">
        <v>5</v>
      </c>
    </row>
    <row r="53" spans="1:26" ht="37.5">
      <c r="A53" s="130">
        <v>52</v>
      </c>
      <c r="B53" s="130" t="s">
        <v>66</v>
      </c>
      <c r="C53" s="130" t="s">
        <v>55</v>
      </c>
      <c r="D53" s="91">
        <v>4</v>
      </c>
      <c r="E53" s="91">
        <v>4</v>
      </c>
      <c r="F53" s="91">
        <v>4</v>
      </c>
      <c r="G53" s="92">
        <v>4</v>
      </c>
      <c r="H53" s="92">
        <v>4</v>
      </c>
      <c r="I53" s="93">
        <v>4</v>
      </c>
      <c r="J53" s="93">
        <v>2</v>
      </c>
      <c r="K53" s="93">
        <v>3</v>
      </c>
      <c r="L53" s="93">
        <v>4</v>
      </c>
      <c r="M53" s="93">
        <v>4</v>
      </c>
      <c r="N53" s="94"/>
      <c r="O53" s="94"/>
      <c r="P53" s="94"/>
      <c r="Q53" s="94"/>
      <c r="R53" s="95"/>
      <c r="S53" s="95"/>
      <c r="T53" s="135">
        <v>1</v>
      </c>
      <c r="U53" s="135">
        <v>4</v>
      </c>
      <c r="V53" s="135">
        <v>4</v>
      </c>
      <c r="W53" s="135">
        <v>5</v>
      </c>
      <c r="X53" s="96">
        <v>3</v>
      </c>
      <c r="Y53" s="96">
        <v>3</v>
      </c>
      <c r="Z53" s="96">
        <v>3</v>
      </c>
    </row>
    <row r="54" spans="1:26" ht="37.5">
      <c r="A54" s="130">
        <v>53</v>
      </c>
      <c r="B54" s="130" t="s">
        <v>65</v>
      </c>
      <c r="C54" s="130" t="s">
        <v>55</v>
      </c>
      <c r="D54" s="91">
        <v>5</v>
      </c>
      <c r="E54" s="91">
        <v>5</v>
      </c>
      <c r="F54" s="91">
        <v>4</v>
      </c>
      <c r="G54" s="92">
        <v>5</v>
      </c>
      <c r="H54" s="92">
        <v>5</v>
      </c>
      <c r="I54" s="93">
        <v>5</v>
      </c>
      <c r="J54" s="93">
        <v>5</v>
      </c>
      <c r="K54" s="93">
        <v>5</v>
      </c>
      <c r="L54" s="93">
        <v>5</v>
      </c>
      <c r="M54" s="93">
        <v>5</v>
      </c>
      <c r="N54" s="94"/>
      <c r="O54" s="94"/>
      <c r="P54" s="94"/>
      <c r="Q54" s="94"/>
      <c r="R54" s="95"/>
      <c r="S54" s="95"/>
      <c r="T54" s="135">
        <v>4</v>
      </c>
      <c r="U54" s="135">
        <v>5</v>
      </c>
      <c r="V54" s="135">
        <v>5</v>
      </c>
      <c r="W54" s="135">
        <v>5</v>
      </c>
      <c r="X54" s="96">
        <v>5</v>
      </c>
      <c r="Y54" s="96">
        <v>5</v>
      </c>
      <c r="Z54" s="96">
        <v>5</v>
      </c>
    </row>
    <row r="55" spans="1:26">
      <c r="A55" s="130">
        <v>54</v>
      </c>
      <c r="B55" s="130" t="s">
        <v>46</v>
      </c>
      <c r="C55" s="130" t="s">
        <v>55</v>
      </c>
      <c r="D55" s="91">
        <v>5</v>
      </c>
      <c r="E55" s="91">
        <v>5</v>
      </c>
      <c r="F55" s="91">
        <v>5</v>
      </c>
      <c r="G55" s="92">
        <v>5</v>
      </c>
      <c r="H55" s="92">
        <v>5</v>
      </c>
      <c r="I55" s="93">
        <v>5</v>
      </c>
      <c r="J55" s="93">
        <v>3</v>
      </c>
      <c r="K55" s="93">
        <v>5</v>
      </c>
      <c r="L55" s="93">
        <v>5</v>
      </c>
      <c r="M55" s="93">
        <v>5</v>
      </c>
      <c r="N55" s="94"/>
      <c r="O55" s="94"/>
      <c r="P55" s="94"/>
      <c r="Q55" s="94"/>
      <c r="R55" s="95"/>
      <c r="S55" s="95"/>
      <c r="T55" s="135">
        <v>3</v>
      </c>
      <c r="U55" s="135">
        <v>4</v>
      </c>
      <c r="V55" s="135">
        <v>5</v>
      </c>
      <c r="W55" s="135">
        <v>5</v>
      </c>
      <c r="X55" s="96">
        <v>5</v>
      </c>
      <c r="Y55" s="96">
        <v>5</v>
      </c>
      <c r="Z55" s="96">
        <v>5</v>
      </c>
    </row>
    <row r="56" spans="1:26">
      <c r="A56" s="130">
        <v>55</v>
      </c>
      <c r="B56" s="130" t="s">
        <v>39</v>
      </c>
      <c r="C56" s="130" t="s">
        <v>55</v>
      </c>
      <c r="D56" s="91">
        <v>5</v>
      </c>
      <c r="E56" s="91">
        <v>5</v>
      </c>
      <c r="F56" s="91">
        <v>4</v>
      </c>
      <c r="G56" s="92">
        <v>5</v>
      </c>
      <c r="H56" s="92">
        <v>5</v>
      </c>
      <c r="I56" s="93">
        <v>5</v>
      </c>
      <c r="J56" s="93">
        <v>4</v>
      </c>
      <c r="K56" s="93">
        <v>4</v>
      </c>
      <c r="L56" s="93">
        <v>4</v>
      </c>
      <c r="M56" s="93">
        <v>5</v>
      </c>
      <c r="N56" s="94"/>
      <c r="O56" s="94"/>
      <c r="P56" s="94"/>
      <c r="Q56" s="94"/>
      <c r="R56" s="95"/>
      <c r="S56" s="95"/>
      <c r="T56" s="135">
        <v>4</v>
      </c>
      <c r="U56" s="135">
        <v>4</v>
      </c>
      <c r="V56" s="135">
        <v>4</v>
      </c>
      <c r="W56" s="135">
        <v>4</v>
      </c>
      <c r="X56" s="96">
        <v>4</v>
      </c>
      <c r="Y56" s="96">
        <v>4</v>
      </c>
      <c r="Z56" s="96">
        <v>4</v>
      </c>
    </row>
    <row r="57" spans="1:26">
      <c r="A57" s="130">
        <v>56</v>
      </c>
      <c r="B57" s="130" t="s">
        <v>39</v>
      </c>
      <c r="C57" s="130" t="s">
        <v>55</v>
      </c>
      <c r="D57" s="91">
        <v>5</v>
      </c>
      <c r="E57" s="91">
        <v>5</v>
      </c>
      <c r="F57" s="91">
        <v>5</v>
      </c>
      <c r="G57" s="92">
        <v>5</v>
      </c>
      <c r="H57" s="92">
        <v>5</v>
      </c>
      <c r="I57" s="93">
        <v>5</v>
      </c>
      <c r="J57" s="93">
        <v>5</v>
      </c>
      <c r="K57" s="93">
        <v>5</v>
      </c>
      <c r="L57" s="93">
        <v>5</v>
      </c>
      <c r="M57" s="93">
        <v>5</v>
      </c>
      <c r="N57" s="94"/>
      <c r="O57" s="94"/>
      <c r="P57" s="94"/>
      <c r="Q57" s="94"/>
      <c r="R57" s="95"/>
      <c r="S57" s="95"/>
      <c r="T57" s="135">
        <v>4</v>
      </c>
      <c r="U57" s="135">
        <v>4</v>
      </c>
      <c r="V57" s="135">
        <v>4</v>
      </c>
      <c r="W57" s="135">
        <v>4</v>
      </c>
      <c r="X57" s="96">
        <v>4</v>
      </c>
      <c r="Y57" s="96">
        <v>4</v>
      </c>
      <c r="Z57" s="96">
        <v>4</v>
      </c>
    </row>
    <row r="58" spans="1:26">
      <c r="A58" s="130">
        <v>57</v>
      </c>
      <c r="B58" s="130" t="s">
        <v>37</v>
      </c>
      <c r="C58" s="130" t="s">
        <v>55</v>
      </c>
      <c r="D58" s="91">
        <v>4</v>
      </c>
      <c r="E58" s="91">
        <v>3</v>
      </c>
      <c r="F58" s="91">
        <v>3</v>
      </c>
      <c r="G58" s="92">
        <v>4</v>
      </c>
      <c r="H58" s="92">
        <v>4</v>
      </c>
      <c r="I58" s="93">
        <v>4</v>
      </c>
      <c r="J58" s="93">
        <v>4</v>
      </c>
      <c r="K58" s="93">
        <v>4</v>
      </c>
      <c r="L58" s="93">
        <v>4</v>
      </c>
      <c r="M58" s="93">
        <v>4</v>
      </c>
      <c r="N58" s="94"/>
      <c r="O58" s="94"/>
      <c r="P58" s="94"/>
      <c r="Q58" s="94"/>
      <c r="R58" s="95"/>
      <c r="S58" s="95"/>
      <c r="T58" s="135">
        <v>4</v>
      </c>
      <c r="U58" s="135">
        <v>4</v>
      </c>
      <c r="V58" s="135">
        <v>4</v>
      </c>
      <c r="W58" s="135">
        <v>4</v>
      </c>
      <c r="X58" s="96">
        <v>4</v>
      </c>
      <c r="Y58" s="96">
        <v>4</v>
      </c>
      <c r="Z58" s="96">
        <v>4</v>
      </c>
    </row>
    <row r="59" spans="1:26">
      <c r="A59" s="130">
        <v>58</v>
      </c>
      <c r="B59" s="130" t="s">
        <v>37</v>
      </c>
      <c r="C59" s="130" t="s">
        <v>55</v>
      </c>
      <c r="D59" s="91">
        <v>4</v>
      </c>
      <c r="E59" s="91">
        <v>4</v>
      </c>
      <c r="F59" s="91">
        <v>4</v>
      </c>
      <c r="G59" s="92">
        <v>3</v>
      </c>
      <c r="H59" s="92">
        <v>4</v>
      </c>
      <c r="I59" s="93">
        <v>4</v>
      </c>
      <c r="J59" s="93">
        <v>3</v>
      </c>
      <c r="K59" s="93">
        <v>4</v>
      </c>
      <c r="L59" s="93">
        <v>4</v>
      </c>
      <c r="M59" s="93">
        <v>4</v>
      </c>
      <c r="N59" s="94"/>
      <c r="O59" s="94"/>
      <c r="P59" s="94"/>
      <c r="Q59" s="94"/>
      <c r="R59" s="95"/>
      <c r="S59" s="95"/>
      <c r="T59" s="135">
        <v>2</v>
      </c>
      <c r="U59" s="135">
        <v>5</v>
      </c>
      <c r="V59" s="135">
        <v>4</v>
      </c>
      <c r="W59" s="135">
        <v>4</v>
      </c>
      <c r="X59" s="96">
        <v>4</v>
      </c>
      <c r="Y59" s="96">
        <v>4</v>
      </c>
      <c r="Z59" s="96">
        <v>4</v>
      </c>
    </row>
    <row r="60" spans="1:26">
      <c r="A60" s="130">
        <v>59</v>
      </c>
      <c r="B60" s="130" t="s">
        <v>71</v>
      </c>
      <c r="C60" s="130" t="s">
        <v>55</v>
      </c>
      <c r="D60" s="91">
        <v>4</v>
      </c>
      <c r="E60" s="91">
        <v>3</v>
      </c>
      <c r="F60" s="91">
        <v>3</v>
      </c>
      <c r="G60" s="92">
        <v>4</v>
      </c>
      <c r="H60" s="92">
        <v>4</v>
      </c>
      <c r="I60" s="93">
        <v>4</v>
      </c>
      <c r="J60" s="93">
        <v>3</v>
      </c>
      <c r="K60" s="93">
        <v>3</v>
      </c>
      <c r="L60" s="93">
        <v>4</v>
      </c>
      <c r="M60" s="93">
        <v>4</v>
      </c>
      <c r="N60" s="94"/>
      <c r="O60" s="94"/>
      <c r="P60" s="94"/>
      <c r="Q60" s="94"/>
      <c r="R60" s="95"/>
      <c r="S60" s="95"/>
      <c r="T60" s="135">
        <v>4</v>
      </c>
      <c r="U60" s="135">
        <v>4</v>
      </c>
      <c r="V60" s="135">
        <v>3</v>
      </c>
      <c r="W60" s="135">
        <v>4</v>
      </c>
      <c r="X60" s="96">
        <v>4</v>
      </c>
      <c r="Y60" s="96">
        <v>4</v>
      </c>
      <c r="Z60" s="96">
        <v>4</v>
      </c>
    </row>
    <row r="61" spans="1:26" ht="37.5">
      <c r="A61" s="130">
        <v>60</v>
      </c>
      <c r="B61" s="130" t="s">
        <v>65</v>
      </c>
      <c r="C61" s="130" t="s">
        <v>55</v>
      </c>
      <c r="D61" s="91">
        <v>5</v>
      </c>
      <c r="E61" s="91">
        <v>5</v>
      </c>
      <c r="F61" s="91">
        <v>5</v>
      </c>
      <c r="G61" s="92">
        <v>5</v>
      </c>
      <c r="H61" s="92">
        <v>5</v>
      </c>
      <c r="I61" s="93">
        <v>5</v>
      </c>
      <c r="J61" s="93">
        <v>5</v>
      </c>
      <c r="K61" s="93">
        <v>5</v>
      </c>
      <c r="L61" s="93">
        <v>5</v>
      </c>
      <c r="M61" s="93">
        <v>5</v>
      </c>
      <c r="N61" s="94"/>
      <c r="O61" s="94"/>
      <c r="P61" s="94"/>
      <c r="Q61" s="94"/>
      <c r="R61" s="95"/>
      <c r="S61" s="95"/>
      <c r="T61" s="135">
        <v>1</v>
      </c>
      <c r="U61" s="135">
        <v>3</v>
      </c>
      <c r="V61" s="135">
        <v>5</v>
      </c>
      <c r="W61" s="135">
        <v>5</v>
      </c>
      <c r="X61" s="96">
        <v>5</v>
      </c>
      <c r="Y61" s="96">
        <v>5</v>
      </c>
      <c r="Z61" s="96">
        <v>5</v>
      </c>
    </row>
    <row r="62" spans="1:26" ht="37.5">
      <c r="A62" s="130">
        <v>61</v>
      </c>
      <c r="B62" s="130" t="s">
        <v>65</v>
      </c>
      <c r="C62" s="130" t="s">
        <v>55</v>
      </c>
      <c r="D62" s="91">
        <v>5</v>
      </c>
      <c r="E62" s="91">
        <v>5</v>
      </c>
      <c r="F62" s="91">
        <v>5</v>
      </c>
      <c r="G62" s="92">
        <v>5</v>
      </c>
      <c r="H62" s="92">
        <v>5</v>
      </c>
      <c r="I62" s="93">
        <v>5</v>
      </c>
      <c r="J62" s="93">
        <v>3</v>
      </c>
      <c r="K62" s="93">
        <v>5</v>
      </c>
      <c r="L62" s="93">
        <v>5</v>
      </c>
      <c r="M62" s="93">
        <v>3</v>
      </c>
      <c r="N62" s="94"/>
      <c r="O62" s="94"/>
      <c r="P62" s="94"/>
      <c r="Q62" s="94"/>
      <c r="R62" s="95"/>
      <c r="S62" s="95"/>
      <c r="T62" s="135">
        <v>2</v>
      </c>
      <c r="U62" s="135">
        <v>4</v>
      </c>
      <c r="V62" s="135">
        <v>5</v>
      </c>
      <c r="W62" s="135">
        <v>5</v>
      </c>
      <c r="X62" s="96">
        <v>3</v>
      </c>
      <c r="Y62" s="96">
        <v>4</v>
      </c>
      <c r="Z62" s="96">
        <v>4</v>
      </c>
    </row>
    <row r="63" spans="1:26">
      <c r="A63" s="130">
        <v>62</v>
      </c>
      <c r="B63" s="130" t="s">
        <v>39</v>
      </c>
      <c r="C63" s="130" t="s">
        <v>55</v>
      </c>
      <c r="D63" s="91">
        <v>5</v>
      </c>
      <c r="E63" s="91">
        <v>5</v>
      </c>
      <c r="F63" s="91">
        <v>5</v>
      </c>
      <c r="G63" s="92">
        <v>5</v>
      </c>
      <c r="H63" s="92">
        <v>5</v>
      </c>
      <c r="I63" s="93">
        <v>3</v>
      </c>
      <c r="J63" s="93">
        <v>1</v>
      </c>
      <c r="K63" s="93">
        <v>4</v>
      </c>
      <c r="L63" s="93">
        <v>4</v>
      </c>
      <c r="M63" s="93">
        <v>4</v>
      </c>
      <c r="N63" s="94"/>
      <c r="O63" s="94"/>
      <c r="P63" s="94"/>
      <c r="Q63" s="94"/>
      <c r="R63" s="95"/>
      <c r="S63" s="95"/>
      <c r="T63" s="135">
        <v>1</v>
      </c>
      <c r="U63" s="135">
        <v>4</v>
      </c>
      <c r="V63" s="135">
        <v>4</v>
      </c>
      <c r="W63" s="135">
        <v>5</v>
      </c>
      <c r="X63" s="96">
        <v>3</v>
      </c>
      <c r="Y63" s="96">
        <v>3</v>
      </c>
      <c r="Z63" s="96">
        <v>5</v>
      </c>
    </row>
    <row r="64" spans="1:26">
      <c r="A64" s="130">
        <v>63</v>
      </c>
      <c r="B64" s="130" t="s">
        <v>51</v>
      </c>
      <c r="C64" s="130" t="s">
        <v>55</v>
      </c>
      <c r="D64" s="91">
        <v>4</v>
      </c>
      <c r="E64" s="91">
        <v>4</v>
      </c>
      <c r="F64" s="91">
        <v>4</v>
      </c>
      <c r="G64" s="92">
        <v>4</v>
      </c>
      <c r="H64" s="92">
        <v>4</v>
      </c>
      <c r="I64" s="93">
        <v>4</v>
      </c>
      <c r="J64" s="93">
        <v>3</v>
      </c>
      <c r="K64" s="93">
        <v>5</v>
      </c>
      <c r="L64" s="93">
        <v>5</v>
      </c>
      <c r="M64" s="93">
        <v>5</v>
      </c>
      <c r="N64" s="94"/>
      <c r="O64" s="94"/>
      <c r="P64" s="94"/>
      <c r="Q64" s="94"/>
      <c r="R64" s="95"/>
      <c r="S64" s="95"/>
      <c r="T64" s="135">
        <v>1</v>
      </c>
      <c r="U64" s="135">
        <v>3</v>
      </c>
      <c r="V64" s="135">
        <v>5</v>
      </c>
      <c r="W64" s="135">
        <v>4</v>
      </c>
      <c r="X64" s="96">
        <v>4</v>
      </c>
      <c r="Y64" s="96">
        <v>4</v>
      </c>
      <c r="Z64" s="96">
        <v>4</v>
      </c>
    </row>
    <row r="65" spans="1:26">
      <c r="A65" s="130">
        <v>64</v>
      </c>
      <c r="B65" s="130" t="s">
        <v>51</v>
      </c>
      <c r="C65" s="130" t="s">
        <v>55</v>
      </c>
      <c r="D65" s="91">
        <v>4</v>
      </c>
      <c r="E65" s="91">
        <v>4</v>
      </c>
      <c r="F65" s="91">
        <v>4</v>
      </c>
      <c r="G65" s="92">
        <v>4</v>
      </c>
      <c r="H65" s="92">
        <v>4</v>
      </c>
      <c r="I65" s="93">
        <v>5</v>
      </c>
      <c r="J65" s="93">
        <v>4</v>
      </c>
      <c r="K65" s="93">
        <v>5</v>
      </c>
      <c r="L65" s="93">
        <v>5</v>
      </c>
      <c r="M65" s="93">
        <v>5</v>
      </c>
      <c r="N65" s="94"/>
      <c r="O65" s="94"/>
      <c r="P65" s="94"/>
      <c r="Q65" s="94"/>
      <c r="R65" s="95"/>
      <c r="S65" s="95"/>
      <c r="T65" s="135">
        <v>3</v>
      </c>
      <c r="U65" s="135">
        <v>4</v>
      </c>
      <c r="V65" s="135">
        <v>4</v>
      </c>
      <c r="W65" s="135">
        <v>4</v>
      </c>
      <c r="X65" s="96">
        <v>4</v>
      </c>
      <c r="Y65" s="96">
        <v>4</v>
      </c>
      <c r="Z65" s="96">
        <v>4</v>
      </c>
    </row>
    <row r="66" spans="1:26" ht="37.5">
      <c r="A66" s="130">
        <v>65</v>
      </c>
      <c r="B66" s="130" t="s">
        <v>65</v>
      </c>
      <c r="C66" s="130" t="s">
        <v>55</v>
      </c>
      <c r="D66" s="91">
        <v>5</v>
      </c>
      <c r="E66" s="91">
        <v>4</v>
      </c>
      <c r="F66" s="91">
        <v>4</v>
      </c>
      <c r="G66" s="92">
        <v>4</v>
      </c>
      <c r="H66" s="92">
        <v>4</v>
      </c>
      <c r="I66" s="93">
        <v>4</v>
      </c>
      <c r="J66" s="93">
        <v>3</v>
      </c>
      <c r="K66" s="93">
        <v>4</v>
      </c>
      <c r="L66" s="93">
        <v>4</v>
      </c>
      <c r="M66" s="93">
        <v>4</v>
      </c>
      <c r="N66" s="94"/>
      <c r="O66" s="94"/>
      <c r="P66" s="94"/>
      <c r="Q66" s="94"/>
      <c r="R66" s="95"/>
      <c r="S66" s="95"/>
      <c r="T66" s="135">
        <v>1</v>
      </c>
      <c r="U66" s="135">
        <v>4</v>
      </c>
      <c r="V66" s="135">
        <v>4</v>
      </c>
      <c r="W66" s="135">
        <v>4</v>
      </c>
      <c r="X66" s="96">
        <v>3</v>
      </c>
      <c r="Y66" s="96">
        <v>4</v>
      </c>
      <c r="Z66" s="96">
        <v>4</v>
      </c>
    </row>
    <row r="67" spans="1:26" ht="37.5">
      <c r="A67" s="130">
        <v>66</v>
      </c>
      <c r="B67" s="130" t="s">
        <v>66</v>
      </c>
      <c r="C67" s="130" t="s">
        <v>55</v>
      </c>
      <c r="D67" s="91">
        <v>4</v>
      </c>
      <c r="E67" s="91">
        <v>5</v>
      </c>
      <c r="F67" s="91">
        <v>4</v>
      </c>
      <c r="G67" s="92">
        <v>4</v>
      </c>
      <c r="H67" s="92">
        <v>4</v>
      </c>
      <c r="I67" s="93">
        <v>4</v>
      </c>
      <c r="J67" s="93">
        <v>3</v>
      </c>
      <c r="K67" s="93">
        <v>4</v>
      </c>
      <c r="L67" s="93">
        <v>4</v>
      </c>
      <c r="M67" s="93">
        <v>4</v>
      </c>
      <c r="N67" s="94"/>
      <c r="O67" s="94"/>
      <c r="P67" s="94"/>
      <c r="Q67" s="94"/>
      <c r="R67" s="95"/>
      <c r="S67" s="95"/>
      <c r="T67" s="135">
        <v>1</v>
      </c>
      <c r="U67" s="135">
        <v>4</v>
      </c>
      <c r="V67" s="135">
        <v>3</v>
      </c>
      <c r="W67" s="135">
        <v>5</v>
      </c>
      <c r="X67" s="96">
        <v>4</v>
      </c>
      <c r="Y67" s="96">
        <v>4</v>
      </c>
      <c r="Z67" s="96">
        <v>5</v>
      </c>
    </row>
    <row r="68" spans="1:26" ht="37.5">
      <c r="A68" s="130">
        <v>67</v>
      </c>
      <c r="B68" s="130" t="s">
        <v>65</v>
      </c>
      <c r="C68" s="130" t="s">
        <v>55</v>
      </c>
      <c r="D68" s="91">
        <v>4</v>
      </c>
      <c r="E68" s="91">
        <v>4</v>
      </c>
      <c r="F68" s="91">
        <v>4</v>
      </c>
      <c r="G68" s="92">
        <v>4</v>
      </c>
      <c r="H68" s="92">
        <v>4</v>
      </c>
      <c r="I68" s="93">
        <v>4</v>
      </c>
      <c r="J68" s="93">
        <v>3</v>
      </c>
      <c r="K68" s="93">
        <v>4</v>
      </c>
      <c r="L68" s="93">
        <v>4</v>
      </c>
      <c r="M68" s="93">
        <v>5</v>
      </c>
      <c r="N68" s="94"/>
      <c r="O68" s="94"/>
      <c r="P68" s="94"/>
      <c r="Q68" s="94"/>
      <c r="R68" s="95"/>
      <c r="S68" s="95"/>
      <c r="T68" s="135">
        <v>2</v>
      </c>
      <c r="U68" s="135">
        <v>4</v>
      </c>
      <c r="V68" s="135">
        <v>4</v>
      </c>
      <c r="W68" s="135">
        <v>4</v>
      </c>
      <c r="X68" s="96">
        <v>4</v>
      </c>
      <c r="Y68" s="96">
        <v>4</v>
      </c>
      <c r="Z68" s="96">
        <v>4</v>
      </c>
    </row>
    <row r="69" spans="1:26">
      <c r="A69" s="130">
        <v>68</v>
      </c>
      <c r="B69" s="130" t="s">
        <v>51</v>
      </c>
      <c r="C69" s="130" t="s">
        <v>55</v>
      </c>
      <c r="D69" s="91">
        <v>4</v>
      </c>
      <c r="E69" s="91">
        <v>4</v>
      </c>
      <c r="F69" s="91">
        <v>4</v>
      </c>
      <c r="G69" s="92">
        <v>4</v>
      </c>
      <c r="H69" s="92">
        <v>4</v>
      </c>
      <c r="I69" s="93">
        <v>4</v>
      </c>
      <c r="J69" s="93">
        <v>4</v>
      </c>
      <c r="K69" s="93">
        <v>4</v>
      </c>
      <c r="L69" s="93">
        <v>4</v>
      </c>
      <c r="M69" s="93">
        <v>4</v>
      </c>
      <c r="N69" s="94"/>
      <c r="O69" s="94"/>
      <c r="P69" s="94"/>
      <c r="Q69" s="94"/>
      <c r="R69" s="95"/>
      <c r="S69" s="95"/>
      <c r="T69" s="135">
        <v>4</v>
      </c>
      <c r="U69" s="135">
        <v>4</v>
      </c>
      <c r="V69" s="135">
        <v>4</v>
      </c>
      <c r="W69" s="135">
        <v>4</v>
      </c>
      <c r="X69" s="96">
        <v>4</v>
      </c>
      <c r="Y69" s="96">
        <v>4</v>
      </c>
      <c r="Z69" s="96">
        <v>4</v>
      </c>
    </row>
    <row r="70" spans="1:26">
      <c r="A70" s="130">
        <v>69</v>
      </c>
      <c r="B70" s="130" t="s">
        <v>35</v>
      </c>
      <c r="C70" s="130" t="s">
        <v>55</v>
      </c>
      <c r="D70" s="91">
        <v>5</v>
      </c>
      <c r="E70" s="91">
        <v>5</v>
      </c>
      <c r="F70" s="91">
        <v>5</v>
      </c>
      <c r="G70" s="92">
        <v>5</v>
      </c>
      <c r="H70" s="92">
        <v>5</v>
      </c>
      <c r="I70" s="93">
        <v>5</v>
      </c>
      <c r="J70" s="93">
        <v>5</v>
      </c>
      <c r="K70" s="93">
        <v>5</v>
      </c>
      <c r="L70" s="93">
        <v>5</v>
      </c>
      <c r="M70" s="93">
        <v>5</v>
      </c>
      <c r="N70" s="94"/>
      <c r="O70" s="94"/>
      <c r="P70" s="94"/>
      <c r="Q70" s="94"/>
      <c r="R70" s="95"/>
      <c r="S70" s="95"/>
      <c r="T70" s="135">
        <v>2</v>
      </c>
      <c r="U70" s="135">
        <v>4</v>
      </c>
      <c r="V70" s="135">
        <v>5</v>
      </c>
      <c r="W70" s="135">
        <v>5</v>
      </c>
      <c r="X70" s="96">
        <v>4</v>
      </c>
      <c r="Y70" s="96">
        <v>4</v>
      </c>
      <c r="Z70" s="96">
        <v>4</v>
      </c>
    </row>
    <row r="71" spans="1:26">
      <c r="A71" s="130">
        <v>70</v>
      </c>
      <c r="B71" s="130" t="s">
        <v>57</v>
      </c>
      <c r="C71" s="130" t="s">
        <v>55</v>
      </c>
      <c r="D71" s="91">
        <v>5</v>
      </c>
      <c r="E71" s="91">
        <v>5</v>
      </c>
      <c r="F71" s="91">
        <v>5</v>
      </c>
      <c r="G71" s="92">
        <v>5</v>
      </c>
      <c r="H71" s="92">
        <v>4</v>
      </c>
      <c r="I71" s="93">
        <v>5</v>
      </c>
      <c r="J71" s="93">
        <v>4</v>
      </c>
      <c r="K71" s="93">
        <v>5</v>
      </c>
      <c r="L71" s="93">
        <v>5</v>
      </c>
      <c r="M71" s="93">
        <v>5</v>
      </c>
      <c r="N71" s="94"/>
      <c r="O71" s="94"/>
      <c r="P71" s="94"/>
      <c r="Q71" s="94"/>
      <c r="R71" s="95"/>
      <c r="S71" s="95"/>
      <c r="T71" s="135">
        <v>3</v>
      </c>
      <c r="U71" s="135">
        <v>4</v>
      </c>
      <c r="V71" s="135">
        <v>5</v>
      </c>
      <c r="W71" s="135">
        <v>4</v>
      </c>
      <c r="X71" s="96">
        <v>4</v>
      </c>
      <c r="Y71" s="96">
        <v>4</v>
      </c>
      <c r="Z71" s="96">
        <v>5</v>
      </c>
    </row>
    <row r="72" spans="1:26">
      <c r="A72" s="130">
        <v>71</v>
      </c>
      <c r="B72" s="130" t="s">
        <v>57</v>
      </c>
      <c r="C72" s="130" t="s">
        <v>55</v>
      </c>
      <c r="D72" s="91">
        <v>5</v>
      </c>
      <c r="E72" s="91">
        <v>5</v>
      </c>
      <c r="F72" s="91">
        <v>5</v>
      </c>
      <c r="G72" s="92">
        <v>5</v>
      </c>
      <c r="H72" s="92">
        <v>5</v>
      </c>
      <c r="I72" s="93">
        <v>5</v>
      </c>
      <c r="J72" s="93">
        <v>5</v>
      </c>
      <c r="K72" s="93">
        <v>5</v>
      </c>
      <c r="L72" s="93">
        <v>5</v>
      </c>
      <c r="M72" s="93">
        <v>5</v>
      </c>
      <c r="N72" s="94"/>
      <c r="O72" s="94"/>
      <c r="P72" s="94"/>
      <c r="Q72" s="94"/>
      <c r="R72" s="95"/>
      <c r="S72" s="95"/>
      <c r="T72" s="135">
        <v>5</v>
      </c>
      <c r="U72" s="135">
        <v>5</v>
      </c>
      <c r="V72" s="135">
        <v>5</v>
      </c>
      <c r="W72" s="135">
        <v>5</v>
      </c>
      <c r="X72" s="96">
        <v>5</v>
      </c>
      <c r="Y72" s="96">
        <v>5</v>
      </c>
      <c r="Z72" s="96">
        <v>5</v>
      </c>
    </row>
    <row r="73" spans="1:26">
      <c r="A73" s="130">
        <v>72</v>
      </c>
      <c r="B73" s="130" t="s">
        <v>37</v>
      </c>
      <c r="C73" s="130" t="s">
        <v>56</v>
      </c>
      <c r="D73" s="91">
        <v>5</v>
      </c>
      <c r="E73" s="91">
        <v>5</v>
      </c>
      <c r="F73" s="91">
        <v>5</v>
      </c>
      <c r="G73" s="92">
        <v>4</v>
      </c>
      <c r="H73" s="92">
        <v>4</v>
      </c>
      <c r="I73" s="93">
        <v>3</v>
      </c>
      <c r="J73" s="93">
        <v>5</v>
      </c>
      <c r="K73" s="93">
        <v>5</v>
      </c>
      <c r="L73" s="93">
        <v>5</v>
      </c>
      <c r="M73" s="93">
        <v>4</v>
      </c>
      <c r="N73" s="94"/>
      <c r="O73" s="94"/>
      <c r="P73" s="94"/>
      <c r="Q73" s="94"/>
      <c r="R73" s="95"/>
      <c r="S73" s="95"/>
      <c r="T73" s="135">
        <v>4</v>
      </c>
      <c r="U73" s="135">
        <v>5</v>
      </c>
      <c r="V73" s="135">
        <v>5</v>
      </c>
      <c r="W73" s="135">
        <v>5</v>
      </c>
      <c r="X73" s="96">
        <v>5</v>
      </c>
      <c r="Y73" s="96">
        <v>5</v>
      </c>
      <c r="Z73" s="96">
        <v>5</v>
      </c>
    </row>
    <row r="74" spans="1:26">
      <c r="A74" s="130">
        <v>73</v>
      </c>
      <c r="B74" s="130" t="s">
        <v>49</v>
      </c>
      <c r="C74" s="130" t="s">
        <v>56</v>
      </c>
      <c r="D74" s="91">
        <v>5</v>
      </c>
      <c r="E74" s="91">
        <v>5</v>
      </c>
      <c r="F74" s="91">
        <v>5</v>
      </c>
      <c r="G74" s="92">
        <v>5</v>
      </c>
      <c r="H74" s="92">
        <v>5</v>
      </c>
      <c r="I74" s="93">
        <v>5</v>
      </c>
      <c r="J74" s="93">
        <v>5</v>
      </c>
      <c r="K74" s="93">
        <v>5</v>
      </c>
      <c r="L74" s="93">
        <v>5</v>
      </c>
      <c r="M74" s="93">
        <v>5</v>
      </c>
      <c r="N74" s="94"/>
      <c r="O74" s="94"/>
      <c r="P74" s="94"/>
      <c r="Q74" s="94"/>
      <c r="R74" s="95"/>
      <c r="S74" s="95"/>
      <c r="T74" s="135">
        <v>1</v>
      </c>
      <c r="U74" s="135">
        <v>4</v>
      </c>
      <c r="V74" s="135">
        <v>5</v>
      </c>
      <c r="W74" s="135">
        <v>5</v>
      </c>
      <c r="X74" s="96">
        <v>4</v>
      </c>
      <c r="Y74" s="96">
        <v>4</v>
      </c>
      <c r="Z74" s="96">
        <v>4</v>
      </c>
    </row>
    <row r="75" spans="1:26">
      <c r="A75" s="130">
        <v>74</v>
      </c>
      <c r="B75" s="130" t="s">
        <v>49</v>
      </c>
      <c r="C75" s="130" t="s">
        <v>56</v>
      </c>
      <c r="D75" s="91">
        <v>5</v>
      </c>
      <c r="E75" s="91">
        <v>3</v>
      </c>
      <c r="F75" s="91">
        <v>3</v>
      </c>
      <c r="G75" s="92">
        <v>5</v>
      </c>
      <c r="H75" s="92">
        <v>5</v>
      </c>
      <c r="I75" s="93">
        <v>4</v>
      </c>
      <c r="J75" s="93">
        <v>3</v>
      </c>
      <c r="K75" s="93">
        <v>4</v>
      </c>
      <c r="L75" s="93">
        <v>4</v>
      </c>
      <c r="M75" s="93">
        <v>4</v>
      </c>
      <c r="N75" s="94"/>
      <c r="O75" s="94"/>
      <c r="P75" s="94"/>
      <c r="Q75" s="94"/>
      <c r="R75" s="95"/>
      <c r="S75" s="95"/>
      <c r="T75" s="135">
        <v>2</v>
      </c>
      <c r="U75" s="135">
        <v>4</v>
      </c>
      <c r="V75" s="135">
        <v>4</v>
      </c>
      <c r="W75" s="135">
        <v>4</v>
      </c>
      <c r="X75" s="96">
        <v>4</v>
      </c>
      <c r="Y75" s="96">
        <v>4</v>
      </c>
      <c r="Z75" s="96">
        <v>5</v>
      </c>
    </row>
    <row r="76" spans="1:26">
      <c r="A76" s="130">
        <v>75</v>
      </c>
      <c r="B76" s="130" t="s">
        <v>49</v>
      </c>
      <c r="C76" s="130" t="s">
        <v>56</v>
      </c>
      <c r="D76" s="91">
        <v>4</v>
      </c>
      <c r="E76" s="91">
        <v>3</v>
      </c>
      <c r="F76" s="91">
        <v>2</v>
      </c>
      <c r="G76" s="92">
        <v>4</v>
      </c>
      <c r="H76" s="92">
        <v>3</v>
      </c>
      <c r="I76" s="93">
        <v>3</v>
      </c>
      <c r="J76" s="93">
        <v>3</v>
      </c>
      <c r="K76" s="93">
        <v>4</v>
      </c>
      <c r="L76" s="93">
        <v>4</v>
      </c>
      <c r="M76" s="93">
        <v>4</v>
      </c>
      <c r="N76" s="94"/>
      <c r="O76" s="94"/>
      <c r="P76" s="94"/>
      <c r="Q76" s="94"/>
      <c r="R76" s="95"/>
      <c r="S76" s="95"/>
      <c r="T76" s="135">
        <v>2</v>
      </c>
      <c r="U76" s="135">
        <v>4</v>
      </c>
      <c r="V76" s="135">
        <v>5</v>
      </c>
      <c r="W76" s="135">
        <v>5</v>
      </c>
      <c r="X76" s="96">
        <v>3</v>
      </c>
      <c r="Y76" s="96">
        <v>4</v>
      </c>
      <c r="Z76" s="96">
        <v>4</v>
      </c>
    </row>
    <row r="77" spans="1:26">
      <c r="A77" s="130">
        <v>76</v>
      </c>
      <c r="B77" s="130" t="s">
        <v>49</v>
      </c>
      <c r="C77" s="130" t="s">
        <v>56</v>
      </c>
      <c r="D77" s="91">
        <v>5</v>
      </c>
      <c r="E77" s="91">
        <v>4</v>
      </c>
      <c r="F77" s="91">
        <v>4</v>
      </c>
      <c r="G77" s="92">
        <v>4</v>
      </c>
      <c r="H77" s="92">
        <v>4</v>
      </c>
      <c r="I77" s="93">
        <v>4</v>
      </c>
      <c r="J77" s="93">
        <v>4</v>
      </c>
      <c r="K77" s="93">
        <v>4</v>
      </c>
      <c r="L77" s="93">
        <v>4</v>
      </c>
      <c r="M77" s="93">
        <v>4</v>
      </c>
      <c r="N77" s="94"/>
      <c r="O77" s="94"/>
      <c r="P77" s="94"/>
      <c r="Q77" s="94"/>
      <c r="R77" s="95"/>
      <c r="S77" s="95"/>
      <c r="T77" s="135">
        <v>4</v>
      </c>
      <c r="U77" s="135">
        <v>4</v>
      </c>
      <c r="V77" s="135">
        <v>4</v>
      </c>
      <c r="W77" s="135">
        <v>4</v>
      </c>
      <c r="X77" s="96">
        <v>4</v>
      </c>
      <c r="Y77" s="96">
        <v>4</v>
      </c>
      <c r="Z77" s="96">
        <v>4</v>
      </c>
    </row>
    <row r="78" spans="1:26">
      <c r="A78" s="130">
        <v>77</v>
      </c>
      <c r="B78" s="130" t="s">
        <v>38</v>
      </c>
      <c r="C78" s="130" t="s">
        <v>56</v>
      </c>
      <c r="D78" s="91">
        <v>4</v>
      </c>
      <c r="E78" s="91">
        <v>3</v>
      </c>
      <c r="F78" s="91">
        <v>4</v>
      </c>
      <c r="G78" s="92">
        <v>4</v>
      </c>
      <c r="H78" s="92">
        <v>4</v>
      </c>
      <c r="I78" s="93">
        <v>4</v>
      </c>
      <c r="J78" s="93">
        <v>4</v>
      </c>
      <c r="K78" s="93">
        <v>2</v>
      </c>
      <c r="L78" s="93">
        <v>4</v>
      </c>
      <c r="M78" s="93">
        <v>4</v>
      </c>
      <c r="N78" s="94"/>
      <c r="O78" s="94"/>
      <c r="P78" s="94"/>
      <c r="Q78" s="94"/>
      <c r="R78" s="95"/>
      <c r="S78" s="95"/>
      <c r="T78" s="135">
        <v>2</v>
      </c>
      <c r="U78" s="135">
        <v>3</v>
      </c>
      <c r="V78" s="135">
        <v>4</v>
      </c>
      <c r="W78" s="135">
        <v>4</v>
      </c>
      <c r="X78" s="96">
        <v>4</v>
      </c>
      <c r="Y78" s="96">
        <v>4</v>
      </c>
      <c r="Z78" s="96">
        <v>4</v>
      </c>
    </row>
    <row r="79" spans="1:26">
      <c r="A79" s="130">
        <v>78</v>
      </c>
      <c r="B79" s="130" t="s">
        <v>35</v>
      </c>
      <c r="C79" s="130" t="s">
        <v>56</v>
      </c>
      <c r="D79" s="91">
        <v>5</v>
      </c>
      <c r="E79" s="91">
        <v>5</v>
      </c>
      <c r="F79" s="91">
        <v>5</v>
      </c>
      <c r="G79" s="92">
        <v>5</v>
      </c>
      <c r="H79" s="92">
        <v>5</v>
      </c>
      <c r="I79" s="93">
        <v>5</v>
      </c>
      <c r="J79" s="93">
        <v>5</v>
      </c>
      <c r="K79" s="93">
        <v>5</v>
      </c>
      <c r="L79" s="93">
        <v>5</v>
      </c>
      <c r="M79" s="93">
        <v>5</v>
      </c>
      <c r="N79" s="94"/>
      <c r="O79" s="94"/>
      <c r="P79" s="94"/>
      <c r="Q79" s="94"/>
      <c r="R79" s="95"/>
      <c r="S79" s="95"/>
      <c r="T79" s="135">
        <v>1</v>
      </c>
      <c r="U79" s="135">
        <v>5</v>
      </c>
      <c r="V79" s="135">
        <v>5</v>
      </c>
      <c r="W79" s="135">
        <v>5</v>
      </c>
      <c r="X79" s="96">
        <v>5</v>
      </c>
      <c r="Y79" s="96">
        <v>4</v>
      </c>
      <c r="Z79" s="96">
        <v>5</v>
      </c>
    </row>
    <row r="80" spans="1:26">
      <c r="A80" s="130">
        <v>79</v>
      </c>
      <c r="B80" s="130" t="s">
        <v>39</v>
      </c>
      <c r="C80" s="130" t="s">
        <v>56</v>
      </c>
      <c r="D80" s="91">
        <v>4</v>
      </c>
      <c r="E80" s="91">
        <v>4</v>
      </c>
      <c r="F80" s="91">
        <v>4</v>
      </c>
      <c r="G80" s="92">
        <v>4</v>
      </c>
      <c r="H80" s="92">
        <v>4</v>
      </c>
      <c r="I80" s="93">
        <v>4</v>
      </c>
      <c r="J80" s="93">
        <v>3</v>
      </c>
      <c r="K80" s="93">
        <v>4</v>
      </c>
      <c r="L80" s="93">
        <v>4</v>
      </c>
      <c r="M80" s="93">
        <v>4</v>
      </c>
      <c r="N80" s="94"/>
      <c r="O80" s="94"/>
      <c r="P80" s="94"/>
      <c r="Q80" s="94"/>
      <c r="R80" s="95"/>
      <c r="S80" s="95"/>
      <c r="T80" s="135">
        <v>1</v>
      </c>
      <c r="U80" s="135">
        <v>4</v>
      </c>
      <c r="V80" s="135">
        <v>5</v>
      </c>
      <c r="W80" s="135">
        <v>4</v>
      </c>
      <c r="X80" s="96">
        <v>3</v>
      </c>
      <c r="Y80" s="96">
        <v>4</v>
      </c>
      <c r="Z80" s="96">
        <v>4</v>
      </c>
    </row>
    <row r="81" spans="1:26">
      <c r="A81" s="130">
        <v>80</v>
      </c>
      <c r="B81" s="130" t="s">
        <v>39</v>
      </c>
      <c r="C81" s="130" t="s">
        <v>56</v>
      </c>
      <c r="D81" s="91">
        <v>4</v>
      </c>
      <c r="E81" s="91">
        <v>2</v>
      </c>
      <c r="F81" s="91">
        <v>4</v>
      </c>
      <c r="G81" s="92">
        <v>5</v>
      </c>
      <c r="H81" s="92">
        <v>5</v>
      </c>
      <c r="I81" s="93">
        <v>5</v>
      </c>
      <c r="J81" s="93">
        <v>5</v>
      </c>
      <c r="K81" s="93">
        <v>5</v>
      </c>
      <c r="L81" s="93">
        <v>5</v>
      </c>
      <c r="M81" s="93">
        <v>5</v>
      </c>
      <c r="N81" s="94"/>
      <c r="O81" s="94"/>
      <c r="P81" s="94"/>
      <c r="Q81" s="94"/>
      <c r="R81" s="95"/>
      <c r="S81" s="95"/>
      <c r="T81" s="135">
        <v>1</v>
      </c>
      <c r="U81" s="135">
        <v>4</v>
      </c>
      <c r="V81" s="135">
        <v>4</v>
      </c>
      <c r="W81" s="135">
        <v>4</v>
      </c>
      <c r="X81" s="96">
        <v>4</v>
      </c>
      <c r="Y81" s="96">
        <v>4</v>
      </c>
      <c r="Z81" s="96">
        <v>4</v>
      </c>
    </row>
    <row r="82" spans="1:26">
      <c r="A82" s="130">
        <v>81</v>
      </c>
      <c r="B82" s="130" t="s">
        <v>67</v>
      </c>
      <c r="C82" s="130" t="s">
        <v>56</v>
      </c>
      <c r="D82" s="91">
        <v>4</v>
      </c>
      <c r="E82" s="91">
        <v>4</v>
      </c>
      <c r="F82" s="91">
        <v>4</v>
      </c>
      <c r="G82" s="92">
        <v>4</v>
      </c>
      <c r="H82" s="92">
        <v>4</v>
      </c>
      <c r="I82" s="93">
        <v>4</v>
      </c>
      <c r="J82" s="93">
        <v>4</v>
      </c>
      <c r="K82" s="93">
        <v>4</v>
      </c>
      <c r="L82" s="93">
        <v>4</v>
      </c>
      <c r="M82" s="93">
        <v>4</v>
      </c>
      <c r="N82" s="94"/>
      <c r="O82" s="94"/>
      <c r="P82" s="94"/>
      <c r="Q82" s="94"/>
      <c r="R82" s="95"/>
      <c r="S82" s="95"/>
      <c r="T82" s="135">
        <v>2</v>
      </c>
      <c r="U82" s="135">
        <v>4</v>
      </c>
      <c r="V82" s="135">
        <v>3</v>
      </c>
      <c r="W82" s="135">
        <v>4</v>
      </c>
      <c r="X82" s="96">
        <v>3</v>
      </c>
      <c r="Y82" s="96">
        <v>3</v>
      </c>
      <c r="Z82" s="96">
        <v>3</v>
      </c>
    </row>
    <row r="83" spans="1:26">
      <c r="A83" s="130">
        <v>82</v>
      </c>
      <c r="B83" s="130" t="s">
        <v>37</v>
      </c>
      <c r="C83" s="130" t="s">
        <v>56</v>
      </c>
      <c r="D83" s="91">
        <v>4</v>
      </c>
      <c r="E83" s="91">
        <v>4</v>
      </c>
      <c r="F83" s="91">
        <v>4</v>
      </c>
      <c r="G83" s="92">
        <v>4</v>
      </c>
      <c r="H83" s="92">
        <v>4</v>
      </c>
      <c r="I83" s="93">
        <v>4</v>
      </c>
      <c r="J83" s="93">
        <v>4</v>
      </c>
      <c r="K83" s="93">
        <v>4</v>
      </c>
      <c r="L83" s="93">
        <v>4</v>
      </c>
      <c r="M83" s="93">
        <v>4</v>
      </c>
      <c r="N83" s="94"/>
      <c r="O83" s="94"/>
      <c r="P83" s="94"/>
      <c r="Q83" s="94"/>
      <c r="R83" s="95"/>
      <c r="S83" s="95"/>
      <c r="T83" s="135">
        <v>4</v>
      </c>
      <c r="U83" s="135">
        <v>4</v>
      </c>
      <c r="V83" s="135">
        <v>4</v>
      </c>
      <c r="W83" s="135">
        <v>4</v>
      </c>
      <c r="X83" s="96">
        <v>4</v>
      </c>
      <c r="Y83" s="96">
        <v>4</v>
      </c>
      <c r="Z83" s="96">
        <v>4</v>
      </c>
    </row>
    <row r="84" spans="1:26">
      <c r="A84" s="130">
        <v>83</v>
      </c>
      <c r="B84" s="130" t="s">
        <v>74</v>
      </c>
      <c r="C84" s="130" t="s">
        <v>56</v>
      </c>
      <c r="D84" s="91">
        <v>4</v>
      </c>
      <c r="E84" s="91">
        <v>5</v>
      </c>
      <c r="F84" s="91">
        <v>5</v>
      </c>
      <c r="G84" s="92">
        <v>5</v>
      </c>
      <c r="H84" s="92">
        <v>5</v>
      </c>
      <c r="I84" s="93">
        <v>5</v>
      </c>
      <c r="J84" s="93">
        <v>5</v>
      </c>
      <c r="K84" s="93">
        <v>4</v>
      </c>
      <c r="L84" s="93">
        <v>4</v>
      </c>
      <c r="M84" s="93">
        <v>4</v>
      </c>
      <c r="N84" s="94"/>
      <c r="O84" s="94"/>
      <c r="P84" s="94"/>
      <c r="Q84" s="94"/>
      <c r="R84" s="95"/>
      <c r="S84" s="95"/>
      <c r="T84" s="135">
        <v>2</v>
      </c>
      <c r="U84" s="135">
        <v>4</v>
      </c>
      <c r="V84" s="135">
        <v>5</v>
      </c>
      <c r="W84" s="135">
        <v>5</v>
      </c>
      <c r="X84" s="96">
        <v>5</v>
      </c>
      <c r="Y84" s="96">
        <v>5</v>
      </c>
      <c r="Z84" s="96">
        <v>5</v>
      </c>
    </row>
    <row r="85" spans="1:26">
      <c r="A85" s="130">
        <v>84</v>
      </c>
      <c r="B85" s="130" t="s">
        <v>37</v>
      </c>
      <c r="C85" s="130" t="s">
        <v>56</v>
      </c>
      <c r="D85" s="91">
        <v>4</v>
      </c>
      <c r="E85" s="91">
        <v>4</v>
      </c>
      <c r="F85" s="91">
        <v>5</v>
      </c>
      <c r="G85" s="92">
        <v>5</v>
      </c>
      <c r="H85" s="92">
        <v>5</v>
      </c>
      <c r="I85" s="93">
        <v>5</v>
      </c>
      <c r="J85" s="93">
        <v>5</v>
      </c>
      <c r="K85" s="93">
        <v>5</v>
      </c>
      <c r="L85" s="93">
        <v>4</v>
      </c>
      <c r="M85" s="93">
        <v>5</v>
      </c>
      <c r="N85" s="94"/>
      <c r="O85" s="94"/>
      <c r="P85" s="94"/>
      <c r="Q85" s="94"/>
      <c r="R85" s="95"/>
      <c r="S85" s="95"/>
      <c r="T85" s="135">
        <v>1</v>
      </c>
      <c r="U85" s="135">
        <v>4</v>
      </c>
      <c r="V85" s="135">
        <v>5</v>
      </c>
      <c r="W85" s="135">
        <v>5</v>
      </c>
      <c r="X85" s="96">
        <v>3</v>
      </c>
      <c r="Y85" s="96">
        <v>3</v>
      </c>
      <c r="Z85" s="96">
        <v>5</v>
      </c>
    </row>
    <row r="86" spans="1:26">
      <c r="A86" s="130">
        <v>85</v>
      </c>
      <c r="B86" s="130" t="s">
        <v>57</v>
      </c>
      <c r="C86" s="130" t="s">
        <v>56</v>
      </c>
      <c r="D86" s="91">
        <v>5</v>
      </c>
      <c r="E86" s="91">
        <v>5</v>
      </c>
      <c r="F86" s="91">
        <v>5</v>
      </c>
      <c r="G86" s="92">
        <v>5</v>
      </c>
      <c r="H86" s="92">
        <v>5</v>
      </c>
      <c r="I86" s="93">
        <v>5</v>
      </c>
      <c r="J86" s="93">
        <v>5</v>
      </c>
      <c r="K86" s="93">
        <v>5</v>
      </c>
      <c r="L86" s="93">
        <v>5</v>
      </c>
      <c r="M86" s="93">
        <v>5</v>
      </c>
      <c r="N86" s="94"/>
      <c r="O86" s="94"/>
      <c r="P86" s="94"/>
      <c r="Q86" s="94"/>
      <c r="R86" s="95"/>
      <c r="S86" s="95"/>
      <c r="T86" s="135">
        <v>5</v>
      </c>
      <c r="U86" s="135">
        <v>5</v>
      </c>
      <c r="V86" s="135">
        <v>5</v>
      </c>
      <c r="W86" s="135">
        <v>5</v>
      </c>
      <c r="X86" s="96">
        <v>5</v>
      </c>
      <c r="Y86" s="96">
        <v>5</v>
      </c>
      <c r="Z86" s="96">
        <v>5</v>
      </c>
    </row>
    <row r="87" spans="1:26">
      <c r="A87" s="130">
        <v>86</v>
      </c>
      <c r="B87" s="130" t="s">
        <v>64</v>
      </c>
      <c r="C87" s="130" t="s">
        <v>56</v>
      </c>
      <c r="D87" s="91">
        <v>5</v>
      </c>
      <c r="E87" s="91">
        <v>5</v>
      </c>
      <c r="F87" s="91">
        <v>5</v>
      </c>
      <c r="G87" s="92">
        <v>5</v>
      </c>
      <c r="H87" s="92">
        <v>5</v>
      </c>
      <c r="I87" s="93">
        <v>5</v>
      </c>
      <c r="J87" s="93">
        <v>4</v>
      </c>
      <c r="K87" s="93">
        <v>5</v>
      </c>
      <c r="L87" s="93">
        <v>4</v>
      </c>
      <c r="M87" s="93">
        <v>5</v>
      </c>
      <c r="N87" s="94"/>
      <c r="O87" s="94"/>
      <c r="P87" s="94"/>
      <c r="Q87" s="94"/>
      <c r="R87" s="95"/>
      <c r="S87" s="95"/>
      <c r="T87" s="135">
        <v>2</v>
      </c>
      <c r="U87" s="135">
        <v>4</v>
      </c>
      <c r="V87" s="135">
        <v>5</v>
      </c>
      <c r="W87" s="135">
        <v>5</v>
      </c>
      <c r="X87" s="96">
        <v>4</v>
      </c>
      <c r="Y87" s="96">
        <v>4</v>
      </c>
      <c r="Z87" s="96">
        <v>4</v>
      </c>
    </row>
    <row r="88" spans="1:26">
      <c r="A88" s="130">
        <v>87</v>
      </c>
      <c r="B88" s="130" t="s">
        <v>74</v>
      </c>
      <c r="C88" s="130" t="s">
        <v>56</v>
      </c>
      <c r="D88" s="91">
        <v>4</v>
      </c>
      <c r="E88" s="91">
        <v>4</v>
      </c>
      <c r="F88" s="91">
        <v>4</v>
      </c>
      <c r="G88" s="92">
        <v>4</v>
      </c>
      <c r="H88" s="92">
        <v>4</v>
      </c>
      <c r="I88" s="93">
        <v>3</v>
      </c>
      <c r="J88" s="93">
        <v>4</v>
      </c>
      <c r="K88" s="93">
        <v>4</v>
      </c>
      <c r="L88" s="93">
        <v>4</v>
      </c>
      <c r="M88" s="93">
        <v>4</v>
      </c>
      <c r="N88" s="94"/>
      <c r="O88" s="94"/>
      <c r="P88" s="94"/>
      <c r="Q88" s="94"/>
      <c r="R88" s="95"/>
      <c r="S88" s="95"/>
      <c r="T88" s="135">
        <v>4</v>
      </c>
      <c r="U88" s="135">
        <v>4</v>
      </c>
      <c r="V88" s="135">
        <v>4</v>
      </c>
      <c r="W88" s="135">
        <v>4</v>
      </c>
      <c r="X88" s="96">
        <v>4</v>
      </c>
      <c r="Y88" s="96">
        <v>4</v>
      </c>
      <c r="Z88" s="96">
        <v>4</v>
      </c>
    </row>
    <row r="89" spans="1:26">
      <c r="A89" s="130">
        <v>88</v>
      </c>
      <c r="B89" s="130" t="s">
        <v>49</v>
      </c>
      <c r="C89" s="130" t="s">
        <v>56</v>
      </c>
      <c r="D89" s="91">
        <v>5</v>
      </c>
      <c r="E89" s="91">
        <v>5</v>
      </c>
      <c r="F89" s="91">
        <v>5</v>
      </c>
      <c r="G89" s="92">
        <v>5</v>
      </c>
      <c r="H89" s="92">
        <v>5</v>
      </c>
      <c r="I89" s="93">
        <v>5</v>
      </c>
      <c r="J89" s="93">
        <v>5</v>
      </c>
      <c r="K89" s="93">
        <v>5</v>
      </c>
      <c r="L89" s="93">
        <v>5</v>
      </c>
      <c r="M89" s="93">
        <v>5</v>
      </c>
      <c r="N89" s="94"/>
      <c r="O89" s="94"/>
      <c r="P89" s="94"/>
      <c r="Q89" s="94"/>
      <c r="R89" s="95"/>
      <c r="S89" s="95"/>
      <c r="T89" s="135">
        <v>2</v>
      </c>
      <c r="U89" s="135">
        <v>4</v>
      </c>
      <c r="V89" s="135">
        <v>3</v>
      </c>
      <c r="W89" s="135">
        <v>5</v>
      </c>
      <c r="X89" s="96">
        <v>4</v>
      </c>
      <c r="Y89" s="96">
        <v>5</v>
      </c>
      <c r="Z89" s="96">
        <v>5</v>
      </c>
    </row>
    <row r="90" spans="1:26">
      <c r="A90" s="130">
        <v>89</v>
      </c>
      <c r="B90" s="130" t="s">
        <v>74</v>
      </c>
      <c r="C90" s="130" t="s">
        <v>56</v>
      </c>
      <c r="D90" s="91">
        <v>5</v>
      </c>
      <c r="E90" s="91">
        <v>5</v>
      </c>
      <c r="F90" s="91">
        <v>5</v>
      </c>
      <c r="G90" s="92">
        <v>5</v>
      </c>
      <c r="H90" s="92">
        <v>5</v>
      </c>
      <c r="I90" s="93">
        <v>5</v>
      </c>
      <c r="J90" s="93">
        <v>5</v>
      </c>
      <c r="K90" s="93">
        <v>5</v>
      </c>
      <c r="L90" s="93">
        <v>5</v>
      </c>
      <c r="M90" s="93">
        <v>5</v>
      </c>
      <c r="N90" s="94"/>
      <c r="O90" s="94"/>
      <c r="P90" s="94"/>
      <c r="Q90" s="94"/>
      <c r="R90" s="95"/>
      <c r="S90" s="95"/>
      <c r="T90" s="135">
        <v>5</v>
      </c>
      <c r="U90" s="135">
        <v>5</v>
      </c>
      <c r="V90" s="135">
        <v>5</v>
      </c>
      <c r="W90" s="135">
        <v>5</v>
      </c>
      <c r="X90" s="96">
        <v>5</v>
      </c>
      <c r="Y90" s="96">
        <v>5</v>
      </c>
      <c r="Z90" s="96">
        <v>5</v>
      </c>
    </row>
    <row r="91" spans="1:26" ht="37.5">
      <c r="A91" s="130">
        <v>90</v>
      </c>
      <c r="B91" s="130" t="s">
        <v>66</v>
      </c>
      <c r="C91" s="130" t="s">
        <v>56</v>
      </c>
      <c r="D91" s="91">
        <v>5</v>
      </c>
      <c r="E91" s="91">
        <v>5</v>
      </c>
      <c r="F91" s="91">
        <v>5</v>
      </c>
      <c r="G91" s="92">
        <v>5</v>
      </c>
      <c r="H91" s="92">
        <v>5</v>
      </c>
      <c r="I91" s="93">
        <v>5</v>
      </c>
      <c r="J91" s="93">
        <v>3</v>
      </c>
      <c r="K91" s="93">
        <v>5</v>
      </c>
      <c r="L91" s="93">
        <v>5</v>
      </c>
      <c r="M91" s="93">
        <v>5</v>
      </c>
      <c r="N91" s="94"/>
      <c r="O91" s="94"/>
      <c r="P91" s="94"/>
      <c r="Q91" s="94"/>
      <c r="R91" s="95"/>
      <c r="S91" s="95"/>
      <c r="T91" s="135">
        <v>1</v>
      </c>
      <c r="U91" s="135">
        <v>4</v>
      </c>
      <c r="V91" s="135">
        <v>4</v>
      </c>
      <c r="W91" s="135">
        <v>4</v>
      </c>
      <c r="X91" s="96">
        <v>4</v>
      </c>
      <c r="Y91" s="96">
        <v>5</v>
      </c>
      <c r="Z91" s="96">
        <v>5</v>
      </c>
    </row>
    <row r="92" spans="1:26">
      <c r="A92" s="130">
        <v>91</v>
      </c>
      <c r="B92" s="130" t="s">
        <v>34</v>
      </c>
      <c r="C92" s="130" t="s">
        <v>56</v>
      </c>
      <c r="D92" s="91">
        <v>4</v>
      </c>
      <c r="E92" s="91">
        <v>3</v>
      </c>
      <c r="F92" s="91">
        <v>3</v>
      </c>
      <c r="G92" s="92">
        <v>4</v>
      </c>
      <c r="H92" s="92">
        <v>4</v>
      </c>
      <c r="I92" s="93">
        <v>3</v>
      </c>
      <c r="J92" s="93">
        <v>3</v>
      </c>
      <c r="K92" s="93">
        <v>5</v>
      </c>
      <c r="L92" s="93">
        <v>5</v>
      </c>
      <c r="M92" s="93">
        <v>4</v>
      </c>
      <c r="N92" s="94"/>
      <c r="O92" s="94"/>
      <c r="P92" s="94"/>
      <c r="Q92" s="94"/>
      <c r="R92" s="95"/>
      <c r="S92" s="95"/>
      <c r="T92" s="135">
        <v>3</v>
      </c>
      <c r="U92" s="135">
        <v>4</v>
      </c>
      <c r="V92" s="135">
        <v>4</v>
      </c>
      <c r="W92" s="135">
        <v>4</v>
      </c>
      <c r="X92" s="96">
        <v>4</v>
      </c>
      <c r="Y92" s="96">
        <v>4</v>
      </c>
      <c r="Z92" s="96">
        <v>4</v>
      </c>
    </row>
    <row r="93" spans="1:26">
      <c r="A93" s="130">
        <v>92</v>
      </c>
      <c r="B93" s="130" t="s">
        <v>37</v>
      </c>
      <c r="C93" s="130" t="s">
        <v>56</v>
      </c>
      <c r="D93" s="91">
        <v>4</v>
      </c>
      <c r="E93" s="91">
        <v>4</v>
      </c>
      <c r="F93" s="91">
        <v>4</v>
      </c>
      <c r="G93" s="92">
        <v>4</v>
      </c>
      <c r="H93" s="92">
        <v>4</v>
      </c>
      <c r="I93" s="93">
        <v>4</v>
      </c>
      <c r="J93" s="93">
        <v>4</v>
      </c>
      <c r="K93" s="93">
        <v>4</v>
      </c>
      <c r="L93" s="93">
        <v>4</v>
      </c>
      <c r="M93" s="93">
        <v>4</v>
      </c>
      <c r="N93" s="94"/>
      <c r="O93" s="94"/>
      <c r="P93" s="94"/>
      <c r="Q93" s="94"/>
      <c r="R93" s="95"/>
      <c r="S93" s="95"/>
      <c r="T93" s="135">
        <v>1</v>
      </c>
      <c r="U93" s="135">
        <v>4</v>
      </c>
      <c r="V93" s="135">
        <v>4</v>
      </c>
      <c r="W93" s="135">
        <v>4</v>
      </c>
      <c r="X93" s="96">
        <v>3</v>
      </c>
      <c r="Y93" s="96">
        <v>3</v>
      </c>
      <c r="Z93" s="96">
        <v>3</v>
      </c>
    </row>
    <row r="94" spans="1:26" ht="37.5">
      <c r="A94" s="130">
        <v>93</v>
      </c>
      <c r="B94" s="130" t="s">
        <v>65</v>
      </c>
      <c r="C94" s="130" t="s">
        <v>56</v>
      </c>
      <c r="D94" s="91">
        <v>4</v>
      </c>
      <c r="E94" s="91">
        <v>3</v>
      </c>
      <c r="F94" s="91">
        <v>5</v>
      </c>
      <c r="G94" s="92">
        <v>4</v>
      </c>
      <c r="H94" s="92">
        <v>4</v>
      </c>
      <c r="I94" s="93">
        <v>5</v>
      </c>
      <c r="J94" s="93">
        <v>5</v>
      </c>
      <c r="K94" s="93">
        <v>5</v>
      </c>
      <c r="L94" s="93">
        <v>5</v>
      </c>
      <c r="M94" s="93">
        <v>5</v>
      </c>
      <c r="N94" s="94"/>
      <c r="O94" s="94"/>
      <c r="P94" s="94"/>
      <c r="Q94" s="94"/>
      <c r="R94" s="95"/>
      <c r="S94" s="95"/>
      <c r="T94" s="135">
        <v>1</v>
      </c>
      <c r="U94" s="135">
        <v>3</v>
      </c>
      <c r="V94" s="135">
        <v>4</v>
      </c>
      <c r="W94" s="135">
        <v>5</v>
      </c>
      <c r="X94" s="96">
        <v>3</v>
      </c>
      <c r="Y94" s="96">
        <v>4</v>
      </c>
      <c r="Z94" s="96">
        <v>5</v>
      </c>
    </row>
    <row r="95" spans="1:26">
      <c r="A95" s="130">
        <v>94</v>
      </c>
      <c r="B95" s="130" t="s">
        <v>37</v>
      </c>
      <c r="C95" s="130" t="s">
        <v>56</v>
      </c>
      <c r="D95" s="91">
        <v>4</v>
      </c>
      <c r="E95" s="91">
        <v>4</v>
      </c>
      <c r="F95" s="91">
        <v>4</v>
      </c>
      <c r="G95" s="92">
        <v>4</v>
      </c>
      <c r="H95" s="92">
        <v>4</v>
      </c>
      <c r="I95" s="93">
        <v>5</v>
      </c>
      <c r="J95" s="93">
        <v>3</v>
      </c>
      <c r="K95" s="93">
        <v>5</v>
      </c>
      <c r="L95" s="93">
        <v>5</v>
      </c>
      <c r="M95" s="93">
        <v>5</v>
      </c>
      <c r="N95" s="94"/>
      <c r="O95" s="94"/>
      <c r="P95" s="94"/>
      <c r="Q95" s="94"/>
      <c r="R95" s="95"/>
      <c r="S95" s="95"/>
      <c r="T95" s="135">
        <v>2</v>
      </c>
      <c r="U95" s="135">
        <v>3</v>
      </c>
      <c r="V95" s="135">
        <v>4</v>
      </c>
      <c r="W95" s="135">
        <v>4</v>
      </c>
      <c r="X95" s="96">
        <v>5</v>
      </c>
      <c r="Y95" s="96">
        <v>4</v>
      </c>
      <c r="Z95" s="96">
        <v>4</v>
      </c>
    </row>
    <row r="96" spans="1:26">
      <c r="A96" s="130">
        <v>95</v>
      </c>
      <c r="B96" s="130" t="s">
        <v>37</v>
      </c>
      <c r="C96" s="130" t="s">
        <v>56</v>
      </c>
      <c r="D96" s="91">
        <v>4</v>
      </c>
      <c r="E96" s="91">
        <v>4</v>
      </c>
      <c r="F96" s="91">
        <v>4</v>
      </c>
      <c r="G96" s="92">
        <v>4</v>
      </c>
      <c r="H96" s="92">
        <v>4</v>
      </c>
      <c r="I96" s="93">
        <v>4</v>
      </c>
      <c r="J96" s="93">
        <v>3</v>
      </c>
      <c r="K96" s="93">
        <v>4</v>
      </c>
      <c r="L96" s="93">
        <v>4</v>
      </c>
      <c r="M96" s="93">
        <v>4</v>
      </c>
      <c r="N96" s="94"/>
      <c r="O96" s="94"/>
      <c r="P96" s="94"/>
      <c r="Q96" s="94"/>
      <c r="R96" s="95"/>
      <c r="S96" s="95"/>
      <c r="T96" s="135">
        <v>2</v>
      </c>
      <c r="U96" s="135">
        <v>3</v>
      </c>
      <c r="V96" s="135">
        <v>3</v>
      </c>
      <c r="W96" s="135">
        <v>4</v>
      </c>
      <c r="X96" s="96">
        <v>3</v>
      </c>
      <c r="Y96" s="96">
        <v>3</v>
      </c>
      <c r="Z96" s="96">
        <v>4</v>
      </c>
    </row>
    <row r="97" spans="1:26">
      <c r="A97" s="130">
        <v>96</v>
      </c>
      <c r="B97" s="130" t="s">
        <v>37</v>
      </c>
      <c r="C97" s="130" t="s">
        <v>56</v>
      </c>
      <c r="D97" s="91">
        <v>5</v>
      </c>
      <c r="E97" s="91">
        <v>5</v>
      </c>
      <c r="F97" s="91">
        <v>5</v>
      </c>
      <c r="G97" s="92">
        <v>5</v>
      </c>
      <c r="H97" s="92">
        <v>5</v>
      </c>
      <c r="I97" s="93">
        <v>5</v>
      </c>
      <c r="J97" s="93">
        <v>5</v>
      </c>
      <c r="K97" s="93">
        <v>5</v>
      </c>
      <c r="L97" s="93">
        <v>5</v>
      </c>
      <c r="M97" s="93">
        <v>5</v>
      </c>
      <c r="N97" s="94"/>
      <c r="O97" s="94"/>
      <c r="P97" s="94"/>
      <c r="Q97" s="94"/>
      <c r="R97" s="95"/>
      <c r="S97" s="95"/>
      <c r="T97" s="135">
        <v>3</v>
      </c>
      <c r="U97" s="135">
        <v>4</v>
      </c>
      <c r="V97" s="135">
        <v>5</v>
      </c>
      <c r="W97" s="135">
        <v>4</v>
      </c>
      <c r="X97" s="96">
        <v>4</v>
      </c>
      <c r="Y97" s="96">
        <v>4</v>
      </c>
      <c r="Z97" s="96">
        <v>4</v>
      </c>
    </row>
    <row r="98" spans="1:26" ht="37.5">
      <c r="A98" s="130">
        <v>97</v>
      </c>
      <c r="B98" s="130" t="s">
        <v>65</v>
      </c>
      <c r="C98" s="130" t="s">
        <v>56</v>
      </c>
      <c r="D98" s="91">
        <v>4</v>
      </c>
      <c r="E98" s="91">
        <v>4</v>
      </c>
      <c r="F98" s="91">
        <v>4</v>
      </c>
      <c r="G98" s="92">
        <v>4</v>
      </c>
      <c r="H98" s="92">
        <v>4</v>
      </c>
      <c r="I98" s="93">
        <v>5</v>
      </c>
      <c r="J98" s="93">
        <v>4</v>
      </c>
      <c r="K98" s="93">
        <v>4</v>
      </c>
      <c r="L98" s="93">
        <v>4</v>
      </c>
      <c r="M98" s="93">
        <v>4</v>
      </c>
      <c r="N98" s="94"/>
      <c r="O98" s="94"/>
      <c r="P98" s="94"/>
      <c r="Q98" s="94"/>
      <c r="R98" s="95"/>
      <c r="S98" s="95"/>
      <c r="T98" s="135">
        <v>2</v>
      </c>
      <c r="U98" s="135">
        <v>5</v>
      </c>
      <c r="V98" s="135">
        <v>4</v>
      </c>
      <c r="W98" s="135">
        <v>4</v>
      </c>
      <c r="X98" s="96">
        <v>4</v>
      </c>
      <c r="Y98" s="96">
        <v>4</v>
      </c>
      <c r="Z98" s="96">
        <v>4</v>
      </c>
    </row>
    <row r="99" spans="1:26">
      <c r="A99" s="130">
        <v>98</v>
      </c>
      <c r="B99" s="130" t="s">
        <v>39</v>
      </c>
      <c r="C99" s="130" t="s">
        <v>56</v>
      </c>
      <c r="D99" s="91">
        <v>4</v>
      </c>
      <c r="E99" s="91">
        <v>5</v>
      </c>
      <c r="F99" s="91">
        <v>5</v>
      </c>
      <c r="G99" s="92">
        <v>4</v>
      </c>
      <c r="H99" s="92">
        <v>4</v>
      </c>
      <c r="I99" s="93">
        <v>4</v>
      </c>
      <c r="J99" s="93">
        <v>2</v>
      </c>
      <c r="K99" s="93">
        <v>5</v>
      </c>
      <c r="L99" s="93">
        <v>5</v>
      </c>
      <c r="M99" s="93">
        <v>5</v>
      </c>
      <c r="N99" s="94"/>
      <c r="O99" s="94"/>
      <c r="P99" s="94"/>
      <c r="Q99" s="94"/>
      <c r="R99" s="95"/>
      <c r="S99" s="95"/>
      <c r="T99" s="135">
        <v>4</v>
      </c>
      <c r="U99" s="135">
        <v>4</v>
      </c>
      <c r="V99" s="135">
        <v>5</v>
      </c>
      <c r="W99" s="135">
        <v>4</v>
      </c>
      <c r="X99" s="96">
        <v>3</v>
      </c>
      <c r="Y99" s="96">
        <v>5</v>
      </c>
      <c r="Z99" s="96">
        <v>5</v>
      </c>
    </row>
    <row r="100" spans="1:26">
      <c r="A100" s="130">
        <v>99</v>
      </c>
      <c r="B100" s="130" t="s">
        <v>49</v>
      </c>
      <c r="C100" s="130" t="s">
        <v>56</v>
      </c>
      <c r="D100" s="91">
        <v>4</v>
      </c>
      <c r="E100" s="91">
        <v>4</v>
      </c>
      <c r="F100" s="91">
        <v>4</v>
      </c>
      <c r="G100" s="92">
        <v>5</v>
      </c>
      <c r="H100" s="92">
        <v>5</v>
      </c>
      <c r="I100" s="93">
        <v>4</v>
      </c>
      <c r="J100" s="93">
        <v>4</v>
      </c>
      <c r="K100" s="93">
        <v>4</v>
      </c>
      <c r="L100" s="93">
        <v>4</v>
      </c>
      <c r="M100" s="93">
        <v>4</v>
      </c>
      <c r="N100" s="94"/>
      <c r="O100" s="94"/>
      <c r="P100" s="94"/>
      <c r="Q100" s="94"/>
      <c r="R100" s="95"/>
      <c r="S100" s="95"/>
      <c r="T100" s="135">
        <v>2</v>
      </c>
      <c r="U100" s="135">
        <v>4</v>
      </c>
      <c r="V100" s="135">
        <v>4</v>
      </c>
      <c r="W100" s="135">
        <v>4</v>
      </c>
      <c r="X100" s="96">
        <v>5</v>
      </c>
      <c r="Y100" s="96">
        <v>5</v>
      </c>
      <c r="Z100" s="96">
        <v>5</v>
      </c>
    </row>
    <row r="101" spans="1:26">
      <c r="A101" s="130">
        <v>100</v>
      </c>
      <c r="B101" s="130" t="s">
        <v>57</v>
      </c>
      <c r="C101" s="130" t="s">
        <v>56</v>
      </c>
      <c r="D101" s="91">
        <v>4</v>
      </c>
      <c r="E101" s="91">
        <v>4</v>
      </c>
      <c r="F101" s="91">
        <v>4</v>
      </c>
      <c r="G101" s="92">
        <v>4</v>
      </c>
      <c r="H101" s="92">
        <v>4</v>
      </c>
      <c r="I101" s="93">
        <v>4</v>
      </c>
      <c r="J101" s="93">
        <v>4</v>
      </c>
      <c r="K101" s="93">
        <v>4</v>
      </c>
      <c r="L101" s="93">
        <v>4</v>
      </c>
      <c r="M101" s="93">
        <v>4</v>
      </c>
      <c r="N101" s="94"/>
      <c r="O101" s="94"/>
      <c r="P101" s="94"/>
      <c r="Q101" s="94"/>
      <c r="R101" s="95"/>
      <c r="S101" s="95"/>
      <c r="T101" s="135">
        <v>1</v>
      </c>
      <c r="U101" s="135">
        <v>3</v>
      </c>
      <c r="V101" s="135">
        <v>4</v>
      </c>
      <c r="W101" s="135">
        <v>4</v>
      </c>
      <c r="X101" s="96">
        <v>2</v>
      </c>
      <c r="Y101" s="96">
        <v>2</v>
      </c>
      <c r="Z101" s="96">
        <v>4</v>
      </c>
    </row>
    <row r="102" spans="1:26">
      <c r="A102" s="130">
        <v>101</v>
      </c>
      <c r="B102" s="130" t="s">
        <v>37</v>
      </c>
      <c r="C102" s="130" t="s">
        <v>56</v>
      </c>
      <c r="D102" s="91">
        <v>5</v>
      </c>
      <c r="E102" s="91">
        <v>5</v>
      </c>
      <c r="F102" s="91">
        <v>5</v>
      </c>
      <c r="G102" s="92">
        <v>5</v>
      </c>
      <c r="H102" s="92">
        <v>5</v>
      </c>
      <c r="I102" s="93">
        <v>5</v>
      </c>
      <c r="J102" s="93">
        <v>5</v>
      </c>
      <c r="K102" s="93">
        <v>5</v>
      </c>
      <c r="L102" s="93">
        <v>5</v>
      </c>
      <c r="M102" s="93">
        <v>5</v>
      </c>
      <c r="N102" s="94"/>
      <c r="O102" s="94"/>
      <c r="P102" s="94"/>
      <c r="Q102" s="94"/>
      <c r="R102" s="95"/>
      <c r="S102" s="95"/>
      <c r="T102" s="135">
        <v>1</v>
      </c>
      <c r="U102" s="135">
        <v>3</v>
      </c>
      <c r="V102" s="135">
        <v>5</v>
      </c>
      <c r="W102" s="135">
        <v>4</v>
      </c>
      <c r="X102" s="96">
        <v>3</v>
      </c>
      <c r="Y102" s="96">
        <v>2</v>
      </c>
      <c r="Z102" s="96">
        <v>3</v>
      </c>
    </row>
    <row r="103" spans="1:26">
      <c r="A103" s="130">
        <v>102</v>
      </c>
      <c r="B103" s="130" t="s">
        <v>39</v>
      </c>
      <c r="C103" s="130" t="s">
        <v>56</v>
      </c>
      <c r="D103" s="91">
        <v>5</v>
      </c>
      <c r="E103" s="91">
        <v>5</v>
      </c>
      <c r="F103" s="91">
        <v>5</v>
      </c>
      <c r="G103" s="92">
        <v>5</v>
      </c>
      <c r="H103" s="92">
        <v>5</v>
      </c>
      <c r="I103" s="93">
        <v>5</v>
      </c>
      <c r="J103" s="93">
        <v>5</v>
      </c>
      <c r="K103" s="93">
        <v>5</v>
      </c>
      <c r="L103" s="93">
        <v>5</v>
      </c>
      <c r="M103" s="93">
        <v>5</v>
      </c>
      <c r="N103" s="94"/>
      <c r="O103" s="94"/>
      <c r="P103" s="94"/>
      <c r="Q103" s="94"/>
      <c r="R103" s="95"/>
      <c r="S103" s="95"/>
      <c r="T103" s="135">
        <v>2</v>
      </c>
      <c r="U103" s="135">
        <v>3</v>
      </c>
      <c r="V103" s="135">
        <v>3</v>
      </c>
      <c r="W103" s="135">
        <v>4</v>
      </c>
      <c r="X103" s="96">
        <v>3</v>
      </c>
      <c r="Y103" s="96">
        <v>3</v>
      </c>
      <c r="Z103" s="96">
        <v>3</v>
      </c>
    </row>
    <row r="104" spans="1:26">
      <c r="A104" s="130">
        <v>103</v>
      </c>
      <c r="B104" s="130" t="s">
        <v>35</v>
      </c>
      <c r="C104" s="130" t="s">
        <v>56</v>
      </c>
      <c r="D104" s="91">
        <v>5</v>
      </c>
      <c r="E104" s="91">
        <v>5</v>
      </c>
      <c r="F104" s="91">
        <v>5</v>
      </c>
      <c r="G104" s="92">
        <v>5</v>
      </c>
      <c r="H104" s="92">
        <v>5</v>
      </c>
      <c r="I104" s="93">
        <v>5</v>
      </c>
      <c r="J104" s="93">
        <v>5</v>
      </c>
      <c r="K104" s="93">
        <v>5</v>
      </c>
      <c r="L104" s="93">
        <v>5</v>
      </c>
      <c r="M104" s="93">
        <v>5</v>
      </c>
      <c r="N104" s="94"/>
      <c r="O104" s="94"/>
      <c r="P104" s="94"/>
      <c r="Q104" s="94"/>
      <c r="R104" s="95"/>
      <c r="S104" s="95"/>
      <c r="T104" s="135">
        <v>2</v>
      </c>
      <c r="U104" s="135">
        <v>4</v>
      </c>
      <c r="V104" s="135">
        <v>5</v>
      </c>
      <c r="W104" s="135">
        <v>4</v>
      </c>
      <c r="X104" s="96">
        <v>5</v>
      </c>
      <c r="Y104" s="96">
        <v>5</v>
      </c>
      <c r="Z104" s="96">
        <v>5</v>
      </c>
    </row>
    <row r="105" spans="1:26">
      <c r="A105" s="130">
        <v>104</v>
      </c>
      <c r="B105" s="130" t="s">
        <v>57</v>
      </c>
      <c r="C105" s="130" t="s">
        <v>56</v>
      </c>
      <c r="D105" s="91">
        <v>5</v>
      </c>
      <c r="E105" s="91">
        <v>5</v>
      </c>
      <c r="F105" s="91">
        <v>5</v>
      </c>
      <c r="G105" s="92">
        <v>5</v>
      </c>
      <c r="H105" s="92">
        <v>5</v>
      </c>
      <c r="I105" s="93">
        <v>5</v>
      </c>
      <c r="J105" s="93">
        <v>5</v>
      </c>
      <c r="K105" s="93">
        <v>5</v>
      </c>
      <c r="L105" s="93">
        <v>5</v>
      </c>
      <c r="M105" s="93">
        <v>5</v>
      </c>
      <c r="N105" s="94"/>
      <c r="O105" s="94"/>
      <c r="P105" s="94"/>
      <c r="Q105" s="94"/>
      <c r="R105" s="95"/>
      <c r="S105" s="95"/>
      <c r="T105" s="135">
        <v>1</v>
      </c>
      <c r="U105" s="135">
        <v>4</v>
      </c>
      <c r="V105" s="135">
        <v>5</v>
      </c>
      <c r="W105" s="135">
        <v>5</v>
      </c>
      <c r="X105" s="96">
        <v>4</v>
      </c>
      <c r="Y105" s="96">
        <v>4</v>
      </c>
      <c r="Z105" s="96">
        <v>4</v>
      </c>
    </row>
    <row r="106" spans="1:26">
      <c r="A106" s="130">
        <v>105</v>
      </c>
      <c r="B106" s="130" t="s">
        <v>57</v>
      </c>
      <c r="C106" s="130" t="s">
        <v>56</v>
      </c>
      <c r="D106" s="91">
        <v>5</v>
      </c>
      <c r="E106" s="91">
        <v>5</v>
      </c>
      <c r="F106" s="91">
        <v>5</v>
      </c>
      <c r="G106" s="92">
        <v>5</v>
      </c>
      <c r="H106" s="92">
        <v>5</v>
      </c>
      <c r="I106" s="93">
        <v>5</v>
      </c>
      <c r="J106" s="93">
        <v>5</v>
      </c>
      <c r="K106" s="93">
        <v>5</v>
      </c>
      <c r="L106" s="93">
        <v>4</v>
      </c>
      <c r="M106" s="93">
        <v>5</v>
      </c>
      <c r="N106" s="94"/>
      <c r="O106" s="94"/>
      <c r="P106" s="94"/>
      <c r="Q106" s="94"/>
      <c r="R106" s="95"/>
      <c r="S106" s="95"/>
      <c r="T106" s="135">
        <v>1</v>
      </c>
      <c r="U106" s="135">
        <v>3</v>
      </c>
      <c r="V106" s="135">
        <v>5</v>
      </c>
      <c r="W106" s="135">
        <v>5</v>
      </c>
      <c r="X106" s="96">
        <v>4</v>
      </c>
      <c r="Y106" s="96">
        <v>4</v>
      </c>
      <c r="Z106" s="96">
        <v>5</v>
      </c>
    </row>
    <row r="107" spans="1:26">
      <c r="A107" s="130">
        <v>106</v>
      </c>
      <c r="B107" s="130" t="s">
        <v>57</v>
      </c>
      <c r="C107" s="130" t="s">
        <v>56</v>
      </c>
      <c r="D107" s="91">
        <v>5</v>
      </c>
      <c r="E107" s="91">
        <v>5</v>
      </c>
      <c r="F107" s="91">
        <v>5</v>
      </c>
      <c r="G107" s="92">
        <v>5</v>
      </c>
      <c r="H107" s="92">
        <v>5</v>
      </c>
      <c r="I107" s="93">
        <v>5</v>
      </c>
      <c r="J107" s="93">
        <v>5</v>
      </c>
      <c r="K107" s="93">
        <v>5</v>
      </c>
      <c r="L107" s="93">
        <v>5</v>
      </c>
      <c r="M107" s="93">
        <v>5</v>
      </c>
      <c r="N107" s="94"/>
      <c r="O107" s="94"/>
      <c r="P107" s="94"/>
      <c r="Q107" s="94"/>
      <c r="R107" s="95"/>
      <c r="S107" s="95"/>
      <c r="T107" s="135">
        <v>2</v>
      </c>
      <c r="U107" s="135">
        <v>5</v>
      </c>
      <c r="V107" s="135">
        <v>5</v>
      </c>
      <c r="W107" s="135">
        <v>5</v>
      </c>
      <c r="X107" s="96">
        <v>5</v>
      </c>
      <c r="Y107" s="96">
        <v>5</v>
      </c>
      <c r="Z107" s="96">
        <v>5</v>
      </c>
    </row>
    <row r="108" spans="1:26">
      <c r="A108" s="130">
        <v>107</v>
      </c>
      <c r="B108" s="130" t="s">
        <v>45</v>
      </c>
      <c r="C108" s="130" t="s">
        <v>56</v>
      </c>
      <c r="D108" s="91">
        <v>4</v>
      </c>
      <c r="E108" s="91">
        <v>3</v>
      </c>
      <c r="F108" s="91">
        <v>4</v>
      </c>
      <c r="G108" s="92">
        <v>5</v>
      </c>
      <c r="H108" s="92">
        <v>5</v>
      </c>
      <c r="I108" s="93">
        <v>5</v>
      </c>
      <c r="J108" s="93">
        <v>5</v>
      </c>
      <c r="K108" s="93">
        <v>4</v>
      </c>
      <c r="L108" s="93">
        <v>5</v>
      </c>
      <c r="M108" s="93">
        <v>5</v>
      </c>
      <c r="N108" s="94"/>
      <c r="O108" s="94"/>
      <c r="P108" s="94"/>
      <c r="Q108" s="94"/>
      <c r="R108" s="95"/>
      <c r="S108" s="95"/>
      <c r="T108" s="135">
        <v>3</v>
      </c>
      <c r="U108" s="135">
        <v>5</v>
      </c>
      <c r="V108" s="135">
        <v>4</v>
      </c>
      <c r="W108" s="135">
        <v>5</v>
      </c>
      <c r="X108" s="96">
        <v>4</v>
      </c>
      <c r="Y108" s="96">
        <v>5</v>
      </c>
      <c r="Z108" s="96">
        <v>5</v>
      </c>
    </row>
    <row r="109" spans="1:26">
      <c r="A109" s="130">
        <v>108</v>
      </c>
      <c r="B109" s="130" t="s">
        <v>39</v>
      </c>
      <c r="C109" s="130" t="s">
        <v>56</v>
      </c>
      <c r="D109" s="91">
        <v>4</v>
      </c>
      <c r="E109" s="91">
        <v>4</v>
      </c>
      <c r="F109" s="91">
        <v>4</v>
      </c>
      <c r="G109" s="92">
        <v>5</v>
      </c>
      <c r="H109" s="92">
        <v>5</v>
      </c>
      <c r="I109" s="93">
        <v>4</v>
      </c>
      <c r="J109" s="93">
        <v>4</v>
      </c>
      <c r="K109" s="93">
        <v>4</v>
      </c>
      <c r="L109" s="93">
        <v>4</v>
      </c>
      <c r="M109" s="93">
        <v>4</v>
      </c>
      <c r="N109" s="94"/>
      <c r="O109" s="94"/>
      <c r="P109" s="94"/>
      <c r="Q109" s="94"/>
      <c r="R109" s="95"/>
      <c r="S109" s="95"/>
      <c r="T109" s="135">
        <v>4</v>
      </c>
      <c r="U109" s="135">
        <v>4</v>
      </c>
      <c r="V109" s="135">
        <v>4</v>
      </c>
      <c r="W109" s="135">
        <v>4</v>
      </c>
      <c r="X109" s="96">
        <v>5</v>
      </c>
      <c r="Y109" s="96">
        <v>5</v>
      </c>
      <c r="Z109" s="96">
        <v>5</v>
      </c>
    </row>
    <row r="110" spans="1:26">
      <c r="A110" s="130">
        <v>109</v>
      </c>
      <c r="B110" s="130" t="s">
        <v>57</v>
      </c>
      <c r="C110" s="130" t="s">
        <v>56</v>
      </c>
      <c r="D110" s="91">
        <v>4</v>
      </c>
      <c r="E110" s="91">
        <v>4</v>
      </c>
      <c r="F110" s="91">
        <v>4</v>
      </c>
      <c r="G110" s="92">
        <v>4</v>
      </c>
      <c r="H110" s="92">
        <v>4</v>
      </c>
      <c r="I110" s="93">
        <v>4</v>
      </c>
      <c r="J110" s="93">
        <v>4</v>
      </c>
      <c r="K110" s="93">
        <v>4</v>
      </c>
      <c r="L110" s="93">
        <v>4</v>
      </c>
      <c r="M110" s="93">
        <v>4</v>
      </c>
      <c r="N110" s="94"/>
      <c r="O110" s="94"/>
      <c r="P110" s="94"/>
      <c r="Q110" s="94"/>
      <c r="R110" s="95"/>
      <c r="S110" s="95"/>
      <c r="T110" s="135">
        <v>4</v>
      </c>
      <c r="U110" s="135">
        <v>4</v>
      </c>
      <c r="V110" s="135">
        <v>4</v>
      </c>
      <c r="W110" s="135">
        <v>4</v>
      </c>
      <c r="X110" s="96">
        <v>4</v>
      </c>
      <c r="Y110" s="96">
        <v>4</v>
      </c>
      <c r="Z110" s="96">
        <v>4</v>
      </c>
    </row>
    <row r="111" spans="1:26" ht="37.5">
      <c r="A111" s="130">
        <v>110</v>
      </c>
      <c r="B111" s="130" t="s">
        <v>65</v>
      </c>
      <c r="C111" s="130" t="s">
        <v>56</v>
      </c>
      <c r="D111" s="91">
        <v>4</v>
      </c>
      <c r="E111" s="91">
        <v>4</v>
      </c>
      <c r="F111" s="91">
        <v>4</v>
      </c>
      <c r="G111" s="92">
        <v>4</v>
      </c>
      <c r="H111" s="92">
        <v>4</v>
      </c>
      <c r="I111" s="93">
        <v>4</v>
      </c>
      <c r="J111" s="93">
        <v>3</v>
      </c>
      <c r="K111" s="93">
        <v>4</v>
      </c>
      <c r="L111" s="93">
        <v>4</v>
      </c>
      <c r="M111" s="93">
        <v>4</v>
      </c>
      <c r="N111" s="94"/>
      <c r="O111" s="94"/>
      <c r="P111" s="94"/>
      <c r="Q111" s="94"/>
      <c r="R111" s="95"/>
      <c r="S111" s="95"/>
      <c r="T111" s="135">
        <v>1</v>
      </c>
      <c r="U111" s="135">
        <v>3</v>
      </c>
      <c r="V111" s="135">
        <v>4</v>
      </c>
      <c r="W111" s="135">
        <v>5</v>
      </c>
      <c r="X111" s="96">
        <v>3</v>
      </c>
      <c r="Y111" s="96">
        <v>4</v>
      </c>
      <c r="Z111" s="96">
        <v>4</v>
      </c>
    </row>
    <row r="112" spans="1:26">
      <c r="A112" s="130">
        <v>111</v>
      </c>
      <c r="B112" s="130" t="s">
        <v>39</v>
      </c>
      <c r="C112" s="130" t="s">
        <v>56</v>
      </c>
      <c r="D112" s="91">
        <v>4</v>
      </c>
      <c r="E112" s="91">
        <v>4</v>
      </c>
      <c r="F112" s="91">
        <v>4</v>
      </c>
      <c r="G112" s="92">
        <v>4</v>
      </c>
      <c r="H112" s="92">
        <v>4</v>
      </c>
      <c r="I112" s="93">
        <v>5</v>
      </c>
      <c r="J112" s="93">
        <v>5</v>
      </c>
      <c r="K112" s="93">
        <v>5</v>
      </c>
      <c r="L112" s="93">
        <v>5</v>
      </c>
      <c r="M112" s="93">
        <v>5</v>
      </c>
      <c r="N112" s="94"/>
      <c r="O112" s="94"/>
      <c r="P112" s="94"/>
      <c r="Q112" s="94"/>
      <c r="R112" s="95"/>
      <c r="S112" s="95"/>
      <c r="T112" s="135">
        <v>5</v>
      </c>
      <c r="U112" s="135">
        <v>5</v>
      </c>
      <c r="V112" s="135">
        <v>5</v>
      </c>
      <c r="W112" s="135">
        <v>5</v>
      </c>
      <c r="X112" s="96">
        <v>5</v>
      </c>
      <c r="Y112" s="96">
        <v>5</v>
      </c>
      <c r="Z112" s="96">
        <v>5</v>
      </c>
    </row>
    <row r="113" spans="1:26">
      <c r="A113" s="130">
        <v>112</v>
      </c>
      <c r="B113" s="130" t="s">
        <v>45</v>
      </c>
      <c r="C113" s="130" t="s">
        <v>56</v>
      </c>
      <c r="D113" s="91">
        <v>5</v>
      </c>
      <c r="E113" s="91">
        <v>5</v>
      </c>
      <c r="F113" s="91">
        <v>5</v>
      </c>
      <c r="G113" s="92">
        <v>5</v>
      </c>
      <c r="H113" s="92">
        <v>5</v>
      </c>
      <c r="I113" s="93">
        <v>5</v>
      </c>
      <c r="J113" s="93">
        <v>3</v>
      </c>
      <c r="K113" s="93">
        <v>5</v>
      </c>
      <c r="L113" s="93">
        <v>5</v>
      </c>
      <c r="M113" s="93">
        <v>5</v>
      </c>
      <c r="N113" s="94"/>
      <c r="O113" s="94"/>
      <c r="P113" s="94"/>
      <c r="Q113" s="94"/>
      <c r="R113" s="95"/>
      <c r="S113" s="95"/>
      <c r="T113" s="135">
        <v>2</v>
      </c>
      <c r="U113" s="135">
        <v>4</v>
      </c>
      <c r="V113" s="135">
        <v>4</v>
      </c>
      <c r="W113" s="135">
        <v>4</v>
      </c>
      <c r="X113" s="96">
        <v>4</v>
      </c>
      <c r="Y113" s="96">
        <v>4</v>
      </c>
      <c r="Z113" s="96">
        <v>4</v>
      </c>
    </row>
    <row r="114" spans="1:26">
      <c r="A114" s="130">
        <v>113</v>
      </c>
      <c r="B114" s="130" t="s">
        <v>61</v>
      </c>
      <c r="C114" s="130" t="s">
        <v>56</v>
      </c>
      <c r="D114" s="91">
        <v>4</v>
      </c>
      <c r="E114" s="91">
        <v>4</v>
      </c>
      <c r="F114" s="91">
        <v>4</v>
      </c>
      <c r="G114" s="92">
        <v>4</v>
      </c>
      <c r="H114" s="92">
        <v>4</v>
      </c>
      <c r="I114" s="93">
        <v>4</v>
      </c>
      <c r="J114" s="93">
        <v>4</v>
      </c>
      <c r="K114" s="93">
        <v>4</v>
      </c>
      <c r="L114" s="93">
        <v>4</v>
      </c>
      <c r="M114" s="93">
        <v>4</v>
      </c>
      <c r="N114" s="94"/>
      <c r="O114" s="94"/>
      <c r="P114" s="94"/>
      <c r="Q114" s="94"/>
      <c r="R114" s="95"/>
      <c r="S114" s="95"/>
      <c r="T114" s="135">
        <v>2</v>
      </c>
      <c r="U114" s="135">
        <v>4</v>
      </c>
      <c r="V114" s="135">
        <v>4</v>
      </c>
      <c r="W114" s="135">
        <v>4</v>
      </c>
      <c r="X114" s="96">
        <v>3</v>
      </c>
      <c r="Y114" s="96">
        <v>3</v>
      </c>
      <c r="Z114" s="96">
        <v>4</v>
      </c>
    </row>
    <row r="115" spans="1:26">
      <c r="A115" s="130">
        <v>114</v>
      </c>
      <c r="B115" s="130" t="s">
        <v>38</v>
      </c>
      <c r="C115" s="130" t="s">
        <v>56</v>
      </c>
      <c r="D115" s="91">
        <v>5</v>
      </c>
      <c r="E115" s="91">
        <v>5</v>
      </c>
      <c r="F115" s="91">
        <v>5</v>
      </c>
      <c r="G115" s="92">
        <v>5</v>
      </c>
      <c r="H115" s="92">
        <v>5</v>
      </c>
      <c r="I115" s="93">
        <v>5</v>
      </c>
      <c r="J115" s="93">
        <v>5</v>
      </c>
      <c r="K115" s="93">
        <v>5</v>
      </c>
      <c r="L115" s="93">
        <v>5</v>
      </c>
      <c r="M115" s="93">
        <v>5</v>
      </c>
      <c r="N115" s="94"/>
      <c r="O115" s="94"/>
      <c r="P115" s="94"/>
      <c r="Q115" s="94"/>
      <c r="R115" s="95"/>
      <c r="S115" s="95"/>
      <c r="T115" s="135">
        <v>5</v>
      </c>
      <c r="U115" s="135">
        <v>5</v>
      </c>
      <c r="V115" s="135">
        <v>5</v>
      </c>
      <c r="W115" s="135">
        <v>5</v>
      </c>
      <c r="X115" s="96">
        <v>3</v>
      </c>
      <c r="Y115" s="96">
        <v>5</v>
      </c>
      <c r="Z115" s="96">
        <v>5</v>
      </c>
    </row>
    <row r="116" spans="1:26">
      <c r="A116" s="130">
        <v>115</v>
      </c>
      <c r="B116" s="130" t="s">
        <v>39</v>
      </c>
      <c r="C116" s="130" t="s">
        <v>56</v>
      </c>
      <c r="D116" s="91">
        <v>5</v>
      </c>
      <c r="E116" s="91">
        <v>4</v>
      </c>
      <c r="F116" s="91">
        <v>4</v>
      </c>
      <c r="G116" s="92">
        <v>4</v>
      </c>
      <c r="H116" s="92">
        <v>4</v>
      </c>
      <c r="I116" s="93">
        <v>5</v>
      </c>
      <c r="J116" s="93">
        <v>5</v>
      </c>
      <c r="K116" s="93">
        <v>5</v>
      </c>
      <c r="L116" s="93">
        <v>5</v>
      </c>
      <c r="M116" s="93">
        <v>5</v>
      </c>
      <c r="N116" s="94"/>
      <c r="O116" s="94"/>
      <c r="P116" s="94"/>
      <c r="Q116" s="94"/>
      <c r="R116" s="95"/>
      <c r="S116" s="95"/>
      <c r="T116" s="135">
        <v>2</v>
      </c>
      <c r="U116" s="135">
        <v>3</v>
      </c>
      <c r="V116" s="135">
        <v>5</v>
      </c>
      <c r="W116" s="135">
        <v>5</v>
      </c>
      <c r="X116" s="96">
        <v>4</v>
      </c>
      <c r="Y116" s="96">
        <v>4</v>
      </c>
      <c r="Z116" s="96">
        <v>4</v>
      </c>
    </row>
    <row r="117" spans="1:26">
      <c r="A117" s="130">
        <v>116</v>
      </c>
      <c r="B117" s="130" t="s">
        <v>64</v>
      </c>
      <c r="C117" s="130" t="s">
        <v>56</v>
      </c>
      <c r="D117" s="91">
        <v>5</v>
      </c>
      <c r="E117" s="91">
        <v>5</v>
      </c>
      <c r="F117" s="91">
        <v>5</v>
      </c>
      <c r="G117" s="92">
        <v>5</v>
      </c>
      <c r="H117" s="92">
        <v>5</v>
      </c>
      <c r="I117" s="93">
        <v>5</v>
      </c>
      <c r="J117" s="93">
        <v>5</v>
      </c>
      <c r="K117" s="93">
        <v>5</v>
      </c>
      <c r="L117" s="93">
        <v>5</v>
      </c>
      <c r="M117" s="93">
        <v>5</v>
      </c>
      <c r="N117" s="94"/>
      <c r="O117" s="94"/>
      <c r="P117" s="94"/>
      <c r="Q117" s="94"/>
      <c r="R117" s="95"/>
      <c r="S117" s="95"/>
      <c r="T117" s="135">
        <v>1</v>
      </c>
      <c r="U117" s="135">
        <v>5</v>
      </c>
      <c r="V117" s="135">
        <v>5</v>
      </c>
      <c r="W117" s="135">
        <v>5</v>
      </c>
      <c r="X117" s="96">
        <v>5</v>
      </c>
      <c r="Y117" s="96">
        <v>5</v>
      </c>
      <c r="Z117" s="96">
        <v>5</v>
      </c>
    </row>
    <row r="118" spans="1:26">
      <c r="A118" s="130">
        <v>117</v>
      </c>
      <c r="B118" s="130" t="s">
        <v>64</v>
      </c>
      <c r="C118" s="130" t="s">
        <v>56</v>
      </c>
      <c r="D118" s="91">
        <v>5</v>
      </c>
      <c r="E118" s="91">
        <v>4</v>
      </c>
      <c r="F118" s="91">
        <v>4</v>
      </c>
      <c r="G118" s="92">
        <v>4</v>
      </c>
      <c r="H118" s="92">
        <v>4</v>
      </c>
      <c r="I118" s="93">
        <v>4</v>
      </c>
      <c r="J118" s="93">
        <v>4</v>
      </c>
      <c r="K118" s="93">
        <v>4</v>
      </c>
      <c r="L118" s="93">
        <v>4</v>
      </c>
      <c r="M118" s="93">
        <v>4</v>
      </c>
      <c r="N118" s="94"/>
      <c r="O118" s="94"/>
      <c r="P118" s="94"/>
      <c r="Q118" s="94"/>
      <c r="R118" s="95"/>
      <c r="S118" s="95"/>
      <c r="T118" s="135">
        <v>1</v>
      </c>
      <c r="U118" s="135">
        <v>3</v>
      </c>
      <c r="V118" s="135">
        <v>3</v>
      </c>
      <c r="W118" s="135">
        <v>3</v>
      </c>
      <c r="X118" s="96">
        <v>3</v>
      </c>
      <c r="Y118" s="96">
        <v>3</v>
      </c>
      <c r="Z118" s="96">
        <v>3</v>
      </c>
    </row>
    <row r="119" spans="1:26">
      <c r="A119" s="130">
        <v>118</v>
      </c>
      <c r="B119" s="130" t="s">
        <v>38</v>
      </c>
      <c r="C119" s="130" t="s">
        <v>56</v>
      </c>
      <c r="D119" s="91">
        <v>5</v>
      </c>
      <c r="E119" s="91">
        <v>2</v>
      </c>
      <c r="F119" s="91">
        <v>4</v>
      </c>
      <c r="G119" s="92">
        <v>5</v>
      </c>
      <c r="H119" s="92">
        <v>5</v>
      </c>
      <c r="I119" s="93">
        <v>5</v>
      </c>
      <c r="J119" s="93">
        <v>3</v>
      </c>
      <c r="K119" s="93">
        <v>5</v>
      </c>
      <c r="L119" s="93">
        <v>5</v>
      </c>
      <c r="M119" s="93">
        <v>5</v>
      </c>
      <c r="N119" s="94"/>
      <c r="O119" s="94"/>
      <c r="P119" s="94"/>
      <c r="Q119" s="94"/>
      <c r="R119" s="95"/>
      <c r="S119" s="95"/>
      <c r="T119" s="135">
        <v>1</v>
      </c>
      <c r="U119" s="135">
        <v>3</v>
      </c>
      <c r="V119" s="135">
        <v>5</v>
      </c>
      <c r="W119" s="135">
        <v>4</v>
      </c>
      <c r="X119" s="96">
        <v>3</v>
      </c>
      <c r="Y119" s="96">
        <v>3</v>
      </c>
      <c r="Z119" s="96">
        <v>3</v>
      </c>
    </row>
    <row r="120" spans="1:26">
      <c r="A120" s="130">
        <v>119</v>
      </c>
      <c r="B120" s="130" t="s">
        <v>37</v>
      </c>
      <c r="C120" s="130" t="s">
        <v>56</v>
      </c>
      <c r="D120" s="91">
        <v>4</v>
      </c>
      <c r="E120" s="91">
        <v>4</v>
      </c>
      <c r="F120" s="91">
        <v>4</v>
      </c>
      <c r="G120" s="92">
        <v>5</v>
      </c>
      <c r="H120" s="92">
        <v>5</v>
      </c>
      <c r="I120" s="93">
        <v>4</v>
      </c>
      <c r="J120" s="93">
        <v>5</v>
      </c>
      <c r="K120" s="93">
        <v>5</v>
      </c>
      <c r="L120" s="93">
        <v>5</v>
      </c>
      <c r="M120" s="93">
        <v>5</v>
      </c>
      <c r="N120" s="94"/>
      <c r="O120" s="94"/>
      <c r="P120" s="94"/>
      <c r="Q120" s="94"/>
      <c r="R120" s="95"/>
      <c r="S120" s="95"/>
      <c r="T120" s="135">
        <v>3</v>
      </c>
      <c r="U120" s="135">
        <v>5</v>
      </c>
      <c r="V120" s="135">
        <v>5</v>
      </c>
      <c r="W120" s="135">
        <v>4</v>
      </c>
      <c r="X120" s="96">
        <v>4</v>
      </c>
      <c r="Y120" s="96">
        <v>4</v>
      </c>
      <c r="Z120" s="96">
        <v>4</v>
      </c>
    </row>
    <row r="121" spans="1:26" ht="37.5">
      <c r="A121" s="130">
        <v>120</v>
      </c>
      <c r="B121" s="130" t="s">
        <v>65</v>
      </c>
      <c r="C121" s="130" t="s">
        <v>56</v>
      </c>
      <c r="D121" s="91">
        <v>5</v>
      </c>
      <c r="E121" s="91">
        <v>5</v>
      </c>
      <c r="F121" s="91">
        <v>5</v>
      </c>
      <c r="G121" s="92">
        <v>5</v>
      </c>
      <c r="H121" s="92">
        <v>5</v>
      </c>
      <c r="I121" s="93">
        <v>5</v>
      </c>
      <c r="J121" s="93">
        <v>5</v>
      </c>
      <c r="K121" s="93">
        <v>5</v>
      </c>
      <c r="L121" s="93">
        <v>5</v>
      </c>
      <c r="M121" s="93">
        <v>5</v>
      </c>
      <c r="N121" s="94"/>
      <c r="O121" s="94"/>
      <c r="P121" s="94"/>
      <c r="Q121" s="94"/>
      <c r="R121" s="95"/>
      <c r="S121" s="95"/>
      <c r="T121" s="135">
        <v>5</v>
      </c>
      <c r="U121" s="135">
        <v>5</v>
      </c>
      <c r="V121" s="135">
        <v>5</v>
      </c>
      <c r="W121" s="135">
        <v>5</v>
      </c>
      <c r="X121" s="96">
        <v>5</v>
      </c>
      <c r="Y121" s="96">
        <v>5</v>
      </c>
      <c r="Z121" s="96">
        <v>5</v>
      </c>
    </row>
    <row r="122" spans="1:26">
      <c r="A122" s="130">
        <v>121</v>
      </c>
      <c r="B122" s="130" t="s">
        <v>51</v>
      </c>
      <c r="C122" s="130" t="s">
        <v>56</v>
      </c>
      <c r="D122" s="91">
        <v>5</v>
      </c>
      <c r="E122" s="91">
        <v>5</v>
      </c>
      <c r="F122" s="91">
        <v>5</v>
      </c>
      <c r="G122" s="92">
        <v>4</v>
      </c>
      <c r="H122" s="92">
        <v>4</v>
      </c>
      <c r="I122" s="93">
        <v>4</v>
      </c>
      <c r="J122" s="93">
        <v>3</v>
      </c>
      <c r="K122" s="93">
        <v>3</v>
      </c>
      <c r="L122" s="93">
        <v>3</v>
      </c>
      <c r="M122" s="93">
        <v>4</v>
      </c>
      <c r="N122" s="94"/>
      <c r="O122" s="94"/>
      <c r="P122" s="94"/>
      <c r="Q122" s="94"/>
      <c r="R122" s="95"/>
      <c r="S122" s="95"/>
      <c r="T122" s="135">
        <v>4</v>
      </c>
      <c r="U122" s="135">
        <v>5</v>
      </c>
      <c r="V122" s="135">
        <v>5</v>
      </c>
      <c r="W122" s="135">
        <v>5</v>
      </c>
      <c r="X122" s="96">
        <v>5</v>
      </c>
      <c r="Y122" s="96">
        <v>5</v>
      </c>
      <c r="Z122" s="96">
        <v>5</v>
      </c>
    </row>
    <row r="123" spans="1:26">
      <c r="A123" s="130">
        <v>122</v>
      </c>
      <c r="B123" s="130" t="s">
        <v>37</v>
      </c>
      <c r="C123" s="130" t="s">
        <v>56</v>
      </c>
      <c r="D123" s="91">
        <v>4</v>
      </c>
      <c r="E123" s="91">
        <v>3</v>
      </c>
      <c r="F123" s="91">
        <v>4</v>
      </c>
      <c r="G123" s="92">
        <v>5</v>
      </c>
      <c r="H123" s="92">
        <v>5</v>
      </c>
      <c r="I123" s="93">
        <v>5</v>
      </c>
      <c r="J123" s="93">
        <v>3</v>
      </c>
      <c r="K123" s="93">
        <v>5</v>
      </c>
      <c r="L123" s="93">
        <v>5</v>
      </c>
      <c r="M123" s="93">
        <v>5</v>
      </c>
      <c r="N123" s="94"/>
      <c r="O123" s="94"/>
      <c r="P123" s="94"/>
      <c r="Q123" s="94"/>
      <c r="R123" s="95"/>
      <c r="S123" s="95"/>
      <c r="T123" s="135">
        <v>3</v>
      </c>
      <c r="U123" s="135">
        <v>5</v>
      </c>
      <c r="V123" s="135">
        <v>5</v>
      </c>
      <c r="W123" s="135">
        <v>5</v>
      </c>
      <c r="X123" s="96">
        <v>5</v>
      </c>
      <c r="Y123" s="96">
        <v>4</v>
      </c>
      <c r="Z123" s="96">
        <v>5</v>
      </c>
    </row>
    <row r="124" spans="1:26">
      <c r="A124" s="130">
        <v>123</v>
      </c>
      <c r="B124" s="130" t="s">
        <v>37</v>
      </c>
      <c r="C124" s="130" t="s">
        <v>56</v>
      </c>
      <c r="D124" s="91">
        <v>5</v>
      </c>
      <c r="E124" s="91">
        <v>5</v>
      </c>
      <c r="F124" s="91">
        <v>4</v>
      </c>
      <c r="G124" s="92">
        <v>5</v>
      </c>
      <c r="H124" s="92">
        <v>5</v>
      </c>
      <c r="I124" s="93">
        <v>5</v>
      </c>
      <c r="J124" s="93">
        <v>4</v>
      </c>
      <c r="K124" s="93">
        <v>5</v>
      </c>
      <c r="L124" s="93">
        <v>5</v>
      </c>
      <c r="M124" s="93">
        <v>5</v>
      </c>
      <c r="N124" s="94"/>
      <c r="O124" s="94"/>
      <c r="P124" s="94"/>
      <c r="Q124" s="94"/>
      <c r="R124" s="95"/>
      <c r="S124" s="95"/>
      <c r="T124" s="135">
        <v>4</v>
      </c>
      <c r="U124" s="135">
        <v>5</v>
      </c>
      <c r="V124" s="135">
        <v>5</v>
      </c>
      <c r="W124" s="135">
        <v>4</v>
      </c>
      <c r="X124" s="96">
        <v>5</v>
      </c>
      <c r="Y124" s="96">
        <v>4</v>
      </c>
      <c r="Z124" s="96">
        <v>5</v>
      </c>
    </row>
    <row r="125" spans="1:26">
      <c r="A125" s="130">
        <v>124</v>
      </c>
      <c r="B125" s="130" t="s">
        <v>45</v>
      </c>
      <c r="C125" s="130" t="s">
        <v>56</v>
      </c>
      <c r="D125" s="91">
        <v>4</v>
      </c>
      <c r="E125" s="91">
        <v>4</v>
      </c>
      <c r="F125" s="91">
        <v>4</v>
      </c>
      <c r="G125" s="92">
        <v>4</v>
      </c>
      <c r="H125" s="92">
        <v>4</v>
      </c>
      <c r="I125" s="93">
        <v>4</v>
      </c>
      <c r="J125" s="93">
        <v>4</v>
      </c>
      <c r="K125" s="93">
        <v>4</v>
      </c>
      <c r="L125" s="93">
        <v>4</v>
      </c>
      <c r="M125" s="93">
        <v>4</v>
      </c>
      <c r="N125" s="94"/>
      <c r="O125" s="94"/>
      <c r="P125" s="94"/>
      <c r="Q125" s="94"/>
      <c r="R125" s="95"/>
      <c r="S125" s="95"/>
      <c r="T125" s="135">
        <v>4</v>
      </c>
      <c r="U125" s="135">
        <v>4</v>
      </c>
      <c r="V125" s="135">
        <v>4</v>
      </c>
      <c r="W125" s="135">
        <v>4</v>
      </c>
      <c r="X125" s="96">
        <v>4</v>
      </c>
      <c r="Y125" s="96">
        <v>4</v>
      </c>
      <c r="Z125" s="96">
        <v>4</v>
      </c>
    </row>
    <row r="126" spans="1:26">
      <c r="A126" s="130">
        <v>125</v>
      </c>
      <c r="B126" s="130" t="s">
        <v>64</v>
      </c>
      <c r="C126" s="130" t="s">
        <v>56</v>
      </c>
      <c r="D126" s="91">
        <v>3</v>
      </c>
      <c r="E126" s="91">
        <v>3</v>
      </c>
      <c r="F126" s="91">
        <v>3</v>
      </c>
      <c r="G126" s="92">
        <v>3</v>
      </c>
      <c r="H126" s="92">
        <v>3</v>
      </c>
      <c r="I126" s="93">
        <v>3</v>
      </c>
      <c r="J126" s="93">
        <v>3</v>
      </c>
      <c r="K126" s="93">
        <v>3</v>
      </c>
      <c r="L126" s="93">
        <v>3</v>
      </c>
      <c r="M126" s="93">
        <v>3</v>
      </c>
      <c r="N126" s="94"/>
      <c r="O126" s="94"/>
      <c r="P126" s="94"/>
      <c r="Q126" s="94"/>
      <c r="R126" s="95"/>
      <c r="S126" s="95"/>
      <c r="T126" s="135">
        <v>3</v>
      </c>
      <c r="U126" s="135">
        <v>3</v>
      </c>
      <c r="V126" s="135">
        <v>3</v>
      </c>
      <c r="W126" s="135">
        <v>3</v>
      </c>
      <c r="X126" s="96">
        <v>3</v>
      </c>
      <c r="Y126" s="96">
        <v>3</v>
      </c>
      <c r="Z126" s="96">
        <v>3</v>
      </c>
    </row>
    <row r="127" spans="1:26" ht="37.5">
      <c r="A127" s="130">
        <v>126</v>
      </c>
      <c r="B127" s="130" t="s">
        <v>65</v>
      </c>
      <c r="C127" s="130" t="s">
        <v>56</v>
      </c>
      <c r="D127" s="91">
        <v>4</v>
      </c>
      <c r="E127" s="91">
        <v>4</v>
      </c>
      <c r="F127" s="91">
        <v>4</v>
      </c>
      <c r="G127" s="92">
        <v>4</v>
      </c>
      <c r="H127" s="92">
        <v>4</v>
      </c>
      <c r="I127" s="93">
        <v>4</v>
      </c>
      <c r="J127" s="93">
        <v>4</v>
      </c>
      <c r="K127" s="93">
        <v>4</v>
      </c>
      <c r="L127" s="93">
        <v>4</v>
      </c>
      <c r="M127" s="93">
        <v>5</v>
      </c>
      <c r="N127" s="94"/>
      <c r="O127" s="94"/>
      <c r="P127" s="94"/>
      <c r="Q127" s="94"/>
      <c r="R127" s="95"/>
      <c r="S127" s="95"/>
      <c r="T127" s="135">
        <v>2</v>
      </c>
      <c r="U127" s="135">
        <v>4</v>
      </c>
      <c r="V127" s="135">
        <v>4</v>
      </c>
      <c r="W127" s="135">
        <v>4</v>
      </c>
      <c r="X127" s="96">
        <v>4</v>
      </c>
      <c r="Y127" s="96">
        <v>4</v>
      </c>
      <c r="Z127" s="96">
        <v>4</v>
      </c>
    </row>
    <row r="128" spans="1:26">
      <c r="A128" s="130">
        <v>127</v>
      </c>
      <c r="B128" s="130" t="s">
        <v>64</v>
      </c>
      <c r="C128" s="130" t="s">
        <v>56</v>
      </c>
      <c r="D128" s="91">
        <v>5</v>
      </c>
      <c r="E128" s="91">
        <v>4</v>
      </c>
      <c r="F128" s="91">
        <v>3</v>
      </c>
      <c r="G128" s="92">
        <v>4</v>
      </c>
      <c r="H128" s="92">
        <v>4</v>
      </c>
      <c r="I128" s="93">
        <v>4</v>
      </c>
      <c r="J128" s="93">
        <v>3</v>
      </c>
      <c r="K128" s="93">
        <v>4</v>
      </c>
      <c r="L128" s="93">
        <v>4</v>
      </c>
      <c r="M128" s="93">
        <v>4</v>
      </c>
      <c r="N128" s="94"/>
      <c r="O128" s="94"/>
      <c r="P128" s="94"/>
      <c r="Q128" s="94"/>
      <c r="R128" s="95"/>
      <c r="S128" s="95"/>
      <c r="T128" s="135">
        <v>1</v>
      </c>
      <c r="U128" s="135">
        <v>2</v>
      </c>
      <c r="V128" s="135">
        <v>4</v>
      </c>
      <c r="W128" s="135">
        <v>3</v>
      </c>
      <c r="X128" s="96">
        <v>3</v>
      </c>
      <c r="Y128" s="96">
        <v>3</v>
      </c>
      <c r="Z128" s="96">
        <v>3</v>
      </c>
    </row>
    <row r="129" spans="1:26">
      <c r="A129" s="130">
        <v>128</v>
      </c>
      <c r="B129" s="130" t="s">
        <v>57</v>
      </c>
      <c r="C129" s="130" t="s">
        <v>56</v>
      </c>
      <c r="D129" s="91">
        <v>5</v>
      </c>
      <c r="E129" s="91">
        <v>5</v>
      </c>
      <c r="F129" s="91">
        <v>5</v>
      </c>
      <c r="G129" s="92">
        <v>5</v>
      </c>
      <c r="H129" s="92">
        <v>5</v>
      </c>
      <c r="I129" s="93">
        <v>5</v>
      </c>
      <c r="J129" s="93">
        <v>4</v>
      </c>
      <c r="K129" s="93">
        <v>5</v>
      </c>
      <c r="L129" s="93">
        <v>4</v>
      </c>
      <c r="M129" s="93">
        <v>5</v>
      </c>
      <c r="N129" s="94"/>
      <c r="O129" s="94"/>
      <c r="P129" s="94"/>
      <c r="Q129" s="94"/>
      <c r="R129" s="95"/>
      <c r="S129" s="95"/>
      <c r="T129" s="135">
        <v>3</v>
      </c>
      <c r="U129" s="135">
        <v>4</v>
      </c>
      <c r="V129" s="135">
        <v>4</v>
      </c>
      <c r="W129" s="135">
        <v>4</v>
      </c>
      <c r="X129" s="96">
        <v>4</v>
      </c>
      <c r="Y129" s="96">
        <v>4</v>
      </c>
      <c r="Z129" s="96">
        <v>4</v>
      </c>
    </row>
    <row r="130" spans="1:26">
      <c r="A130" s="130">
        <v>129</v>
      </c>
      <c r="B130" s="130" t="s">
        <v>57</v>
      </c>
      <c r="C130" s="130" t="s">
        <v>56</v>
      </c>
      <c r="D130" s="91">
        <v>5</v>
      </c>
      <c r="E130" s="91">
        <v>5</v>
      </c>
      <c r="F130" s="91">
        <v>5</v>
      </c>
      <c r="G130" s="92">
        <v>5</v>
      </c>
      <c r="H130" s="92">
        <v>5</v>
      </c>
      <c r="I130" s="93">
        <v>5</v>
      </c>
      <c r="J130" s="93">
        <v>4</v>
      </c>
      <c r="K130" s="93">
        <v>4</v>
      </c>
      <c r="L130" s="93">
        <v>5</v>
      </c>
      <c r="M130" s="93">
        <v>4</v>
      </c>
      <c r="N130" s="94"/>
      <c r="O130" s="94"/>
      <c r="P130" s="94"/>
      <c r="Q130" s="94"/>
      <c r="R130" s="95"/>
      <c r="S130" s="95"/>
      <c r="T130" s="135">
        <v>3</v>
      </c>
      <c r="U130" s="135">
        <v>4</v>
      </c>
      <c r="V130" s="135">
        <v>5</v>
      </c>
      <c r="W130" s="135">
        <v>5</v>
      </c>
      <c r="X130" s="96">
        <v>5</v>
      </c>
      <c r="Y130" s="96">
        <v>5</v>
      </c>
      <c r="Z130" s="96">
        <v>5</v>
      </c>
    </row>
    <row r="131" spans="1:26">
      <c r="A131" s="130">
        <v>130</v>
      </c>
      <c r="B131" s="130" t="s">
        <v>37</v>
      </c>
      <c r="C131" s="130" t="s">
        <v>56</v>
      </c>
      <c r="D131" s="91">
        <v>5</v>
      </c>
      <c r="E131" s="91">
        <v>5</v>
      </c>
      <c r="F131" s="91">
        <v>4</v>
      </c>
      <c r="G131" s="92">
        <v>5</v>
      </c>
      <c r="H131" s="92">
        <v>5</v>
      </c>
      <c r="I131" s="93">
        <v>5</v>
      </c>
      <c r="J131" s="93">
        <v>5</v>
      </c>
      <c r="K131" s="93">
        <v>5</v>
      </c>
      <c r="L131" s="93">
        <v>5</v>
      </c>
      <c r="M131" s="93">
        <v>5</v>
      </c>
      <c r="N131" s="94"/>
      <c r="O131" s="94"/>
      <c r="P131" s="94"/>
      <c r="Q131" s="94"/>
      <c r="R131" s="95"/>
      <c r="S131" s="95"/>
      <c r="T131" s="135">
        <v>2</v>
      </c>
      <c r="U131" s="135">
        <v>3</v>
      </c>
      <c r="V131" s="135">
        <v>3</v>
      </c>
      <c r="W131" s="135">
        <v>4</v>
      </c>
      <c r="X131" s="96">
        <v>4</v>
      </c>
      <c r="Y131" s="96">
        <v>4</v>
      </c>
      <c r="Z131" s="96">
        <v>4</v>
      </c>
    </row>
    <row r="132" spans="1:26" ht="37.5">
      <c r="A132" s="130">
        <v>131</v>
      </c>
      <c r="B132" s="130" t="s">
        <v>65</v>
      </c>
      <c r="C132" s="130" t="s">
        <v>56</v>
      </c>
      <c r="D132" s="91">
        <v>4</v>
      </c>
      <c r="E132" s="91">
        <v>4</v>
      </c>
      <c r="F132" s="91">
        <v>4</v>
      </c>
      <c r="G132" s="92">
        <v>4</v>
      </c>
      <c r="H132" s="92">
        <v>4</v>
      </c>
      <c r="I132" s="93">
        <v>4</v>
      </c>
      <c r="J132" s="93">
        <v>4</v>
      </c>
      <c r="K132" s="93">
        <v>4</v>
      </c>
      <c r="L132" s="93">
        <v>4</v>
      </c>
      <c r="M132" s="93">
        <v>4</v>
      </c>
      <c r="N132" s="94"/>
      <c r="O132" s="94"/>
      <c r="P132" s="94"/>
      <c r="Q132" s="94"/>
      <c r="R132" s="95"/>
      <c r="S132" s="95"/>
      <c r="T132" s="135">
        <v>2</v>
      </c>
      <c r="U132" s="135">
        <v>4</v>
      </c>
      <c r="V132" s="135">
        <v>4</v>
      </c>
      <c r="W132" s="135">
        <v>4</v>
      </c>
      <c r="X132" s="96">
        <v>3</v>
      </c>
      <c r="Y132" s="96">
        <v>3</v>
      </c>
      <c r="Z132" s="96">
        <v>3</v>
      </c>
    </row>
    <row r="133" spans="1:26">
      <c r="A133" s="130">
        <v>132</v>
      </c>
      <c r="B133" s="130" t="s">
        <v>39</v>
      </c>
      <c r="C133" s="130" t="s">
        <v>56</v>
      </c>
      <c r="D133" s="91">
        <v>4</v>
      </c>
      <c r="E133" s="91">
        <v>4</v>
      </c>
      <c r="F133" s="91">
        <v>5</v>
      </c>
      <c r="G133" s="92">
        <v>4</v>
      </c>
      <c r="H133" s="92">
        <v>4</v>
      </c>
      <c r="I133" s="93">
        <v>4</v>
      </c>
      <c r="J133" s="93">
        <v>4</v>
      </c>
      <c r="K133" s="93">
        <v>4</v>
      </c>
      <c r="L133" s="93">
        <v>4</v>
      </c>
      <c r="M133" s="93">
        <v>4</v>
      </c>
      <c r="N133" s="94"/>
      <c r="O133" s="94"/>
      <c r="P133" s="94"/>
      <c r="Q133" s="94"/>
      <c r="R133" s="95"/>
      <c r="S133" s="95"/>
      <c r="T133" s="135">
        <v>1</v>
      </c>
      <c r="U133" s="135">
        <v>3</v>
      </c>
      <c r="V133" s="135">
        <v>4</v>
      </c>
      <c r="W133" s="135">
        <v>4</v>
      </c>
      <c r="X133" s="96">
        <v>3</v>
      </c>
      <c r="Y133" s="96">
        <v>3</v>
      </c>
      <c r="Z133" s="96">
        <v>4</v>
      </c>
    </row>
    <row r="134" spans="1:26">
      <c r="A134" s="130">
        <v>133</v>
      </c>
      <c r="B134" s="130" t="s">
        <v>39</v>
      </c>
      <c r="C134" s="130" t="s">
        <v>56</v>
      </c>
      <c r="D134" s="91">
        <v>5</v>
      </c>
      <c r="E134" s="91">
        <v>5</v>
      </c>
      <c r="F134" s="91">
        <v>5</v>
      </c>
      <c r="G134" s="92">
        <v>5</v>
      </c>
      <c r="H134" s="92">
        <v>5</v>
      </c>
      <c r="I134" s="93">
        <v>5</v>
      </c>
      <c r="J134" s="93">
        <v>5</v>
      </c>
      <c r="K134" s="93">
        <v>5</v>
      </c>
      <c r="L134" s="93">
        <v>5</v>
      </c>
      <c r="M134" s="93">
        <v>5</v>
      </c>
      <c r="N134" s="94"/>
      <c r="O134" s="94"/>
      <c r="P134" s="94"/>
      <c r="Q134" s="94"/>
      <c r="R134" s="95"/>
      <c r="S134" s="95"/>
      <c r="T134" s="135">
        <v>5</v>
      </c>
      <c r="U134" s="135">
        <v>5</v>
      </c>
      <c r="V134" s="135">
        <v>5</v>
      </c>
      <c r="W134" s="135">
        <v>5</v>
      </c>
      <c r="X134" s="96">
        <v>5</v>
      </c>
      <c r="Y134" s="96">
        <v>5</v>
      </c>
      <c r="Z134" s="96">
        <v>5</v>
      </c>
    </row>
    <row r="135" spans="1:26">
      <c r="A135" s="130">
        <v>134</v>
      </c>
      <c r="B135" s="130" t="s">
        <v>64</v>
      </c>
      <c r="C135" s="130" t="s">
        <v>56</v>
      </c>
      <c r="D135" s="91">
        <v>4</v>
      </c>
      <c r="E135" s="91">
        <v>3</v>
      </c>
      <c r="F135" s="91">
        <v>3</v>
      </c>
      <c r="G135" s="92">
        <v>4</v>
      </c>
      <c r="H135" s="92">
        <v>4</v>
      </c>
      <c r="I135" s="93">
        <v>4</v>
      </c>
      <c r="J135" s="93">
        <v>4</v>
      </c>
      <c r="K135" s="93">
        <v>5</v>
      </c>
      <c r="L135" s="93">
        <v>5</v>
      </c>
      <c r="M135" s="93">
        <v>5</v>
      </c>
      <c r="N135" s="94"/>
      <c r="O135" s="94"/>
      <c r="P135" s="94"/>
      <c r="Q135" s="94"/>
      <c r="R135" s="95"/>
      <c r="S135" s="95"/>
      <c r="T135" s="135">
        <v>2</v>
      </c>
      <c r="U135" s="135">
        <v>4</v>
      </c>
      <c r="V135" s="135">
        <v>5</v>
      </c>
      <c r="W135" s="135">
        <v>4</v>
      </c>
      <c r="X135" s="96">
        <v>3</v>
      </c>
      <c r="Y135" s="96">
        <v>3</v>
      </c>
      <c r="Z135" s="96">
        <v>4</v>
      </c>
    </row>
    <row r="136" spans="1:26">
      <c r="A136" s="130">
        <v>135</v>
      </c>
      <c r="B136" s="130" t="s">
        <v>39</v>
      </c>
      <c r="C136" s="130" t="s">
        <v>56</v>
      </c>
      <c r="D136" s="91">
        <v>5</v>
      </c>
      <c r="E136" s="91">
        <v>4</v>
      </c>
      <c r="F136" s="91">
        <v>4</v>
      </c>
      <c r="G136" s="92">
        <v>5</v>
      </c>
      <c r="H136" s="92">
        <v>5</v>
      </c>
      <c r="I136" s="93">
        <v>5</v>
      </c>
      <c r="J136" s="93">
        <v>5</v>
      </c>
      <c r="K136" s="93">
        <v>5</v>
      </c>
      <c r="L136" s="93">
        <v>5</v>
      </c>
      <c r="M136" s="93">
        <v>5</v>
      </c>
      <c r="N136" s="94"/>
      <c r="O136" s="94"/>
      <c r="P136" s="94"/>
      <c r="Q136" s="94"/>
      <c r="R136" s="95"/>
      <c r="S136" s="95"/>
      <c r="T136" s="135">
        <v>2</v>
      </c>
      <c r="U136" s="135">
        <v>4</v>
      </c>
      <c r="V136" s="135">
        <v>4</v>
      </c>
      <c r="W136" s="135">
        <v>4</v>
      </c>
      <c r="X136" s="96">
        <v>3</v>
      </c>
      <c r="Y136" s="96">
        <v>3</v>
      </c>
      <c r="Z136" s="96">
        <v>4</v>
      </c>
    </row>
    <row r="137" spans="1:26">
      <c r="A137" s="130">
        <v>136</v>
      </c>
      <c r="B137" s="130" t="s">
        <v>57</v>
      </c>
      <c r="C137" s="130" t="s">
        <v>56</v>
      </c>
      <c r="D137" s="91">
        <v>5</v>
      </c>
      <c r="E137" s="91">
        <v>5</v>
      </c>
      <c r="F137" s="91">
        <v>5</v>
      </c>
      <c r="G137" s="92">
        <v>5</v>
      </c>
      <c r="H137" s="92">
        <v>5</v>
      </c>
      <c r="I137" s="93">
        <v>5</v>
      </c>
      <c r="J137" s="93">
        <v>5</v>
      </c>
      <c r="K137" s="93">
        <v>5</v>
      </c>
      <c r="L137" s="93">
        <v>5</v>
      </c>
      <c r="M137" s="93">
        <v>5</v>
      </c>
      <c r="N137" s="94"/>
      <c r="O137" s="94"/>
      <c r="P137" s="94"/>
      <c r="Q137" s="94"/>
      <c r="R137" s="95"/>
      <c r="S137" s="95"/>
      <c r="T137" s="135">
        <v>2</v>
      </c>
      <c r="U137" s="135">
        <v>5</v>
      </c>
      <c r="V137" s="135">
        <v>5</v>
      </c>
      <c r="W137" s="135">
        <v>5</v>
      </c>
      <c r="X137" s="96">
        <v>5</v>
      </c>
      <c r="Y137" s="96">
        <v>5</v>
      </c>
      <c r="Z137" s="96">
        <v>5</v>
      </c>
    </row>
    <row r="138" spans="1:26">
      <c r="A138" s="130">
        <v>137</v>
      </c>
      <c r="B138" s="130" t="s">
        <v>57</v>
      </c>
      <c r="C138" s="130" t="s">
        <v>56</v>
      </c>
      <c r="D138" s="91">
        <v>5</v>
      </c>
      <c r="E138" s="91">
        <v>4</v>
      </c>
      <c r="F138" s="91">
        <v>5</v>
      </c>
      <c r="G138" s="92">
        <v>5</v>
      </c>
      <c r="H138" s="92">
        <v>4</v>
      </c>
      <c r="I138" s="93">
        <v>5</v>
      </c>
      <c r="J138" s="93">
        <v>3</v>
      </c>
      <c r="K138" s="93">
        <v>5</v>
      </c>
      <c r="L138" s="93">
        <v>4</v>
      </c>
      <c r="M138" s="93">
        <v>5</v>
      </c>
      <c r="N138" s="94"/>
      <c r="O138" s="94"/>
      <c r="P138" s="94"/>
      <c r="Q138" s="94"/>
      <c r="R138" s="95"/>
      <c r="S138" s="95"/>
      <c r="T138" s="135">
        <v>2</v>
      </c>
      <c r="U138" s="135">
        <v>4</v>
      </c>
      <c r="V138" s="135">
        <v>5</v>
      </c>
      <c r="W138" s="135">
        <v>5</v>
      </c>
      <c r="X138" s="96">
        <v>5</v>
      </c>
      <c r="Y138" s="96">
        <v>5</v>
      </c>
      <c r="Z138" s="96">
        <v>4</v>
      </c>
    </row>
    <row r="139" spans="1:26">
      <c r="A139" s="130">
        <v>138</v>
      </c>
      <c r="B139" s="130" t="s">
        <v>57</v>
      </c>
      <c r="C139" s="130" t="s">
        <v>56</v>
      </c>
      <c r="D139" s="91">
        <v>4</v>
      </c>
      <c r="E139" s="91">
        <v>4</v>
      </c>
      <c r="F139" s="91">
        <v>4</v>
      </c>
      <c r="G139" s="92">
        <v>4</v>
      </c>
      <c r="H139" s="92">
        <v>4</v>
      </c>
      <c r="I139" s="93">
        <v>4</v>
      </c>
      <c r="J139" s="93">
        <v>4</v>
      </c>
      <c r="K139" s="93">
        <v>4</v>
      </c>
      <c r="L139" s="93">
        <v>4</v>
      </c>
      <c r="M139" s="93">
        <v>4</v>
      </c>
      <c r="N139" s="94">
        <v>4</v>
      </c>
      <c r="O139" s="94">
        <v>4</v>
      </c>
      <c r="P139" s="94">
        <v>4</v>
      </c>
      <c r="Q139" s="94">
        <v>3</v>
      </c>
      <c r="R139" s="95">
        <v>4</v>
      </c>
      <c r="S139" s="95">
        <v>4</v>
      </c>
      <c r="T139" s="135">
        <v>3</v>
      </c>
      <c r="U139" s="135">
        <v>4</v>
      </c>
      <c r="V139" s="135">
        <v>4</v>
      </c>
      <c r="W139" s="135">
        <v>4</v>
      </c>
      <c r="X139" s="96">
        <v>3</v>
      </c>
      <c r="Y139" s="96">
        <v>3</v>
      </c>
      <c r="Z139" s="96">
        <v>4</v>
      </c>
    </row>
    <row r="140" spans="1:26">
      <c r="A140" s="130">
        <v>139</v>
      </c>
      <c r="B140" s="130" t="s">
        <v>49</v>
      </c>
      <c r="C140" s="130" t="s">
        <v>56</v>
      </c>
      <c r="D140" s="91">
        <v>5</v>
      </c>
      <c r="E140" s="91">
        <v>5</v>
      </c>
      <c r="F140" s="91">
        <v>5</v>
      </c>
      <c r="G140" s="92">
        <v>5</v>
      </c>
      <c r="H140" s="92">
        <v>5</v>
      </c>
      <c r="I140" s="93">
        <v>5</v>
      </c>
      <c r="J140" s="93">
        <v>5</v>
      </c>
      <c r="K140" s="93">
        <v>5</v>
      </c>
      <c r="L140" s="93">
        <v>5</v>
      </c>
      <c r="M140" s="93">
        <v>5</v>
      </c>
      <c r="N140" s="94">
        <v>3</v>
      </c>
      <c r="O140" s="94">
        <v>4</v>
      </c>
      <c r="P140" s="94">
        <v>5</v>
      </c>
      <c r="Q140" s="94">
        <v>5</v>
      </c>
      <c r="R140" s="95">
        <v>4</v>
      </c>
      <c r="S140" s="95">
        <v>4</v>
      </c>
      <c r="T140" s="135">
        <v>2</v>
      </c>
      <c r="U140" s="135">
        <v>4</v>
      </c>
      <c r="V140" s="135">
        <v>5</v>
      </c>
      <c r="W140" s="135">
        <v>5</v>
      </c>
      <c r="X140" s="96">
        <v>4</v>
      </c>
      <c r="Y140" s="96">
        <v>4</v>
      </c>
      <c r="Z140" s="96">
        <v>4</v>
      </c>
    </row>
    <row r="141" spans="1:26">
      <c r="A141" s="130">
        <v>140</v>
      </c>
      <c r="B141" s="130" t="s">
        <v>74</v>
      </c>
      <c r="C141" s="130" t="s">
        <v>56</v>
      </c>
      <c r="D141" s="91">
        <v>4</v>
      </c>
      <c r="E141" s="91">
        <v>4</v>
      </c>
      <c r="F141" s="91">
        <v>4</v>
      </c>
      <c r="G141" s="92">
        <v>4</v>
      </c>
      <c r="H141" s="92">
        <v>4</v>
      </c>
      <c r="I141" s="93">
        <v>5</v>
      </c>
      <c r="J141" s="93">
        <v>5</v>
      </c>
      <c r="K141" s="93">
        <v>5</v>
      </c>
      <c r="L141" s="93">
        <v>5</v>
      </c>
      <c r="M141" s="93">
        <v>5</v>
      </c>
      <c r="N141" s="94">
        <v>1</v>
      </c>
      <c r="O141" s="94">
        <v>1</v>
      </c>
      <c r="P141" s="94">
        <v>3</v>
      </c>
      <c r="Q141" s="94">
        <v>3</v>
      </c>
      <c r="R141" s="95">
        <v>4</v>
      </c>
      <c r="S141" s="95">
        <v>4</v>
      </c>
      <c r="T141" s="135">
        <v>3</v>
      </c>
      <c r="U141" s="135">
        <v>4</v>
      </c>
      <c r="V141" s="135">
        <v>4</v>
      </c>
      <c r="W141" s="135">
        <v>4</v>
      </c>
      <c r="X141" s="96">
        <v>4</v>
      </c>
      <c r="Y141" s="96">
        <v>4</v>
      </c>
      <c r="Z141" s="96">
        <v>4</v>
      </c>
    </row>
    <row r="142" spans="1:26">
      <c r="A142" s="130">
        <v>141</v>
      </c>
      <c r="B142" s="130" t="s">
        <v>74</v>
      </c>
      <c r="C142" s="130" t="s">
        <v>56</v>
      </c>
      <c r="D142" s="91">
        <v>5</v>
      </c>
      <c r="E142" s="91">
        <v>5</v>
      </c>
      <c r="F142" s="91">
        <v>5</v>
      </c>
      <c r="G142" s="92">
        <v>5</v>
      </c>
      <c r="H142" s="92">
        <v>5</v>
      </c>
      <c r="I142" s="93">
        <v>5</v>
      </c>
      <c r="J142" s="93">
        <v>5</v>
      </c>
      <c r="K142" s="93">
        <v>5</v>
      </c>
      <c r="L142" s="93">
        <v>5</v>
      </c>
      <c r="M142" s="93">
        <v>5</v>
      </c>
      <c r="N142" s="94">
        <v>4</v>
      </c>
      <c r="O142" s="94">
        <v>4</v>
      </c>
      <c r="P142" s="94">
        <v>4</v>
      </c>
      <c r="Q142" s="94">
        <v>4</v>
      </c>
      <c r="R142" s="95">
        <v>5</v>
      </c>
      <c r="S142" s="95">
        <v>5</v>
      </c>
      <c r="T142" s="135">
        <v>3</v>
      </c>
      <c r="U142" s="135">
        <v>4</v>
      </c>
      <c r="V142" s="135">
        <v>5</v>
      </c>
      <c r="W142" s="135">
        <v>5</v>
      </c>
      <c r="X142" s="96">
        <v>5</v>
      </c>
      <c r="Y142" s="96">
        <v>5</v>
      </c>
      <c r="Z142" s="96">
        <v>5</v>
      </c>
    </row>
    <row r="143" spans="1:26" ht="18.75" customHeight="1">
      <c r="A143" s="130">
        <v>142</v>
      </c>
      <c r="B143" s="130" t="s">
        <v>37</v>
      </c>
      <c r="C143" s="130" t="s">
        <v>56</v>
      </c>
      <c r="D143" s="91">
        <v>5</v>
      </c>
      <c r="E143" s="91">
        <v>5</v>
      </c>
      <c r="F143" s="91">
        <v>5</v>
      </c>
      <c r="G143" s="92">
        <v>5</v>
      </c>
      <c r="H143" s="92">
        <v>5</v>
      </c>
      <c r="I143" s="93">
        <v>5</v>
      </c>
      <c r="J143" s="93">
        <v>5</v>
      </c>
      <c r="K143" s="93">
        <v>5</v>
      </c>
      <c r="L143" s="93">
        <v>5</v>
      </c>
      <c r="M143" s="93">
        <v>5</v>
      </c>
      <c r="N143" s="94">
        <v>5</v>
      </c>
      <c r="O143" s="94">
        <v>5</v>
      </c>
      <c r="P143" s="94">
        <v>5</v>
      </c>
      <c r="Q143" s="94">
        <v>5</v>
      </c>
      <c r="R143" s="95">
        <v>5</v>
      </c>
      <c r="S143" s="95">
        <v>5</v>
      </c>
      <c r="T143" s="135">
        <v>5</v>
      </c>
      <c r="U143" s="135">
        <v>5</v>
      </c>
      <c r="V143" s="135">
        <v>5</v>
      </c>
      <c r="W143" s="135">
        <v>4</v>
      </c>
      <c r="X143" s="96">
        <v>4</v>
      </c>
      <c r="Y143" s="96">
        <v>4</v>
      </c>
      <c r="Z143" s="96">
        <v>4</v>
      </c>
    </row>
    <row r="144" spans="1:26" ht="37.5">
      <c r="A144" s="130">
        <v>143</v>
      </c>
      <c r="B144" s="130" t="s">
        <v>66</v>
      </c>
      <c r="C144" s="130" t="s">
        <v>56</v>
      </c>
      <c r="D144" s="91">
        <v>5</v>
      </c>
      <c r="E144" s="91">
        <v>5</v>
      </c>
      <c r="F144" s="91">
        <v>4</v>
      </c>
      <c r="G144" s="92">
        <v>4</v>
      </c>
      <c r="H144" s="92">
        <v>4</v>
      </c>
      <c r="I144" s="93">
        <v>4</v>
      </c>
      <c r="J144" s="93">
        <v>4</v>
      </c>
      <c r="K144" s="93">
        <v>4</v>
      </c>
      <c r="L144" s="93">
        <v>4</v>
      </c>
      <c r="M144" s="93">
        <v>4</v>
      </c>
      <c r="N144" s="94">
        <v>2</v>
      </c>
      <c r="O144" s="94">
        <v>2</v>
      </c>
      <c r="P144" s="94">
        <v>2</v>
      </c>
      <c r="Q144" s="94">
        <v>4</v>
      </c>
      <c r="R144" s="95">
        <v>5</v>
      </c>
      <c r="S144" s="95">
        <v>5</v>
      </c>
      <c r="T144" s="135">
        <v>1</v>
      </c>
      <c r="U144" s="135">
        <v>4</v>
      </c>
      <c r="V144" s="135">
        <v>4</v>
      </c>
      <c r="W144" s="135">
        <v>3</v>
      </c>
      <c r="X144" s="96">
        <v>3</v>
      </c>
      <c r="Y144" s="96">
        <v>3</v>
      </c>
      <c r="Z144" s="96">
        <v>3</v>
      </c>
    </row>
    <row r="145" spans="1:28" ht="20.25" customHeight="1">
      <c r="A145" s="130">
        <v>144</v>
      </c>
      <c r="B145" s="130" t="s">
        <v>49</v>
      </c>
      <c r="C145" s="130" t="s">
        <v>56</v>
      </c>
      <c r="D145" s="91">
        <v>5</v>
      </c>
      <c r="E145" s="91">
        <v>5</v>
      </c>
      <c r="F145" s="91">
        <v>5</v>
      </c>
      <c r="G145" s="92">
        <v>5</v>
      </c>
      <c r="H145" s="92">
        <v>5</v>
      </c>
      <c r="I145" s="93">
        <v>5</v>
      </c>
      <c r="J145" s="93">
        <v>5</v>
      </c>
      <c r="K145" s="93">
        <v>5</v>
      </c>
      <c r="L145" s="93">
        <v>5</v>
      </c>
      <c r="M145" s="93">
        <v>5</v>
      </c>
      <c r="N145" s="94">
        <v>3</v>
      </c>
      <c r="O145" s="94">
        <v>3</v>
      </c>
      <c r="P145" s="94">
        <v>4</v>
      </c>
      <c r="Q145" s="94">
        <v>4</v>
      </c>
      <c r="R145" s="95">
        <v>5</v>
      </c>
      <c r="S145" s="95">
        <v>5</v>
      </c>
      <c r="T145" s="135">
        <v>1</v>
      </c>
      <c r="U145" s="135">
        <v>4</v>
      </c>
      <c r="V145" s="135">
        <v>5</v>
      </c>
      <c r="W145" s="135">
        <v>5</v>
      </c>
      <c r="X145" s="96">
        <v>4</v>
      </c>
      <c r="Y145" s="96">
        <v>4</v>
      </c>
      <c r="Z145" s="96">
        <v>5</v>
      </c>
    </row>
    <row r="146" spans="1:28">
      <c r="A146" s="130">
        <v>145</v>
      </c>
      <c r="B146" s="130" t="s">
        <v>37</v>
      </c>
      <c r="C146" s="130" t="s">
        <v>56</v>
      </c>
      <c r="D146" s="91">
        <v>5</v>
      </c>
      <c r="E146" s="91">
        <v>5</v>
      </c>
      <c r="F146" s="91">
        <v>5</v>
      </c>
      <c r="G146" s="92">
        <v>4</v>
      </c>
      <c r="H146" s="92">
        <v>4</v>
      </c>
      <c r="I146" s="93">
        <v>5</v>
      </c>
      <c r="J146" s="93">
        <v>5</v>
      </c>
      <c r="K146" s="93">
        <v>5</v>
      </c>
      <c r="L146" s="93">
        <v>5</v>
      </c>
      <c r="M146" s="93">
        <v>5</v>
      </c>
      <c r="N146" s="94">
        <v>2</v>
      </c>
      <c r="O146" s="94">
        <v>2</v>
      </c>
      <c r="P146" s="94">
        <v>4</v>
      </c>
      <c r="Q146" s="94">
        <v>4</v>
      </c>
      <c r="R146" s="95">
        <v>4</v>
      </c>
      <c r="S146" s="95">
        <v>4</v>
      </c>
      <c r="T146" s="135">
        <v>4</v>
      </c>
      <c r="U146" s="135">
        <v>3</v>
      </c>
      <c r="V146" s="135">
        <v>4</v>
      </c>
      <c r="W146" s="135">
        <v>4</v>
      </c>
      <c r="X146" s="96">
        <v>3</v>
      </c>
      <c r="Y146" s="96">
        <v>4</v>
      </c>
      <c r="Z146" s="96">
        <v>4</v>
      </c>
    </row>
    <row r="147" spans="1:28">
      <c r="A147" s="130">
        <v>146</v>
      </c>
      <c r="B147" s="130" t="s">
        <v>39</v>
      </c>
      <c r="C147" s="130" t="s">
        <v>56</v>
      </c>
      <c r="D147" s="91">
        <v>5</v>
      </c>
      <c r="E147" s="91">
        <v>5</v>
      </c>
      <c r="F147" s="91">
        <v>5</v>
      </c>
      <c r="G147" s="92">
        <v>5</v>
      </c>
      <c r="H147" s="92">
        <v>5</v>
      </c>
      <c r="I147" s="93">
        <v>5</v>
      </c>
      <c r="J147" s="93">
        <v>5</v>
      </c>
      <c r="K147" s="93">
        <v>5</v>
      </c>
      <c r="L147" s="93">
        <v>5</v>
      </c>
      <c r="M147" s="93">
        <v>5</v>
      </c>
      <c r="N147" s="94">
        <v>4</v>
      </c>
      <c r="O147" s="94">
        <v>4</v>
      </c>
      <c r="P147" s="94">
        <v>4</v>
      </c>
      <c r="Q147" s="94">
        <v>4</v>
      </c>
      <c r="R147" s="95">
        <v>4</v>
      </c>
      <c r="S147" s="95">
        <v>4</v>
      </c>
      <c r="T147" s="135">
        <v>1</v>
      </c>
      <c r="U147" s="135">
        <v>3</v>
      </c>
      <c r="V147" s="135">
        <v>3</v>
      </c>
      <c r="W147" s="135">
        <v>3</v>
      </c>
      <c r="X147" s="96">
        <v>4</v>
      </c>
      <c r="Y147" s="96">
        <v>4</v>
      </c>
      <c r="Z147" s="96">
        <v>4</v>
      </c>
    </row>
    <row r="148" spans="1:28">
      <c r="A148" s="130">
        <v>147</v>
      </c>
      <c r="B148" s="130" t="s">
        <v>49</v>
      </c>
      <c r="C148" s="130" t="s">
        <v>56</v>
      </c>
      <c r="D148" s="91">
        <v>5</v>
      </c>
      <c r="E148" s="91">
        <v>5</v>
      </c>
      <c r="F148" s="91">
        <v>5</v>
      </c>
      <c r="G148" s="92">
        <v>5</v>
      </c>
      <c r="H148" s="92">
        <v>5</v>
      </c>
      <c r="I148" s="93">
        <v>5</v>
      </c>
      <c r="J148" s="93">
        <v>5</v>
      </c>
      <c r="K148" s="93">
        <v>5</v>
      </c>
      <c r="L148" s="93">
        <v>5</v>
      </c>
      <c r="M148" s="93">
        <v>5</v>
      </c>
      <c r="N148" s="94">
        <v>4</v>
      </c>
      <c r="O148" s="94">
        <v>4</v>
      </c>
      <c r="P148" s="94">
        <v>4</v>
      </c>
      <c r="Q148" s="94">
        <v>4</v>
      </c>
      <c r="R148" s="95">
        <v>4</v>
      </c>
      <c r="S148" s="95">
        <v>4</v>
      </c>
      <c r="T148" s="135">
        <v>5</v>
      </c>
      <c r="U148" s="135">
        <v>5</v>
      </c>
      <c r="V148" s="135">
        <v>5</v>
      </c>
      <c r="W148" s="135">
        <v>5</v>
      </c>
      <c r="X148" s="96">
        <v>5</v>
      </c>
      <c r="Y148" s="96">
        <v>5</v>
      </c>
      <c r="Z148" s="96">
        <v>5</v>
      </c>
    </row>
    <row r="149" spans="1:28" s="1" customFormat="1">
      <c r="A149" s="136"/>
      <c r="B149" s="131"/>
      <c r="C149" s="131"/>
      <c r="D149" s="106">
        <f t="shared" ref="D149:Z149" si="0">AVERAGE(D2:D148)</f>
        <v>4.5510204081632653</v>
      </c>
      <c r="E149" s="106">
        <f t="shared" si="0"/>
        <v>4.4149659863945576</v>
      </c>
      <c r="F149" s="106">
        <f t="shared" si="0"/>
        <v>4.4761904761904763</v>
      </c>
      <c r="G149" s="106">
        <f t="shared" si="0"/>
        <v>4.5306122448979593</v>
      </c>
      <c r="H149" s="106">
        <f t="shared" si="0"/>
        <v>4.5102040816326534</v>
      </c>
      <c r="I149" s="106">
        <f t="shared" si="0"/>
        <v>4.5510204081632653</v>
      </c>
      <c r="J149" s="106">
        <f t="shared" si="0"/>
        <v>4.1564625850340136</v>
      </c>
      <c r="K149" s="106">
        <f t="shared" si="0"/>
        <v>4.5374149659863949</v>
      </c>
      <c r="L149" s="106">
        <f t="shared" si="0"/>
        <v>4.5374149659863949</v>
      </c>
      <c r="M149" s="106">
        <f t="shared" si="0"/>
        <v>4.591836734693878</v>
      </c>
      <c r="N149" s="106">
        <f t="shared" si="0"/>
        <v>2.9</v>
      </c>
      <c r="O149" s="106">
        <f t="shared" si="0"/>
        <v>3.2</v>
      </c>
      <c r="P149" s="106">
        <f t="shared" si="0"/>
        <v>3.75</v>
      </c>
      <c r="Q149" s="106">
        <f t="shared" si="0"/>
        <v>3.9</v>
      </c>
      <c r="R149" s="106">
        <f t="shared" si="0"/>
        <v>4.5</v>
      </c>
      <c r="S149" s="106">
        <f t="shared" si="0"/>
        <v>4.4000000000000004</v>
      </c>
      <c r="T149" s="106">
        <f t="shared" si="0"/>
        <v>2.3945578231292517</v>
      </c>
      <c r="U149" s="106">
        <f t="shared" si="0"/>
        <v>3.9863945578231292</v>
      </c>
      <c r="V149" s="106">
        <f t="shared" si="0"/>
        <v>4.3809523809523814</v>
      </c>
      <c r="W149" s="106">
        <f t="shared" si="0"/>
        <v>4.3945578231292517</v>
      </c>
      <c r="X149" s="106">
        <f t="shared" si="0"/>
        <v>3.9319727891156462</v>
      </c>
      <c r="Y149" s="106">
        <f t="shared" si="0"/>
        <v>4.074829931972789</v>
      </c>
      <c r="Z149" s="106">
        <f t="shared" si="0"/>
        <v>4.27891156462585</v>
      </c>
      <c r="AA149" s="77">
        <f>AVERAGE(D3:M148,V2:Z148)</f>
        <v>4.3927107061503419</v>
      </c>
      <c r="AB149" s="77"/>
    </row>
    <row r="150" spans="1:28" s="1" customFormat="1">
      <c r="A150" s="136"/>
      <c r="B150" s="131"/>
      <c r="C150" s="131"/>
      <c r="D150" s="106">
        <f>STDEV(D2:D148)</f>
        <v>0.52582190679244756</v>
      </c>
      <c r="E150" s="106">
        <f t="shared" ref="E150:Z150" si="1">STDEV(E2:E148)</f>
        <v>0.69087533731626527</v>
      </c>
      <c r="F150" s="106">
        <f t="shared" si="1"/>
        <v>0.62299908016085992</v>
      </c>
      <c r="G150" s="106">
        <f t="shared" si="1"/>
        <v>0.54024502874335756</v>
      </c>
      <c r="H150" s="106">
        <f t="shared" si="1"/>
        <v>0.54102068603977704</v>
      </c>
      <c r="I150" s="106">
        <f t="shared" si="1"/>
        <v>0.59889937258671699</v>
      </c>
      <c r="J150" s="106">
        <f t="shared" si="1"/>
        <v>0.88905583497332841</v>
      </c>
      <c r="K150" s="106">
        <f t="shared" si="1"/>
        <v>0.59990991154194573</v>
      </c>
      <c r="L150" s="106">
        <f t="shared" si="1"/>
        <v>0.53981362643169128</v>
      </c>
      <c r="M150" s="106">
        <f t="shared" si="1"/>
        <v>0.53321334033626089</v>
      </c>
      <c r="N150" s="106">
        <f t="shared" si="1"/>
        <v>1.2096106376585991</v>
      </c>
      <c r="O150" s="106">
        <f t="shared" si="1"/>
        <v>1.1516578439248715</v>
      </c>
      <c r="P150" s="106">
        <f t="shared" si="1"/>
        <v>0.78639751565704918</v>
      </c>
      <c r="Q150" s="106">
        <f t="shared" si="1"/>
        <v>0.55250625145308307</v>
      </c>
      <c r="R150" s="106">
        <f t="shared" si="1"/>
        <v>0.51298917604257699</v>
      </c>
      <c r="S150" s="106">
        <f t="shared" si="1"/>
        <v>0.50262468995003518</v>
      </c>
      <c r="T150" s="106">
        <f t="shared" si="1"/>
        <v>1.2472315816274568</v>
      </c>
      <c r="U150" s="106">
        <f t="shared" si="1"/>
        <v>0.66194394661733302</v>
      </c>
      <c r="V150" s="106">
        <f t="shared" si="1"/>
        <v>0.64461237511798519</v>
      </c>
      <c r="W150" s="106">
        <f t="shared" si="1"/>
        <v>0.59169854330911975</v>
      </c>
      <c r="X150" s="106">
        <f t="shared" si="1"/>
        <v>0.76444862344348186</v>
      </c>
      <c r="Y150" s="106">
        <f t="shared" si="1"/>
        <v>0.72232914151858874</v>
      </c>
      <c r="Z150" s="106">
        <f t="shared" si="1"/>
        <v>0.65982887907385857</v>
      </c>
      <c r="AA150" s="77">
        <f>STDEVA(D2:M148,V2:Z148)</f>
        <v>0.66502415041417695</v>
      </c>
      <c r="AB150" s="77"/>
    </row>
    <row r="151" spans="1:28" s="1" customFormat="1">
      <c r="A151" s="136"/>
      <c r="B151" s="131"/>
      <c r="C151" s="131"/>
      <c r="D151" s="110"/>
      <c r="E151" s="110"/>
      <c r="F151" s="108">
        <f>STDEV(D2:F148)</f>
        <v>0.61807282558635623</v>
      </c>
      <c r="G151" s="111"/>
      <c r="H151" s="108">
        <f>STDEVA(G2:H148)</f>
        <v>0.53980640892269849</v>
      </c>
      <c r="I151" s="112"/>
      <c r="J151" s="112"/>
      <c r="K151" s="112"/>
      <c r="L151" s="112"/>
      <c r="M151" s="108">
        <f>STDEVA(I2:S148)</f>
        <v>0.76112526376806555</v>
      </c>
      <c r="N151" s="107"/>
      <c r="O151" s="107"/>
      <c r="P151" s="107"/>
      <c r="Q151" s="108">
        <f>STDEVA(O2:Q147)</f>
        <v>0.92310905412878286</v>
      </c>
      <c r="R151" s="107"/>
      <c r="S151" s="108">
        <f>STDEVA(Q2:S147)</f>
        <v>0.59022955476517569</v>
      </c>
      <c r="T151" s="116"/>
      <c r="U151" s="116"/>
      <c r="V151" s="116"/>
      <c r="W151" s="108">
        <f>STDEVA(T2:W148)</f>
        <v>1.167307608577397</v>
      </c>
      <c r="X151" s="109"/>
      <c r="Y151" s="109"/>
      <c r="Z151" s="108">
        <f>STDEVA(X2:Z148)</f>
        <v>0.72925865220659658</v>
      </c>
    </row>
    <row r="152" spans="1:28" s="1" customFormat="1">
      <c r="A152" s="136"/>
      <c r="B152" s="131"/>
      <c r="C152" s="131"/>
      <c r="D152" s="110"/>
      <c r="E152" s="110"/>
      <c r="F152" s="118">
        <f>AVERAGE(D2:F148)</f>
        <v>4.4807256235827664</v>
      </c>
      <c r="G152" s="111"/>
      <c r="H152" s="118">
        <f>AVERAGE(G2:H148)</f>
        <v>4.5204081632653059</v>
      </c>
      <c r="I152" s="112"/>
      <c r="J152" s="112"/>
      <c r="K152" s="112"/>
      <c r="L152" s="112"/>
      <c r="M152" s="118">
        <f>AVERAGE(I2:M148)</f>
        <v>4.4748299319727893</v>
      </c>
      <c r="N152" s="113"/>
      <c r="O152" s="113"/>
      <c r="P152" s="113"/>
      <c r="Q152" s="114">
        <f>AVERAGE(O2:Q147)</f>
        <v>3.5964912280701755</v>
      </c>
      <c r="R152" s="115"/>
      <c r="S152" s="116">
        <f>AVERAGE(Q2:S147)</f>
        <v>4.2807017543859649</v>
      </c>
      <c r="T152" s="116"/>
      <c r="U152" s="116"/>
      <c r="V152" s="116"/>
      <c r="W152" s="118">
        <f>AVERAGE(T2:W148)</f>
        <v>3.7891156462585034</v>
      </c>
      <c r="X152" s="117"/>
      <c r="Y152" s="117"/>
      <c r="Z152" s="118">
        <f>AVERAGE(X2:Z148)</f>
        <v>4.0952380952380949</v>
      </c>
    </row>
    <row r="153" spans="1:28">
      <c r="D153" s="3"/>
      <c r="E153" s="3"/>
      <c r="F153" s="45"/>
      <c r="G153" s="46"/>
      <c r="H153" s="4"/>
      <c r="I153" s="47"/>
      <c r="J153" s="47"/>
      <c r="K153" s="47"/>
      <c r="L153" s="47"/>
      <c r="M153" s="47"/>
      <c r="N153" s="48"/>
      <c r="O153" s="48"/>
      <c r="P153" s="48"/>
      <c r="Q153" s="49"/>
      <c r="R153" s="50"/>
      <c r="S153" s="51"/>
      <c r="T153" s="51"/>
      <c r="U153" s="51"/>
      <c r="V153" s="51"/>
      <c r="W153" s="51"/>
    </row>
    <row r="154" spans="1:28">
      <c r="D154" s="3"/>
      <c r="E154" s="3"/>
      <c r="F154" s="45"/>
      <c r="G154" s="46"/>
      <c r="H154" s="4"/>
      <c r="I154" s="47"/>
      <c r="J154" s="47"/>
      <c r="K154" s="47"/>
      <c r="L154" s="47"/>
      <c r="M154" s="47"/>
      <c r="N154" s="48"/>
      <c r="O154" s="48"/>
      <c r="P154" s="48"/>
      <c r="Q154" s="49"/>
      <c r="R154" s="50"/>
      <c r="S154" s="51"/>
      <c r="T154" s="51"/>
      <c r="U154" s="51"/>
      <c r="V154" s="51"/>
      <c r="W154" s="51"/>
    </row>
    <row r="155" spans="1:28">
      <c r="D155" s="3"/>
      <c r="E155" s="3"/>
      <c r="F155" s="45"/>
      <c r="G155" s="46"/>
      <c r="H155" s="4"/>
      <c r="I155" s="47"/>
      <c r="J155" s="47"/>
      <c r="K155" s="47"/>
      <c r="L155" s="47"/>
      <c r="M155" s="47"/>
      <c r="N155" s="48"/>
      <c r="O155" s="48"/>
      <c r="P155" s="48"/>
      <c r="Q155" s="49"/>
      <c r="R155" s="50"/>
      <c r="S155" s="51"/>
      <c r="T155" s="51"/>
      <c r="U155" s="51"/>
      <c r="V155" s="51"/>
      <c r="W155" s="51"/>
    </row>
    <row r="156" spans="1:28">
      <c r="D156" s="3"/>
      <c r="E156" s="3"/>
      <c r="F156" s="45"/>
      <c r="G156" s="46"/>
      <c r="H156" s="4"/>
      <c r="I156" s="47"/>
      <c r="J156" s="47"/>
      <c r="K156" s="47"/>
      <c r="L156" s="47"/>
      <c r="M156" s="47"/>
      <c r="N156" s="48"/>
      <c r="O156" s="48"/>
      <c r="P156" s="48"/>
      <c r="Q156" s="49"/>
      <c r="R156" s="50"/>
      <c r="S156" s="51"/>
      <c r="T156" s="51"/>
      <c r="U156" s="51"/>
      <c r="V156" s="51"/>
      <c r="W156" s="51"/>
    </row>
    <row r="157" spans="1:28">
      <c r="D157" s="3"/>
      <c r="E157" s="3"/>
      <c r="F157" s="3"/>
      <c r="G157" s="4"/>
      <c r="H157" s="4"/>
      <c r="I157" s="5"/>
      <c r="J157" s="5"/>
      <c r="K157" s="5"/>
      <c r="L157" s="5"/>
      <c r="M157" s="5"/>
      <c r="N157" s="6"/>
      <c r="O157" s="6"/>
      <c r="P157" s="6"/>
      <c r="Q157" s="6"/>
      <c r="R157" s="7"/>
      <c r="S157" s="7"/>
      <c r="T157" s="7"/>
      <c r="U157" s="7"/>
      <c r="V157" s="7"/>
      <c r="W157" s="7"/>
    </row>
    <row r="158" spans="1:28">
      <c r="D158" s="3"/>
      <c r="E158" s="3"/>
      <c r="F158" s="3"/>
      <c r="G158" s="4"/>
      <c r="H158" s="4"/>
      <c r="I158" s="5"/>
      <c r="J158" s="5"/>
      <c r="K158" s="5"/>
      <c r="L158" s="5"/>
      <c r="M158" s="5"/>
      <c r="N158" s="6"/>
      <c r="O158" s="6"/>
      <c r="P158" s="6"/>
      <c r="Q158" s="6"/>
      <c r="R158" s="7"/>
      <c r="S158" s="7"/>
      <c r="T158" s="7"/>
      <c r="U158" s="7"/>
      <c r="V158" s="7"/>
      <c r="W158" s="7"/>
    </row>
    <row r="159" spans="1:28">
      <c r="D159" s="3"/>
      <c r="E159" s="3"/>
      <c r="F159" s="3"/>
      <c r="G159" s="4"/>
      <c r="H159" s="4"/>
      <c r="I159" s="5"/>
      <c r="J159" s="5"/>
      <c r="K159" s="5"/>
      <c r="L159" s="5"/>
      <c r="M159" s="5"/>
      <c r="N159" s="6"/>
      <c r="O159" s="6"/>
      <c r="P159" s="6"/>
      <c r="Q159" s="6"/>
      <c r="R159" s="7"/>
      <c r="S159" s="7"/>
      <c r="T159" s="7"/>
      <c r="U159" s="7"/>
      <c r="V159" s="7"/>
      <c r="W159" s="7"/>
    </row>
    <row r="160" spans="1:28">
      <c r="D160" s="3"/>
      <c r="E160" s="3"/>
      <c r="F160" s="3"/>
      <c r="G160" s="4"/>
      <c r="H160" s="4"/>
      <c r="I160" s="5"/>
      <c r="J160" s="5"/>
      <c r="K160" s="5"/>
      <c r="L160" s="5"/>
      <c r="M160" s="5"/>
      <c r="N160" s="6"/>
      <c r="O160" s="6"/>
      <c r="P160" s="6"/>
      <c r="Q160" s="6"/>
      <c r="R160" s="7"/>
      <c r="S160" s="7"/>
      <c r="T160" s="7"/>
      <c r="U160" s="7"/>
    </row>
    <row r="161" spans="2:21">
      <c r="D161" s="3"/>
      <c r="E161" s="3"/>
      <c r="F161" s="3"/>
      <c r="G161" s="4"/>
      <c r="H161" s="4"/>
      <c r="I161" s="5"/>
      <c r="J161" s="5"/>
      <c r="K161" s="5"/>
      <c r="L161" s="5"/>
      <c r="M161" s="5"/>
      <c r="N161" s="6"/>
      <c r="O161" s="6"/>
      <c r="P161" s="6"/>
      <c r="Q161" s="6"/>
      <c r="R161" s="7"/>
      <c r="S161" s="7"/>
      <c r="T161" s="7"/>
      <c r="U161" s="7"/>
    </row>
    <row r="162" spans="2:21">
      <c r="D162" s="3"/>
      <c r="E162" s="3"/>
      <c r="F162" s="3"/>
      <c r="G162" s="4"/>
      <c r="H162" s="4"/>
      <c r="I162" s="5"/>
      <c r="J162" s="5"/>
      <c r="K162" s="5"/>
      <c r="L162" s="5"/>
      <c r="M162" s="5"/>
      <c r="N162" s="6"/>
      <c r="O162" s="6"/>
      <c r="P162" s="6"/>
      <c r="Q162" s="6"/>
      <c r="R162" s="7"/>
      <c r="S162" s="7"/>
      <c r="T162" s="7"/>
      <c r="U162" s="7"/>
    </row>
    <row r="163" spans="2:21">
      <c r="D163" s="3"/>
      <c r="E163" s="3"/>
      <c r="F163" s="3"/>
      <c r="G163" s="4"/>
      <c r="H163" s="4"/>
      <c r="I163" s="5"/>
      <c r="J163" s="5"/>
      <c r="K163" s="5"/>
      <c r="L163" s="5"/>
      <c r="M163" s="5"/>
      <c r="N163" s="6"/>
      <c r="O163" s="6"/>
      <c r="P163" s="6"/>
      <c r="Q163" s="6"/>
      <c r="R163" s="7"/>
      <c r="S163" s="7"/>
      <c r="T163" s="7"/>
      <c r="U163" s="7"/>
    </row>
    <row r="164" spans="2:21">
      <c r="D164" s="3"/>
      <c r="E164" s="3"/>
      <c r="F164" s="3"/>
      <c r="G164" s="4"/>
      <c r="H164" s="4"/>
      <c r="I164" s="5"/>
      <c r="J164" s="5"/>
      <c r="K164" s="5"/>
      <c r="L164" s="5"/>
      <c r="M164" s="5"/>
      <c r="N164" s="6"/>
      <c r="O164" s="6"/>
      <c r="P164" s="6"/>
      <c r="Q164" s="6"/>
      <c r="R164" s="7"/>
      <c r="S164" s="7"/>
      <c r="T164" s="7"/>
      <c r="U164" s="7"/>
    </row>
    <row r="165" spans="2:21">
      <c r="D165" s="3"/>
      <c r="E165" s="3"/>
      <c r="F165" s="3"/>
      <c r="G165" s="4"/>
      <c r="H165" s="4"/>
      <c r="I165" s="5"/>
      <c r="J165" s="5"/>
      <c r="K165" s="5"/>
      <c r="L165" s="5"/>
      <c r="M165" s="5"/>
      <c r="N165" s="6"/>
      <c r="O165" s="6"/>
      <c r="P165" s="6"/>
      <c r="Q165" s="6"/>
      <c r="R165" s="7"/>
      <c r="S165" s="7"/>
      <c r="T165" s="7"/>
      <c r="U165" s="7"/>
    </row>
    <row r="166" spans="2:21">
      <c r="D166" s="3"/>
      <c r="E166" s="3"/>
      <c r="F166" s="3"/>
      <c r="G166" s="4"/>
      <c r="H166" s="4"/>
      <c r="I166" s="5"/>
      <c r="J166" s="5"/>
      <c r="K166" s="5"/>
      <c r="L166" s="5"/>
      <c r="M166" s="5"/>
      <c r="N166" s="6"/>
      <c r="O166" s="6"/>
      <c r="P166" s="6"/>
      <c r="Q166" s="6"/>
      <c r="R166" s="7"/>
      <c r="S166" s="7"/>
      <c r="T166" s="7"/>
      <c r="U166" s="7"/>
    </row>
    <row r="167" spans="2:21">
      <c r="D167" s="3"/>
      <c r="E167" s="3"/>
      <c r="F167" s="3"/>
      <c r="G167" s="4"/>
      <c r="H167" s="4"/>
      <c r="I167" s="5"/>
      <c r="J167" s="5"/>
      <c r="K167" s="5"/>
      <c r="L167" s="5"/>
      <c r="M167" s="5"/>
      <c r="N167" s="6"/>
      <c r="O167" s="6"/>
      <c r="P167" s="6"/>
      <c r="Q167" s="6"/>
      <c r="R167" s="7"/>
      <c r="S167" s="7"/>
      <c r="T167" s="7"/>
      <c r="U167" s="7"/>
    </row>
    <row r="168" spans="2:21">
      <c r="B168" s="133"/>
      <c r="D168" s="3"/>
      <c r="E168" s="3"/>
      <c r="F168" s="3"/>
      <c r="G168" s="4"/>
      <c r="H168" s="4"/>
      <c r="I168" s="5"/>
      <c r="J168" s="5"/>
      <c r="K168" s="5"/>
      <c r="L168" s="5"/>
      <c r="M168" s="5"/>
      <c r="N168" s="6"/>
      <c r="O168" s="6"/>
      <c r="P168" s="6"/>
      <c r="Q168" s="6"/>
      <c r="R168" s="7"/>
      <c r="S168" s="7"/>
      <c r="T168" s="7"/>
      <c r="U168" s="7"/>
    </row>
    <row r="169" spans="2:21">
      <c r="D169" s="3"/>
      <c r="E169" s="3"/>
      <c r="F169" s="3"/>
      <c r="G169" s="4"/>
      <c r="H169" s="4"/>
      <c r="I169" s="5"/>
      <c r="J169" s="5"/>
      <c r="K169" s="5"/>
      <c r="L169" s="5"/>
      <c r="M169" s="5"/>
      <c r="N169" s="6"/>
      <c r="O169" s="6"/>
      <c r="P169" s="6"/>
      <c r="Q169" s="6"/>
      <c r="R169" s="7"/>
      <c r="S169" s="7"/>
      <c r="T169" s="7"/>
      <c r="U169" s="7"/>
    </row>
    <row r="170" spans="2:21">
      <c r="B170" s="133"/>
      <c r="D170" s="3"/>
      <c r="E170" s="3"/>
      <c r="F170" s="3"/>
      <c r="G170" s="4"/>
      <c r="H170" s="4"/>
      <c r="I170" s="5"/>
      <c r="J170" s="5"/>
      <c r="K170" s="5"/>
      <c r="L170" s="5"/>
      <c r="M170" s="5"/>
      <c r="N170" s="6"/>
      <c r="O170" s="6"/>
      <c r="P170" s="6"/>
      <c r="Q170" s="6"/>
      <c r="R170" s="7"/>
      <c r="S170" s="7"/>
      <c r="T170" s="7"/>
      <c r="U170" s="7"/>
    </row>
    <row r="171" spans="2:21">
      <c r="B171" s="133"/>
      <c r="D171" s="3"/>
      <c r="E171" s="3"/>
      <c r="F171" s="3"/>
      <c r="G171" s="4"/>
      <c r="H171" s="4"/>
      <c r="I171" s="5"/>
      <c r="J171" s="5"/>
      <c r="K171" s="5"/>
      <c r="L171" s="5"/>
      <c r="M171" s="5"/>
      <c r="N171" s="6"/>
      <c r="O171" s="6"/>
      <c r="P171" s="6"/>
      <c r="Q171" s="6"/>
      <c r="R171" s="7"/>
      <c r="S171" s="7"/>
      <c r="T171" s="7"/>
      <c r="U171" s="7"/>
    </row>
    <row r="172" spans="2:21">
      <c r="D172" s="3"/>
      <c r="E172" s="3"/>
      <c r="F172" s="3"/>
      <c r="G172" s="4"/>
      <c r="H172" s="4"/>
      <c r="I172" s="5"/>
      <c r="J172" s="5"/>
      <c r="K172" s="5"/>
      <c r="L172" s="5"/>
      <c r="M172" s="5"/>
      <c r="N172" s="6"/>
      <c r="O172" s="6"/>
      <c r="P172" s="6"/>
      <c r="Q172" s="6"/>
      <c r="R172" s="7"/>
      <c r="S172" s="7"/>
      <c r="T172" s="7"/>
      <c r="U172" s="7"/>
    </row>
    <row r="173" spans="2:21">
      <c r="B173" s="133"/>
      <c r="D173" s="3"/>
      <c r="E173" s="3"/>
      <c r="F173" s="3"/>
      <c r="G173" s="4"/>
      <c r="H173" s="4"/>
      <c r="I173" s="5"/>
      <c r="J173" s="5"/>
      <c r="K173" s="5"/>
      <c r="L173" s="5"/>
      <c r="M173" s="5"/>
      <c r="N173" s="6"/>
      <c r="O173" s="6"/>
      <c r="P173" s="6"/>
      <c r="Q173" s="6"/>
      <c r="R173" s="7"/>
      <c r="S173" s="7"/>
      <c r="T173" s="7"/>
      <c r="U173" s="7"/>
    </row>
    <row r="174" spans="2:21">
      <c r="D174" s="3"/>
      <c r="E174" s="3"/>
      <c r="F174" s="3"/>
      <c r="G174" s="4"/>
      <c r="H174" s="4"/>
      <c r="I174" s="5"/>
      <c r="J174" s="5"/>
      <c r="K174" s="5"/>
      <c r="L174" s="5"/>
      <c r="M174" s="5"/>
      <c r="N174" s="6"/>
      <c r="O174" s="6"/>
      <c r="P174" s="6"/>
      <c r="Q174" s="6"/>
      <c r="R174" s="7"/>
      <c r="S174" s="7"/>
      <c r="T174" s="7"/>
      <c r="U174" s="7"/>
    </row>
    <row r="175" spans="2:21">
      <c r="D175" s="3"/>
      <c r="E175" s="3"/>
      <c r="F175" s="3"/>
      <c r="G175" s="4"/>
      <c r="H175" s="4"/>
      <c r="I175" s="5"/>
      <c r="J175" s="5"/>
      <c r="K175" s="5"/>
      <c r="L175" s="5"/>
      <c r="M175" s="5"/>
      <c r="N175" s="6"/>
      <c r="O175" s="6"/>
      <c r="P175" s="6"/>
      <c r="Q175" s="6"/>
      <c r="R175" s="7"/>
      <c r="S175" s="7"/>
      <c r="T175" s="7"/>
      <c r="U175" s="7"/>
    </row>
    <row r="176" spans="2:21">
      <c r="B176" s="133"/>
      <c r="D176" s="3"/>
      <c r="E176" s="3"/>
      <c r="F176" s="3"/>
      <c r="G176" s="4"/>
      <c r="H176" s="4"/>
      <c r="I176" s="5"/>
      <c r="J176" s="5"/>
      <c r="K176" s="5"/>
      <c r="L176" s="5"/>
      <c r="M176" s="5"/>
      <c r="N176" s="6"/>
      <c r="O176" s="6"/>
      <c r="P176" s="6"/>
      <c r="Q176" s="6"/>
      <c r="R176" s="7"/>
      <c r="S176" s="7"/>
      <c r="T176" s="7"/>
      <c r="U176" s="7"/>
    </row>
    <row r="177" spans="3:21">
      <c r="D177" s="3"/>
      <c r="E177" s="3"/>
      <c r="F177" s="3"/>
      <c r="G177" s="4"/>
      <c r="H177" s="4"/>
      <c r="I177" s="5"/>
      <c r="J177" s="5"/>
      <c r="K177" s="5"/>
      <c r="L177" s="5"/>
      <c r="M177" s="5"/>
      <c r="N177" s="6"/>
      <c r="O177" s="6"/>
      <c r="P177" s="6"/>
      <c r="Q177" s="6"/>
      <c r="R177" s="7"/>
      <c r="S177" s="7"/>
      <c r="T177" s="7"/>
      <c r="U177" s="7"/>
    </row>
    <row r="178" spans="3:21">
      <c r="C178" s="133"/>
      <c r="D178" s="3"/>
      <c r="E178" s="3"/>
      <c r="F178" s="3"/>
      <c r="G178" s="4"/>
      <c r="H178" s="4"/>
      <c r="I178" s="5"/>
      <c r="J178" s="5"/>
      <c r="K178" s="5"/>
      <c r="L178" s="5"/>
      <c r="M178" s="5"/>
      <c r="N178" s="6"/>
      <c r="O178" s="6"/>
      <c r="P178" s="6"/>
      <c r="Q178" s="6"/>
      <c r="R178" s="7"/>
      <c r="S178" s="7"/>
      <c r="T178" s="7"/>
      <c r="U178" s="7"/>
    </row>
    <row r="179" spans="3:21">
      <c r="D179" s="3"/>
      <c r="E179" s="3"/>
      <c r="F179" s="3"/>
      <c r="G179" s="4"/>
      <c r="H179" s="4"/>
      <c r="I179" s="5"/>
      <c r="J179" s="5"/>
      <c r="K179" s="5"/>
      <c r="L179" s="5"/>
      <c r="M179" s="5"/>
      <c r="N179" s="6"/>
      <c r="O179" s="6"/>
      <c r="P179" s="6"/>
      <c r="Q179" s="6"/>
      <c r="R179" s="7"/>
      <c r="S179" s="7"/>
      <c r="T179" s="7"/>
      <c r="U179" s="7"/>
    </row>
    <row r="180" spans="3:21">
      <c r="D180" s="3"/>
      <c r="E180" s="3"/>
      <c r="F180" s="3"/>
      <c r="G180" s="4"/>
      <c r="H180" s="4"/>
      <c r="I180" s="5"/>
      <c r="J180" s="5"/>
      <c r="K180" s="5"/>
      <c r="L180" s="5"/>
      <c r="M180" s="5"/>
      <c r="N180" s="6"/>
      <c r="O180" s="6"/>
      <c r="P180" s="6"/>
      <c r="Q180" s="6"/>
      <c r="R180" s="7"/>
      <c r="S180" s="7"/>
      <c r="T180" s="7"/>
      <c r="U180" s="7"/>
    </row>
    <row r="181" spans="3:21">
      <c r="D181" s="3"/>
      <c r="E181" s="3"/>
      <c r="F181" s="3"/>
      <c r="G181" s="4"/>
      <c r="H181" s="4"/>
      <c r="I181" s="5"/>
      <c r="J181" s="5"/>
      <c r="K181" s="5"/>
      <c r="L181" s="5"/>
      <c r="M181" s="5"/>
      <c r="N181" s="6"/>
      <c r="O181" s="6"/>
      <c r="P181" s="6"/>
      <c r="Q181" s="6"/>
      <c r="R181" s="7"/>
      <c r="S181" s="7"/>
      <c r="T181" s="7"/>
      <c r="U181" s="7"/>
    </row>
    <row r="182" spans="3:21">
      <c r="D182" s="3"/>
      <c r="E182" s="3"/>
      <c r="F182" s="3"/>
      <c r="G182" s="4"/>
      <c r="H182" s="4"/>
      <c r="I182" s="5"/>
      <c r="J182" s="5"/>
      <c r="K182" s="5"/>
      <c r="L182" s="5"/>
      <c r="M182" s="5"/>
      <c r="N182" s="6"/>
      <c r="O182" s="6"/>
      <c r="P182" s="6"/>
      <c r="Q182" s="6"/>
      <c r="R182" s="7"/>
      <c r="S182" s="7"/>
      <c r="T182" s="7"/>
      <c r="U182" s="7"/>
    </row>
    <row r="183" spans="3:21">
      <c r="D183" s="3"/>
      <c r="E183" s="3"/>
      <c r="F183" s="3"/>
      <c r="G183" s="4"/>
      <c r="H183" s="4"/>
      <c r="I183" s="5"/>
      <c r="J183" s="5"/>
      <c r="K183" s="5"/>
      <c r="L183" s="5"/>
      <c r="M183" s="5"/>
      <c r="N183" s="6"/>
      <c r="O183" s="6"/>
      <c r="P183" s="6"/>
      <c r="Q183" s="6"/>
      <c r="R183" s="7"/>
      <c r="S183" s="7"/>
      <c r="T183" s="7"/>
      <c r="U183" s="7"/>
    </row>
    <row r="184" spans="3:21">
      <c r="D184" s="3"/>
      <c r="E184" s="3"/>
      <c r="F184" s="3"/>
      <c r="G184" s="4"/>
      <c r="H184" s="4"/>
      <c r="I184" s="5"/>
      <c r="J184" s="5"/>
      <c r="K184" s="5"/>
      <c r="L184" s="5"/>
      <c r="M184" s="5"/>
      <c r="N184" s="6"/>
      <c r="O184" s="6"/>
      <c r="P184" s="6"/>
      <c r="Q184" s="6"/>
      <c r="R184" s="7"/>
      <c r="S184" s="7"/>
      <c r="T184" s="7"/>
      <c r="U184" s="7"/>
    </row>
    <row r="185" spans="3:21">
      <c r="D185" s="3"/>
      <c r="E185" s="3"/>
      <c r="F185" s="3"/>
      <c r="G185" s="4"/>
      <c r="H185" s="4"/>
      <c r="I185" s="5"/>
      <c r="J185" s="5"/>
      <c r="K185" s="5"/>
      <c r="L185" s="5"/>
      <c r="M185" s="5"/>
      <c r="N185" s="6"/>
      <c r="O185" s="6"/>
      <c r="P185" s="6"/>
      <c r="Q185" s="6"/>
      <c r="R185" s="7"/>
      <c r="S185" s="7"/>
      <c r="T185" s="7"/>
      <c r="U185" s="7"/>
    </row>
    <row r="186" spans="3:21">
      <c r="D186" s="3"/>
      <c r="E186" s="3"/>
      <c r="F186" s="3"/>
      <c r="G186" s="4"/>
      <c r="H186" s="4"/>
      <c r="I186" s="5"/>
      <c r="J186" s="5"/>
      <c r="K186" s="5"/>
      <c r="L186" s="5"/>
      <c r="M186" s="5"/>
      <c r="N186" s="6"/>
      <c r="O186" s="6"/>
      <c r="P186" s="6"/>
      <c r="Q186" s="6"/>
      <c r="R186" s="7"/>
      <c r="S186" s="7"/>
      <c r="T186" s="7"/>
      <c r="U186" s="7"/>
    </row>
    <row r="187" spans="3:21">
      <c r="D187" s="3"/>
      <c r="E187" s="3"/>
      <c r="F187" s="3"/>
      <c r="G187" s="4"/>
      <c r="H187" s="4"/>
      <c r="I187" s="5"/>
      <c r="J187" s="5"/>
      <c r="K187" s="5"/>
      <c r="L187" s="5"/>
      <c r="M187" s="5"/>
      <c r="N187" s="6"/>
      <c r="O187" s="6"/>
      <c r="P187" s="6"/>
      <c r="Q187" s="6"/>
      <c r="R187" s="7"/>
      <c r="S187" s="7"/>
      <c r="T187" s="7"/>
      <c r="U187" s="7"/>
    </row>
    <row r="188" spans="3:21">
      <c r="D188" s="3"/>
      <c r="E188" s="3"/>
      <c r="F188" s="3"/>
      <c r="G188" s="4"/>
      <c r="H188" s="4"/>
      <c r="I188" s="5"/>
      <c r="J188" s="5"/>
      <c r="K188" s="5"/>
      <c r="L188" s="5"/>
      <c r="M188" s="5"/>
      <c r="N188" s="6"/>
      <c r="O188" s="6"/>
      <c r="P188" s="6"/>
      <c r="Q188" s="6"/>
      <c r="R188" s="7"/>
      <c r="S188" s="7"/>
      <c r="T188" s="7"/>
      <c r="U188" s="7"/>
    </row>
    <row r="189" spans="3:21">
      <c r="D189" s="3"/>
      <c r="E189" s="3"/>
      <c r="F189" s="3"/>
      <c r="G189" s="4"/>
      <c r="H189" s="4"/>
      <c r="I189" s="5"/>
      <c r="J189" s="5"/>
      <c r="K189" s="5"/>
      <c r="L189" s="5"/>
      <c r="M189" s="5"/>
      <c r="N189" s="6"/>
      <c r="O189" s="6"/>
      <c r="P189" s="6"/>
      <c r="Q189" s="6"/>
      <c r="R189" s="7"/>
      <c r="S189" s="7"/>
      <c r="T189" s="7"/>
      <c r="U189" s="7"/>
    </row>
    <row r="190" spans="3:21">
      <c r="D190" s="3"/>
      <c r="E190" s="3"/>
      <c r="F190" s="3"/>
      <c r="G190" s="4"/>
      <c r="H190" s="4"/>
      <c r="I190" s="5"/>
      <c r="J190" s="5"/>
      <c r="K190" s="5"/>
      <c r="L190" s="5"/>
      <c r="M190" s="5"/>
      <c r="N190" s="6"/>
      <c r="O190" s="6"/>
      <c r="P190" s="6"/>
      <c r="Q190" s="6"/>
      <c r="R190" s="7"/>
      <c r="S190" s="7"/>
      <c r="T190" s="7"/>
      <c r="U190" s="7"/>
    </row>
    <row r="191" spans="3:21">
      <c r="D191" s="3"/>
      <c r="E191" s="3"/>
      <c r="F191" s="3"/>
      <c r="G191" s="4"/>
      <c r="H191" s="4"/>
      <c r="I191" s="5"/>
      <c r="J191" s="5"/>
      <c r="K191" s="5"/>
      <c r="L191" s="5"/>
      <c r="M191" s="5"/>
      <c r="N191" s="6"/>
      <c r="O191" s="6"/>
      <c r="P191" s="6"/>
      <c r="Q191" s="6"/>
      <c r="R191" s="7"/>
      <c r="S191" s="7"/>
      <c r="T191" s="7"/>
      <c r="U191" s="7"/>
    </row>
    <row r="192" spans="3:21">
      <c r="D192" s="3"/>
      <c r="E192" s="3"/>
      <c r="F192" s="3"/>
      <c r="G192" s="4"/>
      <c r="H192" s="4"/>
      <c r="I192" s="5"/>
      <c r="J192" s="5"/>
      <c r="K192" s="5"/>
      <c r="L192" s="5"/>
      <c r="M192" s="5"/>
      <c r="N192" s="6"/>
      <c r="O192" s="6"/>
      <c r="P192" s="6"/>
      <c r="Q192" s="6"/>
      <c r="R192" s="7"/>
      <c r="S192" s="7"/>
      <c r="T192" s="7"/>
      <c r="U192" s="7"/>
    </row>
    <row r="193" spans="4:21">
      <c r="D193" s="3"/>
      <c r="E193" s="3"/>
      <c r="F193" s="3"/>
      <c r="G193" s="4"/>
      <c r="H193" s="4"/>
      <c r="I193" s="5"/>
      <c r="J193" s="5"/>
      <c r="K193" s="5"/>
      <c r="L193" s="5"/>
      <c r="M193" s="5"/>
      <c r="N193" s="6"/>
      <c r="O193" s="6"/>
      <c r="P193" s="6"/>
      <c r="Q193" s="6"/>
      <c r="R193" s="7"/>
      <c r="S193" s="7"/>
      <c r="T193" s="7"/>
      <c r="U193" s="7"/>
    </row>
    <row r="194" spans="4:21">
      <c r="D194" s="3"/>
      <c r="E194" s="3"/>
      <c r="F194" s="3"/>
      <c r="G194" s="4"/>
      <c r="H194" s="4"/>
      <c r="I194" s="5"/>
      <c r="J194" s="5"/>
      <c r="K194" s="5"/>
      <c r="L194" s="5"/>
      <c r="M194" s="5"/>
      <c r="N194" s="6"/>
      <c r="O194" s="6"/>
      <c r="P194" s="6"/>
      <c r="Q194" s="6"/>
      <c r="R194" s="7"/>
      <c r="S194" s="7"/>
      <c r="T194" s="7"/>
      <c r="U194" s="7"/>
    </row>
    <row r="195" spans="4:21">
      <c r="D195" s="3"/>
      <c r="E195" s="3"/>
      <c r="F195" s="3"/>
      <c r="G195" s="4"/>
      <c r="H195" s="4"/>
      <c r="I195" s="5"/>
      <c r="J195" s="5"/>
      <c r="K195" s="5"/>
      <c r="L195" s="5"/>
      <c r="M195" s="5"/>
      <c r="N195" s="6"/>
      <c r="O195" s="6"/>
      <c r="P195" s="6"/>
      <c r="Q195" s="6"/>
      <c r="R195" s="7"/>
      <c r="S195" s="7"/>
      <c r="T195" s="7"/>
      <c r="U195" s="7"/>
    </row>
    <row r="196" spans="4:21">
      <c r="D196" s="3"/>
      <c r="E196" s="3"/>
      <c r="F196" s="3"/>
      <c r="G196" s="4"/>
      <c r="H196" s="4"/>
      <c r="I196" s="5"/>
      <c r="J196" s="5"/>
      <c r="K196" s="5"/>
      <c r="L196" s="5"/>
      <c r="M196" s="5"/>
      <c r="N196" s="6"/>
      <c r="O196" s="6"/>
      <c r="P196" s="6"/>
      <c r="Q196" s="6"/>
      <c r="R196" s="7"/>
      <c r="S196" s="7"/>
      <c r="T196" s="7"/>
      <c r="U196" s="7"/>
    </row>
    <row r="197" spans="4:21">
      <c r="D197" s="3"/>
      <c r="E197" s="3"/>
      <c r="F197" s="3"/>
      <c r="G197" s="4"/>
      <c r="H197" s="4"/>
      <c r="I197" s="5"/>
      <c r="J197" s="5"/>
      <c r="K197" s="5"/>
      <c r="L197" s="5"/>
      <c r="M197" s="5"/>
      <c r="N197" s="6"/>
      <c r="O197" s="6"/>
      <c r="P197" s="6"/>
      <c r="Q197" s="6"/>
      <c r="R197" s="7"/>
      <c r="S197" s="7"/>
      <c r="T197" s="7"/>
      <c r="U197" s="7"/>
    </row>
    <row r="198" spans="4:21">
      <c r="D198" s="3"/>
      <c r="E198" s="3"/>
      <c r="F198" s="3"/>
      <c r="G198" s="4"/>
      <c r="H198" s="4"/>
      <c r="I198" s="5"/>
      <c r="J198" s="5"/>
      <c r="K198" s="5"/>
      <c r="L198" s="5"/>
      <c r="M198" s="5"/>
      <c r="N198" s="6"/>
      <c r="O198" s="6"/>
      <c r="P198" s="6"/>
      <c r="Q198" s="6"/>
      <c r="R198" s="7"/>
      <c r="S198" s="7"/>
      <c r="T198" s="7"/>
      <c r="U198" s="7"/>
    </row>
    <row r="199" spans="4:21">
      <c r="D199" s="3"/>
      <c r="E199" s="3"/>
      <c r="F199" s="3"/>
      <c r="G199" s="4"/>
      <c r="H199" s="4"/>
      <c r="I199" s="5"/>
      <c r="J199" s="5"/>
      <c r="K199" s="5"/>
      <c r="L199" s="5"/>
      <c r="M199" s="5"/>
      <c r="N199" s="6"/>
      <c r="O199" s="6"/>
      <c r="P199" s="6"/>
      <c r="Q199" s="6"/>
      <c r="R199" s="7"/>
      <c r="S199" s="7"/>
      <c r="T199" s="7"/>
      <c r="U199" s="7"/>
    </row>
    <row r="200" spans="4:21">
      <c r="D200" s="3"/>
      <c r="E200" s="3"/>
      <c r="F200" s="3"/>
      <c r="G200" s="4"/>
      <c r="H200" s="4"/>
      <c r="I200" s="5"/>
      <c r="J200" s="5"/>
      <c r="K200" s="5"/>
      <c r="L200" s="5"/>
      <c r="M200" s="5"/>
      <c r="N200" s="6"/>
      <c r="O200" s="6"/>
      <c r="P200" s="6"/>
      <c r="Q200" s="6"/>
      <c r="R200" s="7"/>
      <c r="S200" s="7"/>
      <c r="T200" s="7"/>
      <c r="U200" s="7"/>
    </row>
    <row r="201" spans="4:21">
      <c r="D201" s="3"/>
      <c r="E201" s="3"/>
      <c r="F201" s="3"/>
      <c r="G201" s="4"/>
      <c r="H201" s="4"/>
      <c r="I201" s="5"/>
      <c r="J201" s="5"/>
      <c r="K201" s="5"/>
      <c r="L201" s="5"/>
      <c r="M201" s="5"/>
      <c r="N201" s="6"/>
      <c r="O201" s="6"/>
      <c r="P201" s="6"/>
      <c r="Q201" s="6"/>
      <c r="R201" s="7"/>
      <c r="S201" s="7"/>
      <c r="T201" s="7"/>
      <c r="U201" s="7"/>
    </row>
    <row r="202" spans="4:21">
      <c r="D202" s="3"/>
      <c r="E202" s="3"/>
      <c r="F202" s="3"/>
      <c r="G202" s="4"/>
      <c r="H202" s="4"/>
      <c r="I202" s="5"/>
      <c r="J202" s="5"/>
      <c r="K202" s="5"/>
      <c r="L202" s="5"/>
      <c r="M202" s="5"/>
      <c r="N202" s="6"/>
      <c r="O202" s="6"/>
      <c r="P202" s="6"/>
      <c r="Q202" s="6"/>
      <c r="R202" s="7"/>
      <c r="S202" s="7"/>
      <c r="T202" s="7"/>
      <c r="U202" s="7"/>
    </row>
    <row r="203" spans="4:21">
      <c r="D203" s="3"/>
      <c r="E203" s="3"/>
      <c r="F203" s="3"/>
      <c r="G203" s="4"/>
      <c r="H203" s="4"/>
      <c r="I203" s="5"/>
      <c r="J203" s="5"/>
      <c r="K203" s="5"/>
      <c r="L203" s="5"/>
      <c r="M203" s="5"/>
      <c r="N203" s="6"/>
      <c r="O203" s="6"/>
      <c r="P203" s="6"/>
      <c r="Q203" s="6"/>
      <c r="R203" s="7"/>
      <c r="S203" s="7"/>
      <c r="T203" s="7"/>
      <c r="U203" s="7"/>
    </row>
    <row r="204" spans="4:21">
      <c r="D204" s="3"/>
      <c r="E204" s="3"/>
      <c r="F204" s="3"/>
      <c r="G204" s="4"/>
      <c r="H204" s="4"/>
      <c r="I204" s="5"/>
      <c r="J204" s="5"/>
      <c r="K204" s="5"/>
      <c r="L204" s="5"/>
      <c r="M204" s="5"/>
      <c r="N204" s="6"/>
      <c r="O204" s="6"/>
      <c r="P204" s="6"/>
      <c r="Q204" s="6"/>
      <c r="R204" s="7"/>
      <c r="S204" s="7"/>
      <c r="T204" s="7"/>
      <c r="U204" s="7"/>
    </row>
    <row r="205" spans="4:21">
      <c r="D205" s="3"/>
      <c r="E205" s="3"/>
      <c r="F205" s="3"/>
      <c r="G205" s="4"/>
      <c r="H205" s="4"/>
      <c r="I205" s="5"/>
      <c r="J205" s="5"/>
      <c r="K205" s="5"/>
      <c r="L205" s="5"/>
      <c r="M205" s="5"/>
      <c r="N205" s="6"/>
      <c r="O205" s="6"/>
      <c r="P205" s="6"/>
      <c r="Q205" s="6"/>
      <c r="R205" s="7"/>
      <c r="S205" s="7"/>
      <c r="T205" s="7"/>
      <c r="U205" s="7"/>
    </row>
    <row r="206" spans="4:21">
      <c r="D206" s="3"/>
      <c r="E206" s="3"/>
      <c r="F206" s="3"/>
      <c r="G206" s="4"/>
      <c r="H206" s="4"/>
      <c r="I206" s="5"/>
      <c r="J206" s="5"/>
      <c r="K206" s="5"/>
      <c r="L206" s="5"/>
      <c r="M206" s="5"/>
      <c r="N206" s="6"/>
      <c r="O206" s="6"/>
      <c r="P206" s="6"/>
      <c r="Q206" s="6"/>
      <c r="R206" s="7"/>
      <c r="S206" s="7"/>
      <c r="T206" s="7"/>
      <c r="U206" s="7"/>
    </row>
    <row r="207" spans="4:21">
      <c r="D207" s="3"/>
      <c r="E207" s="3"/>
      <c r="F207" s="3"/>
      <c r="G207" s="4"/>
      <c r="H207" s="4"/>
      <c r="I207" s="5"/>
      <c r="J207" s="5"/>
      <c r="K207" s="5"/>
      <c r="L207" s="5"/>
      <c r="M207" s="5"/>
      <c r="N207" s="6"/>
      <c r="O207" s="6"/>
      <c r="P207" s="6"/>
      <c r="Q207" s="6"/>
      <c r="R207" s="7"/>
      <c r="S207" s="7"/>
      <c r="T207" s="7"/>
      <c r="U207" s="7"/>
    </row>
    <row r="208" spans="4:21">
      <c r="D208" s="3"/>
      <c r="E208" s="3"/>
      <c r="F208" s="3"/>
      <c r="G208" s="4"/>
      <c r="H208" s="4"/>
      <c r="I208" s="5"/>
      <c r="J208" s="5"/>
      <c r="K208" s="5"/>
      <c r="L208" s="5"/>
      <c r="M208" s="5"/>
      <c r="N208" s="6"/>
      <c r="O208" s="6"/>
      <c r="P208" s="6"/>
      <c r="Q208" s="6"/>
      <c r="R208" s="7"/>
      <c r="S208" s="7"/>
      <c r="T208" s="7"/>
      <c r="U208" s="7"/>
    </row>
    <row r="209" spans="4:21">
      <c r="D209" s="3"/>
      <c r="E209" s="3"/>
      <c r="F209" s="3"/>
      <c r="G209" s="4"/>
      <c r="H209" s="4"/>
      <c r="I209" s="5"/>
      <c r="J209" s="5"/>
      <c r="K209" s="5"/>
      <c r="L209" s="5"/>
      <c r="M209" s="5"/>
      <c r="N209" s="6"/>
      <c r="O209" s="6"/>
      <c r="P209" s="6"/>
      <c r="Q209" s="6"/>
      <c r="R209" s="7"/>
      <c r="S209" s="7"/>
      <c r="T209" s="7"/>
      <c r="U209" s="7"/>
    </row>
    <row r="210" spans="4:21">
      <c r="D210" s="3"/>
      <c r="E210" s="3"/>
      <c r="F210" s="3"/>
      <c r="G210" s="4"/>
      <c r="H210" s="4"/>
      <c r="I210" s="5"/>
      <c r="J210" s="5"/>
      <c r="K210" s="5"/>
      <c r="L210" s="5"/>
      <c r="M210" s="5"/>
      <c r="N210" s="6"/>
      <c r="O210" s="6"/>
      <c r="P210" s="6"/>
      <c r="Q210" s="6"/>
      <c r="R210" s="7"/>
      <c r="S210" s="7"/>
      <c r="T210" s="7"/>
      <c r="U210" s="7"/>
    </row>
    <row r="211" spans="4:21">
      <c r="D211" s="3"/>
      <c r="E211" s="3"/>
      <c r="F211" s="3"/>
      <c r="G211" s="4"/>
      <c r="H211" s="4"/>
      <c r="I211" s="5"/>
      <c r="J211" s="5"/>
      <c r="K211" s="5"/>
      <c r="L211" s="5"/>
      <c r="M211" s="5"/>
      <c r="N211" s="6"/>
      <c r="O211" s="6"/>
      <c r="P211" s="6"/>
      <c r="Q211" s="6"/>
      <c r="R211" s="7"/>
      <c r="S211" s="7"/>
      <c r="T211" s="7"/>
      <c r="U211" s="7"/>
    </row>
    <row r="212" spans="4:21">
      <c r="D212" s="3"/>
      <c r="E212" s="3"/>
      <c r="F212" s="3"/>
      <c r="G212" s="4"/>
      <c r="H212" s="4"/>
      <c r="I212" s="5"/>
      <c r="J212" s="5"/>
      <c r="K212" s="5"/>
      <c r="L212" s="5"/>
      <c r="M212" s="5"/>
      <c r="N212" s="6"/>
      <c r="O212" s="6"/>
      <c r="P212" s="6"/>
      <c r="Q212" s="6"/>
      <c r="R212" s="7"/>
      <c r="S212" s="7"/>
      <c r="T212" s="7"/>
      <c r="U212" s="7"/>
    </row>
    <row r="213" spans="4:21">
      <c r="D213" s="3"/>
      <c r="E213" s="3"/>
      <c r="F213" s="3"/>
      <c r="G213" s="4"/>
      <c r="H213" s="4"/>
      <c r="I213" s="5"/>
      <c r="J213" s="5"/>
      <c r="K213" s="5"/>
      <c r="L213" s="5"/>
      <c r="M213" s="5"/>
      <c r="N213" s="6"/>
      <c r="O213" s="6"/>
      <c r="P213" s="6"/>
      <c r="Q213" s="6"/>
      <c r="R213" s="7"/>
      <c r="S213" s="7"/>
      <c r="T213" s="7"/>
      <c r="U213" s="7"/>
    </row>
    <row r="214" spans="4:21">
      <c r="D214" s="3"/>
      <c r="E214" s="3"/>
      <c r="F214" s="3"/>
      <c r="G214" s="4"/>
      <c r="H214" s="4"/>
      <c r="I214" s="5"/>
      <c r="J214" s="5"/>
      <c r="K214" s="5"/>
      <c r="L214" s="5"/>
      <c r="M214" s="5"/>
      <c r="N214" s="6"/>
      <c r="O214" s="6"/>
      <c r="P214" s="6"/>
      <c r="Q214" s="6"/>
      <c r="R214" s="7"/>
      <c r="S214" s="7"/>
      <c r="T214" s="7"/>
      <c r="U214" s="7"/>
    </row>
    <row r="215" spans="4:21">
      <c r="D215" s="3"/>
      <c r="E215" s="3"/>
      <c r="F215" s="3"/>
      <c r="G215" s="4"/>
      <c r="H215" s="4"/>
      <c r="I215" s="5"/>
      <c r="J215" s="5"/>
      <c r="K215" s="5"/>
      <c r="L215" s="5"/>
      <c r="M215" s="5"/>
      <c r="N215" s="6"/>
      <c r="O215" s="6"/>
      <c r="P215" s="6"/>
      <c r="Q215" s="6"/>
      <c r="R215" s="7"/>
      <c r="S215" s="7"/>
      <c r="T215" s="7"/>
      <c r="U215" s="7"/>
    </row>
    <row r="216" spans="4:21">
      <c r="D216" s="3"/>
      <c r="E216" s="3"/>
      <c r="F216" s="3"/>
      <c r="G216" s="4"/>
      <c r="H216" s="4"/>
      <c r="I216" s="5"/>
      <c r="J216" s="5"/>
      <c r="K216" s="5"/>
      <c r="L216" s="5"/>
      <c r="M216" s="5"/>
      <c r="N216" s="6"/>
      <c r="O216" s="6"/>
      <c r="P216" s="6"/>
      <c r="Q216" s="6"/>
      <c r="R216" s="7"/>
      <c r="S216" s="7"/>
      <c r="T216" s="7"/>
      <c r="U216" s="7"/>
    </row>
    <row r="217" spans="4:21">
      <c r="D217" s="3"/>
      <c r="E217" s="3"/>
      <c r="F217" s="3"/>
      <c r="G217" s="4"/>
      <c r="H217" s="4"/>
      <c r="I217" s="5"/>
      <c r="J217" s="5"/>
      <c r="K217" s="5"/>
      <c r="L217" s="5"/>
      <c r="M217" s="5"/>
      <c r="N217" s="6"/>
      <c r="O217" s="6"/>
      <c r="P217" s="6"/>
      <c r="Q217" s="6"/>
      <c r="R217" s="7"/>
      <c r="S217" s="7"/>
      <c r="T217" s="7"/>
      <c r="U217" s="7"/>
    </row>
    <row r="218" spans="4:21">
      <c r="D218" s="3"/>
      <c r="E218" s="3"/>
      <c r="F218" s="3"/>
      <c r="G218" s="4"/>
      <c r="H218" s="4"/>
      <c r="I218" s="5"/>
      <c r="J218" s="5"/>
      <c r="K218" s="5"/>
      <c r="L218" s="5"/>
      <c r="M218" s="5"/>
      <c r="N218" s="6"/>
      <c r="O218" s="6"/>
      <c r="P218" s="6"/>
      <c r="Q218" s="6"/>
      <c r="R218" s="7"/>
      <c r="S218" s="7"/>
      <c r="T218" s="7"/>
      <c r="U218" s="7"/>
    </row>
    <row r="219" spans="4:21">
      <c r="D219" s="3"/>
      <c r="E219" s="3"/>
      <c r="F219" s="3"/>
      <c r="G219" s="4"/>
      <c r="H219" s="4"/>
      <c r="I219" s="5"/>
      <c r="J219" s="5"/>
      <c r="K219" s="5"/>
      <c r="L219" s="5"/>
      <c r="M219" s="5"/>
      <c r="N219" s="6"/>
      <c r="O219" s="6"/>
      <c r="P219" s="6"/>
      <c r="Q219" s="6"/>
      <c r="R219" s="7"/>
      <c r="S219" s="7"/>
      <c r="T219" s="7"/>
      <c r="U219" s="7"/>
    </row>
    <row r="220" spans="4:21">
      <c r="D220" s="3"/>
      <c r="E220" s="3"/>
      <c r="F220" s="3"/>
      <c r="G220" s="4"/>
      <c r="H220" s="4"/>
      <c r="I220" s="5"/>
      <c r="J220" s="5"/>
      <c r="K220" s="5"/>
      <c r="L220" s="5"/>
      <c r="M220" s="5"/>
      <c r="N220" s="6"/>
      <c r="O220" s="6"/>
      <c r="P220" s="6"/>
      <c r="Q220" s="6"/>
      <c r="R220" s="7"/>
      <c r="S220" s="7"/>
      <c r="T220" s="7"/>
      <c r="U220" s="7"/>
    </row>
    <row r="221" spans="4:21">
      <c r="D221" s="3"/>
      <c r="E221" s="3"/>
      <c r="F221" s="3"/>
      <c r="G221" s="4"/>
      <c r="H221" s="4"/>
      <c r="I221" s="5"/>
      <c r="J221" s="5"/>
      <c r="K221" s="5"/>
      <c r="L221" s="5"/>
      <c r="M221" s="5"/>
      <c r="N221" s="6"/>
      <c r="O221" s="6"/>
      <c r="P221" s="6"/>
      <c r="Q221" s="6"/>
      <c r="R221" s="7"/>
      <c r="S221" s="7"/>
      <c r="T221" s="7"/>
      <c r="U221" s="7"/>
    </row>
    <row r="222" spans="4:21">
      <c r="D222" s="3"/>
      <c r="E222" s="3"/>
      <c r="F222" s="3"/>
      <c r="G222" s="4"/>
      <c r="H222" s="4"/>
      <c r="I222" s="5"/>
      <c r="J222" s="5"/>
      <c r="K222" s="5"/>
      <c r="L222" s="5"/>
      <c r="M222" s="5"/>
      <c r="N222" s="6"/>
      <c r="O222" s="6"/>
      <c r="P222" s="6"/>
      <c r="Q222" s="6"/>
      <c r="R222" s="7"/>
      <c r="S222" s="7"/>
      <c r="T222" s="7"/>
      <c r="U222" s="7"/>
    </row>
    <row r="223" spans="4:21">
      <c r="D223" s="3"/>
      <c r="E223" s="3"/>
      <c r="F223" s="3"/>
      <c r="G223" s="4"/>
      <c r="H223" s="4"/>
      <c r="I223" s="5"/>
      <c r="J223" s="5"/>
      <c r="K223" s="5"/>
      <c r="L223" s="5"/>
      <c r="M223" s="5"/>
      <c r="N223" s="6"/>
      <c r="O223" s="6"/>
      <c r="P223" s="6"/>
      <c r="Q223" s="6"/>
      <c r="R223" s="7"/>
      <c r="S223" s="7"/>
      <c r="T223" s="7"/>
      <c r="U223" s="7"/>
    </row>
    <row r="224" spans="4:21">
      <c r="D224" s="3"/>
      <c r="E224" s="3"/>
      <c r="F224" s="3"/>
      <c r="G224" s="4"/>
      <c r="H224" s="4"/>
      <c r="I224" s="5"/>
      <c r="J224" s="5"/>
      <c r="K224" s="5"/>
      <c r="L224" s="5"/>
      <c r="M224" s="5"/>
      <c r="N224" s="6"/>
      <c r="O224" s="6"/>
      <c r="P224" s="6"/>
      <c r="Q224" s="6"/>
      <c r="R224" s="7"/>
      <c r="S224" s="7"/>
      <c r="T224" s="7"/>
      <c r="U224" s="7"/>
    </row>
    <row r="225" spans="4:21">
      <c r="D225" s="3"/>
      <c r="E225" s="3"/>
      <c r="F225" s="3"/>
      <c r="G225" s="4"/>
      <c r="H225" s="4"/>
      <c r="I225" s="5"/>
      <c r="J225" s="5"/>
      <c r="K225" s="5"/>
      <c r="L225" s="5"/>
      <c r="M225" s="5"/>
      <c r="N225" s="6"/>
      <c r="O225" s="6"/>
      <c r="P225" s="6"/>
      <c r="Q225" s="6"/>
      <c r="R225" s="7"/>
      <c r="S225" s="7"/>
      <c r="T225" s="7"/>
      <c r="U225" s="7"/>
    </row>
    <row r="226" spans="4:21">
      <c r="D226" s="3"/>
      <c r="E226" s="3"/>
      <c r="F226" s="3"/>
      <c r="G226" s="4"/>
      <c r="H226" s="4"/>
      <c r="I226" s="5"/>
      <c r="J226" s="5"/>
      <c r="K226" s="5"/>
      <c r="L226" s="5"/>
      <c r="M226" s="5"/>
      <c r="N226" s="6"/>
      <c r="O226" s="6"/>
      <c r="P226" s="6"/>
      <c r="Q226" s="6"/>
      <c r="R226" s="7"/>
      <c r="S226" s="7"/>
      <c r="T226" s="7"/>
      <c r="U226" s="7"/>
    </row>
    <row r="227" spans="4:21">
      <c r="D227" s="3"/>
      <c r="E227" s="3"/>
      <c r="F227" s="3"/>
      <c r="G227" s="4"/>
      <c r="H227" s="4"/>
      <c r="I227" s="5"/>
      <c r="J227" s="5"/>
      <c r="K227" s="5"/>
      <c r="L227" s="5"/>
      <c r="M227" s="5"/>
      <c r="N227" s="6"/>
      <c r="O227" s="6"/>
      <c r="P227" s="6"/>
      <c r="Q227" s="6"/>
      <c r="R227" s="7"/>
      <c r="S227" s="7"/>
      <c r="T227" s="7"/>
      <c r="U227" s="7"/>
    </row>
    <row r="228" spans="4:21">
      <c r="D228" s="3"/>
      <c r="E228" s="3"/>
      <c r="F228" s="3"/>
      <c r="G228" s="4"/>
      <c r="H228" s="4"/>
      <c r="I228" s="5"/>
      <c r="J228" s="5"/>
      <c r="K228" s="5"/>
      <c r="L228" s="5"/>
      <c r="M228" s="5"/>
      <c r="N228" s="6"/>
      <c r="O228" s="6"/>
      <c r="P228" s="6"/>
      <c r="Q228" s="6"/>
      <c r="R228" s="7"/>
      <c r="S228" s="7"/>
      <c r="T228" s="7"/>
      <c r="U228" s="7"/>
    </row>
    <row r="229" spans="4:21">
      <c r="D229" s="3"/>
      <c r="E229" s="3"/>
      <c r="F229" s="3"/>
      <c r="G229" s="4"/>
      <c r="H229" s="4"/>
      <c r="I229" s="5"/>
      <c r="J229" s="5"/>
      <c r="K229" s="5"/>
      <c r="L229" s="5"/>
      <c r="M229" s="5"/>
      <c r="N229" s="6"/>
      <c r="O229" s="6"/>
      <c r="P229" s="6"/>
      <c r="Q229" s="6"/>
      <c r="R229" s="7"/>
      <c r="S229" s="7"/>
      <c r="T229" s="7"/>
      <c r="U229" s="7"/>
    </row>
    <row r="230" spans="4:21">
      <c r="D230" s="3"/>
      <c r="E230" s="3"/>
      <c r="F230" s="3"/>
      <c r="G230" s="4"/>
      <c r="H230" s="4"/>
      <c r="I230" s="5"/>
      <c r="J230" s="5"/>
      <c r="K230" s="5"/>
      <c r="L230" s="5"/>
      <c r="M230" s="5"/>
      <c r="N230" s="6"/>
      <c r="O230" s="6"/>
      <c r="P230" s="6"/>
      <c r="Q230" s="6"/>
      <c r="R230" s="7"/>
      <c r="S230" s="7"/>
      <c r="T230" s="7"/>
      <c r="U230" s="7"/>
    </row>
    <row r="231" spans="4:21">
      <c r="D231" s="3"/>
      <c r="E231" s="3"/>
      <c r="F231" s="3"/>
      <c r="G231" s="4"/>
      <c r="H231" s="4"/>
      <c r="I231" s="5"/>
      <c r="J231" s="5"/>
      <c r="K231" s="5"/>
      <c r="L231" s="5"/>
      <c r="M231" s="5"/>
      <c r="N231" s="6"/>
      <c r="O231" s="6"/>
      <c r="P231" s="6"/>
      <c r="Q231" s="6"/>
      <c r="R231" s="7"/>
      <c r="S231" s="7"/>
      <c r="T231" s="7"/>
      <c r="U231" s="7"/>
    </row>
    <row r="232" spans="4:21">
      <c r="D232" s="3"/>
      <c r="E232" s="3"/>
      <c r="F232" s="3"/>
      <c r="G232" s="4"/>
      <c r="H232" s="4"/>
      <c r="I232" s="5"/>
      <c r="J232" s="5"/>
      <c r="K232" s="5"/>
      <c r="L232" s="5"/>
      <c r="M232" s="5"/>
      <c r="N232" s="6"/>
      <c r="O232" s="6"/>
      <c r="P232" s="6"/>
      <c r="Q232" s="6"/>
      <c r="R232" s="7"/>
      <c r="S232" s="7"/>
      <c r="T232" s="7"/>
      <c r="U232" s="7"/>
    </row>
    <row r="233" spans="4:21">
      <c r="D233" s="3"/>
      <c r="E233" s="3"/>
      <c r="F233" s="3"/>
      <c r="G233" s="4"/>
      <c r="H233" s="4"/>
      <c r="I233" s="5"/>
      <c r="J233" s="5"/>
      <c r="K233" s="5"/>
      <c r="L233" s="5"/>
      <c r="M233" s="5"/>
      <c r="N233" s="6"/>
      <c r="O233" s="6"/>
      <c r="P233" s="6"/>
      <c r="Q233" s="6"/>
      <c r="R233" s="7"/>
      <c r="S233" s="7"/>
      <c r="T233" s="7"/>
      <c r="U233" s="7"/>
    </row>
    <row r="234" spans="4:21">
      <c r="D234" s="3"/>
      <c r="E234" s="3"/>
      <c r="F234" s="3"/>
      <c r="G234" s="4"/>
      <c r="H234" s="4"/>
      <c r="I234" s="5"/>
      <c r="J234" s="5"/>
      <c r="K234" s="5"/>
      <c r="L234" s="5"/>
      <c r="M234" s="5"/>
      <c r="N234" s="6"/>
      <c r="O234" s="6"/>
      <c r="P234" s="6"/>
      <c r="Q234" s="6"/>
      <c r="R234" s="7"/>
      <c r="S234" s="7"/>
      <c r="T234" s="7"/>
      <c r="U234" s="7"/>
    </row>
    <row r="235" spans="4:21">
      <c r="D235" s="3"/>
      <c r="E235" s="3"/>
      <c r="F235" s="3"/>
      <c r="G235" s="4"/>
      <c r="H235" s="4"/>
      <c r="I235" s="5"/>
      <c r="J235" s="5"/>
      <c r="K235" s="5"/>
      <c r="L235" s="5"/>
      <c r="M235" s="5"/>
      <c r="N235" s="6"/>
      <c r="O235" s="6"/>
      <c r="P235" s="6"/>
      <c r="Q235" s="6"/>
      <c r="R235" s="7"/>
      <c r="S235" s="7"/>
      <c r="T235" s="7"/>
      <c r="U235" s="7"/>
    </row>
    <row r="236" spans="4:21">
      <c r="D236" s="3"/>
      <c r="E236" s="3"/>
      <c r="F236" s="3"/>
      <c r="G236" s="4"/>
      <c r="H236" s="4"/>
      <c r="I236" s="5"/>
      <c r="J236" s="5"/>
      <c r="K236" s="5"/>
      <c r="L236" s="5"/>
      <c r="M236" s="5"/>
      <c r="N236" s="6"/>
      <c r="O236" s="6"/>
      <c r="P236" s="6"/>
      <c r="Q236" s="6"/>
      <c r="R236" s="7"/>
      <c r="S236" s="7"/>
      <c r="T236" s="7"/>
      <c r="U236" s="7"/>
    </row>
    <row r="237" spans="4:21">
      <c r="D237" s="3"/>
      <c r="E237" s="3"/>
      <c r="F237" s="3"/>
      <c r="G237" s="4"/>
      <c r="H237" s="4"/>
      <c r="I237" s="5"/>
      <c r="J237" s="5"/>
      <c r="K237" s="5"/>
      <c r="L237" s="5"/>
      <c r="M237" s="5"/>
      <c r="N237" s="6"/>
      <c r="O237" s="6"/>
      <c r="P237" s="6"/>
      <c r="Q237" s="6"/>
      <c r="R237" s="7"/>
      <c r="S237" s="7"/>
      <c r="T237" s="7"/>
      <c r="U237" s="7"/>
    </row>
    <row r="238" spans="4:21">
      <c r="D238" s="3"/>
      <c r="E238" s="3"/>
      <c r="F238" s="3"/>
      <c r="G238" s="4"/>
      <c r="H238" s="4"/>
      <c r="I238" s="5"/>
      <c r="J238" s="5"/>
      <c r="K238" s="5"/>
      <c r="L238" s="5"/>
      <c r="M238" s="5"/>
      <c r="N238" s="6"/>
      <c r="O238" s="6"/>
      <c r="P238" s="6"/>
      <c r="Q238" s="6"/>
      <c r="R238" s="7"/>
      <c r="S238" s="7"/>
      <c r="T238" s="7"/>
      <c r="U238" s="7"/>
    </row>
    <row r="239" spans="4:21">
      <c r="D239" s="3"/>
      <c r="E239" s="3"/>
      <c r="F239" s="3"/>
      <c r="G239" s="4"/>
      <c r="H239" s="4"/>
      <c r="I239" s="5"/>
      <c r="J239" s="5"/>
      <c r="K239" s="5"/>
      <c r="L239" s="5"/>
      <c r="M239" s="5"/>
      <c r="N239" s="6"/>
      <c r="O239" s="6"/>
      <c r="P239" s="6"/>
      <c r="Q239" s="6"/>
      <c r="R239" s="7"/>
      <c r="S239" s="7"/>
      <c r="T239" s="7"/>
      <c r="U239" s="7"/>
    </row>
    <row r="240" spans="4:21">
      <c r="D240" s="3"/>
      <c r="E240" s="3"/>
      <c r="F240" s="3"/>
      <c r="G240" s="4"/>
      <c r="H240" s="4"/>
      <c r="I240" s="5"/>
      <c r="J240" s="5"/>
      <c r="K240" s="5"/>
      <c r="L240" s="5"/>
      <c r="M240" s="5"/>
      <c r="N240" s="6"/>
      <c r="O240" s="6"/>
      <c r="P240" s="6"/>
      <c r="Q240" s="6"/>
      <c r="R240" s="7"/>
      <c r="S240" s="7"/>
      <c r="T240" s="7"/>
      <c r="U240" s="7"/>
    </row>
    <row r="241" spans="4:21">
      <c r="D241" s="3"/>
      <c r="E241" s="3"/>
      <c r="F241" s="3"/>
      <c r="G241" s="4"/>
      <c r="H241" s="4"/>
      <c r="I241" s="5"/>
      <c r="J241" s="5"/>
      <c r="K241" s="5"/>
      <c r="L241" s="5"/>
      <c r="M241" s="5"/>
      <c r="N241" s="6"/>
      <c r="O241" s="6"/>
      <c r="P241" s="6"/>
      <c r="Q241" s="6"/>
      <c r="R241" s="7"/>
      <c r="S241" s="7"/>
      <c r="T241" s="7"/>
      <c r="U241" s="7"/>
    </row>
    <row r="242" spans="4:21">
      <c r="D242" s="3"/>
      <c r="E242" s="3"/>
      <c r="F242" s="3"/>
      <c r="G242" s="4"/>
      <c r="H242" s="4"/>
      <c r="I242" s="5"/>
      <c r="J242" s="5"/>
      <c r="K242" s="5"/>
      <c r="L242" s="5"/>
      <c r="M242" s="5"/>
      <c r="N242" s="6"/>
      <c r="O242" s="6"/>
      <c r="P242" s="6"/>
      <c r="Q242" s="6"/>
      <c r="R242" s="7"/>
      <c r="S242" s="7"/>
      <c r="T242" s="7"/>
      <c r="U242" s="7"/>
    </row>
    <row r="243" spans="4:21">
      <c r="D243" s="3"/>
      <c r="E243" s="3"/>
      <c r="F243" s="3"/>
      <c r="G243" s="4"/>
      <c r="H243" s="4"/>
      <c r="I243" s="5"/>
      <c r="J243" s="5"/>
      <c r="K243" s="5"/>
      <c r="L243" s="5"/>
      <c r="M243" s="5"/>
      <c r="N243" s="6"/>
      <c r="O243" s="6"/>
      <c r="P243" s="6"/>
      <c r="Q243" s="6"/>
      <c r="R243" s="7"/>
      <c r="S243" s="7"/>
      <c r="T243" s="7"/>
      <c r="U243" s="7"/>
    </row>
    <row r="244" spans="4:21">
      <c r="D244" s="3"/>
      <c r="E244" s="3"/>
      <c r="F244" s="3"/>
      <c r="G244" s="4"/>
      <c r="H244" s="4"/>
      <c r="I244" s="5"/>
      <c r="J244" s="5"/>
      <c r="K244" s="5"/>
      <c r="L244" s="5"/>
      <c r="M244" s="5"/>
      <c r="N244" s="6"/>
      <c r="O244" s="6"/>
      <c r="P244" s="6"/>
      <c r="Q244" s="6"/>
      <c r="R244" s="7"/>
      <c r="S244" s="7"/>
      <c r="T244" s="7"/>
      <c r="U244" s="7"/>
    </row>
    <row r="245" spans="4:21">
      <c r="D245" s="3"/>
      <c r="E245" s="3"/>
      <c r="F245" s="3"/>
      <c r="G245" s="4"/>
      <c r="H245" s="4"/>
      <c r="I245" s="5"/>
      <c r="J245" s="5"/>
      <c r="K245" s="5"/>
      <c r="L245" s="5"/>
      <c r="M245" s="5"/>
      <c r="N245" s="6"/>
      <c r="O245" s="6"/>
      <c r="P245" s="6"/>
      <c r="Q245" s="6"/>
      <c r="R245" s="7"/>
      <c r="S245" s="7"/>
      <c r="T245" s="7"/>
      <c r="U245" s="7"/>
    </row>
    <row r="246" spans="4:21">
      <c r="D246" s="3"/>
      <c r="E246" s="3"/>
      <c r="F246" s="3"/>
      <c r="G246" s="4"/>
      <c r="H246" s="4"/>
      <c r="I246" s="5"/>
      <c r="J246" s="5"/>
      <c r="K246" s="5"/>
      <c r="L246" s="5"/>
      <c r="M246" s="5"/>
      <c r="N246" s="6"/>
      <c r="O246" s="6"/>
      <c r="P246" s="6"/>
      <c r="Q246" s="6"/>
      <c r="R246" s="7"/>
      <c r="S246" s="7"/>
      <c r="T246" s="7"/>
      <c r="U246" s="7"/>
    </row>
    <row r="247" spans="4:21">
      <c r="D247" s="3"/>
      <c r="E247" s="3"/>
      <c r="F247" s="3"/>
      <c r="G247" s="4"/>
      <c r="H247" s="4"/>
      <c r="I247" s="5"/>
      <c r="J247" s="5"/>
      <c r="K247" s="5"/>
      <c r="L247" s="5"/>
      <c r="M247" s="5"/>
      <c r="N247" s="6"/>
      <c r="O247" s="6"/>
      <c r="P247" s="6"/>
      <c r="Q247" s="6"/>
      <c r="R247" s="7"/>
      <c r="S247" s="7"/>
      <c r="T247" s="7"/>
      <c r="U247" s="7"/>
    </row>
    <row r="248" spans="4:21">
      <c r="D248" s="3"/>
      <c r="E248" s="3"/>
      <c r="F248" s="3"/>
      <c r="G248" s="4"/>
      <c r="H248" s="4"/>
      <c r="I248" s="5"/>
      <c r="J248" s="5"/>
      <c r="K248" s="5"/>
      <c r="L248" s="5"/>
      <c r="M248" s="5"/>
      <c r="N248" s="6"/>
      <c r="O248" s="6"/>
      <c r="P248" s="6"/>
      <c r="Q248" s="6"/>
      <c r="R248" s="7"/>
      <c r="S248" s="7"/>
      <c r="T248" s="7"/>
      <c r="U248" s="7"/>
    </row>
    <row r="249" spans="4:21">
      <c r="D249" s="3"/>
      <c r="E249" s="3"/>
      <c r="F249" s="3"/>
      <c r="G249" s="4"/>
      <c r="H249" s="4"/>
      <c r="I249" s="5"/>
      <c r="J249" s="5"/>
      <c r="K249" s="5"/>
      <c r="L249" s="5"/>
      <c r="M249" s="5"/>
      <c r="N249" s="6"/>
      <c r="O249" s="6"/>
      <c r="P249" s="6"/>
      <c r="Q249" s="6"/>
      <c r="R249" s="7"/>
      <c r="S249" s="7"/>
      <c r="T249" s="7"/>
      <c r="U249" s="7"/>
    </row>
    <row r="250" spans="4:21">
      <c r="D250" s="3"/>
      <c r="E250" s="3"/>
      <c r="F250" s="3"/>
      <c r="G250" s="4"/>
      <c r="H250" s="4"/>
      <c r="I250" s="5"/>
      <c r="J250" s="5"/>
      <c r="K250" s="5"/>
      <c r="L250" s="5"/>
      <c r="M250" s="5"/>
      <c r="N250" s="6"/>
      <c r="O250" s="6"/>
      <c r="P250" s="6"/>
      <c r="Q250" s="6"/>
      <c r="R250" s="7"/>
      <c r="S250" s="7"/>
      <c r="T250" s="7"/>
      <c r="U250" s="7"/>
    </row>
    <row r="251" spans="4:21">
      <c r="D251" s="3"/>
      <c r="E251" s="3"/>
      <c r="F251" s="3"/>
      <c r="G251" s="4"/>
      <c r="H251" s="4"/>
      <c r="I251" s="5"/>
      <c r="J251" s="5"/>
      <c r="K251" s="5"/>
      <c r="L251" s="5"/>
      <c r="M251" s="5"/>
      <c r="N251" s="6"/>
      <c r="O251" s="6"/>
      <c r="P251" s="6"/>
      <c r="Q251" s="6"/>
      <c r="R251" s="7"/>
      <c r="S251" s="7"/>
      <c r="T251" s="7"/>
      <c r="U251" s="7"/>
    </row>
    <row r="252" spans="4:21">
      <c r="D252" s="3"/>
      <c r="E252" s="3"/>
      <c r="F252" s="3"/>
      <c r="G252" s="4"/>
      <c r="H252" s="4"/>
      <c r="I252" s="5"/>
      <c r="J252" s="5"/>
      <c r="K252" s="5"/>
      <c r="L252" s="5"/>
      <c r="M252" s="5"/>
      <c r="N252" s="6"/>
      <c r="O252" s="6"/>
      <c r="P252" s="6"/>
      <c r="Q252" s="6"/>
      <c r="R252" s="7"/>
      <c r="S252" s="7"/>
      <c r="T252" s="7"/>
      <c r="U252" s="7"/>
    </row>
    <row r="253" spans="4:21">
      <c r="D253" s="3"/>
      <c r="E253" s="3"/>
      <c r="F253" s="3"/>
      <c r="G253" s="4"/>
      <c r="H253" s="4"/>
      <c r="I253" s="5"/>
      <c r="J253" s="5"/>
      <c r="K253" s="5"/>
      <c r="L253" s="5"/>
      <c r="M253" s="5"/>
      <c r="N253" s="6"/>
      <c r="O253" s="6"/>
      <c r="P253" s="6"/>
      <c r="Q253" s="6"/>
      <c r="R253" s="7"/>
      <c r="S253" s="7"/>
      <c r="T253" s="7"/>
      <c r="U253" s="7"/>
    </row>
    <row r="254" spans="4:21">
      <c r="D254" s="3"/>
      <c r="E254" s="3"/>
      <c r="F254" s="3"/>
      <c r="G254" s="4"/>
      <c r="H254" s="4"/>
      <c r="I254" s="5"/>
      <c r="J254" s="5"/>
      <c r="K254" s="5"/>
      <c r="L254" s="5"/>
      <c r="M254" s="5"/>
      <c r="N254" s="6"/>
      <c r="O254" s="6"/>
      <c r="P254" s="6"/>
      <c r="Q254" s="6"/>
      <c r="R254" s="7"/>
      <c r="S254" s="7"/>
      <c r="T254" s="7"/>
      <c r="U254" s="7"/>
    </row>
    <row r="255" spans="4:21">
      <c r="D255" s="3"/>
      <c r="E255" s="3"/>
      <c r="F255" s="3"/>
      <c r="G255" s="4"/>
      <c r="H255" s="4"/>
      <c r="I255" s="5"/>
      <c r="J255" s="5"/>
      <c r="K255" s="5"/>
      <c r="L255" s="5"/>
      <c r="M255" s="5"/>
      <c r="N255" s="6"/>
      <c r="O255" s="6"/>
      <c r="P255" s="6"/>
      <c r="Q255" s="6"/>
      <c r="R255" s="7"/>
      <c r="S255" s="7"/>
      <c r="T255" s="7"/>
      <c r="U255" s="7"/>
    </row>
    <row r="256" spans="4:21">
      <c r="D256" s="3"/>
      <c r="E256" s="3"/>
      <c r="F256" s="3"/>
      <c r="G256" s="4"/>
      <c r="H256" s="4"/>
      <c r="I256" s="5"/>
      <c r="J256" s="5"/>
      <c r="K256" s="5"/>
      <c r="L256" s="5"/>
      <c r="M256" s="5"/>
      <c r="N256" s="6"/>
      <c r="O256" s="6"/>
      <c r="P256" s="6"/>
      <c r="Q256" s="6"/>
      <c r="R256" s="7"/>
      <c r="S256" s="7"/>
      <c r="T256" s="7"/>
      <c r="U256" s="7"/>
    </row>
    <row r="257" spans="4:21">
      <c r="D257" s="3"/>
      <c r="E257" s="3"/>
      <c r="F257" s="3"/>
      <c r="G257" s="4"/>
      <c r="H257" s="4"/>
      <c r="I257" s="5"/>
      <c r="J257" s="5"/>
      <c r="K257" s="5"/>
      <c r="L257" s="5"/>
      <c r="M257" s="5"/>
      <c r="N257" s="6"/>
      <c r="O257" s="6"/>
      <c r="P257" s="6"/>
      <c r="Q257" s="6"/>
      <c r="R257" s="7"/>
      <c r="S257" s="7"/>
      <c r="T257" s="7"/>
      <c r="U257" s="7"/>
    </row>
    <row r="258" spans="4:21">
      <c r="D258" s="3"/>
      <c r="E258" s="3"/>
      <c r="F258" s="3"/>
      <c r="G258" s="4"/>
      <c r="H258" s="4"/>
      <c r="I258" s="5"/>
      <c r="J258" s="5"/>
      <c r="K258" s="5"/>
      <c r="L258" s="5"/>
      <c r="M258" s="5"/>
      <c r="N258" s="6"/>
      <c r="O258" s="6"/>
      <c r="P258" s="6"/>
      <c r="Q258" s="6"/>
      <c r="R258" s="7"/>
      <c r="S258" s="7"/>
      <c r="T258" s="7"/>
      <c r="U258" s="7"/>
    </row>
    <row r="259" spans="4:21">
      <c r="D259" s="3"/>
      <c r="E259" s="3"/>
      <c r="F259" s="3"/>
      <c r="G259" s="4"/>
      <c r="H259" s="4"/>
      <c r="I259" s="5"/>
      <c r="J259" s="5"/>
      <c r="K259" s="5"/>
      <c r="L259" s="5"/>
      <c r="M259" s="5"/>
      <c r="N259" s="6"/>
      <c r="O259" s="6"/>
      <c r="P259" s="6"/>
      <c r="Q259" s="6"/>
      <c r="R259" s="7"/>
      <c r="S259" s="7"/>
      <c r="T259" s="7"/>
      <c r="U259" s="7"/>
    </row>
    <row r="260" spans="4:21">
      <c r="D260" s="3"/>
      <c r="E260" s="3"/>
      <c r="F260" s="3"/>
      <c r="G260" s="4"/>
      <c r="H260" s="4"/>
      <c r="I260" s="5"/>
      <c r="J260" s="5"/>
      <c r="K260" s="5"/>
      <c r="L260" s="5"/>
      <c r="M260" s="5"/>
      <c r="N260" s="6"/>
      <c r="O260" s="6"/>
      <c r="P260" s="6"/>
      <c r="Q260" s="6"/>
      <c r="R260" s="7"/>
      <c r="S260" s="7"/>
      <c r="T260" s="7"/>
      <c r="U260" s="7"/>
    </row>
    <row r="261" spans="4:21">
      <c r="D261" s="3"/>
      <c r="E261" s="3"/>
      <c r="F261" s="3"/>
      <c r="G261" s="4"/>
      <c r="H261" s="4"/>
      <c r="I261" s="5"/>
      <c r="J261" s="5"/>
      <c r="K261" s="5"/>
      <c r="L261" s="5"/>
      <c r="M261" s="5"/>
      <c r="N261" s="6"/>
      <c r="O261" s="6"/>
      <c r="P261" s="6"/>
      <c r="Q261" s="6"/>
      <c r="R261" s="7"/>
      <c r="S261" s="7"/>
      <c r="T261" s="7"/>
      <c r="U261" s="7"/>
    </row>
    <row r="262" spans="4:21">
      <c r="D262" s="3"/>
      <c r="E262" s="3"/>
      <c r="F262" s="3"/>
      <c r="G262" s="4"/>
      <c r="H262" s="4"/>
      <c r="I262" s="5"/>
      <c r="J262" s="5"/>
      <c r="K262" s="5"/>
      <c r="L262" s="5"/>
      <c r="M262" s="5"/>
      <c r="N262" s="6"/>
      <c r="O262" s="6"/>
      <c r="P262" s="6"/>
      <c r="Q262" s="6"/>
      <c r="R262" s="7"/>
      <c r="S262" s="7"/>
      <c r="T262" s="7"/>
      <c r="U262" s="7"/>
    </row>
    <row r="263" spans="4:21">
      <c r="D263" s="3"/>
      <c r="E263" s="3"/>
      <c r="F263" s="3"/>
      <c r="G263" s="4"/>
      <c r="H263" s="4"/>
      <c r="I263" s="5"/>
      <c r="J263" s="5"/>
      <c r="K263" s="5"/>
      <c r="L263" s="5"/>
      <c r="M263" s="5"/>
      <c r="N263" s="6"/>
      <c r="O263" s="6"/>
      <c r="P263" s="6"/>
      <c r="Q263" s="6"/>
      <c r="R263" s="7"/>
      <c r="S263" s="7"/>
      <c r="T263" s="7"/>
      <c r="U263" s="7"/>
    </row>
    <row r="264" spans="4:21">
      <c r="D264" s="3"/>
      <c r="E264" s="3"/>
      <c r="F264" s="3"/>
      <c r="G264" s="4"/>
      <c r="H264" s="4"/>
      <c r="I264" s="5"/>
      <c r="J264" s="5"/>
      <c r="K264" s="5"/>
      <c r="L264" s="5"/>
      <c r="M264" s="5"/>
      <c r="N264" s="6"/>
      <c r="O264" s="6"/>
      <c r="P264" s="6"/>
      <c r="Q264" s="6"/>
      <c r="R264" s="7"/>
      <c r="S264" s="7"/>
      <c r="T264" s="7"/>
      <c r="U264" s="7"/>
    </row>
    <row r="265" spans="4:21">
      <c r="D265" s="3"/>
      <c r="E265" s="3"/>
      <c r="F265" s="3"/>
      <c r="G265" s="4"/>
      <c r="H265" s="4"/>
      <c r="I265" s="5"/>
      <c r="J265" s="5"/>
      <c r="K265" s="5"/>
      <c r="L265" s="5"/>
      <c r="M265" s="5"/>
      <c r="N265" s="6"/>
      <c r="O265" s="6"/>
      <c r="P265" s="6"/>
      <c r="Q265" s="6"/>
      <c r="R265" s="7"/>
      <c r="S265" s="7"/>
      <c r="T265" s="7"/>
      <c r="U265" s="7"/>
    </row>
    <row r="266" spans="4:21">
      <c r="D266" s="3"/>
      <c r="E266" s="3"/>
      <c r="F266" s="3"/>
      <c r="G266" s="4"/>
      <c r="H266" s="4"/>
      <c r="I266" s="5"/>
      <c r="J266" s="5"/>
      <c r="K266" s="5"/>
      <c r="L266" s="5"/>
      <c r="M266" s="5"/>
      <c r="N266" s="6"/>
      <c r="O266" s="6"/>
      <c r="P266" s="6"/>
      <c r="Q266" s="6"/>
      <c r="R266" s="7"/>
      <c r="S266" s="7"/>
      <c r="T266" s="7"/>
      <c r="U266" s="7"/>
    </row>
    <row r="267" spans="4:21">
      <c r="D267" s="3"/>
      <c r="E267" s="3"/>
      <c r="F267" s="3"/>
      <c r="G267" s="4"/>
      <c r="H267" s="4"/>
      <c r="I267" s="5"/>
      <c r="J267" s="5"/>
      <c r="K267" s="5"/>
      <c r="L267" s="5"/>
      <c r="M267" s="5"/>
      <c r="N267" s="6"/>
      <c r="O267" s="6"/>
      <c r="P267" s="6"/>
      <c r="Q267" s="6"/>
      <c r="R267" s="7"/>
      <c r="S267" s="7"/>
      <c r="T267" s="7"/>
      <c r="U267" s="7"/>
    </row>
    <row r="268" spans="4:21">
      <c r="D268" s="3"/>
      <c r="E268" s="3"/>
      <c r="F268" s="3"/>
      <c r="G268" s="4"/>
      <c r="H268" s="4"/>
      <c r="I268" s="5"/>
      <c r="J268" s="5"/>
      <c r="K268" s="5"/>
      <c r="L268" s="5"/>
      <c r="M268" s="5"/>
      <c r="N268" s="6"/>
      <c r="O268" s="6"/>
      <c r="P268" s="6"/>
      <c r="Q268" s="6"/>
      <c r="R268" s="7"/>
      <c r="S268" s="7"/>
      <c r="T268" s="7"/>
      <c r="U268" s="7"/>
    </row>
    <row r="269" spans="4:21">
      <c r="D269" s="3"/>
      <c r="E269" s="3"/>
      <c r="F269" s="3"/>
      <c r="G269" s="4"/>
      <c r="H269" s="4"/>
      <c r="I269" s="5"/>
      <c r="J269" s="5"/>
      <c r="K269" s="5"/>
      <c r="L269" s="5"/>
      <c r="M269" s="5"/>
      <c r="N269" s="6"/>
      <c r="O269" s="6"/>
      <c r="P269" s="6"/>
      <c r="Q269" s="6"/>
      <c r="R269" s="7"/>
      <c r="S269" s="7"/>
      <c r="T269" s="7"/>
      <c r="U269" s="7"/>
    </row>
    <row r="270" spans="4:21">
      <c r="D270" s="3"/>
      <c r="E270" s="3"/>
      <c r="F270" s="3"/>
      <c r="G270" s="4"/>
      <c r="H270" s="4"/>
      <c r="I270" s="5"/>
      <c r="J270" s="5"/>
      <c r="K270" s="5"/>
      <c r="L270" s="5"/>
      <c r="M270" s="5"/>
      <c r="N270" s="6"/>
      <c r="O270" s="6"/>
      <c r="P270" s="6"/>
      <c r="Q270" s="6"/>
      <c r="R270" s="7"/>
      <c r="S270" s="7"/>
      <c r="T270" s="7"/>
      <c r="U270" s="7"/>
    </row>
    <row r="271" spans="4:21">
      <c r="D271" s="3"/>
      <c r="E271" s="3"/>
      <c r="F271" s="3"/>
      <c r="G271" s="4"/>
      <c r="H271" s="4"/>
      <c r="I271" s="5"/>
      <c r="J271" s="5"/>
      <c r="K271" s="5"/>
      <c r="L271" s="5"/>
      <c r="M271" s="5"/>
      <c r="N271" s="6"/>
      <c r="O271" s="6"/>
      <c r="P271" s="6"/>
      <c r="Q271" s="6"/>
      <c r="R271" s="7"/>
      <c r="S271" s="7"/>
      <c r="T271" s="7"/>
      <c r="U271" s="7"/>
    </row>
    <row r="272" spans="4:21">
      <c r="D272" s="3"/>
      <c r="E272" s="3"/>
      <c r="F272" s="3"/>
      <c r="G272" s="4"/>
      <c r="H272" s="4"/>
      <c r="I272" s="5"/>
      <c r="J272" s="5"/>
      <c r="K272" s="5"/>
      <c r="L272" s="5"/>
      <c r="M272" s="5"/>
      <c r="N272" s="6"/>
      <c r="O272" s="6"/>
      <c r="P272" s="6"/>
      <c r="Q272" s="6"/>
      <c r="R272" s="7"/>
      <c r="S272" s="7"/>
      <c r="T272" s="7"/>
      <c r="U272" s="7"/>
    </row>
    <row r="273" spans="4:21">
      <c r="D273" s="3"/>
      <c r="E273" s="3"/>
      <c r="F273" s="3"/>
      <c r="G273" s="4"/>
      <c r="H273" s="4"/>
      <c r="I273" s="5"/>
      <c r="J273" s="5"/>
      <c r="K273" s="5"/>
      <c r="L273" s="5"/>
      <c r="M273" s="5"/>
      <c r="N273" s="6"/>
      <c r="O273" s="6"/>
      <c r="P273" s="6"/>
      <c r="Q273" s="6"/>
      <c r="R273" s="7"/>
      <c r="S273" s="7"/>
      <c r="T273" s="7"/>
      <c r="U273" s="7"/>
    </row>
    <row r="274" spans="4:21">
      <c r="D274" s="3"/>
      <c r="E274" s="3"/>
      <c r="F274" s="3"/>
      <c r="G274" s="4"/>
      <c r="H274" s="4"/>
      <c r="I274" s="5"/>
      <c r="J274" s="5"/>
      <c r="K274" s="5"/>
      <c r="L274" s="5"/>
      <c r="M274" s="5"/>
      <c r="N274" s="6"/>
      <c r="O274" s="6"/>
      <c r="P274" s="6"/>
      <c r="Q274" s="6"/>
      <c r="R274" s="7"/>
      <c r="S274" s="7"/>
      <c r="T274" s="7"/>
      <c r="U274" s="7"/>
    </row>
    <row r="275" spans="4:21">
      <c r="D275" s="3"/>
      <c r="E275" s="3"/>
      <c r="F275" s="3"/>
      <c r="G275" s="4"/>
      <c r="H275" s="4"/>
      <c r="I275" s="5"/>
      <c r="J275" s="5"/>
      <c r="K275" s="5"/>
      <c r="L275" s="5"/>
      <c r="M275" s="5"/>
      <c r="N275" s="6"/>
      <c r="O275" s="6"/>
      <c r="P275" s="6"/>
      <c r="Q275" s="6"/>
      <c r="R275" s="7"/>
      <c r="S275" s="7"/>
      <c r="T275" s="7"/>
      <c r="U275" s="7"/>
    </row>
    <row r="276" spans="4:21">
      <c r="D276" s="3"/>
      <c r="E276" s="3"/>
      <c r="F276" s="3"/>
      <c r="G276" s="4"/>
      <c r="H276" s="4"/>
      <c r="I276" s="5"/>
      <c r="J276" s="5"/>
      <c r="K276" s="5"/>
      <c r="L276" s="5"/>
      <c r="M276" s="5"/>
      <c r="N276" s="6"/>
      <c r="O276" s="6"/>
      <c r="P276" s="6"/>
      <c r="Q276" s="6"/>
      <c r="R276" s="7"/>
      <c r="S276" s="7"/>
      <c r="T276" s="7"/>
      <c r="U276" s="7"/>
    </row>
    <row r="277" spans="4:21">
      <c r="D277" s="3"/>
      <c r="E277" s="3"/>
      <c r="F277" s="3"/>
      <c r="G277" s="4"/>
      <c r="H277" s="4"/>
      <c r="I277" s="5"/>
      <c r="J277" s="5"/>
      <c r="K277" s="5"/>
      <c r="L277" s="5"/>
      <c r="M277" s="5"/>
      <c r="N277" s="6"/>
      <c r="O277" s="6"/>
      <c r="P277" s="6"/>
      <c r="Q277" s="6"/>
      <c r="R277" s="7"/>
      <c r="S277" s="7"/>
      <c r="T277" s="7"/>
      <c r="U277" s="7"/>
    </row>
    <row r="278" spans="4:21">
      <c r="D278" s="3"/>
      <c r="E278" s="3"/>
      <c r="F278" s="3"/>
      <c r="G278" s="4"/>
      <c r="H278" s="4"/>
      <c r="I278" s="5"/>
      <c r="J278" s="5"/>
      <c r="K278" s="5"/>
      <c r="L278" s="5"/>
      <c r="M278" s="5"/>
      <c r="N278" s="6"/>
      <c r="O278" s="6"/>
      <c r="P278" s="6"/>
      <c r="Q278" s="6"/>
      <c r="R278" s="7"/>
      <c r="S278" s="7"/>
      <c r="T278" s="7"/>
      <c r="U278" s="7"/>
    </row>
    <row r="279" spans="4:21">
      <c r="D279" s="3"/>
      <c r="E279" s="3"/>
      <c r="F279" s="3"/>
      <c r="G279" s="4"/>
      <c r="H279" s="4"/>
      <c r="I279" s="5"/>
      <c r="J279" s="5"/>
      <c r="K279" s="5"/>
      <c r="L279" s="5"/>
      <c r="M279" s="5"/>
      <c r="N279" s="6"/>
      <c r="O279" s="6"/>
      <c r="P279" s="6"/>
      <c r="Q279" s="6"/>
      <c r="R279" s="7"/>
      <c r="S279" s="7"/>
      <c r="T279" s="7"/>
      <c r="U279" s="7"/>
    </row>
    <row r="280" spans="4:21">
      <c r="D280" s="3"/>
      <c r="E280" s="3"/>
      <c r="F280" s="3"/>
      <c r="G280" s="4"/>
      <c r="H280" s="4"/>
      <c r="I280" s="5"/>
      <c r="J280" s="5"/>
      <c r="K280" s="5"/>
      <c r="L280" s="5"/>
      <c r="M280" s="5"/>
      <c r="N280" s="6"/>
      <c r="O280" s="6"/>
      <c r="P280" s="6"/>
      <c r="Q280" s="6"/>
      <c r="R280" s="7"/>
      <c r="S280" s="7"/>
      <c r="T280" s="7"/>
      <c r="U280" s="7"/>
    </row>
    <row r="281" spans="4:21">
      <c r="D281" s="3"/>
      <c r="E281" s="3"/>
      <c r="F281" s="3"/>
      <c r="G281" s="4"/>
      <c r="H281" s="4"/>
      <c r="I281" s="5"/>
      <c r="J281" s="5"/>
      <c r="K281" s="5"/>
      <c r="L281" s="5"/>
      <c r="M281" s="5"/>
      <c r="N281" s="6"/>
      <c r="O281" s="6"/>
      <c r="P281" s="6"/>
      <c r="Q281" s="6"/>
      <c r="R281" s="7"/>
      <c r="S281" s="7"/>
      <c r="T281" s="7"/>
      <c r="U281" s="7"/>
    </row>
    <row r="282" spans="4:21">
      <c r="D282" s="3"/>
      <c r="E282" s="3"/>
      <c r="F282" s="3"/>
      <c r="G282" s="4"/>
      <c r="H282" s="4"/>
      <c r="I282" s="5"/>
      <c r="J282" s="5"/>
      <c r="K282" s="5"/>
      <c r="L282" s="5"/>
      <c r="M282" s="5"/>
      <c r="N282" s="6"/>
      <c r="O282" s="6"/>
      <c r="P282" s="6"/>
      <c r="Q282" s="6"/>
      <c r="R282" s="7"/>
      <c r="S282" s="7"/>
      <c r="T282" s="7"/>
      <c r="U282" s="7"/>
    </row>
    <row r="283" spans="4:21">
      <c r="D283" s="3"/>
      <c r="E283" s="3"/>
      <c r="F283" s="3"/>
      <c r="G283" s="4"/>
      <c r="H283" s="4"/>
      <c r="I283" s="5"/>
      <c r="J283" s="5"/>
      <c r="K283" s="5"/>
      <c r="L283" s="5"/>
      <c r="M283" s="5"/>
      <c r="N283" s="6"/>
      <c r="O283" s="6"/>
      <c r="P283" s="6"/>
      <c r="Q283" s="6"/>
      <c r="R283" s="7"/>
      <c r="S283" s="7"/>
      <c r="T283" s="7"/>
      <c r="U283" s="7"/>
    </row>
    <row r="284" spans="4:21">
      <c r="D284" s="3"/>
      <c r="E284" s="3"/>
      <c r="F284" s="3"/>
      <c r="G284" s="4"/>
      <c r="H284" s="4"/>
      <c r="I284" s="5"/>
      <c r="J284" s="5"/>
      <c r="K284" s="5"/>
      <c r="L284" s="5"/>
      <c r="M284" s="5"/>
      <c r="N284" s="6"/>
      <c r="O284" s="6"/>
      <c r="P284" s="6"/>
      <c r="Q284" s="6"/>
      <c r="R284" s="7"/>
      <c r="S284" s="7"/>
      <c r="T284" s="7"/>
      <c r="U284" s="7"/>
    </row>
    <row r="285" spans="4:21">
      <c r="D285" s="3"/>
      <c r="E285" s="3"/>
      <c r="F285" s="3"/>
      <c r="G285" s="4"/>
      <c r="H285" s="4"/>
      <c r="I285" s="5"/>
      <c r="J285" s="5"/>
      <c r="K285" s="5"/>
      <c r="L285" s="5"/>
      <c r="M285" s="5"/>
      <c r="N285" s="6"/>
      <c r="O285" s="6"/>
      <c r="P285" s="6"/>
      <c r="Q285" s="6"/>
      <c r="R285" s="7"/>
      <c r="S285" s="7"/>
      <c r="T285" s="7"/>
      <c r="U285" s="7"/>
    </row>
    <row r="286" spans="4:21">
      <c r="D286" s="3"/>
      <c r="E286" s="3"/>
      <c r="F286" s="3"/>
      <c r="G286" s="4"/>
      <c r="H286" s="4"/>
      <c r="I286" s="5"/>
      <c r="J286" s="5"/>
      <c r="K286" s="5"/>
      <c r="L286" s="5"/>
      <c r="M286" s="5"/>
      <c r="N286" s="6"/>
      <c r="O286" s="6"/>
      <c r="P286" s="6"/>
      <c r="Q286" s="6"/>
      <c r="R286" s="7"/>
      <c r="S286" s="7"/>
      <c r="T286" s="7"/>
      <c r="U286" s="7"/>
    </row>
    <row r="287" spans="4:21">
      <c r="D287" s="3"/>
      <c r="E287" s="3"/>
      <c r="F287" s="3"/>
      <c r="G287" s="4"/>
      <c r="H287" s="4"/>
      <c r="I287" s="5"/>
      <c r="J287" s="5"/>
      <c r="K287" s="5"/>
      <c r="L287" s="5"/>
      <c r="M287" s="5"/>
      <c r="N287" s="6"/>
      <c r="O287" s="6"/>
      <c r="P287" s="6"/>
      <c r="Q287" s="6"/>
      <c r="R287" s="7"/>
      <c r="S287" s="7"/>
      <c r="T287" s="7"/>
      <c r="U287" s="7"/>
    </row>
    <row r="288" spans="4:21">
      <c r="D288" s="3"/>
      <c r="E288" s="3"/>
      <c r="F288" s="3"/>
      <c r="G288" s="4"/>
      <c r="H288" s="4"/>
      <c r="I288" s="5"/>
      <c r="J288" s="5"/>
      <c r="K288" s="5"/>
      <c r="L288" s="5"/>
      <c r="M288" s="5"/>
      <c r="N288" s="6"/>
      <c r="O288" s="6"/>
      <c r="P288" s="6"/>
      <c r="Q288" s="6"/>
      <c r="R288" s="7"/>
      <c r="S288" s="7"/>
      <c r="T288" s="7"/>
      <c r="U288" s="7"/>
    </row>
    <row r="289" spans="4:21">
      <c r="D289" s="3"/>
      <c r="E289" s="3"/>
      <c r="F289" s="3"/>
      <c r="G289" s="4"/>
      <c r="H289" s="4"/>
      <c r="I289" s="5"/>
      <c r="J289" s="5"/>
      <c r="K289" s="5"/>
      <c r="L289" s="5"/>
      <c r="M289" s="5"/>
      <c r="N289" s="6"/>
      <c r="O289" s="6"/>
      <c r="P289" s="6"/>
      <c r="Q289" s="6"/>
      <c r="R289" s="7"/>
      <c r="S289" s="7"/>
      <c r="T289" s="7"/>
      <c r="U289" s="7"/>
    </row>
    <row r="290" spans="4:21">
      <c r="D290" s="3"/>
      <c r="E290" s="3"/>
      <c r="F290" s="3"/>
      <c r="G290" s="4"/>
      <c r="H290" s="4"/>
      <c r="I290" s="5"/>
      <c r="J290" s="5"/>
      <c r="K290" s="5"/>
      <c r="L290" s="5"/>
      <c r="M290" s="5"/>
      <c r="N290" s="6"/>
      <c r="O290" s="6"/>
      <c r="P290" s="6"/>
      <c r="Q290" s="6"/>
      <c r="R290" s="7"/>
      <c r="S290" s="7"/>
      <c r="T290" s="7"/>
      <c r="U290" s="7"/>
    </row>
    <row r="291" spans="4:21">
      <c r="D291" s="3"/>
      <c r="E291" s="3"/>
      <c r="F291" s="3"/>
      <c r="G291" s="4"/>
      <c r="H291" s="4"/>
      <c r="I291" s="5"/>
      <c r="J291" s="5"/>
      <c r="K291" s="5"/>
      <c r="L291" s="5"/>
      <c r="M291" s="5"/>
      <c r="N291" s="6"/>
      <c r="O291" s="6"/>
      <c r="P291" s="6"/>
      <c r="Q291" s="6"/>
      <c r="R291" s="7"/>
      <c r="S291" s="7"/>
      <c r="T291" s="7"/>
      <c r="U291" s="7"/>
    </row>
    <row r="292" spans="4:21">
      <c r="D292" s="3"/>
      <c r="E292" s="3"/>
      <c r="F292" s="3"/>
      <c r="G292" s="4"/>
      <c r="H292" s="4"/>
      <c r="I292" s="5"/>
      <c r="J292" s="5"/>
      <c r="K292" s="5"/>
      <c r="L292" s="5"/>
      <c r="M292" s="5"/>
      <c r="N292" s="6"/>
      <c r="O292" s="6"/>
      <c r="P292" s="6"/>
      <c r="Q292" s="6"/>
      <c r="R292" s="7"/>
      <c r="S292" s="7"/>
      <c r="T292" s="7"/>
      <c r="U292" s="7"/>
    </row>
    <row r="293" spans="4:21">
      <c r="D293" s="3"/>
      <c r="E293" s="3"/>
      <c r="F293" s="3"/>
      <c r="G293" s="4"/>
      <c r="H293" s="4"/>
      <c r="I293" s="5"/>
      <c r="J293" s="5"/>
      <c r="K293" s="5"/>
      <c r="L293" s="5"/>
      <c r="M293" s="5"/>
      <c r="N293" s="6"/>
      <c r="O293" s="6"/>
      <c r="P293" s="6"/>
      <c r="Q293" s="6"/>
      <c r="R293" s="7"/>
      <c r="S293" s="7"/>
      <c r="T293" s="7"/>
      <c r="U293" s="7"/>
    </row>
    <row r="294" spans="4:21">
      <c r="D294" s="3"/>
      <c r="E294" s="3"/>
      <c r="F294" s="3"/>
      <c r="G294" s="4"/>
      <c r="H294" s="4"/>
      <c r="I294" s="5"/>
      <c r="J294" s="5"/>
      <c r="K294" s="5"/>
      <c r="L294" s="5"/>
      <c r="M294" s="5"/>
      <c r="N294" s="6"/>
      <c r="O294" s="6"/>
      <c r="P294" s="6"/>
      <c r="Q294" s="6"/>
      <c r="R294" s="7"/>
      <c r="S294" s="7"/>
      <c r="T294" s="7"/>
      <c r="U294" s="7"/>
    </row>
    <row r="295" spans="4:21">
      <c r="D295" s="3"/>
      <c r="E295" s="3"/>
      <c r="F295" s="3"/>
      <c r="G295" s="4"/>
      <c r="H295" s="4"/>
      <c r="I295" s="5"/>
      <c r="J295" s="5"/>
      <c r="K295" s="5"/>
      <c r="L295" s="5"/>
      <c r="M295" s="5"/>
      <c r="N295" s="6"/>
      <c r="O295" s="6"/>
      <c r="P295" s="6"/>
      <c r="Q295" s="6"/>
      <c r="R295" s="7"/>
      <c r="S295" s="7"/>
      <c r="T295" s="7"/>
      <c r="U295" s="7"/>
    </row>
    <row r="296" spans="4:21">
      <c r="D296" s="3"/>
      <c r="E296" s="3"/>
      <c r="F296" s="3"/>
      <c r="G296" s="4"/>
      <c r="H296" s="4"/>
      <c r="I296" s="5"/>
      <c r="J296" s="5"/>
      <c r="K296" s="5"/>
      <c r="L296" s="5"/>
      <c r="M296" s="5"/>
      <c r="N296" s="6"/>
      <c r="O296" s="6"/>
      <c r="P296" s="6"/>
      <c r="Q296" s="6"/>
      <c r="R296" s="7"/>
      <c r="S296" s="7"/>
      <c r="T296" s="7"/>
      <c r="U296" s="7"/>
    </row>
    <row r="297" spans="4:21">
      <c r="D297" s="3"/>
      <c r="E297" s="3"/>
      <c r="F297" s="3"/>
      <c r="G297" s="4"/>
      <c r="H297" s="4"/>
      <c r="I297" s="5"/>
      <c r="J297" s="5"/>
      <c r="K297" s="5"/>
      <c r="L297" s="5"/>
      <c r="M297" s="5"/>
      <c r="N297" s="6"/>
      <c r="O297" s="6"/>
      <c r="P297" s="6"/>
      <c r="Q297" s="6"/>
      <c r="R297" s="7"/>
      <c r="S297" s="7"/>
      <c r="T297" s="7"/>
      <c r="U297" s="7"/>
    </row>
    <row r="298" spans="4:21">
      <c r="D298" s="3"/>
      <c r="E298" s="3"/>
      <c r="F298" s="3"/>
      <c r="G298" s="4"/>
      <c r="H298" s="4"/>
      <c r="I298" s="5"/>
      <c r="J298" s="5"/>
      <c r="K298" s="5"/>
      <c r="L298" s="5"/>
      <c r="M298" s="5"/>
      <c r="N298" s="6"/>
      <c r="O298" s="6"/>
      <c r="P298" s="6"/>
      <c r="Q298" s="6"/>
      <c r="R298" s="7"/>
      <c r="S298" s="7"/>
      <c r="T298" s="7"/>
      <c r="U298" s="7"/>
    </row>
    <row r="299" spans="4:21">
      <c r="D299" s="3"/>
      <c r="E299" s="3"/>
      <c r="F299" s="3"/>
      <c r="G299" s="4"/>
      <c r="H299" s="4"/>
      <c r="I299" s="5"/>
      <c r="J299" s="5"/>
      <c r="K299" s="5"/>
      <c r="L299" s="5"/>
      <c r="M299" s="5"/>
      <c r="N299" s="6"/>
      <c r="O299" s="6"/>
      <c r="P299" s="6"/>
      <c r="Q299" s="6"/>
      <c r="R299" s="7"/>
      <c r="S299" s="7"/>
      <c r="T299" s="7"/>
      <c r="U299" s="7"/>
    </row>
    <row r="300" spans="4:21">
      <c r="D300" s="3"/>
      <c r="E300" s="3"/>
      <c r="F300" s="3"/>
      <c r="G300" s="4"/>
      <c r="H300" s="4"/>
      <c r="I300" s="5"/>
      <c r="J300" s="5"/>
      <c r="K300" s="5"/>
      <c r="L300" s="5"/>
      <c r="M300" s="5"/>
      <c r="N300" s="6"/>
      <c r="O300" s="6"/>
      <c r="P300" s="6"/>
      <c r="Q300" s="6"/>
      <c r="R300" s="7"/>
      <c r="S300" s="7"/>
      <c r="T300" s="7"/>
      <c r="U300" s="7"/>
    </row>
    <row r="301" spans="4:21">
      <c r="D301" s="3"/>
      <c r="E301" s="3"/>
      <c r="F301" s="3"/>
      <c r="G301" s="4"/>
      <c r="H301" s="4"/>
      <c r="I301" s="5"/>
      <c r="J301" s="5"/>
      <c r="K301" s="5"/>
      <c r="L301" s="5"/>
      <c r="M301" s="5"/>
      <c r="N301" s="6"/>
      <c r="O301" s="6"/>
      <c r="P301" s="6"/>
      <c r="Q301" s="6"/>
      <c r="R301" s="7"/>
      <c r="S301" s="7"/>
      <c r="T301" s="7"/>
      <c r="U301" s="7"/>
    </row>
    <row r="302" spans="4:21">
      <c r="D302" s="3"/>
      <c r="E302" s="3"/>
      <c r="F302" s="3"/>
      <c r="G302" s="4"/>
      <c r="H302" s="4"/>
      <c r="I302" s="5"/>
      <c r="J302" s="5"/>
      <c r="K302" s="5"/>
      <c r="L302" s="5"/>
      <c r="M302" s="5"/>
      <c r="N302" s="6"/>
      <c r="O302" s="6"/>
      <c r="P302" s="6"/>
      <c r="Q302" s="6"/>
      <c r="R302" s="7"/>
      <c r="S302" s="7"/>
      <c r="T302" s="7"/>
      <c r="U302" s="7"/>
    </row>
    <row r="303" spans="4:21">
      <c r="D303" s="3"/>
      <c r="E303" s="3"/>
      <c r="F303" s="3"/>
      <c r="G303" s="4"/>
      <c r="H303" s="4"/>
      <c r="I303" s="5"/>
      <c r="J303" s="5"/>
      <c r="K303" s="5"/>
      <c r="L303" s="5"/>
      <c r="M303" s="5"/>
      <c r="N303" s="6"/>
      <c r="O303" s="6"/>
      <c r="P303" s="6"/>
      <c r="Q303" s="6"/>
      <c r="R303" s="7"/>
      <c r="S303" s="7"/>
      <c r="T303" s="7"/>
      <c r="U303" s="7"/>
    </row>
    <row r="304" spans="4:21">
      <c r="D304" s="3"/>
      <c r="E304" s="3"/>
      <c r="F304" s="3"/>
      <c r="G304" s="4"/>
      <c r="H304" s="4"/>
      <c r="I304" s="5"/>
      <c r="J304" s="5"/>
      <c r="K304" s="5"/>
      <c r="L304" s="5"/>
      <c r="M304" s="5"/>
      <c r="N304" s="6"/>
      <c r="O304" s="6"/>
      <c r="P304" s="6"/>
      <c r="Q304" s="6"/>
      <c r="R304" s="7"/>
      <c r="S304" s="7"/>
      <c r="T304" s="7"/>
      <c r="U304" s="7"/>
    </row>
    <row r="305" spans="4:21">
      <c r="D305" s="3"/>
      <c r="E305" s="3"/>
      <c r="F305" s="3"/>
      <c r="G305" s="4"/>
      <c r="H305" s="4"/>
      <c r="I305" s="5"/>
      <c r="J305" s="5"/>
      <c r="K305" s="5"/>
      <c r="L305" s="5"/>
      <c r="M305" s="5"/>
      <c r="N305" s="6"/>
      <c r="O305" s="6"/>
      <c r="P305" s="6"/>
      <c r="Q305" s="6"/>
      <c r="R305" s="7"/>
      <c r="S305" s="7"/>
      <c r="T305" s="7"/>
      <c r="U305" s="7"/>
    </row>
    <row r="306" spans="4:21">
      <c r="D306" s="3"/>
      <c r="E306" s="3"/>
      <c r="F306" s="3"/>
      <c r="G306" s="4"/>
      <c r="H306" s="4"/>
      <c r="I306" s="5"/>
      <c r="J306" s="5"/>
      <c r="K306" s="5"/>
      <c r="L306" s="5"/>
      <c r="M306" s="5"/>
      <c r="N306" s="6"/>
      <c r="O306" s="6"/>
      <c r="P306" s="6"/>
      <c r="Q306" s="6"/>
      <c r="R306" s="7"/>
      <c r="S306" s="7"/>
      <c r="T306" s="7"/>
      <c r="U306" s="7"/>
    </row>
    <row r="307" spans="4:21">
      <c r="D307" s="3"/>
      <c r="E307" s="3"/>
      <c r="F307" s="3"/>
      <c r="G307" s="4"/>
      <c r="H307" s="4"/>
      <c r="I307" s="5"/>
      <c r="J307" s="5"/>
      <c r="K307" s="5"/>
      <c r="L307" s="5"/>
      <c r="M307" s="5"/>
      <c r="N307" s="6"/>
      <c r="O307" s="6"/>
      <c r="P307" s="6"/>
      <c r="Q307" s="6"/>
      <c r="R307" s="7"/>
      <c r="S307" s="7"/>
      <c r="T307" s="7"/>
      <c r="U307" s="7"/>
    </row>
    <row r="308" spans="4:21">
      <c r="D308" s="3"/>
      <c r="E308" s="3"/>
      <c r="F308" s="3"/>
      <c r="G308" s="4"/>
      <c r="H308" s="4"/>
      <c r="I308" s="5"/>
      <c r="J308" s="5"/>
      <c r="K308" s="5"/>
      <c r="L308" s="5"/>
      <c r="M308" s="5"/>
      <c r="N308" s="6"/>
      <c r="O308" s="6"/>
      <c r="P308" s="6"/>
      <c r="Q308" s="6"/>
      <c r="R308" s="7"/>
      <c r="S308" s="7"/>
      <c r="T308" s="7"/>
      <c r="U308" s="7"/>
    </row>
    <row r="309" spans="4:21">
      <c r="D309" s="3"/>
      <c r="E309" s="3"/>
      <c r="F309" s="3"/>
      <c r="G309" s="4"/>
      <c r="H309" s="4"/>
      <c r="I309" s="5"/>
      <c r="J309" s="5"/>
      <c r="K309" s="5"/>
      <c r="L309" s="5"/>
      <c r="M309" s="5"/>
      <c r="N309" s="6"/>
      <c r="O309" s="6"/>
      <c r="P309" s="6"/>
      <c r="Q309" s="6"/>
      <c r="R309" s="7"/>
      <c r="S309" s="7"/>
      <c r="T309" s="7"/>
      <c r="U309" s="7"/>
    </row>
    <row r="310" spans="4:21">
      <c r="D310" s="3"/>
      <c r="E310" s="3"/>
      <c r="F310" s="3"/>
      <c r="G310" s="4"/>
      <c r="H310" s="4"/>
      <c r="I310" s="5"/>
      <c r="J310" s="5"/>
      <c r="K310" s="5"/>
      <c r="L310" s="5"/>
      <c r="M310" s="5"/>
      <c r="N310" s="6"/>
      <c r="O310" s="6"/>
      <c r="P310" s="6"/>
      <c r="Q310" s="6"/>
      <c r="R310" s="7"/>
      <c r="S310" s="7"/>
      <c r="T310" s="7"/>
      <c r="U310" s="7"/>
    </row>
    <row r="311" spans="4:21">
      <c r="D311" s="3"/>
      <c r="E311" s="3"/>
      <c r="F311" s="3"/>
      <c r="G311" s="4"/>
      <c r="H311" s="4"/>
      <c r="I311" s="5"/>
      <c r="J311" s="5"/>
      <c r="K311" s="5"/>
      <c r="L311" s="5"/>
      <c r="M311" s="5"/>
      <c r="N311" s="6"/>
      <c r="O311" s="6"/>
      <c r="P311" s="6"/>
      <c r="Q311" s="6"/>
      <c r="R311" s="7"/>
      <c r="S311" s="7"/>
      <c r="T311" s="7"/>
      <c r="U311" s="7"/>
    </row>
    <row r="312" spans="4:21">
      <c r="D312" s="3"/>
      <c r="E312" s="3"/>
      <c r="F312" s="3"/>
      <c r="G312" s="4"/>
      <c r="H312" s="4"/>
      <c r="I312" s="5"/>
      <c r="J312" s="5"/>
      <c r="K312" s="5"/>
      <c r="L312" s="5"/>
      <c r="M312" s="5"/>
      <c r="N312" s="6"/>
      <c r="O312" s="6"/>
      <c r="P312" s="6"/>
      <c r="Q312" s="6"/>
      <c r="R312" s="7"/>
      <c r="S312" s="7"/>
      <c r="T312" s="7"/>
      <c r="U312" s="7"/>
    </row>
    <row r="313" spans="4:21">
      <c r="D313" s="3"/>
      <c r="E313" s="3"/>
      <c r="F313" s="3"/>
      <c r="G313" s="4"/>
      <c r="H313" s="4"/>
      <c r="I313" s="5"/>
      <c r="J313" s="5"/>
      <c r="K313" s="5"/>
      <c r="L313" s="5"/>
      <c r="M313" s="5"/>
      <c r="N313" s="6"/>
      <c r="O313" s="6"/>
      <c r="P313" s="6"/>
      <c r="Q313" s="6"/>
      <c r="R313" s="7"/>
      <c r="S313" s="7"/>
      <c r="T313" s="7"/>
      <c r="U313" s="7"/>
    </row>
    <row r="314" spans="4:21">
      <c r="D314" s="3"/>
      <c r="E314" s="3"/>
      <c r="F314" s="3"/>
      <c r="G314" s="4"/>
      <c r="H314" s="4"/>
      <c r="I314" s="5"/>
      <c r="J314" s="5"/>
      <c r="K314" s="5"/>
      <c r="L314" s="5"/>
      <c r="M314" s="5"/>
      <c r="N314" s="6"/>
      <c r="O314" s="6"/>
      <c r="P314" s="6"/>
      <c r="Q314" s="6"/>
      <c r="R314" s="7"/>
      <c r="S314" s="7"/>
      <c r="T314" s="7"/>
      <c r="U314" s="7"/>
    </row>
    <row r="315" spans="4:21">
      <c r="D315" s="3"/>
      <c r="E315" s="3"/>
      <c r="F315" s="3"/>
      <c r="G315" s="4"/>
      <c r="H315" s="4"/>
      <c r="I315" s="5"/>
      <c r="J315" s="5"/>
      <c r="K315" s="5"/>
      <c r="L315" s="5"/>
      <c r="M315" s="5"/>
      <c r="N315" s="6"/>
      <c r="O315" s="6"/>
      <c r="P315" s="6"/>
      <c r="Q315" s="6"/>
      <c r="R315" s="7"/>
      <c r="S315" s="7"/>
      <c r="T315" s="7"/>
      <c r="U315" s="7"/>
    </row>
    <row r="316" spans="4:21">
      <c r="D316" s="3"/>
      <c r="E316" s="3"/>
      <c r="F316" s="3"/>
      <c r="G316" s="4"/>
      <c r="H316" s="4"/>
      <c r="I316" s="5"/>
      <c r="J316" s="5"/>
      <c r="K316" s="5"/>
      <c r="L316" s="5"/>
      <c r="M316" s="5"/>
      <c r="N316" s="6"/>
      <c r="O316" s="6"/>
      <c r="P316" s="6"/>
      <c r="Q316" s="6"/>
      <c r="R316" s="7"/>
      <c r="S316" s="7"/>
      <c r="T316" s="7"/>
      <c r="U316" s="7"/>
    </row>
    <row r="317" spans="4:21">
      <c r="D317" s="3"/>
      <c r="E317" s="3"/>
      <c r="F317" s="3"/>
      <c r="G317" s="4"/>
      <c r="H317" s="4"/>
      <c r="I317" s="5"/>
      <c r="J317" s="5"/>
      <c r="K317" s="5"/>
      <c r="L317" s="5"/>
      <c r="M317" s="5"/>
      <c r="N317" s="6"/>
      <c r="O317" s="6"/>
      <c r="P317" s="6"/>
      <c r="Q317" s="6"/>
      <c r="R317" s="7"/>
      <c r="S317" s="7"/>
      <c r="T317" s="7"/>
      <c r="U317" s="7"/>
    </row>
    <row r="318" spans="4:21">
      <c r="D318" s="3"/>
      <c r="E318" s="3"/>
      <c r="F318" s="3"/>
      <c r="G318" s="4"/>
      <c r="H318" s="4"/>
      <c r="I318" s="5"/>
      <c r="J318" s="5"/>
      <c r="K318" s="5"/>
      <c r="L318" s="5"/>
      <c r="M318" s="5"/>
      <c r="N318" s="6"/>
      <c r="O318" s="6"/>
      <c r="P318" s="6"/>
      <c r="Q318" s="6"/>
      <c r="R318" s="7"/>
      <c r="S318" s="7"/>
      <c r="T318" s="7"/>
      <c r="U318" s="7"/>
    </row>
    <row r="319" spans="4:21">
      <c r="D319" s="3"/>
      <c r="E319" s="3"/>
      <c r="F319" s="3"/>
      <c r="G319" s="4"/>
      <c r="H319" s="4"/>
      <c r="I319" s="5"/>
      <c r="J319" s="5"/>
      <c r="K319" s="5"/>
      <c r="L319" s="5"/>
      <c r="M319" s="5"/>
      <c r="N319" s="6"/>
      <c r="O319" s="6"/>
      <c r="P319" s="6"/>
      <c r="Q319" s="6"/>
      <c r="R319" s="7"/>
      <c r="S319" s="7"/>
      <c r="T319" s="7"/>
      <c r="U319" s="7"/>
    </row>
    <row r="320" spans="4:21">
      <c r="D320" s="3"/>
      <c r="E320" s="3"/>
      <c r="F320" s="3"/>
      <c r="G320" s="4"/>
      <c r="H320" s="4"/>
      <c r="I320" s="5"/>
      <c r="J320" s="5"/>
      <c r="K320" s="5"/>
      <c r="L320" s="5"/>
      <c r="M320" s="5"/>
      <c r="N320" s="6"/>
      <c r="O320" s="6"/>
      <c r="P320" s="6"/>
      <c r="Q320" s="6"/>
      <c r="R320" s="7"/>
      <c r="S320" s="7"/>
      <c r="T320" s="7"/>
      <c r="U320" s="7"/>
    </row>
    <row r="321" spans="4:21">
      <c r="D321" s="3"/>
      <c r="E321" s="3"/>
      <c r="F321" s="3"/>
      <c r="G321" s="4"/>
      <c r="H321" s="4"/>
      <c r="I321" s="5"/>
      <c r="J321" s="5"/>
      <c r="K321" s="5"/>
      <c r="L321" s="5"/>
      <c r="M321" s="5"/>
      <c r="N321" s="6"/>
      <c r="O321" s="6"/>
      <c r="P321" s="6"/>
      <c r="Q321" s="6"/>
      <c r="R321" s="7"/>
      <c r="S321" s="7"/>
      <c r="T321" s="7"/>
      <c r="U321" s="7"/>
    </row>
    <row r="322" spans="4:21">
      <c r="D322" s="3"/>
      <c r="E322" s="3"/>
      <c r="F322" s="3"/>
      <c r="G322" s="4"/>
      <c r="H322" s="4"/>
      <c r="I322" s="5"/>
      <c r="J322" s="5"/>
      <c r="K322" s="5"/>
      <c r="L322" s="5"/>
      <c r="M322" s="5"/>
      <c r="N322" s="6"/>
      <c r="O322" s="6"/>
      <c r="P322" s="6"/>
      <c r="Q322" s="6"/>
      <c r="R322" s="7"/>
      <c r="S322" s="7"/>
      <c r="T322" s="7"/>
      <c r="U322" s="7"/>
    </row>
    <row r="323" spans="4:21">
      <c r="D323" s="3"/>
      <c r="E323" s="3"/>
      <c r="F323" s="3"/>
      <c r="G323" s="4"/>
      <c r="H323" s="4"/>
      <c r="I323" s="5"/>
      <c r="J323" s="5"/>
      <c r="K323" s="5"/>
      <c r="L323" s="5"/>
      <c r="M323" s="5"/>
      <c r="N323" s="6"/>
      <c r="O323" s="6"/>
      <c r="P323" s="6"/>
      <c r="Q323" s="6"/>
      <c r="R323" s="7"/>
      <c r="S323" s="7"/>
      <c r="T323" s="7"/>
      <c r="U323" s="7"/>
    </row>
    <row r="324" spans="4:21">
      <c r="D324" s="3"/>
      <c r="E324" s="3"/>
      <c r="F324" s="3"/>
      <c r="G324" s="4"/>
      <c r="H324" s="4"/>
      <c r="I324" s="5"/>
      <c r="J324" s="5"/>
      <c r="K324" s="5"/>
      <c r="L324" s="5"/>
      <c r="M324" s="5"/>
      <c r="N324" s="6"/>
      <c r="O324" s="6"/>
      <c r="P324" s="6"/>
      <c r="Q324" s="6"/>
      <c r="R324" s="7"/>
      <c r="S324" s="7"/>
      <c r="T324" s="7"/>
      <c r="U324" s="7"/>
    </row>
    <row r="325" spans="4:21">
      <c r="D325" s="3"/>
      <c r="E325" s="3"/>
      <c r="F325" s="3"/>
      <c r="G325" s="4"/>
      <c r="H325" s="4"/>
      <c r="I325" s="5"/>
      <c r="J325" s="5"/>
      <c r="K325" s="5"/>
      <c r="L325" s="5"/>
      <c r="M325" s="5"/>
      <c r="N325" s="6"/>
      <c r="O325" s="6"/>
      <c r="P325" s="6"/>
      <c r="Q325" s="6"/>
      <c r="R325" s="7"/>
      <c r="S325" s="7"/>
      <c r="T325" s="7"/>
      <c r="U325" s="7"/>
    </row>
    <row r="326" spans="4:21">
      <c r="D326" s="3"/>
      <c r="E326" s="3"/>
      <c r="F326" s="3"/>
      <c r="G326" s="4"/>
      <c r="H326" s="4"/>
      <c r="I326" s="5"/>
      <c r="J326" s="5"/>
      <c r="K326" s="5"/>
      <c r="L326" s="5"/>
      <c r="M326" s="5"/>
      <c r="N326" s="6"/>
      <c r="O326" s="6"/>
      <c r="P326" s="6"/>
      <c r="Q326" s="6"/>
      <c r="R326" s="7"/>
      <c r="S326" s="7"/>
      <c r="T326" s="7"/>
      <c r="U326" s="7"/>
    </row>
    <row r="327" spans="4:21">
      <c r="D327" s="3"/>
      <c r="E327" s="3"/>
      <c r="F327" s="3"/>
      <c r="G327" s="4"/>
      <c r="H327" s="4"/>
      <c r="I327" s="5"/>
      <c r="J327" s="5"/>
      <c r="K327" s="5"/>
      <c r="L327" s="5"/>
      <c r="M327" s="5"/>
      <c r="N327" s="6"/>
      <c r="O327" s="6"/>
      <c r="P327" s="6"/>
      <c r="Q327" s="6"/>
      <c r="R327" s="7"/>
      <c r="S327" s="7"/>
      <c r="T327" s="7"/>
      <c r="U327" s="7"/>
    </row>
    <row r="328" spans="4:21">
      <c r="D328" s="3"/>
      <c r="E328" s="3"/>
      <c r="F328" s="3"/>
      <c r="G328" s="4"/>
      <c r="H328" s="4"/>
      <c r="I328" s="5"/>
      <c r="J328" s="5"/>
      <c r="K328" s="5"/>
      <c r="L328" s="5"/>
      <c r="M328" s="5"/>
      <c r="N328" s="6"/>
      <c r="O328" s="6"/>
      <c r="P328" s="6"/>
      <c r="Q328" s="6"/>
      <c r="R328" s="7"/>
      <c r="S328" s="7"/>
      <c r="T328" s="7"/>
      <c r="U328" s="7"/>
    </row>
    <row r="329" spans="4:21">
      <c r="D329" s="3"/>
      <c r="E329" s="3"/>
      <c r="F329" s="3"/>
      <c r="G329" s="4"/>
      <c r="H329" s="4"/>
      <c r="I329" s="5"/>
      <c r="J329" s="5"/>
      <c r="K329" s="5"/>
      <c r="L329" s="5"/>
      <c r="M329" s="5"/>
      <c r="N329" s="6"/>
      <c r="O329" s="6"/>
      <c r="P329" s="6"/>
      <c r="Q329" s="6"/>
      <c r="R329" s="7"/>
      <c r="S329" s="7"/>
      <c r="T329" s="7"/>
      <c r="U329" s="7"/>
    </row>
    <row r="330" spans="4:21">
      <c r="D330" s="3"/>
      <c r="E330" s="3"/>
      <c r="F330" s="3"/>
      <c r="G330" s="4"/>
      <c r="H330" s="4"/>
      <c r="I330" s="5"/>
      <c r="J330" s="5"/>
      <c r="K330" s="5"/>
      <c r="L330" s="5"/>
      <c r="M330" s="5"/>
      <c r="N330" s="6"/>
      <c r="O330" s="6"/>
      <c r="P330" s="6"/>
      <c r="Q330" s="6"/>
      <c r="R330" s="7"/>
      <c r="S330" s="7"/>
      <c r="T330" s="7"/>
      <c r="U330" s="7"/>
    </row>
    <row r="331" spans="4:21">
      <c r="D331" s="3"/>
      <c r="E331" s="3"/>
      <c r="F331" s="3"/>
      <c r="G331" s="4"/>
      <c r="H331" s="4"/>
      <c r="I331" s="5"/>
      <c r="J331" s="5"/>
      <c r="K331" s="5"/>
      <c r="L331" s="5"/>
      <c r="M331" s="5"/>
      <c r="N331" s="6"/>
      <c r="O331" s="6"/>
      <c r="P331" s="6"/>
      <c r="Q331" s="6"/>
      <c r="R331" s="7"/>
      <c r="S331" s="7"/>
      <c r="T331" s="7"/>
      <c r="U331" s="7"/>
    </row>
    <row r="332" spans="4:21">
      <c r="D332" s="3"/>
      <c r="E332" s="3"/>
      <c r="F332" s="3"/>
      <c r="G332" s="4"/>
      <c r="H332" s="4"/>
      <c r="I332" s="5"/>
      <c r="J332" s="5"/>
      <c r="K332" s="5"/>
      <c r="L332" s="5"/>
      <c r="M332" s="5"/>
      <c r="N332" s="6"/>
      <c r="O332" s="6"/>
      <c r="P332" s="6"/>
      <c r="Q332" s="6"/>
      <c r="R332" s="7"/>
      <c r="S332" s="7"/>
      <c r="T332" s="7"/>
      <c r="U332" s="7"/>
    </row>
    <row r="333" spans="4:21">
      <c r="D333" s="3"/>
      <c r="E333" s="3"/>
      <c r="F333" s="3"/>
      <c r="G333" s="4"/>
      <c r="H333" s="4"/>
      <c r="I333" s="5"/>
      <c r="J333" s="5"/>
      <c r="K333" s="5"/>
      <c r="L333" s="5"/>
      <c r="M333" s="5"/>
      <c r="N333" s="6"/>
      <c r="O333" s="6"/>
      <c r="P333" s="6"/>
      <c r="Q333" s="6"/>
      <c r="R333" s="7"/>
      <c r="S333" s="7"/>
      <c r="T333" s="7"/>
      <c r="U333" s="7"/>
    </row>
    <row r="334" spans="4:21">
      <c r="D334" s="3"/>
      <c r="E334" s="3"/>
      <c r="F334" s="3"/>
      <c r="G334" s="4"/>
      <c r="H334" s="4"/>
      <c r="I334" s="5"/>
      <c r="J334" s="5"/>
      <c r="K334" s="5"/>
      <c r="L334" s="5"/>
      <c r="M334" s="5"/>
      <c r="N334" s="6"/>
      <c r="O334" s="6"/>
      <c r="P334" s="6"/>
      <c r="Q334" s="6"/>
      <c r="R334" s="7"/>
      <c r="S334" s="7"/>
      <c r="T334" s="7"/>
      <c r="U334" s="7"/>
    </row>
    <row r="335" spans="4:21">
      <c r="D335" s="3"/>
      <c r="E335" s="3"/>
      <c r="F335" s="3"/>
      <c r="G335" s="4"/>
      <c r="H335" s="4"/>
      <c r="I335" s="5"/>
      <c r="J335" s="5"/>
      <c r="K335" s="5"/>
      <c r="L335" s="5"/>
      <c r="M335" s="5"/>
      <c r="N335" s="6"/>
      <c r="O335" s="6"/>
      <c r="P335" s="6"/>
      <c r="Q335" s="6"/>
      <c r="R335" s="7"/>
      <c r="S335" s="7"/>
      <c r="T335" s="7"/>
      <c r="U335" s="7"/>
    </row>
    <row r="336" spans="4:21">
      <c r="D336" s="3"/>
      <c r="E336" s="3"/>
      <c r="F336" s="3"/>
      <c r="G336" s="4"/>
      <c r="H336" s="4"/>
      <c r="I336" s="5"/>
      <c r="J336" s="5"/>
      <c r="K336" s="5"/>
      <c r="L336" s="5"/>
      <c r="M336" s="5"/>
      <c r="N336" s="6"/>
      <c r="O336" s="6"/>
      <c r="P336" s="6"/>
      <c r="Q336" s="6"/>
      <c r="R336" s="7"/>
      <c r="S336" s="7"/>
      <c r="T336" s="7"/>
      <c r="U336" s="7"/>
    </row>
    <row r="337" spans="4:21">
      <c r="D337" s="3"/>
      <c r="E337" s="3"/>
      <c r="F337" s="3"/>
      <c r="G337" s="4"/>
      <c r="H337" s="4"/>
      <c r="I337" s="5"/>
      <c r="J337" s="5"/>
      <c r="K337" s="5"/>
      <c r="L337" s="5"/>
      <c r="M337" s="5"/>
      <c r="N337" s="6"/>
      <c r="O337" s="6"/>
      <c r="P337" s="6"/>
      <c r="Q337" s="6"/>
      <c r="R337" s="7"/>
      <c r="S337" s="7"/>
      <c r="T337" s="7"/>
      <c r="U337" s="7"/>
    </row>
    <row r="338" spans="4:21">
      <c r="D338" s="3"/>
      <c r="E338" s="3"/>
      <c r="F338" s="3"/>
      <c r="G338" s="4"/>
      <c r="H338" s="4"/>
      <c r="I338" s="5"/>
      <c r="J338" s="5"/>
      <c r="K338" s="5"/>
      <c r="L338" s="5"/>
      <c r="M338" s="5"/>
      <c r="N338" s="6"/>
      <c r="O338" s="6"/>
      <c r="P338" s="6"/>
      <c r="Q338" s="6"/>
      <c r="R338" s="7"/>
      <c r="S338" s="7"/>
      <c r="T338" s="7"/>
      <c r="U338" s="7"/>
    </row>
    <row r="339" spans="4:21">
      <c r="D339" s="3"/>
      <c r="E339" s="3"/>
      <c r="F339" s="3"/>
      <c r="G339" s="4"/>
      <c r="H339" s="4"/>
      <c r="I339" s="5"/>
      <c r="J339" s="5"/>
      <c r="K339" s="5"/>
      <c r="L339" s="5"/>
      <c r="M339" s="5"/>
      <c r="N339" s="6"/>
      <c r="O339" s="6"/>
      <c r="P339" s="6"/>
      <c r="Q339" s="6"/>
      <c r="R339" s="7"/>
      <c r="S339" s="7"/>
      <c r="T339" s="7"/>
      <c r="U339" s="7"/>
    </row>
    <row r="340" spans="4:21">
      <c r="D340" s="3"/>
      <c r="E340" s="3"/>
      <c r="F340" s="3"/>
      <c r="G340" s="4"/>
      <c r="H340" s="4"/>
      <c r="I340" s="5"/>
      <c r="J340" s="5"/>
      <c r="K340" s="5"/>
      <c r="L340" s="5"/>
      <c r="M340" s="5"/>
      <c r="N340" s="6"/>
      <c r="O340" s="6"/>
      <c r="P340" s="6"/>
      <c r="Q340" s="6"/>
      <c r="R340" s="7"/>
      <c r="S340" s="7"/>
      <c r="T340" s="7"/>
      <c r="U340" s="7"/>
    </row>
    <row r="341" spans="4:21">
      <c r="D341" s="3"/>
      <c r="E341" s="3"/>
      <c r="F341" s="3"/>
      <c r="G341" s="4"/>
      <c r="H341" s="4"/>
      <c r="I341" s="5"/>
      <c r="J341" s="5"/>
      <c r="K341" s="5"/>
      <c r="L341" s="5"/>
      <c r="M341" s="5"/>
      <c r="N341" s="6"/>
      <c r="O341" s="6"/>
      <c r="P341" s="6"/>
      <c r="Q341" s="6"/>
      <c r="R341" s="7"/>
      <c r="S341" s="7"/>
      <c r="T341" s="7"/>
      <c r="U341" s="7"/>
    </row>
    <row r="342" spans="4:21">
      <c r="D342" s="3"/>
      <c r="E342" s="3"/>
      <c r="F342" s="3"/>
      <c r="G342" s="4"/>
      <c r="H342" s="4"/>
      <c r="I342" s="5"/>
      <c r="J342" s="5"/>
      <c r="K342" s="5"/>
      <c r="L342" s="5"/>
      <c r="M342" s="5"/>
      <c r="N342" s="6"/>
      <c r="O342" s="6"/>
      <c r="P342" s="6"/>
      <c r="Q342" s="6"/>
      <c r="R342" s="7"/>
      <c r="S342" s="7"/>
      <c r="T342" s="7"/>
      <c r="U342" s="7"/>
    </row>
    <row r="343" spans="4:21">
      <c r="D343" s="3"/>
      <c r="E343" s="3"/>
      <c r="F343" s="3"/>
      <c r="G343" s="4"/>
      <c r="H343" s="4"/>
      <c r="I343" s="5"/>
      <c r="J343" s="5"/>
      <c r="K343" s="5"/>
      <c r="L343" s="5"/>
      <c r="M343" s="5"/>
      <c r="N343" s="6"/>
      <c r="O343" s="6"/>
      <c r="P343" s="6"/>
      <c r="Q343" s="6"/>
      <c r="R343" s="7"/>
      <c r="S343" s="7"/>
      <c r="T343" s="7"/>
      <c r="U343" s="7"/>
    </row>
    <row r="344" spans="4:21">
      <c r="D344" s="3"/>
      <c r="E344" s="3"/>
      <c r="F344" s="3"/>
      <c r="G344" s="4"/>
      <c r="H344" s="4"/>
      <c r="I344" s="5"/>
      <c r="J344" s="5"/>
      <c r="K344" s="5"/>
      <c r="L344" s="5"/>
      <c r="M344" s="5"/>
      <c r="N344" s="6"/>
      <c r="O344" s="6"/>
      <c r="P344" s="6"/>
      <c r="Q344" s="6"/>
      <c r="R344" s="7"/>
      <c r="S344" s="7"/>
      <c r="T344" s="7"/>
      <c r="U344" s="7"/>
    </row>
    <row r="345" spans="4:21">
      <c r="D345" s="3"/>
      <c r="E345" s="3"/>
      <c r="F345" s="3"/>
      <c r="G345" s="4"/>
      <c r="H345" s="4"/>
      <c r="I345" s="5"/>
      <c r="J345" s="5"/>
      <c r="K345" s="5"/>
      <c r="L345" s="5"/>
      <c r="M345" s="5"/>
      <c r="N345" s="6"/>
      <c r="O345" s="6"/>
      <c r="P345" s="6"/>
      <c r="Q345" s="6"/>
      <c r="R345" s="7"/>
      <c r="S345" s="7"/>
      <c r="T345" s="7"/>
      <c r="U345" s="7"/>
    </row>
    <row r="346" spans="4:21">
      <c r="D346" s="3"/>
      <c r="E346" s="3"/>
      <c r="F346" s="3"/>
      <c r="G346" s="4"/>
      <c r="H346" s="4"/>
      <c r="I346" s="5"/>
      <c r="J346" s="5"/>
      <c r="K346" s="5"/>
      <c r="L346" s="5"/>
      <c r="M346" s="5"/>
      <c r="N346" s="6"/>
      <c r="O346" s="6"/>
      <c r="P346" s="6"/>
      <c r="Q346" s="6"/>
      <c r="R346" s="7"/>
      <c r="S346" s="7"/>
      <c r="T346" s="7"/>
      <c r="U346" s="7"/>
    </row>
    <row r="347" spans="4:21">
      <c r="D347" s="3"/>
      <c r="E347" s="3"/>
      <c r="F347" s="3"/>
      <c r="G347" s="4"/>
      <c r="H347" s="4"/>
      <c r="I347" s="5"/>
      <c r="J347" s="5"/>
      <c r="K347" s="5"/>
      <c r="L347" s="5"/>
      <c r="M347" s="5"/>
      <c r="N347" s="6"/>
      <c r="O347" s="6"/>
      <c r="P347" s="6"/>
      <c r="Q347" s="6"/>
      <c r="R347" s="7"/>
      <c r="S347" s="7"/>
      <c r="T347" s="7"/>
      <c r="U347" s="7"/>
    </row>
    <row r="348" spans="4:21">
      <c r="D348" s="3"/>
      <c r="E348" s="3"/>
      <c r="F348" s="3"/>
      <c r="G348" s="4"/>
      <c r="H348" s="4"/>
      <c r="I348" s="5"/>
      <c r="J348" s="5"/>
      <c r="K348" s="5"/>
      <c r="L348" s="5"/>
      <c r="M348" s="5"/>
      <c r="N348" s="6"/>
      <c r="O348" s="6"/>
      <c r="P348" s="6"/>
      <c r="Q348" s="6"/>
      <c r="R348" s="7"/>
      <c r="S348" s="7"/>
      <c r="T348" s="7"/>
      <c r="U348" s="7"/>
    </row>
    <row r="349" spans="4:21">
      <c r="D349" s="3"/>
      <c r="E349" s="3"/>
      <c r="F349" s="3"/>
      <c r="G349" s="4"/>
      <c r="H349" s="4"/>
      <c r="I349" s="5"/>
      <c r="J349" s="5"/>
      <c r="K349" s="5"/>
      <c r="L349" s="5"/>
      <c r="M349" s="5"/>
      <c r="N349" s="6"/>
      <c r="O349" s="6"/>
      <c r="P349" s="6"/>
      <c r="Q349" s="6"/>
      <c r="R349" s="7"/>
      <c r="S349" s="7"/>
      <c r="T349" s="7"/>
      <c r="U349" s="7"/>
    </row>
    <row r="350" spans="4:21">
      <c r="D350" s="3"/>
      <c r="E350" s="3"/>
      <c r="F350" s="3"/>
      <c r="G350" s="4"/>
      <c r="H350" s="4"/>
      <c r="I350" s="5"/>
      <c r="J350" s="5"/>
      <c r="K350" s="5"/>
      <c r="L350" s="5"/>
      <c r="M350" s="5"/>
      <c r="N350" s="6"/>
      <c r="O350" s="6"/>
      <c r="P350" s="6"/>
      <c r="Q350" s="6"/>
      <c r="R350" s="7"/>
      <c r="S350" s="7"/>
      <c r="T350" s="7"/>
      <c r="U350" s="7"/>
    </row>
    <row r="351" spans="4:21">
      <c r="D351" s="3"/>
      <c r="E351" s="3"/>
      <c r="F351" s="3"/>
      <c r="G351" s="4"/>
      <c r="H351" s="4"/>
      <c r="I351" s="5"/>
      <c r="J351" s="5"/>
      <c r="K351" s="5"/>
      <c r="L351" s="5"/>
      <c r="M351" s="5"/>
      <c r="N351" s="6"/>
      <c r="O351" s="6"/>
      <c r="P351" s="6"/>
      <c r="Q351" s="6"/>
      <c r="R351" s="7"/>
      <c r="S351" s="7"/>
      <c r="T351" s="7"/>
      <c r="U351" s="7"/>
    </row>
    <row r="353" spans="2:3">
      <c r="B353" s="132"/>
      <c r="C353" s="132"/>
    </row>
    <row r="354" spans="2:3">
      <c r="C354" s="132"/>
    </row>
    <row r="355" spans="2:3">
      <c r="C355" s="132"/>
    </row>
    <row r="356" spans="2:3">
      <c r="C356" s="132"/>
    </row>
    <row r="357" spans="2:3">
      <c r="B357" s="131" t="s">
        <v>37</v>
      </c>
      <c r="C357" s="132" t="e">
        <f>COUNTIF(#REF!,"วิทยาศาสตร์")</f>
        <v>#REF!</v>
      </c>
    </row>
    <row r="358" spans="2:3">
      <c r="B358" s="131" t="s">
        <v>35</v>
      </c>
      <c r="C358" s="132" t="e">
        <f>COUNTIF(#REF!,"สาธารณสุขศาสตร์")</f>
        <v>#REF!</v>
      </c>
    </row>
    <row r="359" spans="2:3" ht="37.5">
      <c r="B359" s="131" t="s">
        <v>33</v>
      </c>
      <c r="C359" s="132" t="e">
        <f>COUNTIF(#REF!,"บริหารธุรกิจ เศรษฐศาสตร์และการสื่อสาร")</f>
        <v>#REF!</v>
      </c>
    </row>
    <row r="360" spans="2:3">
      <c r="C360" s="131" t="e">
        <f>SUBTOTAL(9,C357:C359)</f>
        <v>#REF!</v>
      </c>
    </row>
    <row r="361" spans="2:3">
      <c r="B361" s="131" t="s">
        <v>37</v>
      </c>
      <c r="C361" s="132" t="e">
        <f>COUNTIF(#REF!,"วิทยาศาสตร์")</f>
        <v>#REF!</v>
      </c>
    </row>
    <row r="362" spans="2:3" ht="37.5">
      <c r="B362" s="131" t="s">
        <v>33</v>
      </c>
      <c r="C362" s="132" t="e">
        <f>COUNTIF(#REF!,"บริหารธุรกิจ เศรษฐศาสตร์และการสื่อสาร")</f>
        <v>#REF!</v>
      </c>
    </row>
    <row r="363" spans="2:3">
      <c r="B363" s="131" t="s">
        <v>45</v>
      </c>
      <c r="C363" s="132" t="e">
        <f>COUNTIF(#REF!,"สหเวชศาสตร์")</f>
        <v>#REF!</v>
      </c>
    </row>
    <row r="364" spans="2:3">
      <c r="B364" s="131" t="s">
        <v>38</v>
      </c>
      <c r="C364" s="132" t="e">
        <f>COUNTIF(#REF!,"พยาบาลศาสตร์")</f>
        <v>#REF!</v>
      </c>
    </row>
    <row r="365" spans="2:3">
      <c r="B365" s="131" t="s">
        <v>37</v>
      </c>
      <c r="C365" s="132">
        <v>20</v>
      </c>
    </row>
    <row r="366" spans="2:3">
      <c r="B366" s="131" t="s">
        <v>49</v>
      </c>
      <c r="C366" s="132" t="e">
        <f>COUNTIF(#REF!,"มนุษยศาสตร์")</f>
        <v>#REF!</v>
      </c>
    </row>
    <row r="367" spans="2:3">
      <c r="B367" s="131" t="s">
        <v>45</v>
      </c>
      <c r="C367" s="132">
        <v>17</v>
      </c>
    </row>
    <row r="368" spans="2:3" ht="37.5">
      <c r="B368" s="131" t="s">
        <v>33</v>
      </c>
      <c r="C368" s="132">
        <v>3</v>
      </c>
    </row>
    <row r="369" spans="2:3">
      <c r="B369" s="131" t="s">
        <v>35</v>
      </c>
      <c r="C369" s="132">
        <v>5</v>
      </c>
    </row>
    <row r="370" spans="2:3">
      <c r="B370" s="131" t="s">
        <v>44</v>
      </c>
      <c r="C370" s="132">
        <f>COUNTIF(C149:C152,"ทันตแพทย์ศาสตร์")</f>
        <v>0</v>
      </c>
    </row>
    <row r="371" spans="2:3">
      <c r="B371" s="131" t="s">
        <v>46</v>
      </c>
      <c r="C371" s="132">
        <v>2</v>
      </c>
    </row>
    <row r="372" spans="2:3">
      <c r="B372" s="131" t="s">
        <v>36</v>
      </c>
      <c r="C372" s="132">
        <v>3</v>
      </c>
    </row>
    <row r="373" spans="2:3">
      <c r="B373" s="131" t="s">
        <v>47</v>
      </c>
      <c r="C373" s="132">
        <f>COUNTIF(C149:C153,"เจ้าหน้าที่บัณฑิตวิทยาลัย")</f>
        <v>0</v>
      </c>
    </row>
    <row r="374" spans="2:3">
      <c r="B374" s="131" t="s">
        <v>38</v>
      </c>
      <c r="C374" s="132">
        <v>3</v>
      </c>
    </row>
    <row r="375" spans="2:3">
      <c r="B375" s="131" t="s">
        <v>34</v>
      </c>
      <c r="C375" s="131">
        <v>4</v>
      </c>
    </row>
    <row r="376" spans="2:3">
      <c r="B376" s="131" t="s">
        <v>39</v>
      </c>
      <c r="C376" s="131">
        <v>3</v>
      </c>
    </row>
    <row r="377" spans="2:3">
      <c r="C377" s="131" t="e">
        <f>SUBTOTAL(9,C365:C376)</f>
        <v>#REF!</v>
      </c>
    </row>
    <row r="378" spans="2:3">
      <c r="B378" s="131" t="s">
        <v>37</v>
      </c>
      <c r="C378" s="132"/>
    </row>
    <row r="379" spans="2:3" ht="37.5">
      <c r="B379" s="131" t="s">
        <v>33</v>
      </c>
      <c r="C379" s="132"/>
    </row>
    <row r="380" spans="2:3">
      <c r="B380" s="131" t="s">
        <v>38</v>
      </c>
      <c r="C380" s="132">
        <f>COUNTIF(C2:C147,"พยาบาลศาสตร์")</f>
        <v>0</v>
      </c>
    </row>
    <row r="381" spans="2:3">
      <c r="B381" s="131" t="s">
        <v>37</v>
      </c>
      <c r="C381" s="132">
        <f>COUNTIF(C2:C147,"วิทยาศาสตร์")</f>
        <v>0</v>
      </c>
    </row>
    <row r="1048462" spans="3:3">
      <c r="C1048462" s="131">
        <f>SUBTOTAL(9,C380:C1048461)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80"/>
  <sheetViews>
    <sheetView topLeftCell="A28" zoomScale="130" zoomScaleNormal="130" workbookViewId="0">
      <selection activeCell="B35" sqref="B35:H35"/>
    </sheetView>
  </sheetViews>
  <sheetFormatPr defaultRowHeight="21"/>
  <cols>
    <col min="1" max="1" width="3.5703125" style="60" customWidth="1"/>
    <col min="2" max="4" width="9.140625" style="60"/>
    <col min="5" max="5" width="36" style="60" customWidth="1"/>
    <col min="6" max="6" width="6.5703125" style="60" customWidth="1"/>
    <col min="7" max="7" width="6.7109375" style="60" customWidth="1"/>
    <col min="8" max="8" width="12.7109375" style="60" customWidth="1"/>
    <col min="9" max="16384" width="9.140625" style="60"/>
  </cols>
  <sheetData>
    <row r="1" spans="2:10" s="18" customFormat="1">
      <c r="B1" s="299" t="s">
        <v>84</v>
      </c>
      <c r="C1" s="299"/>
      <c r="D1" s="299"/>
      <c r="E1" s="299"/>
      <c r="F1" s="299"/>
      <c r="G1" s="299"/>
      <c r="H1" s="299"/>
      <c r="I1" s="71"/>
    </row>
    <row r="2" spans="2:10" s="18" customFormat="1">
      <c r="B2" s="65"/>
      <c r="C2" s="65"/>
      <c r="D2" s="65"/>
      <c r="E2" s="65"/>
      <c r="F2" s="65"/>
      <c r="G2" s="65"/>
      <c r="H2" s="65"/>
      <c r="I2" s="71"/>
    </row>
    <row r="3" spans="2:10" s="18" customFormat="1">
      <c r="B3" s="19" t="s">
        <v>186</v>
      </c>
      <c r="F3" s="65"/>
      <c r="G3" s="65"/>
      <c r="H3" s="65"/>
    </row>
    <row r="4" spans="2:10" s="18" customFormat="1">
      <c r="B4" s="172" t="s">
        <v>185</v>
      </c>
      <c r="C4" s="173"/>
      <c r="D4" s="173"/>
      <c r="E4" s="173"/>
      <c r="F4" s="65"/>
      <c r="G4" s="65"/>
      <c r="H4" s="65"/>
    </row>
    <row r="5" spans="2:10" s="18" customFormat="1" ht="21.75" thickBot="1">
      <c r="B5" s="19"/>
      <c r="F5" s="65"/>
      <c r="G5" s="65"/>
      <c r="H5" s="65"/>
    </row>
    <row r="6" spans="2:10" s="18" customFormat="1" ht="21.75" thickTop="1">
      <c r="B6" s="256" t="s">
        <v>7</v>
      </c>
      <c r="C6" s="257"/>
      <c r="D6" s="257"/>
      <c r="E6" s="258"/>
      <c r="F6" s="262" t="s">
        <v>98</v>
      </c>
      <c r="G6" s="263"/>
      <c r="H6" s="264"/>
    </row>
    <row r="7" spans="2:10" s="18" customFormat="1" ht="42.75" thickBot="1">
      <c r="B7" s="259"/>
      <c r="C7" s="260"/>
      <c r="D7" s="260"/>
      <c r="E7" s="261"/>
      <c r="F7" s="174"/>
      <c r="G7" s="175" t="s">
        <v>8</v>
      </c>
      <c r="H7" s="176" t="s">
        <v>48</v>
      </c>
    </row>
    <row r="8" spans="2:10" s="18" customFormat="1" ht="21.75" thickTop="1">
      <c r="B8" s="177" t="s">
        <v>25</v>
      </c>
      <c r="C8" s="178"/>
      <c r="D8" s="178"/>
      <c r="E8" s="179"/>
      <c r="F8" s="180"/>
      <c r="G8" s="75"/>
      <c r="H8" s="180"/>
      <c r="I8" s="20"/>
    </row>
    <row r="9" spans="2:10" s="18" customFormat="1">
      <c r="B9" s="265" t="s">
        <v>86</v>
      </c>
      <c r="C9" s="266"/>
      <c r="D9" s="266"/>
      <c r="E9" s="267"/>
      <c r="F9" s="181">
        <f>'24 มี.ค. 60 -บ่าย'!T78</f>
        <v>2.4736842105263159</v>
      </c>
      <c r="G9" s="182">
        <f>'24 มี.ค. 60 -บ่าย'!T79</f>
        <v>1.3213496555721738</v>
      </c>
      <c r="H9" s="28" t="str">
        <f>IF(F9&gt;4.5,"มากที่สุด",IF(F9&gt;3.5,"มาก",IF(F9&gt;2.5,"ปานกลาง",IF(F9&gt;1.5,"น้อย",IF(F9&lt;=1.5,"น้อยที่สุด")))))</f>
        <v>น้อย</v>
      </c>
    </row>
    <row r="10" spans="2:10" s="18" customFormat="1">
      <c r="B10" s="183" t="s">
        <v>87</v>
      </c>
      <c r="C10" s="184"/>
      <c r="D10" s="184"/>
      <c r="E10" s="185"/>
      <c r="F10" s="181"/>
      <c r="G10" s="186"/>
      <c r="H10" s="187"/>
    </row>
    <row r="11" spans="2:10" s="18" customFormat="1" ht="21.75" thickBot="1">
      <c r="B11" s="207"/>
      <c r="C11" s="208"/>
      <c r="D11" s="208"/>
      <c r="E11" s="201" t="s">
        <v>26</v>
      </c>
      <c r="F11" s="188">
        <f>'24 มี.ค. 60 -บ่าย'!T81</f>
        <v>2.4736842105263159</v>
      </c>
      <c r="G11" s="189">
        <f>'24 มี.ค. 60 -บ่าย'!T80</f>
        <v>1.3213496555721738</v>
      </c>
      <c r="H11" s="190" t="str">
        <f t="shared" ref="H11" si="0">IF(F11&gt;4.5,"มากที่สุด",IF(F11&gt;3.5,"มาก",IF(F11&gt;2.5,"ปานกลาง",IF(F11&gt;1.5,"น้อย",IF(F11&lt;=1.5,"น้อยที่สุด")))))</f>
        <v>น้อย</v>
      </c>
    </row>
    <row r="12" spans="2:10" s="18" customFormat="1" ht="21.75" thickTop="1">
      <c r="B12" s="191" t="s">
        <v>27</v>
      </c>
      <c r="C12" s="20"/>
      <c r="D12" s="20"/>
      <c r="E12" s="192"/>
      <c r="F12" s="193"/>
      <c r="G12" s="193"/>
      <c r="H12" s="194"/>
    </row>
    <row r="13" spans="2:10" s="18" customFormat="1">
      <c r="B13" s="255" t="s">
        <v>88</v>
      </c>
      <c r="C13" s="255"/>
      <c r="D13" s="255"/>
      <c r="E13" s="255"/>
      <c r="F13" s="182">
        <f>'24 มี.ค. 60 -บ่าย'!U78</f>
        <v>4</v>
      </c>
      <c r="G13" s="182">
        <f>'24 มี.ค. 60 -บ่าย'!U79</f>
        <v>0.73029674334022143</v>
      </c>
      <c r="H13" s="28" t="str">
        <f>IF(F13&gt;4.5,"มากที่สุด",IF(F13&gt;3.5,"มาก",IF(F13&gt;2.5,"ปานกลาง",IF(F13&gt;1.5,"น้อย",IF(F13&lt;=1.5,"น้อยที่สุด")))))</f>
        <v>มาก</v>
      </c>
    </row>
    <row r="14" spans="2:10" s="18" customFormat="1">
      <c r="B14" s="195" t="s">
        <v>89</v>
      </c>
      <c r="C14" s="196"/>
      <c r="D14" s="196"/>
      <c r="E14" s="197"/>
      <c r="F14" s="186"/>
      <c r="G14" s="186"/>
      <c r="H14" s="187"/>
    </row>
    <row r="15" spans="2:10" s="18" customFormat="1" ht="21.75" thickBot="1">
      <c r="B15" s="198"/>
      <c r="C15" s="199"/>
      <c r="D15" s="200"/>
      <c r="E15" s="201" t="s">
        <v>26</v>
      </c>
      <c r="F15" s="189">
        <f>SUM(F13:F14)</f>
        <v>4</v>
      </c>
      <c r="G15" s="202">
        <f>'24 มี.ค. 60 -บ่าย'!U80</f>
        <v>0.73029674334022143</v>
      </c>
      <c r="H15" s="190" t="str">
        <f t="shared" ref="H15" si="1">IF(F15&gt;4.5,"มากที่สุด",IF(F15&gt;3.5,"มาก",IF(F15&gt;2.5,"ปานกลาง",IF(F15&gt;1.5,"น้อย",IF(F15&lt;=1.5,"น้อยที่สุด")))))</f>
        <v>มาก</v>
      </c>
      <c r="J15" s="209"/>
    </row>
    <row r="16" spans="2:10" s="18" customFormat="1" ht="21.75" thickTop="1">
      <c r="B16" s="20"/>
      <c r="C16" s="20"/>
      <c r="D16" s="20"/>
      <c r="E16" s="20"/>
      <c r="F16" s="210"/>
      <c r="G16" s="210"/>
      <c r="H16" s="210"/>
    </row>
    <row r="17" spans="2:10" s="21" customFormat="1">
      <c r="B17" s="22"/>
      <c r="C17" s="22" t="s">
        <v>180</v>
      </c>
      <c r="D17" s="22"/>
      <c r="E17" s="22"/>
      <c r="F17" s="22"/>
      <c r="G17" s="22"/>
      <c r="H17" s="22"/>
      <c r="I17" s="22"/>
      <c r="J17" s="22"/>
    </row>
    <row r="18" spans="2:10" s="21" customFormat="1">
      <c r="B18" s="22" t="s">
        <v>193</v>
      </c>
      <c r="C18" s="22"/>
      <c r="D18" s="22"/>
      <c r="E18" s="22"/>
      <c r="F18" s="22"/>
      <c r="G18" s="22"/>
      <c r="H18" s="22"/>
      <c r="I18" s="22"/>
      <c r="J18" s="22"/>
    </row>
    <row r="19" spans="2:10" s="21" customFormat="1">
      <c r="B19" s="22" t="s">
        <v>192</v>
      </c>
      <c r="C19" s="22"/>
      <c r="D19" s="22"/>
      <c r="E19" s="22"/>
      <c r="F19" s="22"/>
      <c r="G19" s="22"/>
      <c r="H19" s="22"/>
      <c r="I19" s="22"/>
      <c r="J19" s="22"/>
    </row>
    <row r="20" spans="2:10" s="18" customFormat="1">
      <c r="B20" s="160"/>
      <c r="C20" s="160"/>
      <c r="D20" s="71"/>
      <c r="E20" s="71"/>
      <c r="F20" s="71"/>
      <c r="G20" s="71"/>
      <c r="H20" s="71"/>
      <c r="I20" s="71"/>
      <c r="J20" s="71"/>
    </row>
    <row r="21" spans="2:10" s="18" customFormat="1">
      <c r="B21" s="160"/>
      <c r="C21" s="160"/>
      <c r="D21" s="71"/>
      <c r="E21" s="71"/>
      <c r="F21" s="71"/>
      <c r="G21" s="71"/>
      <c r="H21" s="71"/>
      <c r="I21" s="71"/>
      <c r="J21" s="71"/>
    </row>
    <row r="22" spans="2:10" s="18" customFormat="1">
      <c r="B22" s="160"/>
      <c r="C22" s="160"/>
      <c r="D22" s="71"/>
      <c r="E22" s="71"/>
      <c r="F22" s="71"/>
      <c r="G22" s="71"/>
      <c r="H22" s="71"/>
      <c r="I22" s="71"/>
      <c r="J22" s="71"/>
    </row>
    <row r="23" spans="2:10" s="18" customFormat="1">
      <c r="B23" s="160"/>
      <c r="C23" s="160"/>
      <c r="D23" s="71"/>
      <c r="E23" s="71"/>
      <c r="F23" s="71"/>
      <c r="G23" s="71"/>
      <c r="H23" s="71"/>
      <c r="I23" s="71"/>
      <c r="J23" s="71"/>
    </row>
    <row r="24" spans="2:10" s="18" customFormat="1">
      <c r="B24" s="160"/>
      <c r="C24" s="160"/>
      <c r="D24" s="71"/>
      <c r="E24" s="71"/>
      <c r="F24" s="71"/>
      <c r="G24" s="71"/>
      <c r="H24" s="71"/>
      <c r="I24" s="71"/>
      <c r="J24" s="71"/>
    </row>
    <row r="25" spans="2:10" s="18" customFormat="1">
      <c r="B25" s="160"/>
      <c r="C25" s="160"/>
      <c r="D25" s="71"/>
      <c r="E25" s="71"/>
      <c r="F25" s="71"/>
      <c r="G25" s="71"/>
      <c r="H25" s="71"/>
      <c r="I25" s="71"/>
      <c r="J25" s="71"/>
    </row>
    <row r="26" spans="2:10" s="18" customFormat="1">
      <c r="B26" s="160"/>
      <c r="C26" s="160"/>
      <c r="D26" s="71"/>
      <c r="E26" s="71"/>
      <c r="F26" s="71"/>
      <c r="G26" s="71"/>
      <c r="H26" s="71"/>
      <c r="I26" s="71"/>
      <c r="J26" s="71"/>
    </row>
    <row r="27" spans="2:10" s="18" customFormat="1">
      <c r="B27" s="160"/>
      <c r="C27" s="160"/>
      <c r="D27" s="71"/>
      <c r="E27" s="71"/>
      <c r="F27" s="71"/>
      <c r="G27" s="71"/>
      <c r="H27" s="71"/>
      <c r="I27" s="71"/>
      <c r="J27" s="71"/>
    </row>
    <row r="28" spans="2:10" s="18" customFormat="1">
      <c r="B28" s="160"/>
      <c r="C28" s="160"/>
      <c r="D28" s="71"/>
      <c r="E28" s="71"/>
      <c r="F28" s="71"/>
      <c r="G28" s="71"/>
      <c r="H28" s="71"/>
      <c r="I28" s="71"/>
      <c r="J28" s="71"/>
    </row>
    <row r="29" spans="2:10" s="18" customFormat="1">
      <c r="B29" s="160"/>
      <c r="C29" s="160"/>
      <c r="D29" s="71"/>
      <c r="E29" s="71"/>
      <c r="F29" s="71"/>
      <c r="G29" s="71"/>
      <c r="H29" s="71"/>
      <c r="I29" s="71"/>
      <c r="J29" s="71"/>
    </row>
    <row r="30" spans="2:10" s="18" customFormat="1">
      <c r="B30" s="160"/>
      <c r="C30" s="160"/>
      <c r="D30" s="71"/>
      <c r="E30" s="71"/>
      <c r="F30" s="71"/>
      <c r="G30" s="71"/>
      <c r="H30" s="71"/>
      <c r="I30" s="71"/>
      <c r="J30" s="71"/>
    </row>
    <row r="31" spans="2:10" s="18" customFormat="1">
      <c r="B31" s="160"/>
      <c r="C31" s="160"/>
      <c r="D31" s="71"/>
      <c r="E31" s="71"/>
      <c r="F31" s="71"/>
      <c r="G31" s="71"/>
      <c r="H31" s="71"/>
      <c r="I31" s="71"/>
      <c r="J31" s="71"/>
    </row>
    <row r="32" spans="2:10" s="18" customFormat="1">
      <c r="B32" s="160"/>
      <c r="C32" s="160"/>
      <c r="D32" s="71"/>
      <c r="E32" s="71"/>
      <c r="F32" s="71"/>
      <c r="G32" s="71"/>
      <c r="H32" s="71"/>
      <c r="I32" s="71"/>
      <c r="J32" s="71"/>
    </row>
    <row r="33" spans="2:10" s="18" customFormat="1">
      <c r="B33" s="160"/>
      <c r="C33" s="160"/>
      <c r="D33" s="71"/>
      <c r="E33" s="71"/>
      <c r="F33" s="71"/>
      <c r="G33" s="71"/>
      <c r="H33" s="71"/>
      <c r="I33" s="71"/>
      <c r="J33" s="71"/>
    </row>
    <row r="34" spans="2:10" s="18" customFormat="1">
      <c r="B34" s="160"/>
      <c r="C34" s="160"/>
      <c r="D34" s="71"/>
      <c r="E34" s="71"/>
      <c r="F34" s="71"/>
      <c r="G34" s="71"/>
      <c r="H34" s="71"/>
      <c r="I34" s="71"/>
      <c r="J34" s="71"/>
    </row>
    <row r="35" spans="2:10" s="18" customFormat="1">
      <c r="B35" s="299" t="s">
        <v>53</v>
      </c>
      <c r="C35" s="299"/>
      <c r="D35" s="299"/>
      <c r="E35" s="299"/>
      <c r="F35" s="299"/>
      <c r="G35" s="299"/>
      <c r="H35" s="299"/>
    </row>
    <row r="36" spans="2:10" s="18" customFormat="1">
      <c r="B36" s="168"/>
      <c r="C36" s="168"/>
      <c r="D36" s="168"/>
      <c r="E36" s="168"/>
      <c r="F36" s="168"/>
      <c r="G36" s="168"/>
      <c r="H36" s="168"/>
    </row>
    <row r="37" spans="2:10" s="21" customFormat="1">
      <c r="B37" s="123" t="s">
        <v>202</v>
      </c>
      <c r="F37" s="163"/>
      <c r="G37" s="163"/>
      <c r="H37" s="163"/>
    </row>
    <row r="38" spans="2:10" s="21" customFormat="1" ht="21.75" thickBot="1">
      <c r="B38" s="123"/>
      <c r="F38" s="163"/>
      <c r="G38" s="163"/>
      <c r="H38" s="163"/>
    </row>
    <row r="39" spans="2:10" s="21" customFormat="1" ht="21.75" thickTop="1">
      <c r="B39" s="326" t="s">
        <v>7</v>
      </c>
      <c r="C39" s="327"/>
      <c r="D39" s="327"/>
      <c r="E39" s="328"/>
      <c r="F39" s="332" t="s">
        <v>98</v>
      </c>
      <c r="G39" s="333"/>
      <c r="H39" s="334"/>
    </row>
    <row r="40" spans="2:10" s="21" customFormat="1" ht="42">
      <c r="B40" s="329"/>
      <c r="C40" s="330"/>
      <c r="D40" s="330"/>
      <c r="E40" s="331"/>
      <c r="F40" s="211"/>
      <c r="G40" s="212" t="s">
        <v>8</v>
      </c>
      <c r="H40" s="213" t="s">
        <v>48</v>
      </c>
    </row>
    <row r="41" spans="2:10" s="21" customFormat="1">
      <c r="B41" s="308" t="s">
        <v>9</v>
      </c>
      <c r="C41" s="309"/>
      <c r="D41" s="309"/>
      <c r="E41" s="310"/>
      <c r="F41" s="214"/>
      <c r="G41" s="215"/>
      <c r="H41" s="215"/>
    </row>
    <row r="42" spans="2:10" s="21" customFormat="1">
      <c r="B42" s="308" t="s">
        <v>10</v>
      </c>
      <c r="C42" s="309"/>
      <c r="D42" s="309"/>
      <c r="E42" s="310"/>
      <c r="F42" s="214">
        <f>'24 มี.ค. 60 -บ่าย'!D78</f>
        <v>4.5394736842105265</v>
      </c>
      <c r="G42" s="214">
        <f>'24 มี.ค. 60 -บ่าย'!D79</f>
        <v>0.52765618790229085</v>
      </c>
      <c r="H42" s="215" t="str">
        <f>IF(F42&gt;4.5,"มากที่สุด",IF(F42&gt;3.5,"มาก",IF(F42&gt;2.5,"ปานกลาง",IF(F42&gt;1.5,"น้อย",IF(F42&lt;=1.5,"น้อยที่สุด")))))</f>
        <v>มากที่สุด</v>
      </c>
    </row>
    <row r="43" spans="2:10" s="21" customFormat="1">
      <c r="B43" s="216" t="s">
        <v>90</v>
      </c>
      <c r="C43" s="216"/>
      <c r="D43" s="216"/>
      <c r="E43" s="216"/>
      <c r="F43" s="214">
        <f>'24 มี.ค. 60 -บ่าย'!E78</f>
        <v>4.3026315789473681</v>
      </c>
      <c r="G43" s="214">
        <f>'24 มี.ค. 60 -บ่าย'!E79</f>
        <v>0.78349195855656895</v>
      </c>
      <c r="H43" s="215" t="str">
        <f>IF(F43&gt;4.5,"มากที่สุด",IF(F43&gt;3.5,"มาก",IF(F43&gt;2.5,"ปานกลาง",IF(F43&gt;1.5,"น้อย",IF(F43&lt;=1.5,"น้อยที่สุด")))))</f>
        <v>มาก</v>
      </c>
    </row>
    <row r="44" spans="2:10" s="21" customFormat="1">
      <c r="B44" s="216" t="s">
        <v>99</v>
      </c>
      <c r="C44" s="216"/>
      <c r="D44" s="216"/>
      <c r="E44" s="216"/>
      <c r="F44" s="214">
        <f>'24 มี.ค. 60 -บ่าย'!F78</f>
        <v>4.3947368421052628</v>
      </c>
      <c r="G44" s="214">
        <f>'24 มี.ค. 60 -บ่าย'!F79</f>
        <v>0.67486190920159939</v>
      </c>
      <c r="H44" s="215" t="str">
        <f t="shared" ref="H44:H56" si="2">IF(F44&gt;4.5,"มากที่สุด",IF(F44&gt;3.5,"มาก",IF(F44&gt;2.5,"ปานกลาง",IF(F44&gt;1.5,"น้อย",IF(F44&lt;=1.5,"น้อยที่สุด")))))</f>
        <v>มาก</v>
      </c>
    </row>
    <row r="45" spans="2:10" s="21" customFormat="1">
      <c r="B45" s="335" t="s">
        <v>11</v>
      </c>
      <c r="C45" s="336"/>
      <c r="D45" s="336"/>
      <c r="E45" s="337"/>
      <c r="F45" s="217">
        <f>'24 มี.ค. 60 -บ่าย'!F81</f>
        <v>4.4122807017543861</v>
      </c>
      <c r="G45" s="217">
        <f>'24 มี.ค. 60 -บ่าย'!F80</f>
        <v>0.6744082543583243</v>
      </c>
      <c r="H45" s="218" t="str">
        <f>IF(F45&gt;4.5,"มากที่สุด",IF(F45&gt;3.5,"มาก",IF(F45&gt;2.5,"ปานกลาง",IF(F45&gt;1.5,"น้อย",IF(F45&lt;=1.5,"น้อยที่สุด")))))</f>
        <v>มาก</v>
      </c>
      <c r="J45" s="219"/>
    </row>
    <row r="46" spans="2:10" s="21" customFormat="1">
      <c r="B46" s="308" t="s">
        <v>12</v>
      </c>
      <c r="C46" s="309"/>
      <c r="D46" s="309"/>
      <c r="E46" s="310"/>
      <c r="F46" s="215"/>
      <c r="G46" s="215"/>
      <c r="H46" s="215"/>
    </row>
    <row r="47" spans="2:10" s="21" customFormat="1">
      <c r="B47" s="216" t="s">
        <v>13</v>
      </c>
      <c r="C47" s="216"/>
      <c r="D47" s="216"/>
      <c r="E47" s="216"/>
      <c r="F47" s="214">
        <f>'24 มี.ค. 60 -บ่าย'!G78</f>
        <v>4.5394736842105265</v>
      </c>
      <c r="G47" s="214">
        <f>'24 มี.ค. 60 -บ่าย'!G79</f>
        <v>0.52765618790229085</v>
      </c>
      <c r="H47" s="215" t="str">
        <f t="shared" si="2"/>
        <v>มากที่สุด</v>
      </c>
    </row>
    <row r="48" spans="2:10" s="21" customFormat="1">
      <c r="B48" s="308" t="s">
        <v>14</v>
      </c>
      <c r="C48" s="309"/>
      <c r="D48" s="309"/>
      <c r="E48" s="310"/>
      <c r="F48" s="214">
        <f>'24 มี.ค. 60 -บ่าย'!H78</f>
        <v>4.5131578947368425</v>
      </c>
      <c r="G48" s="214">
        <f>'24 มี.ค. 60 -บ่าย'!H79</f>
        <v>0.55361649909497368</v>
      </c>
      <c r="H48" s="215" t="str">
        <f>IF(F48&gt;4.5,"มากที่สุด",IF(F48&gt;3.5,"มาก",IF(F48&gt;2.5,"ปานกลาง",IF(F48&gt;1.5,"น้อย",IF(F48&lt;=1.5,"น้อยที่สุด")))))</f>
        <v>มากที่สุด</v>
      </c>
    </row>
    <row r="49" spans="2:8" s="21" customFormat="1">
      <c r="B49" s="319" t="s">
        <v>40</v>
      </c>
      <c r="C49" s="320"/>
      <c r="D49" s="320"/>
      <c r="E49" s="321"/>
      <c r="F49" s="217">
        <f>'24 มี.ค. 60 -บ่าย'!H81</f>
        <v>4.5263157894736841</v>
      </c>
      <c r="G49" s="217">
        <f>'24 มี.ค. 60 -บ่าย'!H80</f>
        <v>0.53916010745500909</v>
      </c>
      <c r="H49" s="220" t="str">
        <f t="shared" si="2"/>
        <v>มากที่สุด</v>
      </c>
    </row>
    <row r="50" spans="2:8" s="21" customFormat="1">
      <c r="B50" s="308" t="s">
        <v>15</v>
      </c>
      <c r="C50" s="309"/>
      <c r="D50" s="309"/>
      <c r="E50" s="310"/>
      <c r="F50" s="214"/>
      <c r="G50" s="214"/>
      <c r="H50" s="215"/>
    </row>
    <row r="51" spans="2:8" s="21" customFormat="1">
      <c r="B51" s="308" t="s">
        <v>16</v>
      </c>
      <c r="C51" s="309"/>
      <c r="D51" s="309"/>
      <c r="E51" s="310"/>
      <c r="F51" s="214">
        <f>'24 มี.ค. 60 -บ่าย'!I78</f>
        <v>4.5263157894736841</v>
      </c>
      <c r="G51" s="214">
        <f>'24 มี.ค. 60 -บ่าย'!I79</f>
        <v>0.62126074419739652</v>
      </c>
      <c r="H51" s="215" t="str">
        <f t="shared" si="2"/>
        <v>มากที่สุด</v>
      </c>
    </row>
    <row r="52" spans="2:8" s="21" customFormat="1">
      <c r="B52" s="308" t="s">
        <v>17</v>
      </c>
      <c r="C52" s="309"/>
      <c r="D52" s="309"/>
      <c r="E52" s="310"/>
      <c r="F52" s="214">
        <f>'24 มี.ค. 60 -บ่าย'!J78</f>
        <v>4.25</v>
      </c>
      <c r="G52" s="214">
        <f>'24 มี.ค. 60 -บ่าย'!J79</f>
        <v>0.81853527718724506</v>
      </c>
      <c r="H52" s="215" t="str">
        <f t="shared" si="2"/>
        <v>มาก</v>
      </c>
    </row>
    <row r="53" spans="2:8" s="21" customFormat="1">
      <c r="B53" s="216" t="s">
        <v>18</v>
      </c>
      <c r="C53" s="216"/>
      <c r="D53" s="216"/>
      <c r="E53" s="216"/>
      <c r="F53" s="214">
        <f>'24 มี.ค. 60 -บ่าย'!K78</f>
        <v>4.5526315789473681</v>
      </c>
      <c r="G53" s="214">
        <f>'24 มี.ค. 60 -บ่าย'!K79</f>
        <v>0.61956407991652362</v>
      </c>
      <c r="H53" s="215" t="str">
        <f t="shared" si="2"/>
        <v>มากที่สุด</v>
      </c>
    </row>
    <row r="54" spans="2:8" s="21" customFormat="1">
      <c r="B54" s="308" t="s">
        <v>19</v>
      </c>
      <c r="C54" s="309"/>
      <c r="D54" s="309"/>
      <c r="E54" s="310"/>
      <c r="F54" s="214">
        <f>'24 มี.ค. 60 -บ่าย'!K78</f>
        <v>4.5526315789473681</v>
      </c>
      <c r="G54" s="214">
        <f>'24 มี.ค. 60 -บ่าย'!L79</f>
        <v>0.55234746247108291</v>
      </c>
      <c r="H54" s="215" t="str">
        <f t="shared" si="2"/>
        <v>มากที่สุด</v>
      </c>
    </row>
    <row r="55" spans="2:8" s="21" customFormat="1">
      <c r="B55" s="308" t="s">
        <v>20</v>
      </c>
      <c r="C55" s="309"/>
      <c r="D55" s="309"/>
      <c r="E55" s="310"/>
      <c r="F55" s="214">
        <f>'24 มี.ค. 60 -บ่าย'!M78</f>
        <v>4.5921052631578947</v>
      </c>
      <c r="G55" s="214">
        <f>'24 มี.ค. 60 -บ่าย'!M79</f>
        <v>0.52096401869220355</v>
      </c>
      <c r="H55" s="215" t="str">
        <f t="shared" si="2"/>
        <v>มากที่สุด</v>
      </c>
    </row>
    <row r="56" spans="2:8" s="21" customFormat="1">
      <c r="B56" s="319" t="s">
        <v>41</v>
      </c>
      <c r="C56" s="320"/>
      <c r="D56" s="320"/>
      <c r="E56" s="321"/>
      <c r="F56" s="217">
        <f>'24 มี.ค. 60 -บ่าย'!M81</f>
        <v>4.492105263157895</v>
      </c>
      <c r="G56" s="217">
        <f>'24 มี.ค. 60 -บ่าย'!M80</f>
        <v>0.73036881102923012</v>
      </c>
      <c r="H56" s="221" t="str">
        <f t="shared" si="2"/>
        <v>มาก</v>
      </c>
    </row>
    <row r="57" spans="2:8" s="21" customFormat="1">
      <c r="B57" s="222" t="s">
        <v>159</v>
      </c>
      <c r="C57" s="223"/>
      <c r="D57" s="223"/>
      <c r="E57" s="224"/>
      <c r="F57" s="225"/>
      <c r="G57" s="225"/>
      <c r="H57" s="221"/>
    </row>
    <row r="58" spans="2:8" s="21" customFormat="1">
      <c r="B58" s="226" t="s">
        <v>160</v>
      </c>
      <c r="C58" s="227"/>
      <c r="D58" s="227"/>
      <c r="E58" s="228"/>
      <c r="F58" s="225"/>
      <c r="G58" s="225"/>
      <c r="H58" s="221"/>
    </row>
    <row r="59" spans="2:8" s="21" customFormat="1" ht="39.75" customHeight="1">
      <c r="B59" s="322" t="s">
        <v>92</v>
      </c>
      <c r="C59" s="323"/>
      <c r="D59" s="323"/>
      <c r="E59" s="324"/>
      <c r="F59" s="229">
        <f>'24 มี.ค. 60 -บ่าย'!V78</f>
        <v>4.3815789473684212</v>
      </c>
      <c r="G59" s="229">
        <f>'24 มี.ค. 60 -บ่าย'!V79</f>
        <v>0.67264860094322487</v>
      </c>
      <c r="H59" s="230" t="str">
        <f t="shared" ref="H59:H61" si="3">IF(F59&gt;4.5,"มากที่สุด",IF(F59&gt;3.5,"มาก",IF(F59&gt;2.5,"ปานกลาง",IF(F59&gt;1.5,"น้อย",IF(F59&lt;=1.5,"น้อยที่สุด")))))</f>
        <v>มาก</v>
      </c>
    </row>
    <row r="60" spans="2:8" s="21" customFormat="1">
      <c r="B60" s="325" t="s">
        <v>93</v>
      </c>
      <c r="C60" s="325"/>
      <c r="D60" s="325"/>
      <c r="E60" s="325"/>
      <c r="F60" s="229">
        <f>'24 มี.ค. 60 -บ่าย'!W78</f>
        <v>4.3421052631578947</v>
      </c>
      <c r="G60" s="229">
        <f>'24 มี.ค. 60 -บ่าย'!W79</f>
        <v>0.60116845290811016</v>
      </c>
      <c r="H60" s="230" t="str">
        <f t="shared" si="3"/>
        <v>มาก</v>
      </c>
    </row>
    <row r="61" spans="2:8" s="21" customFormat="1">
      <c r="B61" s="319" t="s">
        <v>50</v>
      </c>
      <c r="C61" s="320"/>
      <c r="D61" s="320"/>
      <c r="E61" s="321"/>
      <c r="F61" s="225">
        <f>'24 มี.ค. 60 -บ่าย'!W81</f>
        <v>4.3618421052631575</v>
      </c>
      <c r="G61" s="225">
        <f>'24 มี.ค. 60 -บ่าย'!W80</f>
        <v>0.63610301661902957</v>
      </c>
      <c r="H61" s="206" t="str">
        <f t="shared" si="3"/>
        <v>มาก</v>
      </c>
    </row>
    <row r="62" spans="2:8" s="21" customFormat="1">
      <c r="B62" s="308" t="s">
        <v>21</v>
      </c>
      <c r="C62" s="309"/>
      <c r="D62" s="309"/>
      <c r="E62" s="310"/>
      <c r="F62" s="231"/>
      <c r="G62" s="231"/>
      <c r="H62" s="169"/>
    </row>
    <row r="63" spans="2:8" s="21" customFormat="1">
      <c r="B63" s="216" t="s">
        <v>22</v>
      </c>
      <c r="C63" s="216"/>
      <c r="D63" s="216"/>
      <c r="E63" s="216"/>
      <c r="F63" s="232">
        <f>'24 มี.ค. 60 -บ่าย'!X78</f>
        <v>3.9473684210526314</v>
      </c>
      <c r="G63" s="232">
        <f>'24 มี.ค. 60 -บ่าย'!X79</f>
        <v>0.81477582752730737</v>
      </c>
      <c r="H63" s="215" t="str">
        <f t="shared" ref="H63:H67" si="4">IF(F63&gt;4.5,"มากที่สุด",IF(F63&gt;3.5,"มาก",IF(F63&gt;2.5,"ปานกลาง",IF(F63&gt;1.5,"น้อย",IF(F63&lt;=1.5,"น้อยที่สุด")))))</f>
        <v>มาก</v>
      </c>
    </row>
    <row r="64" spans="2:8" s="21" customFormat="1" ht="21" customHeight="1">
      <c r="B64" s="311" t="s">
        <v>43</v>
      </c>
      <c r="C64" s="312"/>
      <c r="D64" s="312"/>
      <c r="E64" s="312"/>
      <c r="F64" s="233">
        <f>'24 มี.ค. 60 -บ่าย'!Y78</f>
        <v>4.0394736842105265</v>
      </c>
      <c r="G64" s="233">
        <f>'24 มี.ค. 60 -บ่าย'!Y79</f>
        <v>0.79062489165105621</v>
      </c>
      <c r="H64" s="234" t="str">
        <f t="shared" si="4"/>
        <v>มาก</v>
      </c>
    </row>
    <row r="65" spans="2:8" s="21" customFormat="1">
      <c r="B65" s="216" t="s">
        <v>23</v>
      </c>
      <c r="C65" s="216"/>
      <c r="D65" s="216"/>
      <c r="E65" s="216"/>
      <c r="F65" s="232">
        <f>'24 มี.ค. 60 -บ่าย'!Z78</f>
        <v>4.2631578947368425</v>
      </c>
      <c r="G65" s="232">
        <f>'24 มี.ค. 60 -บ่าย'!Z79</f>
        <v>0.68055704737872025</v>
      </c>
      <c r="H65" s="215" t="str">
        <f t="shared" si="4"/>
        <v>มาก</v>
      </c>
    </row>
    <row r="66" spans="2:8" s="21" customFormat="1" ht="21.75" thickBot="1">
      <c r="B66" s="313" t="s">
        <v>42</v>
      </c>
      <c r="C66" s="314"/>
      <c r="D66" s="314"/>
      <c r="E66" s="315"/>
      <c r="F66" s="235">
        <f>'24 มี.ค. 60 -บ่าย'!Z81</f>
        <v>4.083333333333333</v>
      </c>
      <c r="G66" s="235">
        <f>'24 มี.ค. 60 -บ่าย'!Z80</f>
        <v>0.77236597048560451</v>
      </c>
      <c r="H66" s="236" t="str">
        <f t="shared" si="4"/>
        <v>มาก</v>
      </c>
    </row>
    <row r="67" spans="2:8" s="21" customFormat="1" ht="22.5" thickTop="1" thickBot="1">
      <c r="B67" s="316" t="s">
        <v>24</v>
      </c>
      <c r="C67" s="317"/>
      <c r="D67" s="317"/>
      <c r="E67" s="318"/>
      <c r="F67" s="237">
        <f>'24 มี.ค. 60 -บ่าย'!AA78</f>
        <v>4.3815789473684212</v>
      </c>
      <c r="G67" s="237">
        <f>'24 มี.ค. 60 -บ่าย'!AA79</f>
        <v>0.68150865406219541</v>
      </c>
      <c r="H67" s="238" t="str">
        <f t="shared" si="4"/>
        <v>มาก</v>
      </c>
    </row>
    <row r="68" spans="2:8" s="241" customFormat="1" ht="21.75" thickTop="1">
      <c r="B68" s="239"/>
      <c r="C68" s="239"/>
      <c r="D68" s="239"/>
      <c r="E68" s="239"/>
      <c r="F68" s="240"/>
      <c r="G68" s="240"/>
      <c r="H68" s="239"/>
    </row>
    <row r="69" spans="2:8" s="18" customFormat="1">
      <c r="B69" s="299" t="s">
        <v>32</v>
      </c>
      <c r="C69" s="299"/>
      <c r="D69" s="299"/>
      <c r="E69" s="299"/>
      <c r="F69" s="299"/>
      <c r="G69" s="299"/>
      <c r="H69" s="299"/>
    </row>
    <row r="70" spans="2:8" s="18" customFormat="1">
      <c r="B70" s="75"/>
      <c r="C70" s="75"/>
      <c r="D70" s="75"/>
      <c r="E70" s="75"/>
      <c r="F70" s="242"/>
      <c r="G70" s="242"/>
      <c r="H70" s="75"/>
    </row>
    <row r="71" spans="2:8" s="18" customFormat="1">
      <c r="B71" s="75"/>
      <c r="C71" s="298" t="s">
        <v>195</v>
      </c>
      <c r="D71" s="298"/>
      <c r="E71" s="298"/>
      <c r="F71" s="298"/>
      <c r="G71" s="298"/>
      <c r="H71" s="298"/>
    </row>
    <row r="72" spans="2:8" s="18" customFormat="1">
      <c r="B72" s="248" t="s">
        <v>104</v>
      </c>
      <c r="C72" s="249"/>
      <c r="D72" s="249"/>
      <c r="E72" s="249"/>
      <c r="F72" s="249"/>
      <c r="G72" s="249"/>
      <c r="H72" s="249"/>
    </row>
    <row r="73" spans="2:8" s="18" customFormat="1">
      <c r="B73" s="248" t="s">
        <v>150</v>
      </c>
      <c r="C73" s="249"/>
      <c r="D73" s="249"/>
      <c r="E73" s="249"/>
      <c r="F73" s="249"/>
      <c r="G73" s="249"/>
      <c r="H73" s="249"/>
    </row>
    <row r="74" spans="2:8" s="18" customFormat="1">
      <c r="B74" s="164" t="s">
        <v>151</v>
      </c>
      <c r="C74" s="165"/>
      <c r="D74" s="165"/>
      <c r="E74" s="165"/>
      <c r="F74" s="165"/>
      <c r="G74" s="165"/>
      <c r="H74" s="165"/>
    </row>
    <row r="75" spans="2:8" s="18" customFormat="1">
      <c r="B75" s="72"/>
      <c r="C75" s="248" t="s">
        <v>100</v>
      </c>
      <c r="D75" s="248"/>
      <c r="E75" s="248"/>
      <c r="F75" s="248"/>
      <c r="G75" s="248"/>
      <c r="H75" s="248"/>
    </row>
    <row r="76" spans="2:8" s="18" customFormat="1">
      <c r="B76" s="248" t="s">
        <v>101</v>
      </c>
      <c r="C76" s="249"/>
      <c r="D76" s="249"/>
      <c r="E76" s="249"/>
      <c r="F76" s="249"/>
      <c r="G76" s="249"/>
      <c r="H76" s="249"/>
    </row>
    <row r="77" spans="2:8" s="18" customFormat="1">
      <c r="B77" s="248" t="s">
        <v>102</v>
      </c>
      <c r="C77" s="249"/>
      <c r="D77" s="249"/>
      <c r="E77" s="249"/>
      <c r="F77" s="249"/>
      <c r="G77" s="249"/>
      <c r="H77" s="249"/>
    </row>
    <row r="78" spans="2:8" s="18" customFormat="1">
      <c r="B78" s="250" t="s">
        <v>103</v>
      </c>
      <c r="C78" s="250"/>
      <c r="D78" s="250"/>
      <c r="E78" s="250"/>
      <c r="F78" s="250"/>
      <c r="G78" s="250"/>
      <c r="H78" s="250"/>
    </row>
    <row r="79" spans="2:8" s="21" customFormat="1">
      <c r="B79" s="21" t="s">
        <v>162</v>
      </c>
    </row>
    <row r="80" spans="2:8" s="21" customFormat="1">
      <c r="B80" s="21" t="s">
        <v>161</v>
      </c>
    </row>
  </sheetData>
  <mergeCells count="35">
    <mergeCell ref="B46:E46"/>
    <mergeCell ref="B1:H1"/>
    <mergeCell ref="B6:E7"/>
    <mergeCell ref="F6:H6"/>
    <mergeCell ref="B9:E9"/>
    <mergeCell ref="B13:E13"/>
    <mergeCell ref="B35:H35"/>
    <mergeCell ref="B39:E40"/>
    <mergeCell ref="F39:H39"/>
    <mergeCell ref="B41:E41"/>
    <mergeCell ref="B42:E42"/>
    <mergeCell ref="B45:E45"/>
    <mergeCell ref="B61:E61"/>
    <mergeCell ref="B48:E48"/>
    <mergeCell ref="B49:E49"/>
    <mergeCell ref="B50:E50"/>
    <mergeCell ref="B51:E51"/>
    <mergeCell ref="B52:E52"/>
    <mergeCell ref="B54:E54"/>
    <mergeCell ref="B55:E55"/>
    <mergeCell ref="B56:E56"/>
    <mergeCell ref="B59:E59"/>
    <mergeCell ref="B60:E60"/>
    <mergeCell ref="B78:H78"/>
    <mergeCell ref="B62:E62"/>
    <mergeCell ref="B64:E64"/>
    <mergeCell ref="B66:E66"/>
    <mergeCell ref="B67:E67"/>
    <mergeCell ref="B69:H69"/>
    <mergeCell ref="C71:H71"/>
    <mergeCell ref="B72:H72"/>
    <mergeCell ref="B73:H73"/>
    <mergeCell ref="C75:H75"/>
    <mergeCell ref="B76:H76"/>
    <mergeCell ref="B77:H77"/>
  </mergeCells>
  <pageMargins left="0.7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8673" r:id="rId4">
          <objectPr defaultSize="0" autoPict="0" r:id="rId5">
            <anchor moveWithCells="1" sizeWithCells="1">
              <from>
                <xdr:col>5</xdr:col>
                <xdr:colOff>161925</xdr:colOff>
                <xdr:row>39</xdr:row>
                <xdr:rowOff>85725</xdr:rowOff>
              </from>
              <to>
                <xdr:col>5</xdr:col>
                <xdr:colOff>295275</xdr:colOff>
                <xdr:row>39</xdr:row>
                <xdr:rowOff>266700</xdr:rowOff>
              </to>
            </anchor>
          </objectPr>
        </oleObject>
      </mc:Choice>
      <mc:Fallback>
        <oleObject progId="Equation.3" shapeId="28673" r:id="rId4"/>
      </mc:Fallback>
    </mc:AlternateContent>
    <mc:AlternateContent xmlns:mc="http://schemas.openxmlformats.org/markup-compatibility/2006">
      <mc:Choice Requires="x14">
        <oleObject progId="Equation.3" shapeId="28674" r:id="rId6">
          <objectPr defaultSize="0" autoPict="0" r:id="rId5">
            <anchor moveWithCells="1" sizeWithCells="1">
              <from>
                <xdr:col>5</xdr:col>
                <xdr:colOff>180975</xdr:colOff>
                <xdr:row>6</xdr:row>
                <xdr:rowOff>57150</xdr:rowOff>
              </from>
              <to>
                <xdr:col>5</xdr:col>
                <xdr:colOff>314325</xdr:colOff>
                <xdr:row>6</xdr:row>
                <xdr:rowOff>247650</xdr:rowOff>
              </to>
            </anchor>
          </objectPr>
        </oleObject>
      </mc:Choice>
      <mc:Fallback>
        <oleObject progId="Equation.3" shapeId="28674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130" zoomScaleNormal="130" workbookViewId="0">
      <selection activeCell="B1" sqref="B1:D1"/>
    </sheetView>
  </sheetViews>
  <sheetFormatPr defaultRowHeight="21"/>
  <cols>
    <col min="1" max="1" width="5.85546875" style="18" customWidth="1"/>
    <col min="2" max="2" width="5.5703125" style="18" customWidth="1"/>
    <col min="3" max="3" width="59.7109375" style="18" customWidth="1"/>
    <col min="4" max="4" width="7.42578125" style="18" customWidth="1"/>
    <col min="5" max="256" width="9.140625" style="18"/>
    <col min="257" max="257" width="5.85546875" style="18" customWidth="1"/>
    <col min="258" max="258" width="5.5703125" style="18" customWidth="1"/>
    <col min="259" max="259" width="69.28515625" style="18" customWidth="1"/>
    <col min="260" max="260" width="7.42578125" style="18" customWidth="1"/>
    <col min="261" max="512" width="9.140625" style="18"/>
    <col min="513" max="513" width="5.85546875" style="18" customWidth="1"/>
    <col min="514" max="514" width="5.5703125" style="18" customWidth="1"/>
    <col min="515" max="515" width="69.28515625" style="18" customWidth="1"/>
    <col min="516" max="516" width="7.42578125" style="18" customWidth="1"/>
    <col min="517" max="768" width="9.140625" style="18"/>
    <col min="769" max="769" width="5.85546875" style="18" customWidth="1"/>
    <col min="770" max="770" width="5.5703125" style="18" customWidth="1"/>
    <col min="771" max="771" width="69.28515625" style="18" customWidth="1"/>
    <col min="772" max="772" width="7.42578125" style="18" customWidth="1"/>
    <col min="773" max="1024" width="9.140625" style="18"/>
    <col min="1025" max="1025" width="5.85546875" style="18" customWidth="1"/>
    <col min="1026" max="1026" width="5.5703125" style="18" customWidth="1"/>
    <col min="1027" max="1027" width="69.28515625" style="18" customWidth="1"/>
    <col min="1028" max="1028" width="7.42578125" style="18" customWidth="1"/>
    <col min="1029" max="1280" width="9.140625" style="18"/>
    <col min="1281" max="1281" width="5.85546875" style="18" customWidth="1"/>
    <col min="1282" max="1282" width="5.5703125" style="18" customWidth="1"/>
    <col min="1283" max="1283" width="69.28515625" style="18" customWidth="1"/>
    <col min="1284" max="1284" width="7.42578125" style="18" customWidth="1"/>
    <col min="1285" max="1536" width="9.140625" style="18"/>
    <col min="1537" max="1537" width="5.85546875" style="18" customWidth="1"/>
    <col min="1538" max="1538" width="5.5703125" style="18" customWidth="1"/>
    <col min="1539" max="1539" width="69.28515625" style="18" customWidth="1"/>
    <col min="1540" max="1540" width="7.42578125" style="18" customWidth="1"/>
    <col min="1541" max="1792" width="9.140625" style="18"/>
    <col min="1793" max="1793" width="5.85546875" style="18" customWidth="1"/>
    <col min="1794" max="1794" width="5.5703125" style="18" customWidth="1"/>
    <col min="1795" max="1795" width="69.28515625" style="18" customWidth="1"/>
    <col min="1796" max="1796" width="7.42578125" style="18" customWidth="1"/>
    <col min="1797" max="2048" width="9.140625" style="18"/>
    <col min="2049" max="2049" width="5.85546875" style="18" customWidth="1"/>
    <col min="2050" max="2050" width="5.5703125" style="18" customWidth="1"/>
    <col min="2051" max="2051" width="69.28515625" style="18" customWidth="1"/>
    <col min="2052" max="2052" width="7.42578125" style="18" customWidth="1"/>
    <col min="2053" max="2304" width="9.140625" style="18"/>
    <col min="2305" max="2305" width="5.85546875" style="18" customWidth="1"/>
    <col min="2306" max="2306" width="5.5703125" style="18" customWidth="1"/>
    <col min="2307" max="2307" width="69.28515625" style="18" customWidth="1"/>
    <col min="2308" max="2308" width="7.42578125" style="18" customWidth="1"/>
    <col min="2309" max="2560" width="9.140625" style="18"/>
    <col min="2561" max="2561" width="5.85546875" style="18" customWidth="1"/>
    <col min="2562" max="2562" width="5.5703125" style="18" customWidth="1"/>
    <col min="2563" max="2563" width="69.28515625" style="18" customWidth="1"/>
    <col min="2564" max="2564" width="7.42578125" style="18" customWidth="1"/>
    <col min="2565" max="2816" width="9.140625" style="18"/>
    <col min="2817" max="2817" width="5.85546875" style="18" customWidth="1"/>
    <col min="2818" max="2818" width="5.5703125" style="18" customWidth="1"/>
    <col min="2819" max="2819" width="69.28515625" style="18" customWidth="1"/>
    <col min="2820" max="2820" width="7.42578125" style="18" customWidth="1"/>
    <col min="2821" max="3072" width="9.140625" style="18"/>
    <col min="3073" max="3073" width="5.85546875" style="18" customWidth="1"/>
    <col min="3074" max="3074" width="5.5703125" style="18" customWidth="1"/>
    <col min="3075" max="3075" width="69.28515625" style="18" customWidth="1"/>
    <col min="3076" max="3076" width="7.42578125" style="18" customWidth="1"/>
    <col min="3077" max="3328" width="9.140625" style="18"/>
    <col min="3329" max="3329" width="5.85546875" style="18" customWidth="1"/>
    <col min="3330" max="3330" width="5.5703125" style="18" customWidth="1"/>
    <col min="3331" max="3331" width="69.28515625" style="18" customWidth="1"/>
    <col min="3332" max="3332" width="7.42578125" style="18" customWidth="1"/>
    <col min="3333" max="3584" width="9.140625" style="18"/>
    <col min="3585" max="3585" width="5.85546875" style="18" customWidth="1"/>
    <col min="3586" max="3586" width="5.5703125" style="18" customWidth="1"/>
    <col min="3587" max="3587" width="69.28515625" style="18" customWidth="1"/>
    <col min="3588" max="3588" width="7.42578125" style="18" customWidth="1"/>
    <col min="3589" max="3840" width="9.140625" style="18"/>
    <col min="3841" max="3841" width="5.85546875" style="18" customWidth="1"/>
    <col min="3842" max="3842" width="5.5703125" style="18" customWidth="1"/>
    <col min="3843" max="3843" width="69.28515625" style="18" customWidth="1"/>
    <col min="3844" max="3844" width="7.42578125" style="18" customWidth="1"/>
    <col min="3845" max="4096" width="9.140625" style="18"/>
    <col min="4097" max="4097" width="5.85546875" style="18" customWidth="1"/>
    <col min="4098" max="4098" width="5.5703125" style="18" customWidth="1"/>
    <col min="4099" max="4099" width="69.28515625" style="18" customWidth="1"/>
    <col min="4100" max="4100" width="7.42578125" style="18" customWidth="1"/>
    <col min="4101" max="4352" width="9.140625" style="18"/>
    <col min="4353" max="4353" width="5.85546875" style="18" customWidth="1"/>
    <col min="4354" max="4354" width="5.5703125" style="18" customWidth="1"/>
    <col min="4355" max="4355" width="69.28515625" style="18" customWidth="1"/>
    <col min="4356" max="4356" width="7.42578125" style="18" customWidth="1"/>
    <col min="4357" max="4608" width="9.140625" style="18"/>
    <col min="4609" max="4609" width="5.85546875" style="18" customWidth="1"/>
    <col min="4610" max="4610" width="5.5703125" style="18" customWidth="1"/>
    <col min="4611" max="4611" width="69.28515625" style="18" customWidth="1"/>
    <col min="4612" max="4612" width="7.42578125" style="18" customWidth="1"/>
    <col min="4613" max="4864" width="9.140625" style="18"/>
    <col min="4865" max="4865" width="5.85546875" style="18" customWidth="1"/>
    <col min="4866" max="4866" width="5.5703125" style="18" customWidth="1"/>
    <col min="4867" max="4867" width="69.28515625" style="18" customWidth="1"/>
    <col min="4868" max="4868" width="7.42578125" style="18" customWidth="1"/>
    <col min="4869" max="5120" width="9.140625" style="18"/>
    <col min="5121" max="5121" width="5.85546875" style="18" customWidth="1"/>
    <col min="5122" max="5122" width="5.5703125" style="18" customWidth="1"/>
    <col min="5123" max="5123" width="69.28515625" style="18" customWidth="1"/>
    <col min="5124" max="5124" width="7.42578125" style="18" customWidth="1"/>
    <col min="5125" max="5376" width="9.140625" style="18"/>
    <col min="5377" max="5377" width="5.85546875" style="18" customWidth="1"/>
    <col min="5378" max="5378" width="5.5703125" style="18" customWidth="1"/>
    <col min="5379" max="5379" width="69.28515625" style="18" customWidth="1"/>
    <col min="5380" max="5380" width="7.42578125" style="18" customWidth="1"/>
    <col min="5381" max="5632" width="9.140625" style="18"/>
    <col min="5633" max="5633" width="5.85546875" style="18" customWidth="1"/>
    <col min="5634" max="5634" width="5.5703125" style="18" customWidth="1"/>
    <col min="5635" max="5635" width="69.28515625" style="18" customWidth="1"/>
    <col min="5636" max="5636" width="7.42578125" style="18" customWidth="1"/>
    <col min="5637" max="5888" width="9.140625" style="18"/>
    <col min="5889" max="5889" width="5.85546875" style="18" customWidth="1"/>
    <col min="5890" max="5890" width="5.5703125" style="18" customWidth="1"/>
    <col min="5891" max="5891" width="69.28515625" style="18" customWidth="1"/>
    <col min="5892" max="5892" width="7.42578125" style="18" customWidth="1"/>
    <col min="5893" max="6144" width="9.140625" style="18"/>
    <col min="6145" max="6145" width="5.85546875" style="18" customWidth="1"/>
    <col min="6146" max="6146" width="5.5703125" style="18" customWidth="1"/>
    <col min="6147" max="6147" width="69.28515625" style="18" customWidth="1"/>
    <col min="6148" max="6148" width="7.42578125" style="18" customWidth="1"/>
    <col min="6149" max="6400" width="9.140625" style="18"/>
    <col min="6401" max="6401" width="5.85546875" style="18" customWidth="1"/>
    <col min="6402" max="6402" width="5.5703125" style="18" customWidth="1"/>
    <col min="6403" max="6403" width="69.28515625" style="18" customWidth="1"/>
    <col min="6404" max="6404" width="7.42578125" style="18" customWidth="1"/>
    <col min="6405" max="6656" width="9.140625" style="18"/>
    <col min="6657" max="6657" width="5.85546875" style="18" customWidth="1"/>
    <col min="6658" max="6658" width="5.5703125" style="18" customWidth="1"/>
    <col min="6659" max="6659" width="69.28515625" style="18" customWidth="1"/>
    <col min="6660" max="6660" width="7.42578125" style="18" customWidth="1"/>
    <col min="6661" max="6912" width="9.140625" style="18"/>
    <col min="6913" max="6913" width="5.85546875" style="18" customWidth="1"/>
    <col min="6914" max="6914" width="5.5703125" style="18" customWidth="1"/>
    <col min="6915" max="6915" width="69.28515625" style="18" customWidth="1"/>
    <col min="6916" max="6916" width="7.42578125" style="18" customWidth="1"/>
    <col min="6917" max="7168" width="9.140625" style="18"/>
    <col min="7169" max="7169" width="5.85546875" style="18" customWidth="1"/>
    <col min="7170" max="7170" width="5.5703125" style="18" customWidth="1"/>
    <col min="7171" max="7171" width="69.28515625" style="18" customWidth="1"/>
    <col min="7172" max="7172" width="7.42578125" style="18" customWidth="1"/>
    <col min="7173" max="7424" width="9.140625" style="18"/>
    <col min="7425" max="7425" width="5.85546875" style="18" customWidth="1"/>
    <col min="7426" max="7426" width="5.5703125" style="18" customWidth="1"/>
    <col min="7427" max="7427" width="69.28515625" style="18" customWidth="1"/>
    <col min="7428" max="7428" width="7.42578125" style="18" customWidth="1"/>
    <col min="7429" max="7680" width="9.140625" style="18"/>
    <col min="7681" max="7681" width="5.85546875" style="18" customWidth="1"/>
    <col min="7682" max="7682" width="5.5703125" style="18" customWidth="1"/>
    <col min="7683" max="7683" width="69.28515625" style="18" customWidth="1"/>
    <col min="7684" max="7684" width="7.42578125" style="18" customWidth="1"/>
    <col min="7685" max="7936" width="9.140625" style="18"/>
    <col min="7937" max="7937" width="5.85546875" style="18" customWidth="1"/>
    <col min="7938" max="7938" width="5.5703125" style="18" customWidth="1"/>
    <col min="7939" max="7939" width="69.28515625" style="18" customWidth="1"/>
    <col min="7940" max="7940" width="7.42578125" style="18" customWidth="1"/>
    <col min="7941" max="8192" width="9.140625" style="18"/>
    <col min="8193" max="8193" width="5.85546875" style="18" customWidth="1"/>
    <col min="8194" max="8194" width="5.5703125" style="18" customWidth="1"/>
    <col min="8195" max="8195" width="69.28515625" style="18" customWidth="1"/>
    <col min="8196" max="8196" width="7.42578125" style="18" customWidth="1"/>
    <col min="8197" max="8448" width="9.140625" style="18"/>
    <col min="8449" max="8449" width="5.85546875" style="18" customWidth="1"/>
    <col min="8450" max="8450" width="5.5703125" style="18" customWidth="1"/>
    <col min="8451" max="8451" width="69.28515625" style="18" customWidth="1"/>
    <col min="8452" max="8452" width="7.42578125" style="18" customWidth="1"/>
    <col min="8453" max="8704" width="9.140625" style="18"/>
    <col min="8705" max="8705" width="5.85546875" style="18" customWidth="1"/>
    <col min="8706" max="8706" width="5.5703125" style="18" customWidth="1"/>
    <col min="8707" max="8707" width="69.28515625" style="18" customWidth="1"/>
    <col min="8708" max="8708" width="7.42578125" style="18" customWidth="1"/>
    <col min="8709" max="8960" width="9.140625" style="18"/>
    <col min="8961" max="8961" width="5.85546875" style="18" customWidth="1"/>
    <col min="8962" max="8962" width="5.5703125" style="18" customWidth="1"/>
    <col min="8963" max="8963" width="69.28515625" style="18" customWidth="1"/>
    <col min="8964" max="8964" width="7.42578125" style="18" customWidth="1"/>
    <col min="8965" max="9216" width="9.140625" style="18"/>
    <col min="9217" max="9217" width="5.85546875" style="18" customWidth="1"/>
    <col min="9218" max="9218" width="5.5703125" style="18" customWidth="1"/>
    <col min="9219" max="9219" width="69.28515625" style="18" customWidth="1"/>
    <col min="9220" max="9220" width="7.42578125" style="18" customWidth="1"/>
    <col min="9221" max="9472" width="9.140625" style="18"/>
    <col min="9473" max="9473" width="5.85546875" style="18" customWidth="1"/>
    <col min="9474" max="9474" width="5.5703125" style="18" customWidth="1"/>
    <col min="9475" max="9475" width="69.28515625" style="18" customWidth="1"/>
    <col min="9476" max="9476" width="7.42578125" style="18" customWidth="1"/>
    <col min="9477" max="9728" width="9.140625" style="18"/>
    <col min="9729" max="9729" width="5.85546875" style="18" customWidth="1"/>
    <col min="9730" max="9730" width="5.5703125" style="18" customWidth="1"/>
    <col min="9731" max="9731" width="69.28515625" style="18" customWidth="1"/>
    <col min="9732" max="9732" width="7.42578125" style="18" customWidth="1"/>
    <col min="9733" max="9984" width="9.140625" style="18"/>
    <col min="9985" max="9985" width="5.85546875" style="18" customWidth="1"/>
    <col min="9986" max="9986" width="5.5703125" style="18" customWidth="1"/>
    <col min="9987" max="9987" width="69.28515625" style="18" customWidth="1"/>
    <col min="9988" max="9988" width="7.42578125" style="18" customWidth="1"/>
    <col min="9989" max="10240" width="9.140625" style="18"/>
    <col min="10241" max="10241" width="5.85546875" style="18" customWidth="1"/>
    <col min="10242" max="10242" width="5.5703125" style="18" customWidth="1"/>
    <col min="10243" max="10243" width="69.28515625" style="18" customWidth="1"/>
    <col min="10244" max="10244" width="7.42578125" style="18" customWidth="1"/>
    <col min="10245" max="10496" width="9.140625" style="18"/>
    <col min="10497" max="10497" width="5.85546875" style="18" customWidth="1"/>
    <col min="10498" max="10498" width="5.5703125" style="18" customWidth="1"/>
    <col min="10499" max="10499" width="69.28515625" style="18" customWidth="1"/>
    <col min="10500" max="10500" width="7.42578125" style="18" customWidth="1"/>
    <col min="10501" max="10752" width="9.140625" style="18"/>
    <col min="10753" max="10753" width="5.85546875" style="18" customWidth="1"/>
    <col min="10754" max="10754" width="5.5703125" style="18" customWidth="1"/>
    <col min="10755" max="10755" width="69.28515625" style="18" customWidth="1"/>
    <col min="10756" max="10756" width="7.42578125" style="18" customWidth="1"/>
    <col min="10757" max="11008" width="9.140625" style="18"/>
    <col min="11009" max="11009" width="5.85546875" style="18" customWidth="1"/>
    <col min="11010" max="11010" width="5.5703125" style="18" customWidth="1"/>
    <col min="11011" max="11011" width="69.28515625" style="18" customWidth="1"/>
    <col min="11012" max="11012" width="7.42578125" style="18" customWidth="1"/>
    <col min="11013" max="11264" width="9.140625" style="18"/>
    <col min="11265" max="11265" width="5.85546875" style="18" customWidth="1"/>
    <col min="11266" max="11266" width="5.5703125" style="18" customWidth="1"/>
    <col min="11267" max="11267" width="69.28515625" style="18" customWidth="1"/>
    <col min="11268" max="11268" width="7.42578125" style="18" customWidth="1"/>
    <col min="11269" max="11520" width="9.140625" style="18"/>
    <col min="11521" max="11521" width="5.85546875" style="18" customWidth="1"/>
    <col min="11522" max="11522" width="5.5703125" style="18" customWidth="1"/>
    <col min="11523" max="11523" width="69.28515625" style="18" customWidth="1"/>
    <col min="11524" max="11524" width="7.42578125" style="18" customWidth="1"/>
    <col min="11525" max="11776" width="9.140625" style="18"/>
    <col min="11777" max="11777" width="5.85546875" style="18" customWidth="1"/>
    <col min="11778" max="11778" width="5.5703125" style="18" customWidth="1"/>
    <col min="11779" max="11779" width="69.28515625" style="18" customWidth="1"/>
    <col min="11780" max="11780" width="7.42578125" style="18" customWidth="1"/>
    <col min="11781" max="12032" width="9.140625" style="18"/>
    <col min="12033" max="12033" width="5.85546875" style="18" customWidth="1"/>
    <col min="12034" max="12034" width="5.5703125" style="18" customWidth="1"/>
    <col min="12035" max="12035" width="69.28515625" style="18" customWidth="1"/>
    <col min="12036" max="12036" width="7.42578125" style="18" customWidth="1"/>
    <col min="12037" max="12288" width="9.140625" style="18"/>
    <col min="12289" max="12289" width="5.85546875" style="18" customWidth="1"/>
    <col min="12290" max="12290" width="5.5703125" style="18" customWidth="1"/>
    <col min="12291" max="12291" width="69.28515625" style="18" customWidth="1"/>
    <col min="12292" max="12292" width="7.42578125" style="18" customWidth="1"/>
    <col min="12293" max="12544" width="9.140625" style="18"/>
    <col min="12545" max="12545" width="5.85546875" style="18" customWidth="1"/>
    <col min="12546" max="12546" width="5.5703125" style="18" customWidth="1"/>
    <col min="12547" max="12547" width="69.28515625" style="18" customWidth="1"/>
    <col min="12548" max="12548" width="7.42578125" style="18" customWidth="1"/>
    <col min="12549" max="12800" width="9.140625" style="18"/>
    <col min="12801" max="12801" width="5.85546875" style="18" customWidth="1"/>
    <col min="12802" max="12802" width="5.5703125" style="18" customWidth="1"/>
    <col min="12803" max="12803" width="69.28515625" style="18" customWidth="1"/>
    <col min="12804" max="12804" width="7.42578125" style="18" customWidth="1"/>
    <col min="12805" max="13056" width="9.140625" style="18"/>
    <col min="13057" max="13057" width="5.85546875" style="18" customWidth="1"/>
    <col min="13058" max="13058" width="5.5703125" style="18" customWidth="1"/>
    <col min="13059" max="13059" width="69.28515625" style="18" customWidth="1"/>
    <col min="13060" max="13060" width="7.42578125" style="18" customWidth="1"/>
    <col min="13061" max="13312" width="9.140625" style="18"/>
    <col min="13313" max="13313" width="5.85546875" style="18" customWidth="1"/>
    <col min="13314" max="13314" width="5.5703125" style="18" customWidth="1"/>
    <col min="13315" max="13315" width="69.28515625" style="18" customWidth="1"/>
    <col min="13316" max="13316" width="7.42578125" style="18" customWidth="1"/>
    <col min="13317" max="13568" width="9.140625" style="18"/>
    <col min="13569" max="13569" width="5.85546875" style="18" customWidth="1"/>
    <col min="13570" max="13570" width="5.5703125" style="18" customWidth="1"/>
    <col min="13571" max="13571" width="69.28515625" style="18" customWidth="1"/>
    <col min="13572" max="13572" width="7.42578125" style="18" customWidth="1"/>
    <col min="13573" max="13824" width="9.140625" style="18"/>
    <col min="13825" max="13825" width="5.85546875" style="18" customWidth="1"/>
    <col min="13826" max="13826" width="5.5703125" style="18" customWidth="1"/>
    <col min="13827" max="13827" width="69.28515625" style="18" customWidth="1"/>
    <col min="13828" max="13828" width="7.42578125" style="18" customWidth="1"/>
    <col min="13829" max="14080" width="9.140625" style="18"/>
    <col min="14081" max="14081" width="5.85546875" style="18" customWidth="1"/>
    <col min="14082" max="14082" width="5.5703125" style="18" customWidth="1"/>
    <col min="14083" max="14083" width="69.28515625" style="18" customWidth="1"/>
    <col min="14084" max="14084" width="7.42578125" style="18" customWidth="1"/>
    <col min="14085" max="14336" width="9.140625" style="18"/>
    <col min="14337" max="14337" width="5.85546875" style="18" customWidth="1"/>
    <col min="14338" max="14338" width="5.5703125" style="18" customWidth="1"/>
    <col min="14339" max="14339" width="69.28515625" style="18" customWidth="1"/>
    <col min="14340" max="14340" width="7.42578125" style="18" customWidth="1"/>
    <col min="14341" max="14592" width="9.140625" style="18"/>
    <col min="14593" max="14593" width="5.85546875" style="18" customWidth="1"/>
    <col min="14594" max="14594" width="5.5703125" style="18" customWidth="1"/>
    <col min="14595" max="14595" width="69.28515625" style="18" customWidth="1"/>
    <col min="14596" max="14596" width="7.42578125" style="18" customWidth="1"/>
    <col min="14597" max="14848" width="9.140625" style="18"/>
    <col min="14849" max="14849" width="5.85546875" style="18" customWidth="1"/>
    <col min="14850" max="14850" width="5.5703125" style="18" customWidth="1"/>
    <col min="14851" max="14851" width="69.28515625" style="18" customWidth="1"/>
    <col min="14852" max="14852" width="7.42578125" style="18" customWidth="1"/>
    <col min="14853" max="15104" width="9.140625" style="18"/>
    <col min="15105" max="15105" width="5.85546875" style="18" customWidth="1"/>
    <col min="15106" max="15106" width="5.5703125" style="18" customWidth="1"/>
    <col min="15107" max="15107" width="69.28515625" style="18" customWidth="1"/>
    <col min="15108" max="15108" width="7.42578125" style="18" customWidth="1"/>
    <col min="15109" max="15360" width="9.140625" style="18"/>
    <col min="15361" max="15361" width="5.85546875" style="18" customWidth="1"/>
    <col min="15362" max="15362" width="5.5703125" style="18" customWidth="1"/>
    <col min="15363" max="15363" width="69.28515625" style="18" customWidth="1"/>
    <col min="15364" max="15364" width="7.42578125" style="18" customWidth="1"/>
    <col min="15365" max="15616" width="9.140625" style="18"/>
    <col min="15617" max="15617" width="5.85546875" style="18" customWidth="1"/>
    <col min="15618" max="15618" width="5.5703125" style="18" customWidth="1"/>
    <col min="15619" max="15619" width="69.28515625" style="18" customWidth="1"/>
    <col min="15620" max="15620" width="7.42578125" style="18" customWidth="1"/>
    <col min="15621" max="15872" width="9.140625" style="18"/>
    <col min="15873" max="15873" width="5.85546875" style="18" customWidth="1"/>
    <col min="15874" max="15874" width="5.5703125" style="18" customWidth="1"/>
    <col min="15875" max="15875" width="69.28515625" style="18" customWidth="1"/>
    <col min="15876" max="15876" width="7.42578125" style="18" customWidth="1"/>
    <col min="15877" max="16128" width="9.140625" style="18"/>
    <col min="16129" max="16129" width="5.85546875" style="18" customWidth="1"/>
    <col min="16130" max="16130" width="5.5703125" style="18" customWidth="1"/>
    <col min="16131" max="16131" width="69.28515625" style="18" customWidth="1"/>
    <col min="16132" max="16132" width="7.42578125" style="18" customWidth="1"/>
    <col min="16133" max="16384" width="9.140625" style="18"/>
  </cols>
  <sheetData>
    <row r="1" spans="1:5" ht="21" customHeight="1">
      <c r="A1" s="244"/>
      <c r="B1" s="299" t="s">
        <v>184</v>
      </c>
      <c r="C1" s="299"/>
      <c r="D1" s="299"/>
    </row>
    <row r="2" spans="1:5" ht="21" customHeight="1">
      <c r="A2" s="129"/>
      <c r="B2" s="129"/>
      <c r="C2" s="129"/>
      <c r="D2" s="129"/>
    </row>
    <row r="3" spans="1:5">
      <c r="A3" s="19" t="s">
        <v>28</v>
      </c>
    </row>
    <row r="4" spans="1:5">
      <c r="A4" s="19"/>
    </row>
    <row r="5" spans="1:5">
      <c r="B5" s="18" t="s">
        <v>163</v>
      </c>
    </row>
    <row r="6" spans="1:5">
      <c r="B6" s="251" t="s">
        <v>164</v>
      </c>
      <c r="C6" s="251"/>
      <c r="D6" s="251"/>
    </row>
    <row r="8" spans="1:5">
      <c r="B8" s="25" t="s">
        <v>29</v>
      </c>
      <c r="C8" s="25" t="s">
        <v>7</v>
      </c>
      <c r="D8" s="26" t="s">
        <v>30</v>
      </c>
    </row>
    <row r="9" spans="1:5">
      <c r="B9" s="304">
        <v>1</v>
      </c>
      <c r="C9" s="20" t="s">
        <v>75</v>
      </c>
      <c r="D9" s="302">
        <v>1</v>
      </c>
    </row>
    <row r="10" spans="1:5">
      <c r="B10" s="305"/>
      <c r="C10" s="138" t="s">
        <v>76</v>
      </c>
      <c r="D10" s="303"/>
    </row>
    <row r="11" spans="1:5">
      <c r="B11" s="27">
        <v>2</v>
      </c>
      <c r="C11" s="137" t="s">
        <v>77</v>
      </c>
      <c r="D11" s="28">
        <v>1</v>
      </c>
    </row>
    <row r="12" spans="1:5">
      <c r="B12" s="27">
        <v>3</v>
      </c>
      <c r="C12" s="137" t="s">
        <v>73</v>
      </c>
      <c r="D12" s="28">
        <v>1</v>
      </c>
    </row>
    <row r="13" spans="1:5" s="20" customFormat="1" ht="21.75" thickBot="1">
      <c r="B13" s="300" t="s">
        <v>6</v>
      </c>
      <c r="C13" s="301"/>
      <c r="D13" s="30">
        <f>SUM(D9:D12)</f>
        <v>3</v>
      </c>
      <c r="E13" s="18"/>
    </row>
    <row r="14" spans="1:5" ht="21.75" thickTop="1"/>
  </sheetData>
  <mergeCells count="5">
    <mergeCell ref="B6:D6"/>
    <mergeCell ref="B9:B10"/>
    <mergeCell ref="D9:D10"/>
    <mergeCell ref="B13:C13"/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8376"/>
  <sheetViews>
    <sheetView topLeftCell="A67" zoomScale="130" zoomScaleNormal="130" workbookViewId="0">
      <selection activeCell="T75" sqref="T75"/>
    </sheetView>
  </sheetViews>
  <sheetFormatPr defaultColWidth="15" defaultRowHeight="18.75"/>
  <cols>
    <col min="1" max="1" width="4" style="131" bestFit="1" customWidth="1"/>
    <col min="2" max="2" width="35.42578125" style="131" customWidth="1"/>
    <col min="3" max="3" width="19.28515625" style="131" customWidth="1"/>
    <col min="4" max="8" width="4.42578125" style="2" bestFit="1" customWidth="1"/>
    <col min="9" max="9" width="4.5703125" style="2" bestFit="1" customWidth="1"/>
    <col min="10" max="10" width="4.42578125" style="2" bestFit="1" customWidth="1"/>
    <col min="11" max="11" width="4.5703125" style="2" bestFit="1" customWidth="1"/>
    <col min="12" max="13" width="4.42578125" style="2" bestFit="1" customWidth="1"/>
    <col min="14" max="19" width="8.28515625" style="2" hidden="1" customWidth="1"/>
    <col min="20" max="20" width="4.42578125" style="2" bestFit="1" customWidth="1"/>
    <col min="21" max="21" width="4.5703125" style="2" bestFit="1" customWidth="1"/>
    <col min="22" max="23" width="4.5703125" style="23" bestFit="1" customWidth="1"/>
    <col min="24" max="26" width="4.42578125" style="24" bestFit="1" customWidth="1"/>
    <col min="27" max="27" width="4.42578125" style="2" bestFit="1" customWidth="1"/>
    <col min="28" max="16384" width="15" style="2"/>
  </cols>
  <sheetData>
    <row r="1" spans="1:26" s="104" customFormat="1" ht="21">
      <c r="A1" s="97" t="s">
        <v>29</v>
      </c>
      <c r="B1" s="97" t="s">
        <v>0</v>
      </c>
      <c r="C1" s="97" t="s">
        <v>54</v>
      </c>
      <c r="D1" s="98">
        <v>1.1000000000000001</v>
      </c>
      <c r="E1" s="98">
        <v>1.2</v>
      </c>
      <c r="F1" s="98">
        <v>1.3</v>
      </c>
      <c r="G1" s="99">
        <v>2.1</v>
      </c>
      <c r="H1" s="99">
        <v>2.2000000000000002</v>
      </c>
      <c r="I1" s="100">
        <v>3.1</v>
      </c>
      <c r="J1" s="100">
        <v>3.2</v>
      </c>
      <c r="K1" s="100">
        <v>3.3</v>
      </c>
      <c r="L1" s="100">
        <v>3.4</v>
      </c>
      <c r="M1" s="100">
        <v>3.5</v>
      </c>
      <c r="N1" s="101">
        <v>4.0999999999999996</v>
      </c>
      <c r="O1" s="101" t="s">
        <v>1</v>
      </c>
      <c r="P1" s="101">
        <v>4.2</v>
      </c>
      <c r="Q1" s="101" t="s">
        <v>2</v>
      </c>
      <c r="R1" s="102">
        <v>4.3</v>
      </c>
      <c r="S1" s="102">
        <v>4.4000000000000004</v>
      </c>
      <c r="T1" s="134">
        <v>4.0999999999999996</v>
      </c>
      <c r="U1" s="134">
        <v>4.2</v>
      </c>
      <c r="V1" s="134">
        <v>4.3</v>
      </c>
      <c r="W1" s="134">
        <v>4.4000000000000004</v>
      </c>
      <c r="X1" s="103">
        <v>5.0999999999999996</v>
      </c>
      <c r="Y1" s="103">
        <v>5.2</v>
      </c>
      <c r="Z1" s="103">
        <v>5.3</v>
      </c>
    </row>
    <row r="2" spans="1:26">
      <c r="A2" s="130">
        <v>1</v>
      </c>
      <c r="B2" s="130" t="s">
        <v>57</v>
      </c>
      <c r="C2" s="130" t="s">
        <v>55</v>
      </c>
      <c r="D2" s="91">
        <v>5</v>
      </c>
      <c r="E2" s="91">
        <v>5</v>
      </c>
      <c r="F2" s="91">
        <v>5</v>
      </c>
      <c r="G2" s="92">
        <v>5</v>
      </c>
      <c r="H2" s="92">
        <v>4</v>
      </c>
      <c r="I2" s="93">
        <v>5</v>
      </c>
      <c r="J2" s="93">
        <v>4</v>
      </c>
      <c r="K2" s="93">
        <v>5</v>
      </c>
      <c r="L2" s="93">
        <v>5</v>
      </c>
      <c r="M2" s="93">
        <v>5</v>
      </c>
      <c r="N2" s="94">
        <v>3</v>
      </c>
      <c r="O2" s="94">
        <v>3</v>
      </c>
      <c r="P2" s="94">
        <v>4</v>
      </c>
      <c r="Q2" s="94">
        <v>4</v>
      </c>
      <c r="R2" s="95">
        <v>5</v>
      </c>
      <c r="S2" s="95">
        <v>5</v>
      </c>
      <c r="T2" s="135">
        <v>1</v>
      </c>
      <c r="U2" s="135">
        <v>4</v>
      </c>
      <c r="V2" s="135">
        <v>5</v>
      </c>
      <c r="W2" s="135">
        <v>5</v>
      </c>
      <c r="X2" s="96">
        <v>4</v>
      </c>
      <c r="Y2" s="96">
        <v>4</v>
      </c>
      <c r="Z2" s="96">
        <v>5</v>
      </c>
    </row>
    <row r="3" spans="1:26">
      <c r="A3" s="130">
        <v>2</v>
      </c>
      <c r="B3" s="130" t="s">
        <v>39</v>
      </c>
      <c r="C3" s="130" t="s">
        <v>55</v>
      </c>
      <c r="D3" s="91">
        <v>5</v>
      </c>
      <c r="E3" s="91">
        <v>5</v>
      </c>
      <c r="F3" s="91">
        <v>5</v>
      </c>
      <c r="G3" s="92">
        <v>5</v>
      </c>
      <c r="H3" s="92">
        <v>5</v>
      </c>
      <c r="I3" s="93">
        <v>5</v>
      </c>
      <c r="J3" s="93">
        <v>3</v>
      </c>
      <c r="K3" s="93">
        <v>5</v>
      </c>
      <c r="L3" s="93">
        <v>5</v>
      </c>
      <c r="M3" s="93">
        <v>5</v>
      </c>
      <c r="N3" s="94">
        <v>4</v>
      </c>
      <c r="O3" s="94">
        <v>4</v>
      </c>
      <c r="P3" s="94">
        <v>4</v>
      </c>
      <c r="Q3" s="94">
        <v>4</v>
      </c>
      <c r="R3" s="95">
        <v>5</v>
      </c>
      <c r="S3" s="95">
        <v>5</v>
      </c>
      <c r="T3" s="135">
        <v>2</v>
      </c>
      <c r="U3" s="135">
        <v>4</v>
      </c>
      <c r="V3" s="135">
        <v>5</v>
      </c>
      <c r="W3" s="135">
        <v>4</v>
      </c>
      <c r="X3" s="96">
        <v>4</v>
      </c>
      <c r="Y3" s="96">
        <v>4</v>
      </c>
      <c r="Z3" s="96">
        <v>4</v>
      </c>
    </row>
    <row r="4" spans="1:26">
      <c r="A4" s="130">
        <v>3</v>
      </c>
      <c r="B4" s="130" t="s">
        <v>37</v>
      </c>
      <c r="C4" s="130" t="s">
        <v>55</v>
      </c>
      <c r="D4" s="91">
        <v>4</v>
      </c>
      <c r="E4" s="91">
        <v>5</v>
      </c>
      <c r="F4" s="91">
        <v>5</v>
      </c>
      <c r="G4" s="92">
        <v>4</v>
      </c>
      <c r="H4" s="92">
        <v>4</v>
      </c>
      <c r="I4" s="93">
        <v>4</v>
      </c>
      <c r="J4" s="93">
        <v>4</v>
      </c>
      <c r="K4" s="93">
        <v>4</v>
      </c>
      <c r="L4" s="93">
        <v>4</v>
      </c>
      <c r="M4" s="93">
        <v>4</v>
      </c>
      <c r="N4" s="94">
        <v>4</v>
      </c>
      <c r="O4" s="94">
        <v>4</v>
      </c>
      <c r="P4" s="94">
        <v>4</v>
      </c>
      <c r="Q4" s="94">
        <v>4</v>
      </c>
      <c r="R4" s="95">
        <v>4</v>
      </c>
      <c r="S4" s="95">
        <v>4</v>
      </c>
      <c r="T4" s="135">
        <v>3</v>
      </c>
      <c r="U4" s="135">
        <v>5</v>
      </c>
      <c r="V4" s="135">
        <v>5</v>
      </c>
      <c r="W4" s="135">
        <v>5</v>
      </c>
      <c r="X4" s="96">
        <v>4</v>
      </c>
      <c r="Y4" s="96">
        <v>4</v>
      </c>
      <c r="Z4" s="96">
        <v>4</v>
      </c>
    </row>
    <row r="5" spans="1:26">
      <c r="A5" s="130">
        <v>4</v>
      </c>
      <c r="B5" s="130" t="s">
        <v>37</v>
      </c>
      <c r="C5" s="130" t="s">
        <v>55</v>
      </c>
      <c r="D5" s="91">
        <v>4</v>
      </c>
      <c r="E5" s="91">
        <v>5</v>
      </c>
      <c r="F5" s="91">
        <v>5</v>
      </c>
      <c r="G5" s="92">
        <v>5</v>
      </c>
      <c r="H5" s="92">
        <v>5</v>
      </c>
      <c r="I5" s="93">
        <v>5</v>
      </c>
      <c r="J5" s="93">
        <v>5</v>
      </c>
      <c r="K5" s="93">
        <v>4</v>
      </c>
      <c r="L5" s="93">
        <v>4</v>
      </c>
      <c r="M5" s="93">
        <v>5</v>
      </c>
      <c r="N5" s="94">
        <v>4</v>
      </c>
      <c r="O5" s="94">
        <v>4</v>
      </c>
      <c r="P5" s="94">
        <v>4</v>
      </c>
      <c r="Q5" s="94">
        <v>4</v>
      </c>
      <c r="R5" s="95">
        <v>4</v>
      </c>
      <c r="S5" s="95">
        <v>4</v>
      </c>
      <c r="T5" s="135">
        <v>3</v>
      </c>
      <c r="U5" s="135">
        <v>4</v>
      </c>
      <c r="V5" s="135">
        <v>4</v>
      </c>
      <c r="W5" s="135">
        <v>4</v>
      </c>
      <c r="X5" s="96">
        <v>4</v>
      </c>
      <c r="Y5" s="96">
        <v>4</v>
      </c>
      <c r="Z5" s="96">
        <v>4</v>
      </c>
    </row>
    <row r="6" spans="1:26">
      <c r="A6" s="130">
        <v>5</v>
      </c>
      <c r="B6" s="130" t="s">
        <v>49</v>
      </c>
      <c r="C6" s="130" t="s">
        <v>55</v>
      </c>
      <c r="D6" s="91">
        <v>5</v>
      </c>
      <c r="E6" s="91">
        <v>5</v>
      </c>
      <c r="F6" s="91">
        <v>5</v>
      </c>
      <c r="G6" s="92">
        <v>5</v>
      </c>
      <c r="H6" s="92">
        <v>5</v>
      </c>
      <c r="I6" s="93">
        <v>5</v>
      </c>
      <c r="J6" s="93">
        <v>4</v>
      </c>
      <c r="K6" s="93">
        <v>5</v>
      </c>
      <c r="L6" s="93">
        <v>5</v>
      </c>
      <c r="M6" s="93">
        <v>5</v>
      </c>
      <c r="N6" s="94">
        <v>1</v>
      </c>
      <c r="O6" s="94">
        <v>4</v>
      </c>
      <c r="P6" s="94">
        <v>4</v>
      </c>
      <c r="Q6" s="94">
        <v>4</v>
      </c>
      <c r="R6" s="95">
        <v>5</v>
      </c>
      <c r="S6" s="95">
        <v>5</v>
      </c>
      <c r="T6" s="135">
        <v>2</v>
      </c>
      <c r="U6" s="135">
        <v>5</v>
      </c>
      <c r="V6" s="135">
        <v>5</v>
      </c>
      <c r="W6" s="135">
        <v>5</v>
      </c>
      <c r="X6" s="96">
        <v>4</v>
      </c>
      <c r="Y6" s="96">
        <v>5</v>
      </c>
      <c r="Z6" s="96">
        <v>5</v>
      </c>
    </row>
    <row r="7" spans="1:26">
      <c r="A7" s="130">
        <v>6</v>
      </c>
      <c r="B7" s="130" t="s">
        <v>39</v>
      </c>
      <c r="C7" s="130" t="s">
        <v>55</v>
      </c>
      <c r="D7" s="91">
        <v>5</v>
      </c>
      <c r="E7" s="91">
        <v>5</v>
      </c>
      <c r="F7" s="91">
        <v>5</v>
      </c>
      <c r="G7" s="92">
        <v>4</v>
      </c>
      <c r="H7" s="92">
        <v>4</v>
      </c>
      <c r="I7" s="93">
        <v>4</v>
      </c>
      <c r="J7" s="93">
        <v>3</v>
      </c>
      <c r="K7" s="93">
        <v>4</v>
      </c>
      <c r="L7" s="93">
        <v>4</v>
      </c>
      <c r="M7" s="93">
        <v>5</v>
      </c>
      <c r="N7" s="94">
        <v>3</v>
      </c>
      <c r="O7" s="94">
        <v>3</v>
      </c>
      <c r="P7" s="94">
        <v>4</v>
      </c>
      <c r="Q7" s="94">
        <v>4</v>
      </c>
      <c r="R7" s="95">
        <v>5</v>
      </c>
      <c r="S7" s="95">
        <v>4</v>
      </c>
      <c r="T7" s="135">
        <v>2</v>
      </c>
      <c r="U7" s="135">
        <v>4</v>
      </c>
      <c r="V7" s="135">
        <v>5</v>
      </c>
      <c r="W7" s="135">
        <v>5</v>
      </c>
      <c r="X7" s="96">
        <v>5</v>
      </c>
      <c r="Y7" s="96">
        <v>5</v>
      </c>
      <c r="Z7" s="96">
        <v>5</v>
      </c>
    </row>
    <row r="8" spans="1:26">
      <c r="A8" s="130">
        <v>7</v>
      </c>
      <c r="B8" s="130" t="s">
        <v>61</v>
      </c>
      <c r="C8" s="130" t="s">
        <v>55</v>
      </c>
      <c r="D8" s="91">
        <v>4</v>
      </c>
      <c r="E8" s="91">
        <v>4</v>
      </c>
      <c r="F8" s="91">
        <v>4</v>
      </c>
      <c r="G8" s="92">
        <v>5</v>
      </c>
      <c r="H8" s="92">
        <v>5</v>
      </c>
      <c r="I8" s="93">
        <v>5</v>
      </c>
      <c r="J8" s="93">
        <v>5</v>
      </c>
      <c r="K8" s="93">
        <v>5</v>
      </c>
      <c r="L8" s="93">
        <v>5</v>
      </c>
      <c r="M8" s="93">
        <v>5</v>
      </c>
      <c r="N8" s="94">
        <v>1</v>
      </c>
      <c r="O8" s="94">
        <v>1</v>
      </c>
      <c r="P8" s="94">
        <v>3</v>
      </c>
      <c r="Q8" s="94">
        <v>3</v>
      </c>
      <c r="R8" s="95">
        <v>4</v>
      </c>
      <c r="S8" s="95">
        <v>4</v>
      </c>
      <c r="T8" s="135">
        <v>3</v>
      </c>
      <c r="U8" s="135">
        <v>4</v>
      </c>
      <c r="V8" s="135">
        <v>3</v>
      </c>
      <c r="W8" s="135">
        <v>4</v>
      </c>
      <c r="X8" s="96">
        <v>4</v>
      </c>
      <c r="Y8" s="96">
        <v>4</v>
      </c>
      <c r="Z8" s="96">
        <v>4</v>
      </c>
    </row>
    <row r="9" spans="1:26">
      <c r="A9" s="130">
        <v>8</v>
      </c>
      <c r="B9" s="130" t="s">
        <v>57</v>
      </c>
      <c r="C9" s="130" t="s">
        <v>55</v>
      </c>
      <c r="D9" s="91">
        <v>5</v>
      </c>
      <c r="E9" s="91">
        <v>5</v>
      </c>
      <c r="F9" s="91">
        <v>5</v>
      </c>
      <c r="G9" s="92">
        <v>5</v>
      </c>
      <c r="H9" s="92">
        <v>5</v>
      </c>
      <c r="I9" s="93">
        <v>5</v>
      </c>
      <c r="J9" s="93">
        <v>5</v>
      </c>
      <c r="K9" s="93">
        <v>5</v>
      </c>
      <c r="L9" s="93">
        <v>5</v>
      </c>
      <c r="M9" s="93">
        <v>5</v>
      </c>
      <c r="N9" s="94">
        <v>2</v>
      </c>
      <c r="O9" s="94">
        <v>2</v>
      </c>
      <c r="P9" s="94">
        <v>2</v>
      </c>
      <c r="Q9" s="94">
        <v>4</v>
      </c>
      <c r="R9" s="95">
        <v>5</v>
      </c>
      <c r="S9" s="95">
        <v>5</v>
      </c>
      <c r="T9" s="135">
        <v>4</v>
      </c>
      <c r="U9" s="135">
        <v>5</v>
      </c>
      <c r="V9" s="135">
        <v>5</v>
      </c>
      <c r="W9" s="135">
        <v>5</v>
      </c>
      <c r="X9" s="96">
        <v>4</v>
      </c>
      <c r="Y9" s="96">
        <v>5</v>
      </c>
      <c r="Z9" s="96">
        <v>5</v>
      </c>
    </row>
    <row r="10" spans="1:26">
      <c r="A10" s="130">
        <v>9</v>
      </c>
      <c r="B10" s="130" t="s">
        <v>39</v>
      </c>
      <c r="C10" s="130" t="s">
        <v>55</v>
      </c>
      <c r="D10" s="91">
        <v>5</v>
      </c>
      <c r="E10" s="91">
        <v>5</v>
      </c>
      <c r="F10" s="91">
        <v>5</v>
      </c>
      <c r="G10" s="92">
        <v>5</v>
      </c>
      <c r="H10" s="92">
        <v>5</v>
      </c>
      <c r="I10" s="93">
        <v>5</v>
      </c>
      <c r="J10" s="93">
        <v>5</v>
      </c>
      <c r="K10" s="93">
        <v>5</v>
      </c>
      <c r="L10" s="93">
        <v>5</v>
      </c>
      <c r="M10" s="93">
        <v>5</v>
      </c>
      <c r="N10" s="94">
        <v>2</v>
      </c>
      <c r="O10" s="94">
        <v>2</v>
      </c>
      <c r="P10" s="94">
        <v>3</v>
      </c>
      <c r="Q10" s="94">
        <v>3</v>
      </c>
      <c r="R10" s="95">
        <v>5</v>
      </c>
      <c r="S10" s="95">
        <v>4</v>
      </c>
      <c r="T10" s="135">
        <v>1</v>
      </c>
      <c r="U10" s="135">
        <v>4</v>
      </c>
      <c r="V10" s="135">
        <v>5</v>
      </c>
      <c r="W10" s="135">
        <v>5</v>
      </c>
      <c r="X10" s="96">
        <v>4</v>
      </c>
      <c r="Y10" s="96">
        <v>5</v>
      </c>
      <c r="Z10" s="96">
        <v>5</v>
      </c>
    </row>
    <row r="11" spans="1:26">
      <c r="A11" s="130">
        <v>10</v>
      </c>
      <c r="B11" s="130" t="s">
        <v>37</v>
      </c>
      <c r="C11" s="130" t="s">
        <v>55</v>
      </c>
      <c r="D11" s="91">
        <v>4</v>
      </c>
      <c r="E11" s="91">
        <v>4</v>
      </c>
      <c r="F11" s="91">
        <v>5</v>
      </c>
      <c r="G11" s="92">
        <v>4</v>
      </c>
      <c r="H11" s="92">
        <v>4</v>
      </c>
      <c r="I11" s="93">
        <v>5</v>
      </c>
      <c r="J11" s="93">
        <v>5</v>
      </c>
      <c r="K11" s="93">
        <v>5</v>
      </c>
      <c r="L11" s="93">
        <v>4</v>
      </c>
      <c r="M11" s="93">
        <v>5</v>
      </c>
      <c r="N11" s="94">
        <v>2</v>
      </c>
      <c r="O11" s="94">
        <v>4</v>
      </c>
      <c r="P11" s="94">
        <v>4</v>
      </c>
      <c r="Q11" s="94">
        <v>4</v>
      </c>
      <c r="R11" s="95">
        <v>4</v>
      </c>
      <c r="S11" s="95">
        <v>4</v>
      </c>
      <c r="T11" s="135">
        <v>2</v>
      </c>
      <c r="U11" s="135">
        <v>4</v>
      </c>
      <c r="V11" s="135">
        <v>5</v>
      </c>
      <c r="W11" s="135">
        <v>5</v>
      </c>
      <c r="X11" s="96">
        <v>4</v>
      </c>
      <c r="Y11" s="96">
        <v>4</v>
      </c>
      <c r="Z11" s="96">
        <v>4</v>
      </c>
    </row>
    <row r="12" spans="1:26">
      <c r="A12" s="130">
        <v>11</v>
      </c>
      <c r="B12" s="130" t="s">
        <v>34</v>
      </c>
      <c r="C12" s="130" t="s">
        <v>55</v>
      </c>
      <c r="D12" s="91">
        <v>4</v>
      </c>
      <c r="E12" s="91">
        <v>4</v>
      </c>
      <c r="F12" s="91">
        <v>4</v>
      </c>
      <c r="G12" s="92">
        <v>4</v>
      </c>
      <c r="H12" s="92">
        <v>4</v>
      </c>
      <c r="I12" s="93">
        <v>4</v>
      </c>
      <c r="J12" s="93">
        <v>4</v>
      </c>
      <c r="K12" s="93">
        <v>4</v>
      </c>
      <c r="L12" s="93">
        <v>4</v>
      </c>
      <c r="M12" s="93">
        <v>4</v>
      </c>
      <c r="N12" s="94"/>
      <c r="O12" s="94"/>
      <c r="P12" s="94"/>
      <c r="Q12" s="94"/>
      <c r="R12" s="95"/>
      <c r="S12" s="95"/>
      <c r="T12" s="135">
        <v>4</v>
      </c>
      <c r="U12" s="135">
        <v>4</v>
      </c>
      <c r="V12" s="135">
        <v>4</v>
      </c>
      <c r="W12" s="135">
        <v>4</v>
      </c>
      <c r="X12" s="96">
        <v>4</v>
      </c>
      <c r="Y12" s="96">
        <v>4</v>
      </c>
      <c r="Z12" s="96">
        <v>4</v>
      </c>
    </row>
    <row r="13" spans="1:26">
      <c r="A13" s="130">
        <v>12</v>
      </c>
      <c r="B13" s="130" t="s">
        <v>57</v>
      </c>
      <c r="C13" s="130" t="s">
        <v>55</v>
      </c>
      <c r="D13" s="91">
        <v>5</v>
      </c>
      <c r="E13" s="91">
        <v>5</v>
      </c>
      <c r="F13" s="91">
        <v>5</v>
      </c>
      <c r="G13" s="92">
        <v>4</v>
      </c>
      <c r="H13" s="92">
        <v>4</v>
      </c>
      <c r="I13" s="93">
        <v>4</v>
      </c>
      <c r="J13" s="93">
        <v>4</v>
      </c>
      <c r="K13" s="93">
        <v>4</v>
      </c>
      <c r="L13" s="93">
        <v>4</v>
      </c>
      <c r="M13" s="93">
        <v>4</v>
      </c>
      <c r="N13" s="94"/>
      <c r="O13" s="94"/>
      <c r="P13" s="94"/>
      <c r="Q13" s="94"/>
      <c r="R13" s="95"/>
      <c r="S13" s="95"/>
      <c r="T13" s="135">
        <v>2</v>
      </c>
      <c r="U13" s="135">
        <v>5</v>
      </c>
      <c r="V13" s="135">
        <v>5</v>
      </c>
      <c r="W13" s="135">
        <v>5</v>
      </c>
      <c r="X13" s="96">
        <v>5</v>
      </c>
      <c r="Y13" s="96">
        <v>5</v>
      </c>
      <c r="Z13" s="96">
        <v>5</v>
      </c>
    </row>
    <row r="14" spans="1:26">
      <c r="A14" s="130">
        <v>13</v>
      </c>
      <c r="B14" s="130" t="s">
        <v>39</v>
      </c>
      <c r="C14" s="130" t="s">
        <v>55</v>
      </c>
      <c r="D14" s="91">
        <v>5</v>
      </c>
      <c r="E14" s="91">
        <v>5</v>
      </c>
      <c r="F14" s="91">
        <v>5</v>
      </c>
      <c r="G14" s="92">
        <v>5</v>
      </c>
      <c r="H14" s="92">
        <v>5</v>
      </c>
      <c r="I14" s="93">
        <v>5</v>
      </c>
      <c r="J14" s="93">
        <v>5</v>
      </c>
      <c r="K14" s="93">
        <v>5</v>
      </c>
      <c r="L14" s="93">
        <v>5</v>
      </c>
      <c r="M14" s="93">
        <v>5</v>
      </c>
      <c r="N14" s="94"/>
      <c r="O14" s="94"/>
      <c r="P14" s="94"/>
      <c r="Q14" s="94"/>
      <c r="R14" s="95"/>
      <c r="S14" s="95"/>
      <c r="T14" s="135">
        <v>3</v>
      </c>
      <c r="U14" s="135">
        <v>4</v>
      </c>
      <c r="V14" s="135">
        <v>4</v>
      </c>
      <c r="W14" s="135">
        <v>4</v>
      </c>
      <c r="X14" s="96">
        <v>3</v>
      </c>
      <c r="Y14" s="96">
        <v>3</v>
      </c>
      <c r="Z14" s="96">
        <v>4</v>
      </c>
    </row>
    <row r="15" spans="1:26">
      <c r="A15" s="130">
        <v>14</v>
      </c>
      <c r="B15" s="130" t="s">
        <v>64</v>
      </c>
      <c r="C15" s="130" t="s">
        <v>55</v>
      </c>
      <c r="D15" s="91">
        <v>5</v>
      </c>
      <c r="E15" s="91">
        <v>5</v>
      </c>
      <c r="F15" s="91">
        <v>5</v>
      </c>
      <c r="G15" s="92">
        <v>5</v>
      </c>
      <c r="H15" s="92">
        <v>5</v>
      </c>
      <c r="I15" s="93">
        <v>5</v>
      </c>
      <c r="J15" s="93">
        <v>5</v>
      </c>
      <c r="K15" s="93">
        <v>5</v>
      </c>
      <c r="L15" s="93">
        <v>5</v>
      </c>
      <c r="M15" s="93">
        <v>5</v>
      </c>
      <c r="N15" s="94"/>
      <c r="O15" s="94"/>
      <c r="P15" s="94"/>
      <c r="Q15" s="94"/>
      <c r="R15" s="95"/>
      <c r="S15" s="95"/>
      <c r="T15" s="135">
        <v>1</v>
      </c>
      <c r="U15" s="135">
        <v>4</v>
      </c>
      <c r="V15" s="135">
        <v>5</v>
      </c>
      <c r="W15" s="135">
        <v>5</v>
      </c>
      <c r="X15" s="96">
        <v>5</v>
      </c>
      <c r="Y15" s="96">
        <v>5</v>
      </c>
      <c r="Z15" s="96">
        <v>5</v>
      </c>
    </row>
    <row r="16" spans="1:26">
      <c r="A16" s="130">
        <v>15</v>
      </c>
      <c r="B16" s="130" t="s">
        <v>34</v>
      </c>
      <c r="C16" s="130" t="s">
        <v>55</v>
      </c>
      <c r="D16" s="91">
        <v>5</v>
      </c>
      <c r="E16" s="91">
        <v>5</v>
      </c>
      <c r="F16" s="91">
        <v>5</v>
      </c>
      <c r="G16" s="92">
        <v>5</v>
      </c>
      <c r="H16" s="92">
        <v>5</v>
      </c>
      <c r="I16" s="93">
        <v>5</v>
      </c>
      <c r="J16" s="93">
        <v>4</v>
      </c>
      <c r="K16" s="93">
        <v>5</v>
      </c>
      <c r="L16" s="93">
        <v>5</v>
      </c>
      <c r="M16" s="93">
        <v>5</v>
      </c>
      <c r="N16" s="94"/>
      <c r="O16" s="94"/>
      <c r="P16" s="94"/>
      <c r="Q16" s="94"/>
      <c r="R16" s="95"/>
      <c r="S16" s="95"/>
      <c r="T16" s="135">
        <v>1</v>
      </c>
      <c r="U16" s="135">
        <v>4</v>
      </c>
      <c r="V16" s="135">
        <v>4</v>
      </c>
      <c r="W16" s="135">
        <v>5</v>
      </c>
      <c r="X16" s="96">
        <v>4</v>
      </c>
      <c r="Y16" s="96">
        <v>4</v>
      </c>
      <c r="Z16" s="96">
        <v>5</v>
      </c>
    </row>
    <row r="17" spans="1:26" ht="37.5">
      <c r="A17" s="130">
        <v>16</v>
      </c>
      <c r="B17" s="130" t="s">
        <v>65</v>
      </c>
      <c r="C17" s="130" t="s">
        <v>55</v>
      </c>
      <c r="D17" s="91">
        <v>4</v>
      </c>
      <c r="E17" s="91">
        <v>4</v>
      </c>
      <c r="F17" s="91">
        <v>5</v>
      </c>
      <c r="G17" s="92">
        <v>5</v>
      </c>
      <c r="H17" s="92">
        <v>5</v>
      </c>
      <c r="I17" s="93">
        <v>5</v>
      </c>
      <c r="J17" s="93">
        <v>5</v>
      </c>
      <c r="K17" s="93">
        <v>5</v>
      </c>
      <c r="L17" s="93">
        <v>5</v>
      </c>
      <c r="M17" s="93">
        <v>5</v>
      </c>
      <c r="N17" s="94"/>
      <c r="O17" s="94"/>
      <c r="P17" s="94"/>
      <c r="Q17" s="94"/>
      <c r="R17" s="95"/>
      <c r="S17" s="95"/>
      <c r="T17" s="135">
        <v>1</v>
      </c>
      <c r="U17" s="135">
        <v>4</v>
      </c>
      <c r="V17" s="135">
        <v>4</v>
      </c>
      <c r="W17" s="135">
        <v>4</v>
      </c>
      <c r="X17" s="96">
        <v>4</v>
      </c>
      <c r="Y17" s="96">
        <v>4</v>
      </c>
      <c r="Z17" s="96">
        <v>4</v>
      </c>
    </row>
    <row r="18" spans="1:26">
      <c r="A18" s="130">
        <v>17</v>
      </c>
      <c r="B18" s="130" t="s">
        <v>45</v>
      </c>
      <c r="C18" s="130" t="s">
        <v>55</v>
      </c>
      <c r="D18" s="91">
        <v>5</v>
      </c>
      <c r="E18" s="91">
        <v>5</v>
      </c>
      <c r="F18" s="91">
        <v>5</v>
      </c>
      <c r="G18" s="92">
        <v>5</v>
      </c>
      <c r="H18" s="92">
        <v>5</v>
      </c>
      <c r="I18" s="93">
        <v>5</v>
      </c>
      <c r="J18" s="93">
        <v>4</v>
      </c>
      <c r="K18" s="93">
        <v>5</v>
      </c>
      <c r="L18" s="93">
        <v>5</v>
      </c>
      <c r="M18" s="93">
        <v>5</v>
      </c>
      <c r="N18" s="94"/>
      <c r="O18" s="94"/>
      <c r="P18" s="94"/>
      <c r="Q18" s="94"/>
      <c r="R18" s="95"/>
      <c r="S18" s="95"/>
      <c r="T18" s="135">
        <v>2</v>
      </c>
      <c r="U18" s="135">
        <v>4</v>
      </c>
      <c r="V18" s="135">
        <v>5</v>
      </c>
      <c r="W18" s="135">
        <v>5</v>
      </c>
      <c r="X18" s="96">
        <v>4</v>
      </c>
      <c r="Y18" s="96">
        <v>4</v>
      </c>
      <c r="Z18" s="96">
        <v>5</v>
      </c>
    </row>
    <row r="19" spans="1:26">
      <c r="A19" s="130">
        <v>18</v>
      </c>
      <c r="B19" s="130" t="s">
        <v>39</v>
      </c>
      <c r="C19" s="130" t="s">
        <v>55</v>
      </c>
      <c r="D19" s="91">
        <v>4</v>
      </c>
      <c r="E19" s="91">
        <v>4</v>
      </c>
      <c r="F19" s="91">
        <v>4</v>
      </c>
      <c r="G19" s="92">
        <v>4</v>
      </c>
      <c r="H19" s="92">
        <v>4</v>
      </c>
      <c r="I19" s="93">
        <v>4</v>
      </c>
      <c r="J19" s="93">
        <v>4</v>
      </c>
      <c r="K19" s="93">
        <v>4</v>
      </c>
      <c r="L19" s="93">
        <v>4</v>
      </c>
      <c r="M19" s="93">
        <v>4</v>
      </c>
      <c r="N19" s="94"/>
      <c r="O19" s="94"/>
      <c r="P19" s="94"/>
      <c r="Q19" s="94"/>
      <c r="R19" s="95"/>
      <c r="S19" s="95"/>
      <c r="T19" s="135">
        <v>1</v>
      </c>
      <c r="U19" s="135">
        <v>4</v>
      </c>
      <c r="V19" s="135">
        <v>4</v>
      </c>
      <c r="W19" s="135">
        <v>4</v>
      </c>
      <c r="X19" s="96">
        <v>3</v>
      </c>
      <c r="Y19" s="96">
        <v>3</v>
      </c>
      <c r="Z19" s="96">
        <v>4</v>
      </c>
    </row>
    <row r="20" spans="1:26">
      <c r="A20" s="130">
        <v>19</v>
      </c>
      <c r="B20" s="130" t="s">
        <v>45</v>
      </c>
      <c r="C20" s="130" t="s">
        <v>55</v>
      </c>
      <c r="D20" s="91">
        <v>5</v>
      </c>
      <c r="E20" s="91">
        <v>5</v>
      </c>
      <c r="F20" s="91">
        <v>5</v>
      </c>
      <c r="G20" s="92">
        <v>5</v>
      </c>
      <c r="H20" s="92">
        <v>5</v>
      </c>
      <c r="I20" s="93">
        <v>5</v>
      </c>
      <c r="J20" s="93">
        <v>4</v>
      </c>
      <c r="K20" s="93">
        <v>5</v>
      </c>
      <c r="L20" s="93">
        <v>5</v>
      </c>
      <c r="M20" s="93">
        <v>5</v>
      </c>
      <c r="N20" s="94"/>
      <c r="O20" s="94"/>
      <c r="P20" s="94"/>
      <c r="Q20" s="94"/>
      <c r="R20" s="95"/>
      <c r="S20" s="95"/>
      <c r="T20" s="135">
        <v>2</v>
      </c>
      <c r="U20" s="135">
        <v>4</v>
      </c>
      <c r="V20" s="135">
        <v>4</v>
      </c>
      <c r="W20" s="135">
        <v>4</v>
      </c>
      <c r="X20" s="96">
        <v>4</v>
      </c>
      <c r="Y20" s="96">
        <v>4</v>
      </c>
      <c r="Z20" s="96">
        <v>5</v>
      </c>
    </row>
    <row r="21" spans="1:26">
      <c r="A21" s="130">
        <v>20</v>
      </c>
      <c r="B21" s="130" t="s">
        <v>39</v>
      </c>
      <c r="C21" s="130" t="s">
        <v>55</v>
      </c>
      <c r="D21" s="91">
        <v>4</v>
      </c>
      <c r="E21" s="91">
        <v>4</v>
      </c>
      <c r="F21" s="91">
        <v>4</v>
      </c>
      <c r="G21" s="92">
        <v>4</v>
      </c>
      <c r="H21" s="92">
        <v>4</v>
      </c>
      <c r="I21" s="93">
        <v>4</v>
      </c>
      <c r="J21" s="93">
        <v>4</v>
      </c>
      <c r="K21" s="93">
        <v>4</v>
      </c>
      <c r="L21" s="93">
        <v>4</v>
      </c>
      <c r="M21" s="93">
        <v>4</v>
      </c>
      <c r="N21" s="94"/>
      <c r="O21" s="94"/>
      <c r="P21" s="94"/>
      <c r="Q21" s="94"/>
      <c r="R21" s="95"/>
      <c r="S21" s="95"/>
      <c r="T21" s="135">
        <v>2</v>
      </c>
      <c r="U21" s="135">
        <v>3</v>
      </c>
      <c r="V21" s="135">
        <v>3</v>
      </c>
      <c r="W21" s="135">
        <v>3</v>
      </c>
      <c r="X21" s="96">
        <v>3</v>
      </c>
      <c r="Y21" s="96">
        <v>3</v>
      </c>
      <c r="Z21" s="96">
        <v>3</v>
      </c>
    </row>
    <row r="22" spans="1:26">
      <c r="A22" s="130">
        <v>21</v>
      </c>
      <c r="B22" s="130" t="s">
        <v>45</v>
      </c>
      <c r="C22" s="130" t="s">
        <v>55</v>
      </c>
      <c r="D22" s="91">
        <v>5</v>
      </c>
      <c r="E22" s="91">
        <v>5</v>
      </c>
      <c r="F22" s="91">
        <v>5</v>
      </c>
      <c r="G22" s="92">
        <v>5</v>
      </c>
      <c r="H22" s="92">
        <v>5</v>
      </c>
      <c r="I22" s="93">
        <v>5</v>
      </c>
      <c r="J22" s="93">
        <v>3</v>
      </c>
      <c r="K22" s="93">
        <v>5</v>
      </c>
      <c r="L22" s="93">
        <v>5</v>
      </c>
      <c r="M22" s="93">
        <v>5</v>
      </c>
      <c r="N22" s="94"/>
      <c r="O22" s="94"/>
      <c r="P22" s="94"/>
      <c r="Q22" s="94"/>
      <c r="R22" s="95"/>
      <c r="S22" s="95"/>
      <c r="T22" s="135">
        <v>1</v>
      </c>
      <c r="U22" s="135">
        <v>3</v>
      </c>
      <c r="V22" s="135">
        <v>4</v>
      </c>
      <c r="W22" s="135">
        <v>4</v>
      </c>
      <c r="X22" s="96">
        <v>3</v>
      </c>
      <c r="Y22" s="96">
        <v>4</v>
      </c>
      <c r="Z22" s="96">
        <v>3</v>
      </c>
    </row>
    <row r="23" spans="1:26">
      <c r="A23" s="130">
        <v>22</v>
      </c>
      <c r="B23" s="130" t="s">
        <v>45</v>
      </c>
      <c r="C23" s="130" t="s">
        <v>55</v>
      </c>
      <c r="D23" s="91">
        <v>4</v>
      </c>
      <c r="E23" s="91">
        <v>4</v>
      </c>
      <c r="F23" s="91">
        <v>4</v>
      </c>
      <c r="G23" s="92">
        <v>4</v>
      </c>
      <c r="H23" s="92">
        <v>4</v>
      </c>
      <c r="I23" s="93">
        <v>4</v>
      </c>
      <c r="J23" s="93">
        <v>4</v>
      </c>
      <c r="K23" s="93">
        <v>4</v>
      </c>
      <c r="L23" s="93">
        <v>4</v>
      </c>
      <c r="M23" s="93">
        <v>4</v>
      </c>
      <c r="N23" s="94"/>
      <c r="O23" s="94"/>
      <c r="P23" s="94"/>
      <c r="Q23" s="94"/>
      <c r="R23" s="95"/>
      <c r="S23" s="95"/>
      <c r="T23" s="135">
        <v>2</v>
      </c>
      <c r="U23" s="135">
        <v>4</v>
      </c>
      <c r="V23" s="135">
        <v>4</v>
      </c>
      <c r="W23" s="135">
        <v>5</v>
      </c>
      <c r="X23" s="96">
        <v>4</v>
      </c>
      <c r="Y23" s="96">
        <v>4</v>
      </c>
      <c r="Z23" s="96">
        <v>4</v>
      </c>
    </row>
    <row r="24" spans="1:26">
      <c r="A24" s="130">
        <v>23</v>
      </c>
      <c r="B24" s="130" t="s">
        <v>45</v>
      </c>
      <c r="C24" s="130" t="s">
        <v>55</v>
      </c>
      <c r="D24" s="91">
        <v>5</v>
      </c>
      <c r="E24" s="91">
        <v>5</v>
      </c>
      <c r="F24" s="91">
        <v>5</v>
      </c>
      <c r="G24" s="92">
        <v>5</v>
      </c>
      <c r="H24" s="92">
        <v>5</v>
      </c>
      <c r="I24" s="93">
        <v>5</v>
      </c>
      <c r="J24" s="93">
        <v>5</v>
      </c>
      <c r="K24" s="93">
        <v>5</v>
      </c>
      <c r="L24" s="93">
        <v>5</v>
      </c>
      <c r="M24" s="93">
        <v>5</v>
      </c>
      <c r="N24" s="94"/>
      <c r="O24" s="94"/>
      <c r="P24" s="94"/>
      <c r="Q24" s="94"/>
      <c r="R24" s="95"/>
      <c r="S24" s="95"/>
      <c r="T24" s="135">
        <v>2</v>
      </c>
      <c r="U24" s="135">
        <v>4</v>
      </c>
      <c r="V24" s="135">
        <v>5</v>
      </c>
      <c r="W24" s="135">
        <v>5</v>
      </c>
      <c r="X24" s="96">
        <v>4</v>
      </c>
      <c r="Y24" s="96">
        <v>4</v>
      </c>
      <c r="Z24" s="96">
        <v>5</v>
      </c>
    </row>
    <row r="25" spans="1:26">
      <c r="A25" s="130">
        <v>24</v>
      </c>
      <c r="B25" s="130" t="s">
        <v>45</v>
      </c>
      <c r="C25" s="130" t="s">
        <v>55</v>
      </c>
      <c r="D25" s="91">
        <v>4</v>
      </c>
      <c r="E25" s="91">
        <v>4</v>
      </c>
      <c r="F25" s="91">
        <v>4</v>
      </c>
      <c r="G25" s="92">
        <v>4</v>
      </c>
      <c r="H25" s="92">
        <v>5</v>
      </c>
      <c r="I25" s="93">
        <v>5</v>
      </c>
      <c r="J25" s="93">
        <v>5</v>
      </c>
      <c r="K25" s="93">
        <v>4</v>
      </c>
      <c r="L25" s="93">
        <v>4</v>
      </c>
      <c r="M25" s="93">
        <v>4</v>
      </c>
      <c r="N25" s="94"/>
      <c r="O25" s="94"/>
      <c r="P25" s="94"/>
      <c r="Q25" s="94"/>
      <c r="R25" s="95"/>
      <c r="S25" s="95"/>
      <c r="T25" s="135">
        <v>3</v>
      </c>
      <c r="U25" s="135">
        <v>4</v>
      </c>
      <c r="V25" s="135">
        <v>4</v>
      </c>
      <c r="W25" s="135">
        <v>3</v>
      </c>
      <c r="X25" s="96">
        <v>4</v>
      </c>
      <c r="Y25" s="96">
        <v>4</v>
      </c>
      <c r="Z25" s="96">
        <v>4</v>
      </c>
    </row>
    <row r="26" spans="1:26" ht="37.5">
      <c r="A26" s="130">
        <v>25</v>
      </c>
      <c r="B26" s="130" t="s">
        <v>65</v>
      </c>
      <c r="C26" s="130" t="s">
        <v>55</v>
      </c>
      <c r="D26" s="91">
        <v>5</v>
      </c>
      <c r="E26" s="91">
        <v>4</v>
      </c>
      <c r="F26" s="91">
        <v>4</v>
      </c>
      <c r="G26" s="92">
        <v>5</v>
      </c>
      <c r="H26" s="92">
        <v>5</v>
      </c>
      <c r="I26" s="93">
        <v>5</v>
      </c>
      <c r="J26" s="93">
        <v>5</v>
      </c>
      <c r="K26" s="93">
        <v>5</v>
      </c>
      <c r="L26" s="93">
        <v>5</v>
      </c>
      <c r="M26" s="93">
        <v>5</v>
      </c>
      <c r="N26" s="94"/>
      <c r="O26" s="94"/>
      <c r="P26" s="94"/>
      <c r="Q26" s="94"/>
      <c r="R26" s="95"/>
      <c r="S26" s="95"/>
      <c r="T26" s="135">
        <v>3</v>
      </c>
      <c r="U26" s="135">
        <v>4</v>
      </c>
      <c r="V26" s="135">
        <v>5</v>
      </c>
      <c r="W26" s="135">
        <v>5</v>
      </c>
      <c r="X26" s="96">
        <v>4</v>
      </c>
      <c r="Y26" s="96">
        <v>4</v>
      </c>
      <c r="Z26" s="96">
        <v>4</v>
      </c>
    </row>
    <row r="27" spans="1:26">
      <c r="A27" s="130">
        <v>26</v>
      </c>
      <c r="B27" s="130" t="s">
        <v>61</v>
      </c>
      <c r="C27" s="130" t="s">
        <v>55</v>
      </c>
      <c r="D27" s="91">
        <v>4</v>
      </c>
      <c r="E27" s="91">
        <v>4</v>
      </c>
      <c r="F27" s="91">
        <v>4</v>
      </c>
      <c r="G27" s="92">
        <v>4</v>
      </c>
      <c r="H27" s="92">
        <v>4</v>
      </c>
      <c r="I27" s="93">
        <v>4</v>
      </c>
      <c r="J27" s="93">
        <v>4</v>
      </c>
      <c r="K27" s="93">
        <v>4</v>
      </c>
      <c r="L27" s="93">
        <v>4</v>
      </c>
      <c r="M27" s="93">
        <v>4</v>
      </c>
      <c r="N27" s="94"/>
      <c r="O27" s="94"/>
      <c r="P27" s="94"/>
      <c r="Q27" s="94"/>
      <c r="R27" s="95"/>
      <c r="S27" s="95"/>
      <c r="T27" s="135">
        <v>1</v>
      </c>
      <c r="U27" s="135">
        <v>3</v>
      </c>
      <c r="V27" s="135">
        <v>4</v>
      </c>
      <c r="W27" s="135">
        <v>3</v>
      </c>
      <c r="X27" s="96">
        <v>2</v>
      </c>
      <c r="Y27" s="96">
        <v>3</v>
      </c>
      <c r="Z27" s="96">
        <v>3</v>
      </c>
    </row>
    <row r="28" spans="1:26">
      <c r="A28" s="130">
        <v>27</v>
      </c>
      <c r="B28" s="130" t="s">
        <v>37</v>
      </c>
      <c r="C28" s="130" t="s">
        <v>55</v>
      </c>
      <c r="D28" s="91">
        <v>4</v>
      </c>
      <c r="E28" s="91">
        <v>4</v>
      </c>
      <c r="F28" s="91">
        <v>4</v>
      </c>
      <c r="G28" s="92">
        <v>4</v>
      </c>
      <c r="H28" s="92">
        <v>4</v>
      </c>
      <c r="I28" s="93">
        <v>5</v>
      </c>
      <c r="J28" s="93">
        <v>5</v>
      </c>
      <c r="K28" s="93">
        <v>5</v>
      </c>
      <c r="L28" s="93">
        <v>5</v>
      </c>
      <c r="M28" s="93">
        <v>5</v>
      </c>
      <c r="N28" s="94"/>
      <c r="O28" s="94"/>
      <c r="P28" s="94"/>
      <c r="Q28" s="94"/>
      <c r="R28" s="95"/>
      <c r="S28" s="95"/>
      <c r="T28" s="135">
        <v>3</v>
      </c>
      <c r="U28" s="135">
        <v>4</v>
      </c>
      <c r="V28" s="135">
        <v>4</v>
      </c>
      <c r="W28" s="135">
        <v>5</v>
      </c>
      <c r="X28" s="96">
        <v>4</v>
      </c>
      <c r="Y28" s="96">
        <v>4</v>
      </c>
      <c r="Z28" s="96">
        <v>4</v>
      </c>
    </row>
    <row r="29" spans="1:26">
      <c r="A29" s="130">
        <v>28</v>
      </c>
      <c r="B29" s="130" t="s">
        <v>39</v>
      </c>
      <c r="C29" s="130" t="s">
        <v>55</v>
      </c>
      <c r="D29" s="91">
        <v>4</v>
      </c>
      <c r="E29" s="91">
        <v>4</v>
      </c>
      <c r="F29" s="91">
        <v>4</v>
      </c>
      <c r="G29" s="92">
        <v>4</v>
      </c>
      <c r="H29" s="92">
        <v>4</v>
      </c>
      <c r="I29" s="93">
        <v>4</v>
      </c>
      <c r="J29" s="93">
        <v>4</v>
      </c>
      <c r="K29" s="93">
        <v>4</v>
      </c>
      <c r="L29" s="93">
        <v>4</v>
      </c>
      <c r="M29" s="93">
        <v>4</v>
      </c>
      <c r="N29" s="94"/>
      <c r="O29" s="94"/>
      <c r="P29" s="94"/>
      <c r="Q29" s="94"/>
      <c r="R29" s="95"/>
      <c r="S29" s="95"/>
      <c r="T29" s="135">
        <v>2</v>
      </c>
      <c r="U29" s="135">
        <v>3</v>
      </c>
      <c r="V29" s="135">
        <v>5</v>
      </c>
      <c r="W29" s="135">
        <v>4</v>
      </c>
      <c r="X29" s="96">
        <v>4</v>
      </c>
      <c r="Y29" s="96">
        <v>4</v>
      </c>
      <c r="Z29" s="96">
        <v>4</v>
      </c>
    </row>
    <row r="30" spans="1:26">
      <c r="A30" s="130">
        <v>29</v>
      </c>
      <c r="B30" s="130" t="s">
        <v>57</v>
      </c>
      <c r="C30" s="130" t="s">
        <v>55</v>
      </c>
      <c r="D30" s="91">
        <v>5</v>
      </c>
      <c r="E30" s="91">
        <v>4</v>
      </c>
      <c r="F30" s="91">
        <v>4</v>
      </c>
      <c r="G30" s="92">
        <v>4</v>
      </c>
      <c r="H30" s="92">
        <v>4</v>
      </c>
      <c r="I30" s="93">
        <v>4</v>
      </c>
      <c r="J30" s="93">
        <v>4</v>
      </c>
      <c r="K30" s="93">
        <v>4</v>
      </c>
      <c r="L30" s="93">
        <v>4</v>
      </c>
      <c r="M30" s="93">
        <v>5</v>
      </c>
      <c r="N30" s="94"/>
      <c r="O30" s="94"/>
      <c r="P30" s="94"/>
      <c r="Q30" s="94"/>
      <c r="R30" s="95"/>
      <c r="S30" s="95"/>
      <c r="T30" s="135">
        <v>2</v>
      </c>
      <c r="U30" s="135">
        <v>4</v>
      </c>
      <c r="V30" s="135">
        <v>5</v>
      </c>
      <c r="W30" s="135">
        <v>5</v>
      </c>
      <c r="X30" s="96">
        <v>3</v>
      </c>
      <c r="Y30" s="96">
        <v>4</v>
      </c>
      <c r="Z30" s="96">
        <v>4</v>
      </c>
    </row>
    <row r="31" spans="1:26">
      <c r="A31" s="130">
        <v>30</v>
      </c>
      <c r="B31" s="130" t="s">
        <v>49</v>
      </c>
      <c r="C31" s="130" t="s">
        <v>55</v>
      </c>
      <c r="D31" s="91">
        <v>4</v>
      </c>
      <c r="E31" s="91">
        <v>4</v>
      </c>
      <c r="F31" s="91">
        <v>4</v>
      </c>
      <c r="G31" s="92">
        <v>4</v>
      </c>
      <c r="H31" s="92">
        <v>4</v>
      </c>
      <c r="I31" s="93">
        <v>4</v>
      </c>
      <c r="J31" s="93">
        <v>4</v>
      </c>
      <c r="K31" s="93">
        <v>4</v>
      </c>
      <c r="L31" s="93">
        <v>4</v>
      </c>
      <c r="M31" s="93">
        <v>4</v>
      </c>
      <c r="N31" s="94"/>
      <c r="O31" s="94"/>
      <c r="P31" s="94"/>
      <c r="Q31" s="94"/>
      <c r="R31" s="95"/>
      <c r="S31" s="95"/>
      <c r="T31" s="135">
        <v>4</v>
      </c>
      <c r="U31" s="135">
        <v>4</v>
      </c>
      <c r="V31" s="135">
        <v>4</v>
      </c>
      <c r="W31" s="135">
        <v>4</v>
      </c>
      <c r="X31" s="96">
        <v>4</v>
      </c>
      <c r="Y31" s="96">
        <v>4</v>
      </c>
      <c r="Z31" s="96">
        <v>4</v>
      </c>
    </row>
    <row r="32" spans="1:26">
      <c r="A32" s="130">
        <v>31</v>
      </c>
      <c r="B32" s="130" t="s">
        <v>39</v>
      </c>
      <c r="C32" s="130" t="s">
        <v>55</v>
      </c>
      <c r="D32" s="91">
        <v>5</v>
      </c>
      <c r="E32" s="91">
        <v>5</v>
      </c>
      <c r="F32" s="91">
        <v>5</v>
      </c>
      <c r="G32" s="92">
        <v>5</v>
      </c>
      <c r="H32" s="92">
        <v>5</v>
      </c>
      <c r="I32" s="93">
        <v>5</v>
      </c>
      <c r="J32" s="93">
        <v>5</v>
      </c>
      <c r="K32" s="93">
        <v>5</v>
      </c>
      <c r="L32" s="93">
        <v>5</v>
      </c>
      <c r="M32" s="93">
        <v>5</v>
      </c>
      <c r="N32" s="94"/>
      <c r="O32" s="94"/>
      <c r="P32" s="94"/>
      <c r="Q32" s="94"/>
      <c r="R32" s="95"/>
      <c r="S32" s="95"/>
      <c r="T32" s="135">
        <v>3</v>
      </c>
      <c r="U32" s="135">
        <v>4</v>
      </c>
      <c r="V32" s="135">
        <v>5</v>
      </c>
      <c r="W32" s="135">
        <v>5</v>
      </c>
      <c r="X32" s="96">
        <v>5</v>
      </c>
      <c r="Y32" s="96">
        <v>5</v>
      </c>
      <c r="Z32" s="96">
        <v>5</v>
      </c>
    </row>
    <row r="33" spans="1:26">
      <c r="A33" s="130">
        <v>32</v>
      </c>
      <c r="B33" s="130" t="s">
        <v>34</v>
      </c>
      <c r="C33" s="130" t="s">
        <v>55</v>
      </c>
      <c r="D33" s="91">
        <v>5</v>
      </c>
      <c r="E33" s="91">
        <v>5</v>
      </c>
      <c r="F33" s="91">
        <v>5</v>
      </c>
      <c r="G33" s="92">
        <v>5</v>
      </c>
      <c r="H33" s="92">
        <v>5</v>
      </c>
      <c r="I33" s="93">
        <v>5</v>
      </c>
      <c r="J33" s="93">
        <v>5</v>
      </c>
      <c r="K33" s="93">
        <v>5</v>
      </c>
      <c r="L33" s="93">
        <v>5</v>
      </c>
      <c r="M33" s="93">
        <v>5</v>
      </c>
      <c r="N33" s="94"/>
      <c r="O33" s="94"/>
      <c r="P33" s="94"/>
      <c r="Q33" s="94"/>
      <c r="R33" s="95"/>
      <c r="S33" s="95"/>
      <c r="T33" s="135">
        <v>1</v>
      </c>
      <c r="U33" s="135">
        <v>3</v>
      </c>
      <c r="V33" s="135">
        <v>4</v>
      </c>
      <c r="W33" s="135">
        <v>5</v>
      </c>
      <c r="X33" s="96">
        <v>5</v>
      </c>
      <c r="Y33" s="96">
        <v>5</v>
      </c>
      <c r="Z33" s="96">
        <v>5</v>
      </c>
    </row>
    <row r="34" spans="1:26">
      <c r="A34" s="130">
        <v>33</v>
      </c>
      <c r="B34" s="130" t="s">
        <v>46</v>
      </c>
      <c r="C34" s="130" t="s">
        <v>55</v>
      </c>
      <c r="D34" s="91">
        <v>5</v>
      </c>
      <c r="E34" s="91">
        <v>5</v>
      </c>
      <c r="F34" s="91">
        <v>5</v>
      </c>
      <c r="G34" s="92">
        <v>5</v>
      </c>
      <c r="H34" s="92">
        <v>5</v>
      </c>
      <c r="I34" s="93">
        <v>5</v>
      </c>
      <c r="J34" s="93">
        <v>5</v>
      </c>
      <c r="K34" s="93">
        <v>5</v>
      </c>
      <c r="L34" s="93">
        <v>5</v>
      </c>
      <c r="M34" s="93">
        <v>5</v>
      </c>
      <c r="N34" s="94"/>
      <c r="O34" s="94"/>
      <c r="P34" s="94"/>
      <c r="Q34" s="94"/>
      <c r="R34" s="95"/>
      <c r="S34" s="95"/>
      <c r="T34" s="135">
        <v>1</v>
      </c>
      <c r="U34" s="135">
        <v>4</v>
      </c>
      <c r="V34" s="135">
        <v>4</v>
      </c>
      <c r="W34" s="135">
        <v>5</v>
      </c>
      <c r="X34" s="96">
        <v>5</v>
      </c>
      <c r="Y34" s="96">
        <v>5</v>
      </c>
      <c r="Z34" s="96">
        <v>5</v>
      </c>
    </row>
    <row r="35" spans="1:26">
      <c r="A35" s="130">
        <v>34</v>
      </c>
      <c r="B35" s="130" t="s">
        <v>51</v>
      </c>
      <c r="C35" s="130" t="s">
        <v>55</v>
      </c>
      <c r="D35" s="91">
        <v>5</v>
      </c>
      <c r="E35" s="91">
        <v>5</v>
      </c>
      <c r="F35" s="91">
        <v>5</v>
      </c>
      <c r="G35" s="92">
        <v>5</v>
      </c>
      <c r="H35" s="92">
        <v>5</v>
      </c>
      <c r="I35" s="93">
        <v>5</v>
      </c>
      <c r="J35" s="93">
        <v>5</v>
      </c>
      <c r="K35" s="93">
        <v>5</v>
      </c>
      <c r="L35" s="93">
        <v>5</v>
      </c>
      <c r="M35" s="93">
        <v>5</v>
      </c>
      <c r="N35" s="94"/>
      <c r="O35" s="94"/>
      <c r="P35" s="94"/>
      <c r="Q35" s="94"/>
      <c r="R35" s="95"/>
      <c r="S35" s="95"/>
      <c r="T35" s="135">
        <v>5</v>
      </c>
      <c r="U35" s="135">
        <v>5</v>
      </c>
      <c r="V35" s="135">
        <v>5</v>
      </c>
      <c r="W35" s="135">
        <v>5</v>
      </c>
      <c r="X35" s="96">
        <v>5</v>
      </c>
      <c r="Y35" s="96">
        <v>5</v>
      </c>
      <c r="Z35" s="96">
        <v>5</v>
      </c>
    </row>
    <row r="36" spans="1:26">
      <c r="A36" s="130">
        <v>35</v>
      </c>
      <c r="B36" s="130" t="s">
        <v>64</v>
      </c>
      <c r="C36" s="130" t="s">
        <v>55</v>
      </c>
      <c r="D36" s="91">
        <v>5</v>
      </c>
      <c r="E36" s="91">
        <v>5</v>
      </c>
      <c r="F36" s="91">
        <v>5</v>
      </c>
      <c r="G36" s="92">
        <v>5</v>
      </c>
      <c r="H36" s="92">
        <v>5</v>
      </c>
      <c r="I36" s="93">
        <v>5</v>
      </c>
      <c r="J36" s="93">
        <v>3</v>
      </c>
      <c r="K36" s="93">
        <v>4</v>
      </c>
      <c r="L36" s="93">
        <v>4</v>
      </c>
      <c r="M36" s="93">
        <v>4</v>
      </c>
      <c r="N36" s="94"/>
      <c r="O36" s="94"/>
      <c r="P36" s="94"/>
      <c r="Q36" s="94"/>
      <c r="R36" s="95"/>
      <c r="S36" s="95"/>
      <c r="T36" s="135">
        <v>3</v>
      </c>
      <c r="U36" s="135">
        <v>4</v>
      </c>
      <c r="V36" s="135">
        <v>3</v>
      </c>
      <c r="W36" s="135">
        <v>4</v>
      </c>
      <c r="X36" s="96">
        <v>3</v>
      </c>
      <c r="Y36" s="96">
        <v>3</v>
      </c>
      <c r="Z36" s="96">
        <v>3</v>
      </c>
    </row>
    <row r="37" spans="1:26">
      <c r="A37" s="130">
        <v>36</v>
      </c>
      <c r="B37" s="130" t="s">
        <v>45</v>
      </c>
      <c r="C37" s="130" t="s">
        <v>55</v>
      </c>
      <c r="D37" s="91">
        <v>4</v>
      </c>
      <c r="E37" s="91">
        <v>4</v>
      </c>
      <c r="F37" s="91">
        <v>4</v>
      </c>
      <c r="G37" s="92">
        <v>4</v>
      </c>
      <c r="H37" s="92">
        <v>4</v>
      </c>
      <c r="I37" s="93">
        <v>4</v>
      </c>
      <c r="J37" s="93">
        <v>4</v>
      </c>
      <c r="K37" s="93">
        <v>4</v>
      </c>
      <c r="L37" s="93">
        <v>4</v>
      </c>
      <c r="M37" s="93">
        <v>4</v>
      </c>
      <c r="N37" s="94"/>
      <c r="O37" s="94"/>
      <c r="P37" s="94"/>
      <c r="Q37" s="94"/>
      <c r="R37" s="95"/>
      <c r="S37" s="95"/>
      <c r="T37" s="135">
        <v>3</v>
      </c>
      <c r="U37" s="135">
        <v>4</v>
      </c>
      <c r="V37" s="135">
        <v>4</v>
      </c>
      <c r="W37" s="135">
        <v>4</v>
      </c>
      <c r="X37" s="96">
        <v>4</v>
      </c>
      <c r="Y37" s="96">
        <v>4</v>
      </c>
      <c r="Z37" s="96">
        <v>4</v>
      </c>
    </row>
    <row r="38" spans="1:26">
      <c r="A38" s="130">
        <v>37</v>
      </c>
      <c r="B38" s="130" t="s">
        <v>64</v>
      </c>
      <c r="C38" s="130" t="s">
        <v>55</v>
      </c>
      <c r="D38" s="91">
        <v>4</v>
      </c>
      <c r="E38" s="91">
        <v>4</v>
      </c>
      <c r="F38" s="91">
        <v>5</v>
      </c>
      <c r="G38" s="92">
        <v>5</v>
      </c>
      <c r="H38" s="92">
        <v>5</v>
      </c>
      <c r="I38" s="93">
        <v>5</v>
      </c>
      <c r="J38" s="93">
        <v>4</v>
      </c>
      <c r="K38" s="93">
        <v>4</v>
      </c>
      <c r="L38" s="93">
        <v>4</v>
      </c>
      <c r="M38" s="93">
        <v>4</v>
      </c>
      <c r="N38" s="94"/>
      <c r="O38" s="94"/>
      <c r="P38" s="94"/>
      <c r="Q38" s="94"/>
      <c r="R38" s="95"/>
      <c r="S38" s="95"/>
      <c r="T38" s="135">
        <v>1</v>
      </c>
      <c r="U38" s="135">
        <v>3</v>
      </c>
      <c r="V38" s="135">
        <v>4</v>
      </c>
      <c r="W38" s="135">
        <v>5</v>
      </c>
      <c r="X38" s="96">
        <v>4</v>
      </c>
      <c r="Y38" s="96">
        <v>4</v>
      </c>
      <c r="Z38" s="96">
        <v>4</v>
      </c>
    </row>
    <row r="39" spans="1:26">
      <c r="A39" s="130">
        <v>38</v>
      </c>
      <c r="B39" s="130" t="s">
        <v>37</v>
      </c>
      <c r="C39" s="130" t="s">
        <v>55</v>
      </c>
      <c r="D39" s="91">
        <v>4</v>
      </c>
      <c r="E39" s="91">
        <v>4</v>
      </c>
      <c r="F39" s="91">
        <v>4</v>
      </c>
      <c r="G39" s="92">
        <v>3</v>
      </c>
      <c r="H39" s="92">
        <v>4</v>
      </c>
      <c r="I39" s="93">
        <v>3</v>
      </c>
      <c r="J39" s="93">
        <v>3</v>
      </c>
      <c r="K39" s="93">
        <v>3</v>
      </c>
      <c r="L39" s="93">
        <v>3</v>
      </c>
      <c r="M39" s="93">
        <v>3</v>
      </c>
      <c r="N39" s="94"/>
      <c r="O39" s="94"/>
      <c r="P39" s="94"/>
      <c r="Q39" s="94"/>
      <c r="R39" s="95"/>
      <c r="S39" s="95"/>
      <c r="T39" s="135">
        <v>2</v>
      </c>
      <c r="U39" s="135">
        <v>4</v>
      </c>
      <c r="V39" s="135">
        <v>4</v>
      </c>
      <c r="W39" s="135">
        <v>4</v>
      </c>
      <c r="X39" s="96">
        <v>3</v>
      </c>
      <c r="Y39" s="96">
        <v>4</v>
      </c>
      <c r="Z39" s="96">
        <v>4</v>
      </c>
    </row>
    <row r="40" spans="1:26">
      <c r="A40" s="130">
        <v>39</v>
      </c>
      <c r="B40" s="130" t="s">
        <v>35</v>
      </c>
      <c r="C40" s="130" t="s">
        <v>55</v>
      </c>
      <c r="D40" s="91">
        <v>4</v>
      </c>
      <c r="E40" s="91">
        <v>4</v>
      </c>
      <c r="F40" s="91">
        <v>4</v>
      </c>
      <c r="G40" s="92">
        <v>4</v>
      </c>
      <c r="H40" s="92">
        <v>3</v>
      </c>
      <c r="I40" s="93">
        <v>4</v>
      </c>
      <c r="J40" s="93">
        <v>3</v>
      </c>
      <c r="K40" s="93">
        <v>4</v>
      </c>
      <c r="L40" s="93">
        <v>4</v>
      </c>
      <c r="M40" s="93">
        <v>4</v>
      </c>
      <c r="N40" s="94"/>
      <c r="O40" s="94"/>
      <c r="P40" s="94"/>
      <c r="Q40" s="94"/>
      <c r="R40" s="95"/>
      <c r="S40" s="95"/>
      <c r="T40" s="135">
        <v>2</v>
      </c>
      <c r="U40" s="135">
        <v>3</v>
      </c>
      <c r="V40" s="135">
        <v>4</v>
      </c>
      <c r="W40" s="135">
        <v>4</v>
      </c>
      <c r="X40" s="96">
        <v>3</v>
      </c>
      <c r="Y40" s="96">
        <v>3</v>
      </c>
      <c r="Z40" s="96">
        <v>3</v>
      </c>
    </row>
    <row r="41" spans="1:26">
      <c r="A41" s="130">
        <v>40</v>
      </c>
      <c r="B41" s="130" t="s">
        <v>66</v>
      </c>
      <c r="C41" s="130" t="s">
        <v>55</v>
      </c>
      <c r="D41" s="91">
        <v>5</v>
      </c>
      <c r="E41" s="91">
        <v>5</v>
      </c>
      <c r="F41" s="91">
        <v>5</v>
      </c>
      <c r="G41" s="92">
        <v>5</v>
      </c>
      <c r="H41" s="92">
        <v>5</v>
      </c>
      <c r="I41" s="93">
        <v>5</v>
      </c>
      <c r="J41" s="93">
        <v>5</v>
      </c>
      <c r="K41" s="93">
        <v>5</v>
      </c>
      <c r="L41" s="93">
        <v>5</v>
      </c>
      <c r="M41" s="93">
        <v>5</v>
      </c>
      <c r="N41" s="94"/>
      <c r="O41" s="94"/>
      <c r="P41" s="94"/>
      <c r="Q41" s="94"/>
      <c r="R41" s="95"/>
      <c r="S41" s="95"/>
      <c r="T41" s="135">
        <v>3</v>
      </c>
      <c r="U41" s="135">
        <v>5</v>
      </c>
      <c r="V41" s="135">
        <v>5</v>
      </c>
      <c r="W41" s="135">
        <v>5</v>
      </c>
      <c r="X41" s="96">
        <v>5</v>
      </c>
      <c r="Y41" s="96">
        <v>5</v>
      </c>
      <c r="Z41" s="96">
        <v>5</v>
      </c>
    </row>
    <row r="42" spans="1:26">
      <c r="A42" s="130">
        <v>41</v>
      </c>
      <c r="B42" s="130" t="s">
        <v>51</v>
      </c>
      <c r="C42" s="130" t="s">
        <v>55</v>
      </c>
      <c r="D42" s="91">
        <v>4</v>
      </c>
      <c r="E42" s="91">
        <v>4</v>
      </c>
      <c r="F42" s="91">
        <v>4</v>
      </c>
      <c r="G42" s="92">
        <v>4</v>
      </c>
      <c r="H42" s="92">
        <v>4</v>
      </c>
      <c r="I42" s="93">
        <v>4</v>
      </c>
      <c r="J42" s="93">
        <v>4</v>
      </c>
      <c r="K42" s="93">
        <v>4</v>
      </c>
      <c r="L42" s="93">
        <v>4</v>
      </c>
      <c r="M42" s="93">
        <v>4</v>
      </c>
      <c r="N42" s="94"/>
      <c r="O42" s="94"/>
      <c r="P42" s="94"/>
      <c r="Q42" s="94"/>
      <c r="R42" s="95"/>
      <c r="S42" s="95"/>
      <c r="T42" s="135">
        <v>2</v>
      </c>
      <c r="U42" s="135">
        <v>3</v>
      </c>
      <c r="V42" s="135">
        <v>4</v>
      </c>
      <c r="W42" s="135">
        <v>4</v>
      </c>
      <c r="X42" s="96">
        <v>3</v>
      </c>
      <c r="Y42" s="96">
        <v>3</v>
      </c>
      <c r="Z42" s="96">
        <v>3</v>
      </c>
    </row>
    <row r="43" spans="1:26">
      <c r="A43" s="130">
        <v>42</v>
      </c>
      <c r="B43" s="130" t="s">
        <v>57</v>
      </c>
      <c r="C43" s="130" t="s">
        <v>55</v>
      </c>
      <c r="D43" s="91">
        <v>5</v>
      </c>
      <c r="E43" s="91">
        <v>5</v>
      </c>
      <c r="F43" s="91">
        <v>5</v>
      </c>
      <c r="G43" s="92">
        <v>4</v>
      </c>
      <c r="H43" s="92">
        <v>4</v>
      </c>
      <c r="I43" s="93">
        <v>5</v>
      </c>
      <c r="J43" s="93">
        <v>5</v>
      </c>
      <c r="K43" s="93">
        <v>5</v>
      </c>
      <c r="L43" s="93">
        <v>5</v>
      </c>
      <c r="M43" s="93">
        <v>5</v>
      </c>
      <c r="N43" s="94"/>
      <c r="O43" s="94"/>
      <c r="P43" s="94"/>
      <c r="Q43" s="94"/>
      <c r="R43" s="95"/>
      <c r="S43" s="95"/>
      <c r="T43" s="135">
        <v>5</v>
      </c>
      <c r="U43" s="135">
        <v>5</v>
      </c>
      <c r="V43" s="135">
        <v>5</v>
      </c>
      <c r="W43" s="135">
        <v>5</v>
      </c>
      <c r="X43" s="96">
        <v>5</v>
      </c>
      <c r="Y43" s="96">
        <v>5</v>
      </c>
      <c r="Z43" s="96">
        <v>5</v>
      </c>
    </row>
    <row r="44" spans="1:26">
      <c r="A44" s="130">
        <v>43</v>
      </c>
      <c r="B44" s="130" t="s">
        <v>64</v>
      </c>
      <c r="C44" s="130" t="s">
        <v>55</v>
      </c>
      <c r="D44" s="91">
        <v>5</v>
      </c>
      <c r="E44" s="91">
        <v>5</v>
      </c>
      <c r="F44" s="91">
        <v>5</v>
      </c>
      <c r="G44" s="92">
        <v>5</v>
      </c>
      <c r="H44" s="92">
        <v>5</v>
      </c>
      <c r="I44" s="93">
        <v>5</v>
      </c>
      <c r="J44" s="93">
        <v>5</v>
      </c>
      <c r="K44" s="93">
        <v>5</v>
      </c>
      <c r="L44" s="93">
        <v>5</v>
      </c>
      <c r="M44" s="93">
        <v>5</v>
      </c>
      <c r="N44" s="94"/>
      <c r="O44" s="94"/>
      <c r="P44" s="94"/>
      <c r="Q44" s="94"/>
      <c r="R44" s="95"/>
      <c r="S44" s="95"/>
      <c r="T44" s="135">
        <v>2</v>
      </c>
      <c r="U44" s="135">
        <v>4</v>
      </c>
      <c r="V44" s="135">
        <v>5</v>
      </c>
      <c r="W44" s="135">
        <v>5</v>
      </c>
      <c r="X44" s="96">
        <v>3</v>
      </c>
      <c r="Y44" s="96">
        <v>4</v>
      </c>
      <c r="Z44" s="96">
        <v>5</v>
      </c>
    </row>
    <row r="45" spans="1:26">
      <c r="A45" s="130">
        <v>44</v>
      </c>
      <c r="B45" s="130" t="s">
        <v>39</v>
      </c>
      <c r="C45" s="130" t="s">
        <v>55</v>
      </c>
      <c r="D45" s="91">
        <v>5</v>
      </c>
      <c r="E45" s="91">
        <v>5</v>
      </c>
      <c r="F45" s="91">
        <v>5</v>
      </c>
      <c r="G45" s="92">
        <v>5</v>
      </c>
      <c r="H45" s="92">
        <v>5</v>
      </c>
      <c r="I45" s="93">
        <v>5</v>
      </c>
      <c r="J45" s="93">
        <v>4</v>
      </c>
      <c r="K45" s="93">
        <v>5</v>
      </c>
      <c r="L45" s="93">
        <v>5</v>
      </c>
      <c r="M45" s="93">
        <v>5</v>
      </c>
      <c r="N45" s="94"/>
      <c r="O45" s="94"/>
      <c r="P45" s="94"/>
      <c r="Q45" s="94"/>
      <c r="R45" s="95"/>
      <c r="S45" s="95"/>
      <c r="T45" s="135">
        <v>1</v>
      </c>
      <c r="U45" s="135">
        <v>3</v>
      </c>
      <c r="V45" s="135">
        <v>5</v>
      </c>
      <c r="W45" s="135">
        <v>4</v>
      </c>
      <c r="X45" s="96">
        <v>3</v>
      </c>
      <c r="Y45" s="96">
        <v>5</v>
      </c>
      <c r="Z45" s="96">
        <v>4</v>
      </c>
    </row>
    <row r="46" spans="1:26">
      <c r="A46" s="130">
        <v>45</v>
      </c>
      <c r="B46" s="130" t="s">
        <v>49</v>
      </c>
      <c r="C46" s="130" t="s">
        <v>55</v>
      </c>
      <c r="D46" s="91">
        <v>5</v>
      </c>
      <c r="E46" s="91">
        <v>5</v>
      </c>
      <c r="F46" s="91">
        <v>5</v>
      </c>
      <c r="G46" s="92">
        <v>5</v>
      </c>
      <c r="H46" s="92">
        <v>5</v>
      </c>
      <c r="I46" s="93">
        <v>5</v>
      </c>
      <c r="J46" s="93">
        <v>5</v>
      </c>
      <c r="K46" s="93">
        <v>5</v>
      </c>
      <c r="L46" s="93">
        <v>5</v>
      </c>
      <c r="M46" s="93">
        <v>5</v>
      </c>
      <c r="N46" s="94"/>
      <c r="O46" s="94"/>
      <c r="P46" s="94"/>
      <c r="Q46" s="94"/>
      <c r="R46" s="95"/>
      <c r="S46" s="95"/>
      <c r="T46" s="135">
        <v>2</v>
      </c>
      <c r="U46" s="135">
        <v>4</v>
      </c>
      <c r="V46" s="135">
        <v>5</v>
      </c>
      <c r="W46" s="135">
        <v>5</v>
      </c>
      <c r="X46" s="96">
        <v>5</v>
      </c>
      <c r="Y46" s="96">
        <v>5</v>
      </c>
      <c r="Z46" s="96">
        <v>5</v>
      </c>
    </row>
    <row r="47" spans="1:26">
      <c r="A47" s="130">
        <v>46</v>
      </c>
      <c r="B47" s="130" t="s">
        <v>67</v>
      </c>
      <c r="C47" s="130" t="s">
        <v>55</v>
      </c>
      <c r="D47" s="91">
        <v>5</v>
      </c>
      <c r="E47" s="91">
        <v>4</v>
      </c>
      <c r="F47" s="91">
        <v>4</v>
      </c>
      <c r="G47" s="92">
        <v>4</v>
      </c>
      <c r="H47" s="92">
        <v>4</v>
      </c>
      <c r="I47" s="93">
        <v>5</v>
      </c>
      <c r="J47" s="93">
        <v>4</v>
      </c>
      <c r="K47" s="93">
        <v>4</v>
      </c>
      <c r="L47" s="93">
        <v>4</v>
      </c>
      <c r="M47" s="93">
        <v>4</v>
      </c>
      <c r="N47" s="94"/>
      <c r="O47" s="94"/>
      <c r="P47" s="94"/>
      <c r="Q47" s="94"/>
      <c r="R47" s="95"/>
      <c r="S47" s="95"/>
      <c r="T47" s="135">
        <v>2</v>
      </c>
      <c r="U47" s="135">
        <v>4</v>
      </c>
      <c r="V47" s="135">
        <v>4</v>
      </c>
      <c r="W47" s="135">
        <v>4</v>
      </c>
      <c r="X47" s="96">
        <v>3</v>
      </c>
      <c r="Y47" s="96">
        <v>3</v>
      </c>
      <c r="Z47" s="96">
        <v>4</v>
      </c>
    </row>
    <row r="48" spans="1:26" ht="37.5">
      <c r="A48" s="130">
        <v>47</v>
      </c>
      <c r="B48" s="130" t="s">
        <v>65</v>
      </c>
      <c r="C48" s="130" t="s">
        <v>55</v>
      </c>
      <c r="D48" s="91">
        <v>4</v>
      </c>
      <c r="E48" s="91">
        <v>4</v>
      </c>
      <c r="F48" s="91">
        <v>5</v>
      </c>
      <c r="G48" s="92">
        <v>4</v>
      </c>
      <c r="H48" s="92">
        <v>4</v>
      </c>
      <c r="I48" s="93">
        <v>4</v>
      </c>
      <c r="J48" s="93">
        <v>4</v>
      </c>
      <c r="K48" s="93">
        <v>4</v>
      </c>
      <c r="L48" s="93">
        <v>4</v>
      </c>
      <c r="M48" s="93">
        <v>4</v>
      </c>
      <c r="N48" s="94"/>
      <c r="O48" s="94"/>
      <c r="P48" s="94"/>
      <c r="Q48" s="94"/>
      <c r="R48" s="95"/>
      <c r="S48" s="95"/>
      <c r="T48" s="135">
        <v>1</v>
      </c>
      <c r="U48" s="135">
        <v>3</v>
      </c>
      <c r="V48" s="135">
        <v>4</v>
      </c>
      <c r="W48" s="135">
        <v>5</v>
      </c>
      <c r="X48" s="96">
        <v>4</v>
      </c>
      <c r="Y48" s="96">
        <v>4</v>
      </c>
      <c r="Z48" s="96">
        <v>4</v>
      </c>
    </row>
    <row r="49" spans="1:26">
      <c r="A49" s="130">
        <v>48</v>
      </c>
      <c r="B49" s="130" t="s">
        <v>68</v>
      </c>
      <c r="C49" s="130" t="s">
        <v>55</v>
      </c>
      <c r="D49" s="91">
        <v>5</v>
      </c>
      <c r="E49" s="91">
        <v>4</v>
      </c>
      <c r="F49" s="91">
        <v>5</v>
      </c>
      <c r="G49" s="92">
        <v>5</v>
      </c>
      <c r="H49" s="92">
        <v>4</v>
      </c>
      <c r="I49" s="93">
        <v>5</v>
      </c>
      <c r="J49" s="93">
        <v>3</v>
      </c>
      <c r="K49" s="93">
        <v>5</v>
      </c>
      <c r="L49" s="93">
        <v>5</v>
      </c>
      <c r="M49" s="93">
        <v>5</v>
      </c>
      <c r="N49" s="94"/>
      <c r="O49" s="94"/>
      <c r="P49" s="94"/>
      <c r="Q49" s="94"/>
      <c r="R49" s="95"/>
      <c r="S49" s="95"/>
      <c r="T49" s="135">
        <v>4</v>
      </c>
      <c r="U49" s="135">
        <v>5</v>
      </c>
      <c r="V49" s="135">
        <v>4</v>
      </c>
      <c r="W49" s="135">
        <v>4</v>
      </c>
      <c r="X49" s="96">
        <v>4</v>
      </c>
      <c r="Y49" s="96">
        <v>5</v>
      </c>
      <c r="Z49" s="96">
        <v>5</v>
      </c>
    </row>
    <row r="50" spans="1:26">
      <c r="A50" s="130">
        <v>49</v>
      </c>
      <c r="B50" s="130" t="s">
        <v>39</v>
      </c>
      <c r="C50" s="130" t="s">
        <v>55</v>
      </c>
      <c r="D50" s="91">
        <v>5</v>
      </c>
      <c r="E50" s="91">
        <v>5</v>
      </c>
      <c r="F50" s="91">
        <v>5</v>
      </c>
      <c r="G50" s="92">
        <v>5</v>
      </c>
      <c r="H50" s="92">
        <v>5</v>
      </c>
      <c r="I50" s="93">
        <v>5</v>
      </c>
      <c r="J50" s="93">
        <v>5</v>
      </c>
      <c r="K50" s="93">
        <v>5</v>
      </c>
      <c r="L50" s="93">
        <v>5</v>
      </c>
      <c r="M50" s="93">
        <v>5</v>
      </c>
      <c r="N50" s="94"/>
      <c r="O50" s="94"/>
      <c r="P50" s="94"/>
      <c r="Q50" s="94"/>
      <c r="R50" s="95"/>
      <c r="S50" s="95"/>
      <c r="T50" s="135">
        <v>1</v>
      </c>
      <c r="U50" s="135">
        <v>4</v>
      </c>
      <c r="V50" s="135">
        <v>5</v>
      </c>
      <c r="W50" s="135">
        <v>4</v>
      </c>
      <c r="X50" s="96">
        <v>3</v>
      </c>
      <c r="Y50" s="96">
        <v>3</v>
      </c>
      <c r="Z50" s="96">
        <v>4</v>
      </c>
    </row>
    <row r="51" spans="1:26">
      <c r="A51" s="130">
        <v>50</v>
      </c>
      <c r="B51" s="130" t="s">
        <v>37</v>
      </c>
      <c r="C51" s="130" t="s">
        <v>55</v>
      </c>
      <c r="D51" s="91">
        <v>5</v>
      </c>
      <c r="E51" s="91">
        <v>5</v>
      </c>
      <c r="F51" s="91">
        <v>5</v>
      </c>
      <c r="G51" s="92">
        <v>4</v>
      </c>
      <c r="H51" s="92">
        <v>4</v>
      </c>
      <c r="I51" s="93">
        <v>5</v>
      </c>
      <c r="J51" s="93">
        <v>5</v>
      </c>
      <c r="K51" s="93">
        <v>5</v>
      </c>
      <c r="L51" s="93">
        <v>5</v>
      </c>
      <c r="M51" s="93">
        <v>5</v>
      </c>
      <c r="N51" s="94"/>
      <c r="O51" s="94"/>
      <c r="P51" s="94"/>
      <c r="Q51" s="94"/>
      <c r="R51" s="95"/>
      <c r="S51" s="95"/>
      <c r="T51" s="135">
        <v>2</v>
      </c>
      <c r="U51" s="135">
        <v>4</v>
      </c>
      <c r="V51" s="135">
        <v>5</v>
      </c>
      <c r="W51" s="135">
        <v>4</v>
      </c>
      <c r="X51" s="96">
        <v>4</v>
      </c>
      <c r="Y51" s="96">
        <v>4</v>
      </c>
      <c r="Z51" s="96">
        <v>4</v>
      </c>
    </row>
    <row r="52" spans="1:26">
      <c r="A52" s="130">
        <v>51</v>
      </c>
      <c r="B52" s="130" t="s">
        <v>69</v>
      </c>
      <c r="C52" s="130" t="s">
        <v>55</v>
      </c>
      <c r="D52" s="91">
        <v>3</v>
      </c>
      <c r="E52" s="91">
        <v>5</v>
      </c>
      <c r="F52" s="91">
        <v>5</v>
      </c>
      <c r="G52" s="92">
        <v>5</v>
      </c>
      <c r="H52" s="92">
        <v>5</v>
      </c>
      <c r="I52" s="93">
        <v>3</v>
      </c>
      <c r="J52" s="93">
        <v>1</v>
      </c>
      <c r="K52" s="93">
        <v>5</v>
      </c>
      <c r="L52" s="93">
        <v>5</v>
      </c>
      <c r="M52" s="93">
        <v>5</v>
      </c>
      <c r="N52" s="94"/>
      <c r="O52" s="94"/>
      <c r="P52" s="94"/>
      <c r="Q52" s="94"/>
      <c r="R52" s="95"/>
      <c r="S52" s="95"/>
      <c r="T52" s="135">
        <v>1</v>
      </c>
      <c r="U52" s="135">
        <v>3</v>
      </c>
      <c r="V52" s="135">
        <v>4</v>
      </c>
      <c r="W52" s="135">
        <v>4</v>
      </c>
      <c r="X52" s="96">
        <v>3</v>
      </c>
      <c r="Y52" s="96">
        <v>4</v>
      </c>
      <c r="Z52" s="96">
        <v>5</v>
      </c>
    </row>
    <row r="53" spans="1:26">
      <c r="A53" s="130">
        <v>52</v>
      </c>
      <c r="B53" s="130" t="s">
        <v>66</v>
      </c>
      <c r="C53" s="130" t="s">
        <v>55</v>
      </c>
      <c r="D53" s="91">
        <v>4</v>
      </c>
      <c r="E53" s="91">
        <v>4</v>
      </c>
      <c r="F53" s="91">
        <v>4</v>
      </c>
      <c r="G53" s="92">
        <v>4</v>
      </c>
      <c r="H53" s="92">
        <v>4</v>
      </c>
      <c r="I53" s="93">
        <v>4</v>
      </c>
      <c r="J53" s="93">
        <v>2</v>
      </c>
      <c r="K53" s="93">
        <v>3</v>
      </c>
      <c r="L53" s="93">
        <v>4</v>
      </c>
      <c r="M53" s="93">
        <v>4</v>
      </c>
      <c r="N53" s="94"/>
      <c r="O53" s="94"/>
      <c r="P53" s="94"/>
      <c r="Q53" s="94"/>
      <c r="R53" s="95"/>
      <c r="S53" s="95"/>
      <c r="T53" s="135">
        <v>1</v>
      </c>
      <c r="U53" s="135">
        <v>4</v>
      </c>
      <c r="V53" s="135">
        <v>4</v>
      </c>
      <c r="W53" s="135">
        <v>5</v>
      </c>
      <c r="X53" s="96">
        <v>3</v>
      </c>
      <c r="Y53" s="96">
        <v>3</v>
      </c>
      <c r="Z53" s="96">
        <v>3</v>
      </c>
    </row>
    <row r="54" spans="1:26" ht="37.5">
      <c r="A54" s="130">
        <v>53</v>
      </c>
      <c r="B54" s="130" t="s">
        <v>65</v>
      </c>
      <c r="C54" s="130" t="s">
        <v>55</v>
      </c>
      <c r="D54" s="91">
        <v>5</v>
      </c>
      <c r="E54" s="91">
        <v>5</v>
      </c>
      <c r="F54" s="91">
        <v>4</v>
      </c>
      <c r="G54" s="92">
        <v>5</v>
      </c>
      <c r="H54" s="92">
        <v>5</v>
      </c>
      <c r="I54" s="93">
        <v>5</v>
      </c>
      <c r="J54" s="93">
        <v>5</v>
      </c>
      <c r="K54" s="93">
        <v>5</v>
      </c>
      <c r="L54" s="93">
        <v>5</v>
      </c>
      <c r="M54" s="93">
        <v>5</v>
      </c>
      <c r="N54" s="94"/>
      <c r="O54" s="94"/>
      <c r="P54" s="94"/>
      <c r="Q54" s="94"/>
      <c r="R54" s="95"/>
      <c r="S54" s="95"/>
      <c r="T54" s="135">
        <v>4</v>
      </c>
      <c r="U54" s="135">
        <v>5</v>
      </c>
      <c r="V54" s="135">
        <v>5</v>
      </c>
      <c r="W54" s="135">
        <v>5</v>
      </c>
      <c r="X54" s="96">
        <v>5</v>
      </c>
      <c r="Y54" s="96">
        <v>5</v>
      </c>
      <c r="Z54" s="96">
        <v>5</v>
      </c>
    </row>
    <row r="55" spans="1:26">
      <c r="A55" s="130">
        <v>54</v>
      </c>
      <c r="B55" s="130" t="s">
        <v>46</v>
      </c>
      <c r="C55" s="130" t="s">
        <v>55</v>
      </c>
      <c r="D55" s="91">
        <v>5</v>
      </c>
      <c r="E55" s="91">
        <v>5</v>
      </c>
      <c r="F55" s="91">
        <v>5</v>
      </c>
      <c r="G55" s="92">
        <v>5</v>
      </c>
      <c r="H55" s="92">
        <v>5</v>
      </c>
      <c r="I55" s="93">
        <v>5</v>
      </c>
      <c r="J55" s="93">
        <v>3</v>
      </c>
      <c r="K55" s="93">
        <v>5</v>
      </c>
      <c r="L55" s="93">
        <v>5</v>
      </c>
      <c r="M55" s="93">
        <v>5</v>
      </c>
      <c r="N55" s="94"/>
      <c r="O55" s="94"/>
      <c r="P55" s="94"/>
      <c r="Q55" s="94"/>
      <c r="R55" s="95"/>
      <c r="S55" s="95"/>
      <c r="T55" s="135">
        <v>3</v>
      </c>
      <c r="U55" s="135">
        <v>4</v>
      </c>
      <c r="V55" s="135">
        <v>5</v>
      </c>
      <c r="W55" s="135">
        <v>5</v>
      </c>
      <c r="X55" s="96">
        <v>5</v>
      </c>
      <c r="Y55" s="96">
        <v>5</v>
      </c>
      <c r="Z55" s="96">
        <v>5</v>
      </c>
    </row>
    <row r="56" spans="1:26">
      <c r="A56" s="130">
        <v>55</v>
      </c>
      <c r="B56" s="130" t="s">
        <v>39</v>
      </c>
      <c r="C56" s="130" t="s">
        <v>55</v>
      </c>
      <c r="D56" s="91">
        <v>5</v>
      </c>
      <c r="E56" s="91">
        <v>5</v>
      </c>
      <c r="F56" s="91">
        <v>4</v>
      </c>
      <c r="G56" s="92">
        <v>5</v>
      </c>
      <c r="H56" s="92">
        <v>5</v>
      </c>
      <c r="I56" s="93">
        <v>5</v>
      </c>
      <c r="J56" s="93">
        <v>4</v>
      </c>
      <c r="K56" s="93">
        <v>4</v>
      </c>
      <c r="L56" s="93">
        <v>4</v>
      </c>
      <c r="M56" s="93">
        <v>5</v>
      </c>
      <c r="N56" s="94"/>
      <c r="O56" s="94"/>
      <c r="P56" s="94"/>
      <c r="Q56" s="94"/>
      <c r="R56" s="95"/>
      <c r="S56" s="95"/>
      <c r="T56" s="135">
        <v>4</v>
      </c>
      <c r="U56" s="135">
        <v>4</v>
      </c>
      <c r="V56" s="135">
        <v>4</v>
      </c>
      <c r="W56" s="135">
        <v>4</v>
      </c>
      <c r="X56" s="96">
        <v>4</v>
      </c>
      <c r="Y56" s="96">
        <v>4</v>
      </c>
      <c r="Z56" s="96">
        <v>4</v>
      </c>
    </row>
    <row r="57" spans="1:26">
      <c r="A57" s="130">
        <v>56</v>
      </c>
      <c r="B57" s="130" t="s">
        <v>39</v>
      </c>
      <c r="C57" s="130" t="s">
        <v>55</v>
      </c>
      <c r="D57" s="91">
        <v>5</v>
      </c>
      <c r="E57" s="91">
        <v>5</v>
      </c>
      <c r="F57" s="91">
        <v>5</v>
      </c>
      <c r="G57" s="92">
        <v>5</v>
      </c>
      <c r="H57" s="92">
        <v>5</v>
      </c>
      <c r="I57" s="93">
        <v>5</v>
      </c>
      <c r="J57" s="93">
        <v>5</v>
      </c>
      <c r="K57" s="93">
        <v>5</v>
      </c>
      <c r="L57" s="93">
        <v>5</v>
      </c>
      <c r="M57" s="93">
        <v>5</v>
      </c>
      <c r="N57" s="94"/>
      <c r="O57" s="94"/>
      <c r="P57" s="94"/>
      <c r="Q57" s="94"/>
      <c r="R57" s="95"/>
      <c r="S57" s="95"/>
      <c r="T57" s="135">
        <v>4</v>
      </c>
      <c r="U57" s="135">
        <v>4</v>
      </c>
      <c r="V57" s="135">
        <v>4</v>
      </c>
      <c r="W57" s="135">
        <v>4</v>
      </c>
      <c r="X57" s="96">
        <v>4</v>
      </c>
      <c r="Y57" s="96">
        <v>4</v>
      </c>
      <c r="Z57" s="96">
        <v>4</v>
      </c>
    </row>
    <row r="58" spans="1:26">
      <c r="A58" s="130">
        <v>57</v>
      </c>
      <c r="B58" s="130" t="s">
        <v>37</v>
      </c>
      <c r="C58" s="130" t="s">
        <v>55</v>
      </c>
      <c r="D58" s="91">
        <v>4</v>
      </c>
      <c r="E58" s="91">
        <v>3</v>
      </c>
      <c r="F58" s="91">
        <v>3</v>
      </c>
      <c r="G58" s="92">
        <v>4</v>
      </c>
      <c r="H58" s="92">
        <v>4</v>
      </c>
      <c r="I58" s="93">
        <v>4</v>
      </c>
      <c r="J58" s="93">
        <v>4</v>
      </c>
      <c r="K58" s="93">
        <v>4</v>
      </c>
      <c r="L58" s="93">
        <v>4</v>
      </c>
      <c r="M58" s="93">
        <v>4</v>
      </c>
      <c r="N58" s="94"/>
      <c r="O58" s="94"/>
      <c r="P58" s="94"/>
      <c r="Q58" s="94"/>
      <c r="R58" s="95"/>
      <c r="S58" s="95"/>
      <c r="T58" s="135">
        <v>4</v>
      </c>
      <c r="U58" s="135">
        <v>4</v>
      </c>
      <c r="V58" s="135">
        <v>4</v>
      </c>
      <c r="W58" s="135">
        <v>4</v>
      </c>
      <c r="X58" s="96">
        <v>4</v>
      </c>
      <c r="Y58" s="96">
        <v>4</v>
      </c>
      <c r="Z58" s="96">
        <v>4</v>
      </c>
    </row>
    <row r="59" spans="1:26">
      <c r="A59" s="130">
        <v>58</v>
      </c>
      <c r="B59" s="130" t="s">
        <v>37</v>
      </c>
      <c r="C59" s="130" t="s">
        <v>55</v>
      </c>
      <c r="D59" s="91">
        <v>4</v>
      </c>
      <c r="E59" s="91">
        <v>4</v>
      </c>
      <c r="F59" s="91">
        <v>4</v>
      </c>
      <c r="G59" s="92">
        <v>3</v>
      </c>
      <c r="H59" s="92">
        <v>4</v>
      </c>
      <c r="I59" s="93">
        <v>4</v>
      </c>
      <c r="J59" s="93">
        <v>3</v>
      </c>
      <c r="K59" s="93">
        <v>4</v>
      </c>
      <c r="L59" s="93">
        <v>4</v>
      </c>
      <c r="M59" s="93">
        <v>4</v>
      </c>
      <c r="N59" s="94"/>
      <c r="O59" s="94"/>
      <c r="P59" s="94"/>
      <c r="Q59" s="94"/>
      <c r="R59" s="95"/>
      <c r="S59" s="95"/>
      <c r="T59" s="135">
        <v>2</v>
      </c>
      <c r="U59" s="135">
        <v>5</v>
      </c>
      <c r="V59" s="135">
        <v>4</v>
      </c>
      <c r="W59" s="135">
        <v>4</v>
      </c>
      <c r="X59" s="96">
        <v>4</v>
      </c>
      <c r="Y59" s="96">
        <v>4</v>
      </c>
      <c r="Z59" s="96">
        <v>4</v>
      </c>
    </row>
    <row r="60" spans="1:26">
      <c r="A60" s="130">
        <v>59</v>
      </c>
      <c r="B60" s="130" t="s">
        <v>71</v>
      </c>
      <c r="C60" s="130" t="s">
        <v>55</v>
      </c>
      <c r="D60" s="91">
        <v>4</v>
      </c>
      <c r="E60" s="91">
        <v>3</v>
      </c>
      <c r="F60" s="91">
        <v>3</v>
      </c>
      <c r="G60" s="92">
        <v>4</v>
      </c>
      <c r="H60" s="92">
        <v>4</v>
      </c>
      <c r="I60" s="93">
        <v>4</v>
      </c>
      <c r="J60" s="93">
        <v>3</v>
      </c>
      <c r="K60" s="93">
        <v>3</v>
      </c>
      <c r="L60" s="93">
        <v>4</v>
      </c>
      <c r="M60" s="93">
        <v>4</v>
      </c>
      <c r="N60" s="94"/>
      <c r="O60" s="94"/>
      <c r="P60" s="94"/>
      <c r="Q60" s="94"/>
      <c r="R60" s="95"/>
      <c r="S60" s="95"/>
      <c r="T60" s="135">
        <v>4</v>
      </c>
      <c r="U60" s="135">
        <v>4</v>
      </c>
      <c r="V60" s="135">
        <v>3</v>
      </c>
      <c r="W60" s="135">
        <v>4</v>
      </c>
      <c r="X60" s="96">
        <v>4</v>
      </c>
      <c r="Y60" s="96">
        <v>4</v>
      </c>
      <c r="Z60" s="96">
        <v>4</v>
      </c>
    </row>
    <row r="61" spans="1:26" ht="37.5">
      <c r="A61" s="130">
        <v>60</v>
      </c>
      <c r="B61" s="130" t="s">
        <v>65</v>
      </c>
      <c r="C61" s="130" t="s">
        <v>55</v>
      </c>
      <c r="D61" s="91">
        <v>5</v>
      </c>
      <c r="E61" s="91">
        <v>5</v>
      </c>
      <c r="F61" s="91">
        <v>5</v>
      </c>
      <c r="G61" s="92">
        <v>5</v>
      </c>
      <c r="H61" s="92">
        <v>5</v>
      </c>
      <c r="I61" s="93">
        <v>5</v>
      </c>
      <c r="J61" s="93">
        <v>5</v>
      </c>
      <c r="K61" s="93">
        <v>5</v>
      </c>
      <c r="L61" s="93">
        <v>5</v>
      </c>
      <c r="M61" s="93">
        <v>5</v>
      </c>
      <c r="N61" s="94"/>
      <c r="O61" s="94"/>
      <c r="P61" s="94"/>
      <c r="Q61" s="94"/>
      <c r="R61" s="95"/>
      <c r="S61" s="95"/>
      <c r="T61" s="135">
        <v>1</v>
      </c>
      <c r="U61" s="135">
        <v>3</v>
      </c>
      <c r="V61" s="135">
        <v>5</v>
      </c>
      <c r="W61" s="135">
        <v>5</v>
      </c>
      <c r="X61" s="96">
        <v>5</v>
      </c>
      <c r="Y61" s="96">
        <v>5</v>
      </c>
      <c r="Z61" s="96">
        <v>5</v>
      </c>
    </row>
    <row r="62" spans="1:26" ht="37.5">
      <c r="A62" s="130">
        <v>61</v>
      </c>
      <c r="B62" s="130" t="s">
        <v>65</v>
      </c>
      <c r="C62" s="130" t="s">
        <v>55</v>
      </c>
      <c r="D62" s="91">
        <v>5</v>
      </c>
      <c r="E62" s="91">
        <v>5</v>
      </c>
      <c r="F62" s="91">
        <v>5</v>
      </c>
      <c r="G62" s="92">
        <v>5</v>
      </c>
      <c r="H62" s="92">
        <v>5</v>
      </c>
      <c r="I62" s="93">
        <v>5</v>
      </c>
      <c r="J62" s="93">
        <v>3</v>
      </c>
      <c r="K62" s="93">
        <v>5</v>
      </c>
      <c r="L62" s="93">
        <v>5</v>
      </c>
      <c r="M62" s="93">
        <v>3</v>
      </c>
      <c r="N62" s="94"/>
      <c r="O62" s="94"/>
      <c r="P62" s="94"/>
      <c r="Q62" s="94"/>
      <c r="R62" s="95"/>
      <c r="S62" s="95"/>
      <c r="T62" s="135">
        <v>2</v>
      </c>
      <c r="U62" s="135">
        <v>4</v>
      </c>
      <c r="V62" s="135">
        <v>5</v>
      </c>
      <c r="W62" s="135">
        <v>5</v>
      </c>
      <c r="X62" s="96">
        <v>3</v>
      </c>
      <c r="Y62" s="96">
        <v>4</v>
      </c>
      <c r="Z62" s="96">
        <v>4</v>
      </c>
    </row>
    <row r="63" spans="1:26">
      <c r="A63" s="130">
        <v>62</v>
      </c>
      <c r="B63" s="130" t="s">
        <v>39</v>
      </c>
      <c r="C63" s="130" t="s">
        <v>55</v>
      </c>
      <c r="D63" s="91">
        <v>5</v>
      </c>
      <c r="E63" s="91">
        <v>5</v>
      </c>
      <c r="F63" s="91">
        <v>5</v>
      </c>
      <c r="G63" s="92">
        <v>5</v>
      </c>
      <c r="H63" s="92">
        <v>5</v>
      </c>
      <c r="I63" s="93">
        <v>3</v>
      </c>
      <c r="J63" s="93">
        <v>1</v>
      </c>
      <c r="K63" s="93">
        <v>4</v>
      </c>
      <c r="L63" s="93">
        <v>4</v>
      </c>
      <c r="M63" s="93">
        <v>4</v>
      </c>
      <c r="N63" s="94"/>
      <c r="O63" s="94"/>
      <c r="P63" s="94"/>
      <c r="Q63" s="94"/>
      <c r="R63" s="95"/>
      <c r="S63" s="95"/>
      <c r="T63" s="135">
        <v>1</v>
      </c>
      <c r="U63" s="135">
        <v>4</v>
      </c>
      <c r="V63" s="135">
        <v>4</v>
      </c>
      <c r="W63" s="135">
        <v>5</v>
      </c>
      <c r="X63" s="96">
        <v>3</v>
      </c>
      <c r="Y63" s="96">
        <v>3</v>
      </c>
      <c r="Z63" s="96">
        <v>5</v>
      </c>
    </row>
    <row r="64" spans="1:26">
      <c r="A64" s="130">
        <v>63</v>
      </c>
      <c r="B64" s="130" t="s">
        <v>51</v>
      </c>
      <c r="C64" s="130" t="s">
        <v>55</v>
      </c>
      <c r="D64" s="91">
        <v>4</v>
      </c>
      <c r="E64" s="91">
        <v>4</v>
      </c>
      <c r="F64" s="91">
        <v>4</v>
      </c>
      <c r="G64" s="92">
        <v>4</v>
      </c>
      <c r="H64" s="92">
        <v>4</v>
      </c>
      <c r="I64" s="93">
        <v>4</v>
      </c>
      <c r="J64" s="93">
        <v>3</v>
      </c>
      <c r="K64" s="93">
        <v>5</v>
      </c>
      <c r="L64" s="93">
        <v>5</v>
      </c>
      <c r="M64" s="93">
        <v>5</v>
      </c>
      <c r="N64" s="94"/>
      <c r="O64" s="94"/>
      <c r="P64" s="94"/>
      <c r="Q64" s="94"/>
      <c r="R64" s="95"/>
      <c r="S64" s="95"/>
      <c r="T64" s="135">
        <v>1</v>
      </c>
      <c r="U64" s="135">
        <v>3</v>
      </c>
      <c r="V64" s="135">
        <v>5</v>
      </c>
      <c r="W64" s="135">
        <v>4</v>
      </c>
      <c r="X64" s="96">
        <v>4</v>
      </c>
      <c r="Y64" s="96">
        <v>4</v>
      </c>
      <c r="Z64" s="96">
        <v>4</v>
      </c>
    </row>
    <row r="65" spans="1:28">
      <c r="A65" s="130">
        <v>64</v>
      </c>
      <c r="B65" s="130" t="s">
        <v>51</v>
      </c>
      <c r="C65" s="130" t="s">
        <v>55</v>
      </c>
      <c r="D65" s="91">
        <v>4</v>
      </c>
      <c r="E65" s="91">
        <v>4</v>
      </c>
      <c r="F65" s="91">
        <v>4</v>
      </c>
      <c r="G65" s="92">
        <v>4</v>
      </c>
      <c r="H65" s="92">
        <v>4</v>
      </c>
      <c r="I65" s="93">
        <v>5</v>
      </c>
      <c r="J65" s="93">
        <v>4</v>
      </c>
      <c r="K65" s="93">
        <v>5</v>
      </c>
      <c r="L65" s="93">
        <v>5</v>
      </c>
      <c r="M65" s="93">
        <v>5</v>
      </c>
      <c r="N65" s="94"/>
      <c r="O65" s="94"/>
      <c r="P65" s="94"/>
      <c r="Q65" s="94"/>
      <c r="R65" s="95"/>
      <c r="S65" s="95"/>
      <c r="T65" s="135">
        <v>3</v>
      </c>
      <c r="U65" s="135">
        <v>4</v>
      </c>
      <c r="V65" s="135">
        <v>4</v>
      </c>
      <c r="W65" s="135">
        <v>4</v>
      </c>
      <c r="X65" s="96">
        <v>4</v>
      </c>
      <c r="Y65" s="96">
        <v>4</v>
      </c>
      <c r="Z65" s="96">
        <v>4</v>
      </c>
    </row>
    <row r="66" spans="1:28" ht="37.5">
      <c r="A66" s="130">
        <v>65</v>
      </c>
      <c r="B66" s="130" t="s">
        <v>65</v>
      </c>
      <c r="C66" s="130" t="s">
        <v>55</v>
      </c>
      <c r="D66" s="91">
        <v>5</v>
      </c>
      <c r="E66" s="91">
        <v>4</v>
      </c>
      <c r="F66" s="91">
        <v>4</v>
      </c>
      <c r="G66" s="92">
        <v>4</v>
      </c>
      <c r="H66" s="92">
        <v>4</v>
      </c>
      <c r="I66" s="93">
        <v>4</v>
      </c>
      <c r="J66" s="93">
        <v>3</v>
      </c>
      <c r="K66" s="93">
        <v>4</v>
      </c>
      <c r="L66" s="93">
        <v>4</v>
      </c>
      <c r="M66" s="93">
        <v>4</v>
      </c>
      <c r="N66" s="94"/>
      <c r="O66" s="94"/>
      <c r="P66" s="94"/>
      <c r="Q66" s="94"/>
      <c r="R66" s="95"/>
      <c r="S66" s="95"/>
      <c r="T66" s="135">
        <v>1</v>
      </c>
      <c r="U66" s="135">
        <v>4</v>
      </c>
      <c r="V66" s="135">
        <v>4</v>
      </c>
      <c r="W66" s="135">
        <v>4</v>
      </c>
      <c r="X66" s="96">
        <v>3</v>
      </c>
      <c r="Y66" s="96">
        <v>4</v>
      </c>
      <c r="Z66" s="96">
        <v>4</v>
      </c>
    </row>
    <row r="67" spans="1:28">
      <c r="A67" s="130">
        <v>66</v>
      </c>
      <c r="B67" s="130" t="s">
        <v>66</v>
      </c>
      <c r="C67" s="130" t="s">
        <v>55</v>
      </c>
      <c r="D67" s="91">
        <v>4</v>
      </c>
      <c r="E67" s="91">
        <v>5</v>
      </c>
      <c r="F67" s="91">
        <v>4</v>
      </c>
      <c r="G67" s="92">
        <v>4</v>
      </c>
      <c r="H67" s="92">
        <v>4</v>
      </c>
      <c r="I67" s="93">
        <v>4</v>
      </c>
      <c r="J67" s="93">
        <v>3</v>
      </c>
      <c r="K67" s="93">
        <v>4</v>
      </c>
      <c r="L67" s="93">
        <v>4</v>
      </c>
      <c r="M67" s="93">
        <v>4</v>
      </c>
      <c r="N67" s="94"/>
      <c r="O67" s="94"/>
      <c r="P67" s="94"/>
      <c r="Q67" s="94"/>
      <c r="R67" s="95"/>
      <c r="S67" s="95"/>
      <c r="T67" s="135">
        <v>1</v>
      </c>
      <c r="U67" s="135">
        <v>4</v>
      </c>
      <c r="V67" s="135">
        <v>3</v>
      </c>
      <c r="W67" s="135">
        <v>5</v>
      </c>
      <c r="X67" s="96">
        <v>4</v>
      </c>
      <c r="Y67" s="96">
        <v>4</v>
      </c>
      <c r="Z67" s="96">
        <v>5</v>
      </c>
    </row>
    <row r="68" spans="1:28" ht="37.5">
      <c r="A68" s="130">
        <v>67</v>
      </c>
      <c r="B68" s="130" t="s">
        <v>65</v>
      </c>
      <c r="C68" s="130" t="s">
        <v>55</v>
      </c>
      <c r="D68" s="91">
        <v>4</v>
      </c>
      <c r="E68" s="91">
        <v>4</v>
      </c>
      <c r="F68" s="91">
        <v>4</v>
      </c>
      <c r="G68" s="92">
        <v>4</v>
      </c>
      <c r="H68" s="92">
        <v>4</v>
      </c>
      <c r="I68" s="93">
        <v>4</v>
      </c>
      <c r="J68" s="93">
        <v>3</v>
      </c>
      <c r="K68" s="93">
        <v>4</v>
      </c>
      <c r="L68" s="93">
        <v>4</v>
      </c>
      <c r="M68" s="93">
        <v>5</v>
      </c>
      <c r="N68" s="94"/>
      <c r="O68" s="94"/>
      <c r="P68" s="94"/>
      <c r="Q68" s="94"/>
      <c r="R68" s="95"/>
      <c r="S68" s="95"/>
      <c r="T68" s="135">
        <v>2</v>
      </c>
      <c r="U68" s="135">
        <v>4</v>
      </c>
      <c r="V68" s="135">
        <v>4</v>
      </c>
      <c r="W68" s="135">
        <v>4</v>
      </c>
      <c r="X68" s="96">
        <v>4</v>
      </c>
      <c r="Y68" s="96">
        <v>4</v>
      </c>
      <c r="Z68" s="96">
        <v>4</v>
      </c>
    </row>
    <row r="69" spans="1:28">
      <c r="A69" s="130">
        <v>68</v>
      </c>
      <c r="B69" s="130" t="s">
        <v>51</v>
      </c>
      <c r="C69" s="130" t="s">
        <v>55</v>
      </c>
      <c r="D69" s="91">
        <v>4</v>
      </c>
      <c r="E69" s="91">
        <v>4</v>
      </c>
      <c r="F69" s="91">
        <v>4</v>
      </c>
      <c r="G69" s="92">
        <v>4</v>
      </c>
      <c r="H69" s="92">
        <v>4</v>
      </c>
      <c r="I69" s="93">
        <v>4</v>
      </c>
      <c r="J69" s="93">
        <v>4</v>
      </c>
      <c r="K69" s="93">
        <v>4</v>
      </c>
      <c r="L69" s="93">
        <v>4</v>
      </c>
      <c r="M69" s="93">
        <v>4</v>
      </c>
      <c r="N69" s="94"/>
      <c r="O69" s="94"/>
      <c r="P69" s="94"/>
      <c r="Q69" s="94"/>
      <c r="R69" s="95"/>
      <c r="S69" s="95"/>
      <c r="T69" s="135">
        <v>4</v>
      </c>
      <c r="U69" s="135">
        <v>4</v>
      </c>
      <c r="V69" s="135">
        <v>4</v>
      </c>
      <c r="W69" s="135">
        <v>4</v>
      </c>
      <c r="X69" s="96">
        <v>4</v>
      </c>
      <c r="Y69" s="96">
        <v>4</v>
      </c>
      <c r="Z69" s="96">
        <v>4</v>
      </c>
    </row>
    <row r="70" spans="1:28">
      <c r="A70" s="130">
        <v>69</v>
      </c>
      <c r="B70" s="130" t="s">
        <v>35</v>
      </c>
      <c r="C70" s="130" t="s">
        <v>55</v>
      </c>
      <c r="D70" s="91">
        <v>5</v>
      </c>
      <c r="E70" s="91">
        <v>5</v>
      </c>
      <c r="F70" s="91">
        <v>5</v>
      </c>
      <c r="G70" s="92">
        <v>5</v>
      </c>
      <c r="H70" s="92">
        <v>5</v>
      </c>
      <c r="I70" s="93">
        <v>5</v>
      </c>
      <c r="J70" s="93">
        <v>5</v>
      </c>
      <c r="K70" s="93">
        <v>5</v>
      </c>
      <c r="L70" s="93">
        <v>5</v>
      </c>
      <c r="M70" s="93">
        <v>5</v>
      </c>
      <c r="N70" s="94"/>
      <c r="O70" s="94"/>
      <c r="P70" s="94"/>
      <c r="Q70" s="94"/>
      <c r="R70" s="95"/>
      <c r="S70" s="95"/>
      <c r="T70" s="135">
        <v>2</v>
      </c>
      <c r="U70" s="135">
        <v>4</v>
      </c>
      <c r="V70" s="135">
        <v>5</v>
      </c>
      <c r="W70" s="135">
        <v>5</v>
      </c>
      <c r="X70" s="96">
        <v>4</v>
      </c>
      <c r="Y70" s="96">
        <v>4</v>
      </c>
      <c r="Z70" s="96">
        <v>4</v>
      </c>
    </row>
    <row r="71" spans="1:28">
      <c r="A71" s="130">
        <v>70</v>
      </c>
      <c r="B71" s="130" t="s">
        <v>57</v>
      </c>
      <c r="C71" s="130" t="s">
        <v>55</v>
      </c>
      <c r="D71" s="91">
        <v>5</v>
      </c>
      <c r="E71" s="91">
        <v>5</v>
      </c>
      <c r="F71" s="91">
        <v>5</v>
      </c>
      <c r="G71" s="92">
        <v>5</v>
      </c>
      <c r="H71" s="92">
        <v>4</v>
      </c>
      <c r="I71" s="93">
        <v>5</v>
      </c>
      <c r="J71" s="93">
        <v>4</v>
      </c>
      <c r="K71" s="93">
        <v>5</v>
      </c>
      <c r="L71" s="93">
        <v>5</v>
      </c>
      <c r="M71" s="93">
        <v>5</v>
      </c>
      <c r="N71" s="94"/>
      <c r="O71" s="94"/>
      <c r="P71" s="94"/>
      <c r="Q71" s="94"/>
      <c r="R71" s="95"/>
      <c r="S71" s="95"/>
      <c r="T71" s="135">
        <v>3</v>
      </c>
      <c r="U71" s="135">
        <v>4</v>
      </c>
      <c r="V71" s="135">
        <v>5</v>
      </c>
      <c r="W71" s="135">
        <v>4</v>
      </c>
      <c r="X71" s="96">
        <v>4</v>
      </c>
      <c r="Y71" s="96">
        <v>4</v>
      </c>
      <c r="Z71" s="96">
        <v>5</v>
      </c>
    </row>
    <row r="72" spans="1:28">
      <c r="A72" s="130">
        <v>71</v>
      </c>
      <c r="B72" s="130" t="s">
        <v>57</v>
      </c>
      <c r="C72" s="130" t="s">
        <v>55</v>
      </c>
      <c r="D72" s="91">
        <v>5</v>
      </c>
      <c r="E72" s="91">
        <v>5</v>
      </c>
      <c r="F72" s="91">
        <v>5</v>
      </c>
      <c r="G72" s="92">
        <v>5</v>
      </c>
      <c r="H72" s="92">
        <v>5</v>
      </c>
      <c r="I72" s="93">
        <v>5</v>
      </c>
      <c r="J72" s="93">
        <v>5</v>
      </c>
      <c r="K72" s="93">
        <v>5</v>
      </c>
      <c r="L72" s="93">
        <v>5</v>
      </c>
      <c r="M72" s="93">
        <v>5</v>
      </c>
      <c r="N72" s="94"/>
      <c r="O72" s="94"/>
      <c r="P72" s="94"/>
      <c r="Q72" s="94"/>
      <c r="R72" s="95"/>
      <c r="S72" s="95"/>
      <c r="T72" s="135">
        <v>5</v>
      </c>
      <c r="U72" s="135">
        <v>5</v>
      </c>
      <c r="V72" s="135">
        <v>5</v>
      </c>
      <c r="W72" s="135">
        <v>5</v>
      </c>
      <c r="X72" s="96">
        <v>5</v>
      </c>
      <c r="Y72" s="96">
        <v>5</v>
      </c>
      <c r="Z72" s="96">
        <v>5</v>
      </c>
    </row>
    <row r="73" spans="1:28" s="1" customFormat="1">
      <c r="A73" s="136"/>
      <c r="B73" s="131"/>
      <c r="C73" s="131"/>
      <c r="D73" s="106">
        <f>AVERAGE(D2:D72)</f>
        <v>4.563380281690141</v>
      </c>
      <c r="E73" s="106">
        <f t="shared" ref="E73:Z73" si="0">AVERAGE(E2:E72)</f>
        <v>4.535211267605634</v>
      </c>
      <c r="F73" s="106">
        <f t="shared" si="0"/>
        <v>4.563380281690141</v>
      </c>
      <c r="G73" s="106">
        <f t="shared" si="0"/>
        <v>4.52112676056338</v>
      </c>
      <c r="H73" s="106">
        <f t="shared" si="0"/>
        <v>4.507042253521127</v>
      </c>
      <c r="I73" s="106">
        <f t="shared" si="0"/>
        <v>4.577464788732394</v>
      </c>
      <c r="J73" s="106">
        <f t="shared" si="0"/>
        <v>4.056338028169014</v>
      </c>
      <c r="K73" s="106">
        <f t="shared" si="0"/>
        <v>4.52112676056338</v>
      </c>
      <c r="L73" s="106">
        <f t="shared" si="0"/>
        <v>4.535211267605634</v>
      </c>
      <c r="M73" s="106">
        <f t="shared" si="0"/>
        <v>4.591549295774648</v>
      </c>
      <c r="N73" s="106">
        <f t="shared" si="0"/>
        <v>2.6</v>
      </c>
      <c r="O73" s="106">
        <f t="shared" si="0"/>
        <v>3.1</v>
      </c>
      <c r="P73" s="106">
        <f t="shared" si="0"/>
        <v>3.6</v>
      </c>
      <c r="Q73" s="106">
        <f t="shared" si="0"/>
        <v>3.8</v>
      </c>
      <c r="R73" s="106">
        <f t="shared" si="0"/>
        <v>4.5999999999999996</v>
      </c>
      <c r="S73" s="106">
        <f t="shared" si="0"/>
        <v>4.4000000000000004</v>
      </c>
      <c r="T73" s="106">
        <f>AVERAGE(T2:T72)</f>
        <v>2.3098591549295775</v>
      </c>
      <c r="U73" s="106">
        <f t="shared" si="0"/>
        <v>3.971830985915493</v>
      </c>
      <c r="V73" s="106">
        <f t="shared" si="0"/>
        <v>4.380281690140845</v>
      </c>
      <c r="W73" s="106">
        <f t="shared" si="0"/>
        <v>4.450704225352113</v>
      </c>
      <c r="X73" s="106">
        <f t="shared" si="0"/>
        <v>3.915492957746479</v>
      </c>
      <c r="Y73" s="106">
        <f t="shared" si="0"/>
        <v>4.112676056338028</v>
      </c>
      <c r="Z73" s="106">
        <f t="shared" si="0"/>
        <v>4.295774647887324</v>
      </c>
      <c r="AA73" s="77">
        <f>AVERAGE(D3:M72,V2:Z72)</f>
        <v>4.4047393364928906</v>
      </c>
      <c r="AB73" s="77"/>
    </row>
    <row r="74" spans="1:28" s="1" customFormat="1" ht="21">
      <c r="A74" s="136"/>
      <c r="B74" s="145" t="s">
        <v>0</v>
      </c>
      <c r="C74" s="131"/>
      <c r="D74" s="106">
        <f>STDEV(D2:D72)</f>
        <v>0.52732192298706404</v>
      </c>
      <c r="E74" s="106">
        <f t="shared" ref="E74:Z74" si="1">STDEV(E2:E72)</f>
        <v>0.55628836087289912</v>
      </c>
      <c r="F74" s="106">
        <f t="shared" si="1"/>
        <v>0.55375070115910785</v>
      </c>
      <c r="G74" s="106">
        <f t="shared" si="1"/>
        <v>0.55701128302440983</v>
      </c>
      <c r="H74" s="106">
        <f t="shared" si="1"/>
        <v>0.53112386063139116</v>
      </c>
      <c r="I74" s="106">
        <f t="shared" si="1"/>
        <v>0.57723409044427088</v>
      </c>
      <c r="J74" s="106">
        <f t="shared" si="1"/>
        <v>0.95449798239197003</v>
      </c>
      <c r="K74" s="106">
        <f t="shared" si="1"/>
        <v>0.58209363335113684</v>
      </c>
      <c r="L74" s="106">
        <f t="shared" si="1"/>
        <v>0.52998614309359848</v>
      </c>
      <c r="M74" s="106">
        <f t="shared" si="1"/>
        <v>0.54973928336809708</v>
      </c>
      <c r="N74" s="106">
        <f t="shared" si="1"/>
        <v>1.1737877907772676</v>
      </c>
      <c r="O74" s="106">
        <f t="shared" si="1"/>
        <v>1.1005049346146121</v>
      </c>
      <c r="P74" s="106">
        <f t="shared" si="1"/>
        <v>0.69920589878010153</v>
      </c>
      <c r="Q74" s="106">
        <f t="shared" si="1"/>
        <v>0.42163702135578318</v>
      </c>
      <c r="R74" s="106">
        <f t="shared" si="1"/>
        <v>0.51639777949432286</v>
      </c>
      <c r="S74" s="106">
        <f t="shared" si="1"/>
        <v>0.51639777949432286</v>
      </c>
      <c r="T74" s="106">
        <f t="shared" si="1"/>
        <v>1.1660868541012919</v>
      </c>
      <c r="U74" s="106">
        <f t="shared" si="1"/>
        <v>0.58485238640472392</v>
      </c>
      <c r="V74" s="106">
        <f t="shared" si="1"/>
        <v>0.6179735820312483</v>
      </c>
      <c r="W74" s="106">
        <f t="shared" si="1"/>
        <v>0.5803627534166198</v>
      </c>
      <c r="X74" s="106">
        <f t="shared" si="1"/>
        <v>0.7120689949163117</v>
      </c>
      <c r="Y74" s="106">
        <f t="shared" si="1"/>
        <v>0.64474348774527446</v>
      </c>
      <c r="Z74" s="106">
        <f t="shared" si="1"/>
        <v>0.6413014935533855</v>
      </c>
      <c r="AA74" s="77">
        <f>STDEVA(D2:M72,V2:Z72)</f>
        <v>0.6469447743321598</v>
      </c>
      <c r="AB74" s="77"/>
    </row>
    <row r="75" spans="1:28" s="1" customFormat="1" ht="21" customHeight="1">
      <c r="A75" s="136"/>
      <c r="B75" s="141" t="s">
        <v>65</v>
      </c>
      <c r="C75" s="142">
        <f>COUNTIF(B2:B72,"เกษตรศาสตร์ ทรัพยากรธรรมชาติและสิ่งแวดล้อม")</f>
        <v>8</v>
      </c>
      <c r="D75" s="110"/>
      <c r="E75" s="110"/>
      <c r="F75" s="108">
        <f>STDEV(D2:F72)</f>
        <v>0.54352582336641198</v>
      </c>
      <c r="G75" s="111"/>
      <c r="H75" s="108">
        <f>STDEVA(G2:H72)</f>
        <v>0.54233427043938232</v>
      </c>
      <c r="I75" s="112"/>
      <c r="J75" s="112"/>
      <c r="K75" s="112"/>
      <c r="L75" s="112"/>
      <c r="M75" s="108">
        <f>STDEVA(I2:S72)</f>
        <v>0.79205795243254862</v>
      </c>
      <c r="N75" s="107"/>
      <c r="O75" s="107"/>
      <c r="P75" s="107"/>
      <c r="Q75" s="108">
        <f>STDEVA(O2:Q72)</f>
        <v>0.82000841038580108</v>
      </c>
      <c r="R75" s="107"/>
      <c r="S75" s="108">
        <f>STDEVA(Q2:S72)</f>
        <v>0.58329228098567487</v>
      </c>
      <c r="T75" s="108">
        <f>T74</f>
        <v>1.1660868541012919</v>
      </c>
      <c r="U75" s="108">
        <f>STDEVA(U2:U72)</f>
        <v>0.58485238640472392</v>
      </c>
      <c r="V75" s="116"/>
      <c r="W75" s="108">
        <f>STDEVA(V2:W72)</f>
        <v>0.59837792259401335</v>
      </c>
      <c r="X75" s="109"/>
      <c r="Y75" s="109"/>
      <c r="Z75" s="108">
        <f>STDEVA(X2:Z72)</f>
        <v>0.68168918913905929</v>
      </c>
    </row>
    <row r="76" spans="1:28" s="1" customFormat="1">
      <c r="A76" s="136"/>
      <c r="B76" s="141" t="s">
        <v>45</v>
      </c>
      <c r="C76" s="142">
        <f>COUNTIF(B2:B72,"สหเวชศาสตร์")</f>
        <v>7</v>
      </c>
      <c r="D76" s="110"/>
      <c r="E76" s="110"/>
      <c r="F76" s="118">
        <f>AVERAGE(D2:F72)</f>
        <v>4.5539906103286381</v>
      </c>
      <c r="G76" s="111"/>
      <c r="H76" s="118">
        <f>AVERAGE(G2:H72)</f>
        <v>4.5140845070422539</v>
      </c>
      <c r="I76" s="112"/>
      <c r="J76" s="112"/>
      <c r="K76" s="112"/>
      <c r="L76" s="112"/>
      <c r="M76" s="118">
        <f>AVERAGE(I2:M72)</f>
        <v>4.4563380281690144</v>
      </c>
      <c r="N76" s="113"/>
      <c r="O76" s="113"/>
      <c r="P76" s="113"/>
      <c r="Q76" s="114">
        <f>AVERAGE(O2:Q72)</f>
        <v>3.5</v>
      </c>
      <c r="R76" s="115"/>
      <c r="S76" s="116">
        <f>AVERAGE(Q2:S72)</f>
        <v>4.2666666666666666</v>
      </c>
      <c r="T76" s="118">
        <f>T73</f>
        <v>2.3098591549295775</v>
      </c>
      <c r="U76" s="118">
        <f>AVERAGE(U2:U72)</f>
        <v>3.971830985915493</v>
      </c>
      <c r="V76" s="116"/>
      <c r="W76" s="118">
        <f>AVERAGE(V2:W72)</f>
        <v>4.415492957746479</v>
      </c>
      <c r="X76" s="117"/>
      <c r="Y76" s="117"/>
      <c r="Z76" s="118">
        <f>AVERAGE(X2:Z72)</f>
        <v>4.107981220657277</v>
      </c>
    </row>
    <row r="77" spans="1:28">
      <c r="B77" s="141" t="s">
        <v>51</v>
      </c>
      <c r="C77" s="142">
        <f>COUNTIF(B2:B72,"วิศวกรรมศาสตร์")</f>
        <v>5</v>
      </c>
      <c r="D77" s="3"/>
      <c r="E77" s="3"/>
      <c r="F77" s="45"/>
      <c r="G77" s="46"/>
      <c r="H77" s="4"/>
      <c r="I77" s="47"/>
      <c r="J77" s="47"/>
      <c r="K77" s="47"/>
      <c r="L77" s="47"/>
      <c r="M77" s="47"/>
      <c r="N77" s="48"/>
      <c r="O77" s="48"/>
      <c r="P77" s="48"/>
      <c r="Q77" s="49"/>
      <c r="R77" s="50"/>
      <c r="S77" s="51"/>
      <c r="T77" s="51"/>
      <c r="U77" s="51"/>
      <c r="V77" s="51"/>
      <c r="W77" s="51"/>
    </row>
    <row r="78" spans="1:28">
      <c r="B78" s="141" t="s">
        <v>35</v>
      </c>
      <c r="C78" s="142">
        <f>COUNTIF(B2:B72,"สาธารณสุขศาสตร์")</f>
        <v>2</v>
      </c>
      <c r="D78" s="3"/>
      <c r="E78" s="3"/>
      <c r="F78" s="45"/>
      <c r="G78" s="46"/>
      <c r="H78" s="4"/>
      <c r="I78" s="47"/>
      <c r="J78" s="47"/>
      <c r="K78" s="47"/>
      <c r="L78" s="47"/>
      <c r="M78" s="47"/>
      <c r="N78" s="48"/>
      <c r="O78" s="48"/>
      <c r="P78" s="48"/>
      <c r="Q78" s="49"/>
      <c r="R78" s="50"/>
      <c r="S78" s="51"/>
      <c r="T78" s="51"/>
      <c r="U78" s="51"/>
      <c r="V78" s="51"/>
      <c r="W78" s="51"/>
    </row>
    <row r="79" spans="1:28">
      <c r="B79" s="141" t="s">
        <v>57</v>
      </c>
      <c r="C79" s="142">
        <f>COUNTIF(B2:B72,"วิทยาศาสตร์การแพทย์")</f>
        <v>7</v>
      </c>
      <c r="D79" s="3"/>
      <c r="E79" s="3"/>
      <c r="F79" s="45"/>
      <c r="G79" s="46"/>
      <c r="H79" s="4"/>
      <c r="I79" s="47"/>
      <c r="J79" s="47"/>
      <c r="K79" s="47"/>
      <c r="L79" s="47"/>
      <c r="M79" s="47"/>
      <c r="N79" s="48"/>
      <c r="O79" s="48"/>
      <c r="P79" s="48"/>
      <c r="Q79" s="49"/>
      <c r="R79" s="50"/>
      <c r="S79" s="51"/>
      <c r="T79" s="51"/>
      <c r="U79" s="51"/>
      <c r="V79" s="51"/>
      <c r="W79" s="51"/>
    </row>
    <row r="80" spans="1:28" ht="18" customHeight="1">
      <c r="B80" s="141" t="s">
        <v>66</v>
      </c>
      <c r="C80" s="142">
        <f>COUNTIF(B2:B72,"บริหารธุรกิจเศรษฐศาสตร์และการสื่อสาร")</f>
        <v>3</v>
      </c>
      <c r="D80" s="3"/>
      <c r="E80" s="3"/>
      <c r="F80" s="45"/>
      <c r="G80" s="46"/>
      <c r="H80" s="4"/>
      <c r="I80" s="47"/>
      <c r="J80" s="47"/>
      <c r="K80" s="47"/>
      <c r="L80" s="47"/>
      <c r="M80" s="47"/>
      <c r="N80" s="48"/>
      <c r="O80" s="48"/>
      <c r="P80" s="48"/>
      <c r="Q80" s="49"/>
      <c r="R80" s="50"/>
      <c r="S80" s="51"/>
      <c r="T80" s="51"/>
      <c r="U80" s="51"/>
      <c r="V80" s="52"/>
      <c r="W80" s="52"/>
    </row>
    <row r="81" spans="2:21">
      <c r="B81" s="141" t="s">
        <v>37</v>
      </c>
      <c r="C81" s="142">
        <f>COUNTIF(B2:B72,"วิทยาศาสตร์")</f>
        <v>8</v>
      </c>
      <c r="D81" s="3"/>
      <c r="E81" s="3"/>
      <c r="F81" s="3"/>
      <c r="G81" s="4"/>
      <c r="H81" s="4"/>
      <c r="I81" s="5"/>
      <c r="J81" s="5"/>
      <c r="K81" s="5"/>
      <c r="L81" s="5"/>
      <c r="M81" s="5"/>
      <c r="N81" s="6"/>
      <c r="O81" s="6"/>
      <c r="P81" s="6"/>
      <c r="Q81" s="6"/>
      <c r="R81" s="7"/>
      <c r="S81" s="7"/>
      <c r="T81" s="7"/>
      <c r="U81" s="7"/>
    </row>
    <row r="82" spans="2:21">
      <c r="B82" s="141" t="s">
        <v>71</v>
      </c>
      <c r="C82" s="142">
        <f>COUNTIF(B2:B72,"วิทยาลัยโลจิสติกส์และโซ่อุปทาน")</f>
        <v>1</v>
      </c>
      <c r="D82" s="3"/>
      <c r="E82" s="3"/>
      <c r="F82" s="3"/>
      <c r="G82" s="4"/>
      <c r="H82" s="4"/>
      <c r="I82" s="5"/>
      <c r="J82" s="5"/>
      <c r="K82" s="5"/>
      <c r="L82" s="5"/>
      <c r="M82" s="5"/>
      <c r="N82" s="6"/>
      <c r="O82" s="6"/>
      <c r="P82" s="6"/>
      <c r="Q82" s="6"/>
      <c r="R82" s="7"/>
      <c r="S82" s="7"/>
      <c r="T82" s="7"/>
      <c r="U82" s="7"/>
    </row>
    <row r="83" spans="2:21">
      <c r="B83" s="143" t="s">
        <v>69</v>
      </c>
      <c r="C83" s="142">
        <f>COUNTIF(B2:B72,"แพทยศาสตร์")</f>
        <v>1</v>
      </c>
      <c r="D83" s="3"/>
      <c r="E83" s="3"/>
      <c r="F83" s="3"/>
      <c r="G83" s="4"/>
      <c r="H83" s="4"/>
      <c r="I83" s="5"/>
      <c r="J83" s="5"/>
      <c r="K83" s="5"/>
      <c r="L83" s="5"/>
      <c r="M83" s="5"/>
      <c r="N83" s="6"/>
      <c r="O83" s="6"/>
      <c r="P83" s="6"/>
      <c r="Q83" s="6"/>
      <c r="R83" s="7"/>
      <c r="S83" s="7"/>
      <c r="T83" s="7"/>
      <c r="U83" s="7"/>
    </row>
    <row r="84" spans="2:21">
      <c r="B84" s="143" t="s">
        <v>49</v>
      </c>
      <c r="C84" s="142">
        <f>COUNTIF(B2:B72,"มนุษยศาสตร์")</f>
        <v>3</v>
      </c>
      <c r="D84" s="3"/>
      <c r="E84" s="3"/>
      <c r="F84" s="3"/>
      <c r="G84" s="4"/>
      <c r="H84" s="4"/>
      <c r="I84" s="5"/>
      <c r="J84" s="5"/>
      <c r="K84" s="5"/>
      <c r="L84" s="5"/>
      <c r="M84" s="5"/>
      <c r="N84" s="6"/>
      <c r="O84" s="6"/>
      <c r="P84" s="6"/>
      <c r="Q84" s="6"/>
      <c r="R84" s="7"/>
      <c r="S84" s="7"/>
      <c r="T84" s="7"/>
      <c r="U84" s="7"/>
    </row>
    <row r="85" spans="2:21">
      <c r="B85" s="143" t="s">
        <v>67</v>
      </c>
      <c r="C85" s="142">
        <f>COUNTIF(B2:B72,"วิทยาลัยเพื่อการค้นคว้าระดับรากฐาน")</f>
        <v>1</v>
      </c>
      <c r="D85" s="3"/>
      <c r="E85" s="3"/>
      <c r="F85" s="3"/>
      <c r="G85" s="4"/>
      <c r="H85" s="4"/>
      <c r="I85" s="5"/>
      <c r="J85" s="5"/>
      <c r="K85" s="5"/>
      <c r="L85" s="5"/>
      <c r="M85" s="5"/>
      <c r="N85" s="6"/>
      <c r="O85" s="6"/>
      <c r="P85" s="6"/>
      <c r="Q85" s="6"/>
      <c r="R85" s="7"/>
      <c r="S85" s="7"/>
      <c r="T85" s="7"/>
      <c r="U85" s="7"/>
    </row>
    <row r="86" spans="2:21">
      <c r="B86" s="141" t="s">
        <v>64</v>
      </c>
      <c r="C86" s="142">
        <f>COUNTIF(B2:B72,"ศึกษาศาสตร์")</f>
        <v>4</v>
      </c>
      <c r="D86" s="3"/>
      <c r="E86" s="3"/>
      <c r="F86" s="3"/>
      <c r="G86" s="4"/>
      <c r="H86" s="4"/>
      <c r="I86" s="5"/>
      <c r="J86" s="5"/>
      <c r="K86" s="5"/>
      <c r="L86" s="5"/>
      <c r="M86" s="5"/>
      <c r="N86" s="6"/>
      <c r="O86" s="6"/>
      <c r="P86" s="6"/>
      <c r="Q86" s="6"/>
      <c r="R86" s="7"/>
      <c r="S86" s="7"/>
      <c r="T86" s="7"/>
      <c r="U86" s="7"/>
    </row>
    <row r="87" spans="2:21">
      <c r="B87" s="141" t="s">
        <v>61</v>
      </c>
      <c r="C87" s="142">
        <f>COUNTIF(B2:B72,"ทันตแพทยศาสตร์")</f>
        <v>2</v>
      </c>
      <c r="D87" s="3"/>
      <c r="E87" s="3"/>
      <c r="F87" s="3"/>
      <c r="G87" s="4"/>
      <c r="H87" s="4"/>
      <c r="I87" s="5"/>
      <c r="J87" s="5"/>
      <c r="K87" s="5"/>
      <c r="L87" s="5"/>
      <c r="M87" s="5"/>
      <c r="N87" s="6"/>
      <c r="O87" s="6"/>
      <c r="P87" s="6"/>
      <c r="Q87" s="6"/>
      <c r="R87" s="7"/>
      <c r="S87" s="7"/>
      <c r="T87" s="7"/>
      <c r="U87" s="7"/>
    </row>
    <row r="88" spans="2:21">
      <c r="B88" s="141" t="s">
        <v>46</v>
      </c>
      <c r="C88" s="142">
        <f>COUNTIF(B2:B72,"วิทยาลัยพลังงานทดแทน")</f>
        <v>2</v>
      </c>
      <c r="D88" s="3"/>
      <c r="E88" s="3"/>
      <c r="F88" s="3"/>
      <c r="G88" s="4"/>
      <c r="H88" s="4"/>
      <c r="I88" s="5"/>
      <c r="J88" s="5"/>
      <c r="K88" s="5"/>
      <c r="L88" s="5"/>
      <c r="M88" s="5"/>
      <c r="N88" s="6"/>
      <c r="O88" s="6"/>
      <c r="P88" s="6"/>
      <c r="Q88" s="6"/>
      <c r="R88" s="7"/>
      <c r="S88" s="7"/>
      <c r="T88" s="7"/>
      <c r="U88" s="7"/>
    </row>
    <row r="89" spans="2:21">
      <c r="B89" s="141" t="s">
        <v>34</v>
      </c>
      <c r="C89" s="142">
        <f>COUNTIF(B2:B72,"สังคมศาสตร์")</f>
        <v>3</v>
      </c>
      <c r="D89" s="3"/>
      <c r="E89" s="3"/>
      <c r="F89" s="3"/>
      <c r="G89" s="4"/>
      <c r="H89" s="4"/>
      <c r="I89" s="5"/>
      <c r="J89" s="5"/>
      <c r="K89" s="5"/>
      <c r="L89" s="5"/>
      <c r="M89" s="5"/>
      <c r="N89" s="6"/>
      <c r="O89" s="6"/>
      <c r="P89" s="6"/>
      <c r="Q89" s="6"/>
      <c r="R89" s="7"/>
      <c r="S89" s="7"/>
      <c r="T89" s="7"/>
      <c r="U89" s="7"/>
    </row>
    <row r="90" spans="2:21">
      <c r="B90" s="141" t="s">
        <v>68</v>
      </c>
      <c r="C90" s="142">
        <f>COUNTIF(B2:B73,"สถาปัตยกรรมศาสตร์")</f>
        <v>1</v>
      </c>
      <c r="D90" s="3"/>
      <c r="E90" s="3"/>
      <c r="F90" s="3"/>
      <c r="G90" s="4"/>
      <c r="H90" s="4"/>
      <c r="I90" s="5"/>
      <c r="J90" s="5"/>
      <c r="K90" s="5"/>
      <c r="L90" s="5"/>
      <c r="M90" s="5"/>
      <c r="N90" s="6"/>
      <c r="O90" s="6"/>
      <c r="P90" s="6"/>
      <c r="Q90" s="6"/>
      <c r="R90" s="7"/>
      <c r="S90" s="7"/>
      <c r="T90" s="7"/>
      <c r="U90" s="7"/>
    </row>
    <row r="91" spans="2:21">
      <c r="B91" s="141" t="s">
        <v>39</v>
      </c>
      <c r="C91" s="142">
        <f>COUNTIF(B2:B72,"ไม่ระบุ")</f>
        <v>13</v>
      </c>
      <c r="D91" s="3"/>
      <c r="E91" s="3"/>
      <c r="F91" s="3"/>
      <c r="G91" s="4"/>
      <c r="H91" s="4"/>
      <c r="I91" s="5"/>
      <c r="J91" s="5"/>
      <c r="K91" s="5"/>
      <c r="L91" s="5"/>
      <c r="M91" s="5"/>
      <c r="N91" s="6"/>
      <c r="O91" s="6"/>
      <c r="P91" s="6"/>
      <c r="Q91" s="6"/>
      <c r="R91" s="7"/>
      <c r="S91" s="7"/>
      <c r="T91" s="7"/>
      <c r="U91" s="7"/>
    </row>
    <row r="92" spans="2:21">
      <c r="B92" s="142"/>
      <c r="C92" s="144">
        <f>SUM(C75:C91)</f>
        <v>71</v>
      </c>
      <c r="D92" s="3"/>
      <c r="E92" s="3"/>
      <c r="F92" s="3"/>
      <c r="G92" s="4"/>
      <c r="H92" s="4"/>
      <c r="I92" s="5"/>
      <c r="J92" s="5"/>
      <c r="K92" s="5"/>
      <c r="L92" s="5"/>
      <c r="M92" s="5"/>
      <c r="N92" s="6"/>
      <c r="O92" s="6"/>
      <c r="P92" s="6"/>
      <c r="Q92" s="6"/>
      <c r="R92" s="7"/>
      <c r="S92" s="7"/>
      <c r="T92" s="7"/>
      <c r="U92" s="7"/>
    </row>
    <row r="93" spans="2:21">
      <c r="D93" s="3"/>
      <c r="E93" s="3"/>
      <c r="F93" s="3"/>
      <c r="G93" s="4"/>
      <c r="H93" s="4"/>
      <c r="I93" s="5"/>
      <c r="J93" s="5"/>
      <c r="K93" s="5"/>
      <c r="L93" s="5"/>
      <c r="M93" s="5"/>
      <c r="N93" s="6"/>
      <c r="O93" s="6"/>
      <c r="P93" s="6"/>
      <c r="Q93" s="6"/>
      <c r="R93" s="7"/>
      <c r="S93" s="7"/>
      <c r="T93" s="7"/>
      <c r="U93" s="7"/>
    </row>
    <row r="94" spans="2:21">
      <c r="D94" s="3"/>
      <c r="E94" s="3"/>
      <c r="F94" s="3"/>
      <c r="G94" s="4"/>
      <c r="H94" s="4"/>
      <c r="I94" s="5"/>
      <c r="J94" s="5"/>
      <c r="K94" s="5"/>
      <c r="L94" s="5"/>
      <c r="M94" s="5"/>
      <c r="N94" s="6"/>
      <c r="O94" s="6"/>
      <c r="P94" s="6"/>
      <c r="Q94" s="6"/>
      <c r="R94" s="7"/>
      <c r="S94" s="7"/>
      <c r="T94" s="7"/>
      <c r="U94" s="7"/>
    </row>
    <row r="95" spans="2:21">
      <c r="D95" s="3"/>
      <c r="E95" s="3"/>
      <c r="F95" s="3"/>
      <c r="G95" s="4"/>
      <c r="H95" s="4"/>
      <c r="I95" s="5"/>
      <c r="J95" s="5"/>
      <c r="K95" s="5"/>
      <c r="L95" s="5"/>
      <c r="M95" s="5"/>
      <c r="N95" s="6"/>
      <c r="O95" s="6"/>
      <c r="P95" s="6"/>
      <c r="Q95" s="6"/>
      <c r="R95" s="7"/>
      <c r="S95" s="7"/>
      <c r="T95" s="7"/>
      <c r="U95" s="7"/>
    </row>
    <row r="96" spans="2:21">
      <c r="D96" s="3"/>
      <c r="E96" s="3"/>
      <c r="F96" s="3"/>
      <c r="G96" s="4"/>
      <c r="H96" s="4"/>
      <c r="I96" s="5"/>
      <c r="J96" s="5"/>
      <c r="K96" s="5"/>
      <c r="L96" s="5"/>
      <c r="M96" s="5"/>
      <c r="N96" s="6"/>
      <c r="O96" s="6"/>
      <c r="P96" s="6"/>
      <c r="Q96" s="6"/>
      <c r="R96" s="7"/>
      <c r="S96" s="7"/>
      <c r="T96" s="7"/>
      <c r="U96" s="7"/>
    </row>
    <row r="97" spans="4:21">
      <c r="D97" s="3"/>
      <c r="E97" s="3"/>
      <c r="F97" s="3"/>
      <c r="G97" s="4"/>
      <c r="H97" s="4"/>
      <c r="I97" s="5"/>
      <c r="J97" s="5"/>
      <c r="K97" s="5"/>
      <c r="L97" s="5"/>
      <c r="M97" s="5"/>
      <c r="N97" s="6"/>
      <c r="O97" s="6"/>
      <c r="P97" s="6"/>
      <c r="Q97" s="6"/>
      <c r="R97" s="7"/>
      <c r="S97" s="7"/>
      <c r="T97" s="7"/>
      <c r="U97" s="7"/>
    </row>
    <row r="98" spans="4:21">
      <c r="D98" s="3"/>
      <c r="E98" s="3"/>
      <c r="F98" s="3"/>
      <c r="G98" s="4"/>
      <c r="H98" s="4"/>
      <c r="I98" s="5"/>
      <c r="J98" s="5"/>
      <c r="K98" s="5"/>
      <c r="L98" s="5"/>
      <c r="M98" s="5"/>
      <c r="N98" s="6"/>
      <c r="O98" s="6"/>
      <c r="P98" s="6"/>
      <c r="Q98" s="6"/>
      <c r="R98" s="7"/>
      <c r="S98" s="7"/>
      <c r="T98" s="7"/>
      <c r="U98" s="7"/>
    </row>
    <row r="99" spans="4:21">
      <c r="D99" s="3"/>
      <c r="E99" s="3"/>
      <c r="F99" s="3"/>
      <c r="G99" s="4"/>
      <c r="H99" s="4"/>
      <c r="I99" s="5"/>
      <c r="J99" s="5"/>
      <c r="K99" s="5"/>
      <c r="L99" s="5"/>
      <c r="M99" s="5"/>
      <c r="N99" s="6"/>
      <c r="O99" s="6"/>
      <c r="P99" s="6"/>
      <c r="Q99" s="6"/>
      <c r="R99" s="7"/>
      <c r="S99" s="7"/>
      <c r="T99" s="7"/>
      <c r="U99" s="7"/>
    </row>
    <row r="100" spans="4:21">
      <c r="D100" s="3"/>
      <c r="E100" s="3"/>
      <c r="F100" s="3"/>
      <c r="G100" s="4"/>
      <c r="H100" s="4"/>
      <c r="I100" s="5"/>
      <c r="J100" s="5"/>
      <c r="K100" s="5"/>
      <c r="L100" s="5"/>
      <c r="M100" s="5"/>
      <c r="N100" s="6"/>
      <c r="O100" s="6"/>
      <c r="P100" s="6"/>
      <c r="Q100" s="6"/>
      <c r="R100" s="7"/>
      <c r="S100" s="7"/>
      <c r="T100" s="7"/>
      <c r="U100" s="7"/>
    </row>
    <row r="101" spans="4:21">
      <c r="D101" s="3"/>
      <c r="E101" s="3"/>
      <c r="F101" s="3"/>
      <c r="G101" s="4"/>
      <c r="H101" s="4"/>
      <c r="I101" s="5"/>
      <c r="J101" s="5"/>
      <c r="K101" s="5"/>
      <c r="L101" s="5"/>
      <c r="M101" s="5"/>
      <c r="N101" s="6"/>
      <c r="O101" s="6"/>
      <c r="P101" s="6"/>
      <c r="Q101" s="6"/>
      <c r="R101" s="7"/>
      <c r="S101" s="7"/>
      <c r="T101" s="7"/>
      <c r="U101" s="7"/>
    </row>
    <row r="102" spans="4:21">
      <c r="D102" s="3"/>
      <c r="E102" s="3"/>
      <c r="F102" s="3"/>
      <c r="G102" s="4"/>
      <c r="H102" s="4"/>
      <c r="I102" s="5"/>
      <c r="J102" s="5"/>
      <c r="K102" s="5"/>
      <c r="L102" s="5"/>
      <c r="M102" s="5"/>
      <c r="N102" s="6"/>
      <c r="O102" s="6"/>
      <c r="P102" s="6"/>
      <c r="Q102" s="6"/>
      <c r="R102" s="7"/>
      <c r="S102" s="7"/>
      <c r="T102" s="7"/>
      <c r="U102" s="7"/>
    </row>
    <row r="103" spans="4:21">
      <c r="D103" s="3"/>
      <c r="E103" s="3"/>
      <c r="F103" s="3"/>
      <c r="G103" s="4"/>
      <c r="H103" s="4"/>
      <c r="I103" s="5"/>
      <c r="J103" s="5"/>
      <c r="K103" s="5"/>
      <c r="L103" s="5"/>
      <c r="M103" s="5"/>
      <c r="N103" s="6"/>
      <c r="O103" s="6"/>
      <c r="P103" s="6"/>
      <c r="Q103" s="6"/>
      <c r="R103" s="7"/>
      <c r="S103" s="7"/>
      <c r="T103" s="7"/>
      <c r="U103" s="7"/>
    </row>
    <row r="104" spans="4:21">
      <c r="D104" s="3"/>
      <c r="E104" s="3"/>
      <c r="F104" s="3"/>
      <c r="G104" s="4"/>
      <c r="H104" s="4"/>
      <c r="I104" s="5"/>
      <c r="J104" s="5"/>
      <c r="K104" s="5"/>
      <c r="L104" s="5"/>
      <c r="M104" s="5"/>
      <c r="N104" s="6"/>
      <c r="O104" s="6"/>
      <c r="P104" s="6"/>
      <c r="Q104" s="6"/>
      <c r="R104" s="7"/>
      <c r="S104" s="7"/>
      <c r="T104" s="7"/>
      <c r="U104" s="7"/>
    </row>
    <row r="105" spans="4:21">
      <c r="D105" s="3"/>
      <c r="E105" s="3"/>
      <c r="F105" s="3"/>
      <c r="G105" s="4"/>
      <c r="H105" s="4"/>
      <c r="I105" s="5"/>
      <c r="J105" s="5"/>
      <c r="K105" s="5"/>
      <c r="L105" s="5"/>
      <c r="M105" s="5"/>
      <c r="N105" s="6"/>
      <c r="O105" s="6"/>
      <c r="P105" s="6"/>
      <c r="Q105" s="6"/>
      <c r="R105" s="7"/>
      <c r="S105" s="7"/>
      <c r="T105" s="7"/>
      <c r="U105" s="7"/>
    </row>
    <row r="106" spans="4:21">
      <c r="D106" s="3"/>
      <c r="E106" s="3"/>
      <c r="F106" s="3"/>
      <c r="G106" s="4"/>
      <c r="H106" s="4"/>
      <c r="I106" s="5"/>
      <c r="J106" s="5"/>
      <c r="K106" s="5"/>
      <c r="L106" s="5"/>
      <c r="M106" s="5"/>
      <c r="N106" s="6"/>
      <c r="O106" s="6"/>
      <c r="P106" s="6"/>
      <c r="Q106" s="6"/>
      <c r="R106" s="7"/>
      <c r="S106" s="7"/>
      <c r="T106" s="7"/>
      <c r="U106" s="7"/>
    </row>
    <row r="107" spans="4:21">
      <c r="D107" s="3"/>
      <c r="E107" s="3"/>
      <c r="F107" s="3"/>
      <c r="G107" s="4"/>
      <c r="H107" s="4"/>
      <c r="I107" s="5"/>
      <c r="J107" s="5"/>
      <c r="K107" s="5"/>
      <c r="L107" s="5"/>
      <c r="M107" s="5"/>
      <c r="N107" s="6"/>
      <c r="O107" s="6"/>
      <c r="P107" s="6"/>
      <c r="Q107" s="6"/>
      <c r="R107" s="7"/>
      <c r="S107" s="7"/>
      <c r="T107" s="7"/>
      <c r="U107" s="7"/>
    </row>
    <row r="108" spans="4:21">
      <c r="D108" s="3"/>
      <c r="E108" s="3"/>
      <c r="F108" s="3"/>
      <c r="G108" s="4"/>
      <c r="H108" s="4"/>
      <c r="I108" s="5"/>
      <c r="J108" s="5"/>
      <c r="K108" s="5"/>
      <c r="L108" s="5"/>
      <c r="M108" s="5"/>
      <c r="N108" s="6"/>
      <c r="O108" s="6"/>
      <c r="P108" s="6"/>
      <c r="Q108" s="6"/>
      <c r="R108" s="7"/>
      <c r="S108" s="7"/>
      <c r="T108" s="7"/>
      <c r="U108" s="7"/>
    </row>
    <row r="109" spans="4:21">
      <c r="D109" s="3"/>
      <c r="E109" s="3"/>
      <c r="F109" s="3"/>
      <c r="G109" s="4"/>
      <c r="H109" s="4"/>
      <c r="I109" s="5"/>
      <c r="J109" s="5"/>
      <c r="K109" s="5"/>
      <c r="L109" s="5"/>
      <c r="M109" s="5"/>
      <c r="N109" s="6"/>
      <c r="O109" s="6"/>
      <c r="P109" s="6"/>
      <c r="Q109" s="6"/>
      <c r="R109" s="7"/>
      <c r="S109" s="7"/>
      <c r="T109" s="7"/>
      <c r="U109" s="7"/>
    </row>
    <row r="110" spans="4:21">
      <c r="D110" s="3"/>
      <c r="E110" s="3"/>
      <c r="F110" s="3"/>
      <c r="G110" s="4"/>
      <c r="H110" s="4"/>
      <c r="I110" s="5"/>
      <c r="J110" s="5"/>
      <c r="K110" s="5"/>
      <c r="L110" s="5"/>
      <c r="M110" s="5"/>
      <c r="N110" s="6"/>
      <c r="O110" s="6"/>
      <c r="P110" s="6"/>
      <c r="Q110" s="6"/>
      <c r="R110" s="7"/>
      <c r="S110" s="7"/>
      <c r="T110" s="7"/>
      <c r="U110" s="7"/>
    </row>
    <row r="111" spans="4:21">
      <c r="D111" s="3"/>
      <c r="E111" s="3"/>
      <c r="F111" s="3"/>
      <c r="G111" s="4"/>
      <c r="H111" s="4"/>
      <c r="I111" s="5"/>
      <c r="J111" s="5"/>
      <c r="K111" s="5"/>
      <c r="L111" s="5"/>
      <c r="M111" s="5"/>
      <c r="N111" s="6"/>
      <c r="O111" s="6"/>
      <c r="P111" s="6"/>
      <c r="Q111" s="6"/>
      <c r="R111" s="7"/>
      <c r="S111" s="7"/>
      <c r="T111" s="7"/>
      <c r="U111" s="7"/>
    </row>
    <row r="112" spans="4:21">
      <c r="D112" s="3"/>
      <c r="E112" s="3"/>
      <c r="F112" s="3"/>
      <c r="G112" s="4"/>
      <c r="H112" s="4"/>
      <c r="I112" s="5"/>
      <c r="J112" s="5"/>
      <c r="K112" s="5"/>
      <c r="L112" s="5"/>
      <c r="M112" s="5"/>
      <c r="N112" s="6"/>
      <c r="O112" s="6"/>
      <c r="P112" s="6"/>
      <c r="Q112" s="6"/>
      <c r="R112" s="7"/>
      <c r="S112" s="7"/>
      <c r="T112" s="7"/>
      <c r="U112" s="7"/>
    </row>
    <row r="113" spans="4:21">
      <c r="D113" s="3"/>
      <c r="E113" s="3"/>
      <c r="F113" s="3"/>
      <c r="G113" s="4"/>
      <c r="H113" s="4"/>
      <c r="I113" s="5"/>
      <c r="J113" s="5"/>
      <c r="K113" s="5"/>
      <c r="L113" s="5"/>
      <c r="M113" s="5"/>
      <c r="N113" s="6"/>
      <c r="O113" s="6"/>
      <c r="P113" s="6"/>
      <c r="Q113" s="6"/>
      <c r="R113" s="7"/>
      <c r="S113" s="7"/>
      <c r="T113" s="7"/>
      <c r="U113" s="7"/>
    </row>
    <row r="114" spans="4:21">
      <c r="D114" s="3"/>
      <c r="E114" s="3"/>
      <c r="F114" s="3"/>
      <c r="G114" s="4"/>
      <c r="H114" s="4"/>
      <c r="I114" s="5"/>
      <c r="J114" s="5"/>
      <c r="K114" s="5"/>
      <c r="L114" s="5"/>
      <c r="M114" s="5"/>
      <c r="N114" s="6"/>
      <c r="O114" s="6"/>
      <c r="P114" s="6"/>
      <c r="Q114" s="6"/>
      <c r="R114" s="7"/>
      <c r="S114" s="7"/>
      <c r="T114" s="7"/>
      <c r="U114" s="7"/>
    </row>
    <row r="115" spans="4:21">
      <c r="D115" s="3"/>
      <c r="E115" s="3"/>
      <c r="F115" s="3"/>
      <c r="G115" s="4"/>
      <c r="H115" s="4"/>
      <c r="I115" s="5"/>
      <c r="J115" s="5"/>
      <c r="K115" s="5"/>
      <c r="L115" s="5"/>
      <c r="M115" s="5"/>
      <c r="N115" s="6"/>
      <c r="O115" s="6"/>
      <c r="P115" s="6"/>
      <c r="Q115" s="6"/>
      <c r="R115" s="7"/>
      <c r="S115" s="7"/>
      <c r="T115" s="7"/>
      <c r="U115" s="7"/>
    </row>
    <row r="116" spans="4:21">
      <c r="D116" s="3"/>
      <c r="E116" s="3"/>
      <c r="F116" s="3"/>
      <c r="G116" s="4"/>
      <c r="H116" s="4"/>
      <c r="I116" s="5"/>
      <c r="J116" s="5"/>
      <c r="K116" s="5"/>
      <c r="L116" s="5"/>
      <c r="M116" s="5"/>
      <c r="N116" s="6"/>
      <c r="O116" s="6"/>
      <c r="P116" s="6"/>
      <c r="Q116" s="6"/>
      <c r="R116" s="7"/>
      <c r="S116" s="7"/>
      <c r="T116" s="7"/>
      <c r="U116" s="7"/>
    </row>
    <row r="117" spans="4:21">
      <c r="D117" s="3"/>
      <c r="E117" s="3"/>
      <c r="F117" s="3"/>
      <c r="G117" s="4"/>
      <c r="H117" s="4"/>
      <c r="I117" s="5"/>
      <c r="J117" s="5"/>
      <c r="K117" s="5"/>
      <c r="L117" s="5"/>
      <c r="M117" s="5"/>
      <c r="N117" s="6"/>
      <c r="O117" s="6"/>
      <c r="P117" s="6"/>
      <c r="Q117" s="6"/>
      <c r="R117" s="7"/>
      <c r="S117" s="7"/>
      <c r="T117" s="7"/>
      <c r="U117" s="7"/>
    </row>
    <row r="118" spans="4:21">
      <c r="D118" s="3"/>
      <c r="E118" s="3"/>
      <c r="F118" s="3"/>
      <c r="G118" s="4"/>
      <c r="H118" s="4"/>
      <c r="I118" s="5"/>
      <c r="J118" s="5"/>
      <c r="K118" s="5"/>
      <c r="L118" s="5"/>
      <c r="M118" s="5"/>
      <c r="N118" s="6"/>
      <c r="O118" s="6"/>
      <c r="P118" s="6"/>
      <c r="Q118" s="6"/>
      <c r="R118" s="7"/>
      <c r="S118" s="7"/>
      <c r="T118" s="7"/>
      <c r="U118" s="7"/>
    </row>
    <row r="119" spans="4:21">
      <c r="D119" s="3"/>
      <c r="E119" s="3"/>
      <c r="F119" s="3"/>
      <c r="G119" s="4"/>
      <c r="H119" s="4"/>
      <c r="I119" s="5"/>
      <c r="J119" s="5"/>
      <c r="K119" s="5"/>
      <c r="L119" s="5"/>
      <c r="M119" s="5"/>
      <c r="N119" s="6"/>
      <c r="O119" s="6"/>
      <c r="P119" s="6"/>
      <c r="Q119" s="6"/>
      <c r="R119" s="7"/>
      <c r="S119" s="7"/>
      <c r="T119" s="7"/>
      <c r="U119" s="7"/>
    </row>
    <row r="120" spans="4:21">
      <c r="D120" s="3"/>
      <c r="E120" s="3"/>
      <c r="F120" s="3"/>
      <c r="G120" s="4"/>
      <c r="H120" s="4"/>
      <c r="I120" s="5"/>
      <c r="J120" s="5"/>
      <c r="K120" s="5"/>
      <c r="L120" s="5"/>
      <c r="M120" s="5"/>
      <c r="N120" s="6"/>
      <c r="O120" s="6"/>
      <c r="P120" s="6"/>
      <c r="Q120" s="6"/>
      <c r="R120" s="7"/>
      <c r="S120" s="7"/>
      <c r="T120" s="7"/>
      <c r="U120" s="7"/>
    </row>
    <row r="121" spans="4:21">
      <c r="D121" s="3"/>
      <c r="E121" s="3"/>
      <c r="F121" s="3"/>
      <c r="G121" s="4"/>
      <c r="H121" s="4"/>
      <c r="I121" s="5"/>
      <c r="J121" s="5"/>
      <c r="K121" s="5"/>
      <c r="L121" s="5"/>
      <c r="M121" s="5"/>
      <c r="N121" s="6"/>
      <c r="O121" s="6"/>
      <c r="P121" s="6"/>
      <c r="Q121" s="6"/>
      <c r="R121" s="7"/>
      <c r="S121" s="7"/>
      <c r="T121" s="7"/>
      <c r="U121" s="7"/>
    </row>
    <row r="122" spans="4:21">
      <c r="D122" s="3"/>
      <c r="E122" s="3"/>
      <c r="F122" s="3"/>
      <c r="G122" s="4"/>
      <c r="H122" s="4"/>
      <c r="I122" s="5"/>
      <c r="J122" s="5"/>
      <c r="K122" s="5"/>
      <c r="L122" s="5"/>
      <c r="M122" s="5"/>
      <c r="N122" s="6"/>
      <c r="O122" s="6"/>
      <c r="P122" s="6"/>
      <c r="Q122" s="6"/>
      <c r="R122" s="7"/>
      <c r="S122" s="7"/>
      <c r="T122" s="7"/>
      <c r="U122" s="7"/>
    </row>
    <row r="123" spans="4:21">
      <c r="D123" s="3"/>
      <c r="E123" s="3"/>
      <c r="F123" s="3"/>
      <c r="G123" s="4"/>
      <c r="H123" s="4"/>
      <c r="I123" s="5"/>
      <c r="J123" s="5"/>
      <c r="K123" s="5"/>
      <c r="L123" s="5"/>
      <c r="M123" s="5"/>
      <c r="N123" s="6"/>
      <c r="O123" s="6"/>
      <c r="P123" s="6"/>
      <c r="Q123" s="6"/>
      <c r="R123" s="7"/>
      <c r="S123" s="7"/>
      <c r="T123" s="7"/>
      <c r="U123" s="7"/>
    </row>
    <row r="124" spans="4:21">
      <c r="D124" s="3"/>
      <c r="E124" s="3"/>
      <c r="F124" s="3"/>
      <c r="G124" s="4"/>
      <c r="H124" s="4"/>
      <c r="I124" s="5"/>
      <c r="J124" s="5"/>
      <c r="K124" s="5"/>
      <c r="L124" s="5"/>
      <c r="M124" s="5"/>
      <c r="N124" s="6"/>
      <c r="O124" s="6"/>
      <c r="P124" s="6"/>
      <c r="Q124" s="6"/>
      <c r="R124" s="7"/>
      <c r="S124" s="7"/>
      <c r="T124" s="7"/>
      <c r="U124" s="7"/>
    </row>
    <row r="125" spans="4:21">
      <c r="D125" s="3"/>
      <c r="E125" s="3"/>
      <c r="F125" s="3"/>
      <c r="G125" s="4"/>
      <c r="H125" s="4"/>
      <c r="I125" s="5"/>
      <c r="J125" s="5"/>
      <c r="K125" s="5"/>
      <c r="L125" s="5"/>
      <c r="M125" s="5"/>
      <c r="N125" s="6"/>
      <c r="O125" s="6"/>
      <c r="P125" s="6"/>
      <c r="Q125" s="6"/>
      <c r="R125" s="7"/>
      <c r="S125" s="7"/>
      <c r="T125" s="7"/>
      <c r="U125" s="7"/>
    </row>
    <row r="126" spans="4:21">
      <c r="D126" s="3"/>
      <c r="E126" s="3"/>
      <c r="F126" s="3"/>
      <c r="G126" s="4"/>
      <c r="H126" s="4"/>
      <c r="I126" s="5"/>
      <c r="J126" s="5"/>
      <c r="K126" s="5"/>
      <c r="L126" s="5"/>
      <c r="M126" s="5"/>
      <c r="N126" s="6"/>
      <c r="O126" s="6"/>
      <c r="P126" s="6"/>
      <c r="Q126" s="6"/>
      <c r="R126" s="7"/>
      <c r="S126" s="7"/>
      <c r="T126" s="7"/>
      <c r="U126" s="7"/>
    </row>
    <row r="127" spans="4:21">
      <c r="D127" s="3"/>
      <c r="E127" s="3"/>
      <c r="F127" s="3"/>
      <c r="G127" s="4"/>
      <c r="H127" s="4"/>
      <c r="I127" s="5"/>
      <c r="J127" s="5"/>
      <c r="K127" s="5"/>
      <c r="L127" s="5"/>
      <c r="M127" s="5"/>
      <c r="N127" s="6"/>
      <c r="O127" s="6"/>
      <c r="P127" s="6"/>
      <c r="Q127" s="6"/>
      <c r="R127" s="7"/>
      <c r="S127" s="7"/>
      <c r="T127" s="7"/>
      <c r="U127" s="7"/>
    </row>
    <row r="128" spans="4:21">
      <c r="D128" s="3"/>
      <c r="E128" s="3"/>
      <c r="F128" s="3"/>
      <c r="G128" s="4"/>
      <c r="H128" s="4"/>
      <c r="I128" s="5"/>
      <c r="J128" s="5"/>
      <c r="K128" s="5"/>
      <c r="L128" s="5"/>
      <c r="M128" s="5"/>
      <c r="N128" s="6"/>
      <c r="O128" s="6"/>
      <c r="P128" s="6"/>
      <c r="Q128" s="6"/>
      <c r="R128" s="7"/>
      <c r="S128" s="7"/>
      <c r="T128" s="7"/>
      <c r="U128" s="7"/>
    </row>
    <row r="129" spans="4:21">
      <c r="D129" s="3"/>
      <c r="E129" s="3"/>
      <c r="F129" s="3"/>
      <c r="G129" s="4"/>
      <c r="H129" s="4"/>
      <c r="I129" s="5"/>
      <c r="J129" s="5"/>
      <c r="K129" s="5"/>
      <c r="L129" s="5"/>
      <c r="M129" s="5"/>
      <c r="N129" s="6"/>
      <c r="O129" s="6"/>
      <c r="P129" s="6"/>
      <c r="Q129" s="6"/>
      <c r="R129" s="7"/>
      <c r="S129" s="7"/>
      <c r="T129" s="7"/>
      <c r="U129" s="7"/>
    </row>
    <row r="130" spans="4:21">
      <c r="D130" s="3"/>
      <c r="E130" s="3"/>
      <c r="F130" s="3"/>
      <c r="G130" s="4"/>
      <c r="H130" s="4"/>
      <c r="I130" s="5"/>
      <c r="J130" s="5"/>
      <c r="K130" s="5"/>
      <c r="L130" s="5"/>
      <c r="M130" s="5"/>
      <c r="N130" s="6"/>
      <c r="O130" s="6"/>
      <c r="P130" s="6"/>
      <c r="Q130" s="6"/>
      <c r="R130" s="7"/>
      <c r="S130" s="7"/>
      <c r="T130" s="7"/>
      <c r="U130" s="7"/>
    </row>
    <row r="131" spans="4:21">
      <c r="D131" s="3"/>
      <c r="E131" s="3"/>
      <c r="F131" s="3"/>
      <c r="G131" s="4"/>
      <c r="H131" s="4"/>
      <c r="I131" s="5"/>
      <c r="J131" s="5"/>
      <c r="K131" s="5"/>
      <c r="L131" s="5"/>
      <c r="M131" s="5"/>
      <c r="N131" s="6"/>
      <c r="O131" s="6"/>
      <c r="P131" s="6"/>
      <c r="Q131" s="6"/>
      <c r="R131" s="7"/>
      <c r="S131" s="7"/>
      <c r="T131" s="7"/>
      <c r="U131" s="7"/>
    </row>
    <row r="132" spans="4:21">
      <c r="D132" s="3"/>
      <c r="E132" s="3"/>
      <c r="F132" s="3"/>
      <c r="G132" s="4"/>
      <c r="H132" s="4"/>
      <c r="I132" s="5"/>
      <c r="J132" s="5"/>
      <c r="K132" s="5"/>
      <c r="L132" s="5"/>
      <c r="M132" s="5"/>
      <c r="N132" s="6"/>
      <c r="O132" s="6"/>
      <c r="P132" s="6"/>
      <c r="Q132" s="6"/>
      <c r="R132" s="7"/>
      <c r="S132" s="7"/>
      <c r="T132" s="7"/>
      <c r="U132" s="7"/>
    </row>
    <row r="133" spans="4:21">
      <c r="D133" s="3"/>
      <c r="E133" s="3"/>
      <c r="F133" s="3"/>
      <c r="G133" s="4"/>
      <c r="H133" s="4"/>
      <c r="I133" s="5"/>
      <c r="J133" s="5"/>
      <c r="K133" s="5"/>
      <c r="L133" s="5"/>
      <c r="M133" s="5"/>
      <c r="N133" s="6"/>
      <c r="O133" s="6"/>
      <c r="P133" s="6"/>
      <c r="Q133" s="6"/>
      <c r="R133" s="7"/>
      <c r="S133" s="7"/>
      <c r="T133" s="7"/>
      <c r="U133" s="7"/>
    </row>
    <row r="134" spans="4:21">
      <c r="D134" s="3"/>
      <c r="E134" s="3"/>
      <c r="F134" s="3"/>
      <c r="G134" s="4"/>
      <c r="H134" s="4"/>
      <c r="I134" s="5"/>
      <c r="J134" s="5"/>
      <c r="K134" s="5"/>
      <c r="L134" s="5"/>
      <c r="M134" s="5"/>
      <c r="N134" s="6"/>
      <c r="O134" s="6"/>
      <c r="P134" s="6"/>
      <c r="Q134" s="6"/>
      <c r="R134" s="7"/>
      <c r="S134" s="7"/>
      <c r="T134" s="7"/>
      <c r="U134" s="7"/>
    </row>
    <row r="135" spans="4:21">
      <c r="D135" s="3"/>
      <c r="E135" s="3"/>
      <c r="F135" s="3"/>
      <c r="G135" s="4"/>
      <c r="H135" s="4"/>
      <c r="I135" s="5"/>
      <c r="J135" s="5"/>
      <c r="K135" s="5"/>
      <c r="L135" s="5"/>
      <c r="M135" s="5"/>
      <c r="N135" s="6"/>
      <c r="O135" s="6"/>
      <c r="P135" s="6"/>
      <c r="Q135" s="6"/>
      <c r="R135" s="7"/>
      <c r="S135" s="7"/>
      <c r="T135" s="7"/>
      <c r="U135" s="7"/>
    </row>
    <row r="136" spans="4:21">
      <c r="D136" s="3"/>
      <c r="E136" s="3"/>
      <c r="F136" s="3"/>
      <c r="G136" s="4"/>
      <c r="H136" s="4"/>
      <c r="I136" s="5"/>
      <c r="J136" s="5"/>
      <c r="K136" s="5"/>
      <c r="L136" s="5"/>
      <c r="M136" s="5"/>
      <c r="N136" s="6"/>
      <c r="O136" s="6"/>
      <c r="P136" s="6"/>
      <c r="Q136" s="6"/>
      <c r="R136" s="7"/>
      <c r="S136" s="7"/>
      <c r="T136" s="7"/>
      <c r="U136" s="7"/>
    </row>
    <row r="137" spans="4:21">
      <c r="D137" s="3"/>
      <c r="E137" s="3"/>
      <c r="F137" s="3"/>
      <c r="G137" s="4"/>
      <c r="H137" s="4"/>
      <c r="I137" s="5"/>
      <c r="J137" s="5"/>
      <c r="K137" s="5"/>
      <c r="L137" s="5"/>
      <c r="M137" s="5"/>
      <c r="N137" s="6"/>
      <c r="O137" s="6"/>
      <c r="P137" s="6"/>
      <c r="Q137" s="6"/>
      <c r="R137" s="7"/>
      <c r="S137" s="7"/>
      <c r="T137" s="7"/>
      <c r="U137" s="7"/>
    </row>
    <row r="138" spans="4:21">
      <c r="D138" s="3"/>
      <c r="E138" s="3"/>
      <c r="F138" s="3"/>
      <c r="G138" s="4"/>
      <c r="H138" s="4"/>
      <c r="I138" s="5"/>
      <c r="J138" s="5"/>
      <c r="K138" s="5"/>
      <c r="L138" s="5"/>
      <c r="M138" s="5"/>
      <c r="N138" s="6"/>
      <c r="O138" s="6"/>
      <c r="P138" s="6"/>
      <c r="Q138" s="6"/>
      <c r="R138" s="7"/>
      <c r="S138" s="7"/>
      <c r="T138" s="7"/>
      <c r="U138" s="7"/>
    </row>
    <row r="139" spans="4:21">
      <c r="D139" s="3"/>
      <c r="E139" s="3"/>
      <c r="F139" s="3"/>
      <c r="G139" s="4"/>
      <c r="H139" s="4"/>
      <c r="I139" s="5"/>
      <c r="J139" s="5"/>
      <c r="K139" s="5"/>
      <c r="L139" s="5"/>
      <c r="M139" s="5"/>
      <c r="N139" s="6"/>
      <c r="O139" s="6"/>
      <c r="P139" s="6"/>
      <c r="Q139" s="6"/>
      <c r="R139" s="7"/>
      <c r="S139" s="7"/>
      <c r="T139" s="7"/>
      <c r="U139" s="7"/>
    </row>
    <row r="140" spans="4:21">
      <c r="D140" s="3"/>
      <c r="E140" s="3"/>
      <c r="F140" s="3"/>
      <c r="G140" s="4"/>
      <c r="H140" s="4"/>
      <c r="I140" s="5"/>
      <c r="J140" s="5"/>
      <c r="K140" s="5"/>
      <c r="L140" s="5"/>
      <c r="M140" s="5"/>
      <c r="N140" s="6"/>
      <c r="O140" s="6"/>
      <c r="P140" s="6"/>
      <c r="Q140" s="6"/>
      <c r="R140" s="7"/>
      <c r="S140" s="7"/>
      <c r="T140" s="7"/>
      <c r="U140" s="7"/>
    </row>
    <row r="141" spans="4:21">
      <c r="D141" s="3"/>
      <c r="E141" s="3"/>
      <c r="F141" s="3"/>
      <c r="G141" s="4"/>
      <c r="H141" s="4"/>
      <c r="I141" s="5"/>
      <c r="J141" s="5"/>
      <c r="K141" s="5"/>
      <c r="L141" s="5"/>
      <c r="M141" s="5"/>
      <c r="N141" s="6"/>
      <c r="O141" s="6"/>
      <c r="P141" s="6"/>
      <c r="Q141" s="6"/>
      <c r="R141" s="7"/>
      <c r="S141" s="7"/>
      <c r="T141" s="7"/>
      <c r="U141" s="7"/>
    </row>
    <row r="142" spans="4:21">
      <c r="D142" s="3"/>
      <c r="E142" s="3"/>
      <c r="F142" s="3"/>
      <c r="G142" s="4"/>
      <c r="H142" s="4"/>
      <c r="I142" s="5"/>
      <c r="J142" s="5"/>
      <c r="K142" s="5"/>
      <c r="L142" s="5"/>
      <c r="M142" s="5"/>
      <c r="N142" s="6"/>
      <c r="O142" s="6"/>
      <c r="P142" s="6"/>
      <c r="Q142" s="6"/>
      <c r="R142" s="7"/>
      <c r="S142" s="7"/>
      <c r="T142" s="7"/>
      <c r="U142" s="7"/>
    </row>
    <row r="143" spans="4:21">
      <c r="D143" s="3"/>
      <c r="E143" s="3"/>
      <c r="F143" s="3"/>
      <c r="G143" s="4"/>
      <c r="H143" s="4"/>
      <c r="I143" s="5"/>
      <c r="J143" s="5"/>
      <c r="K143" s="5"/>
      <c r="L143" s="5"/>
      <c r="M143" s="5"/>
      <c r="N143" s="6"/>
      <c r="O143" s="6"/>
      <c r="P143" s="6"/>
      <c r="Q143" s="6"/>
      <c r="R143" s="7"/>
      <c r="S143" s="7"/>
      <c r="T143" s="7"/>
      <c r="U143" s="7"/>
    </row>
    <row r="144" spans="4:21">
      <c r="D144" s="3"/>
      <c r="E144" s="3"/>
      <c r="F144" s="3"/>
      <c r="G144" s="4"/>
      <c r="H144" s="4"/>
      <c r="I144" s="5"/>
      <c r="J144" s="5"/>
      <c r="K144" s="5"/>
      <c r="L144" s="5"/>
      <c r="M144" s="5"/>
      <c r="N144" s="6"/>
      <c r="O144" s="6"/>
      <c r="P144" s="6"/>
      <c r="Q144" s="6"/>
      <c r="R144" s="7"/>
      <c r="S144" s="7"/>
      <c r="T144" s="7"/>
      <c r="U144" s="7"/>
    </row>
    <row r="145" spans="4:21">
      <c r="D145" s="3"/>
      <c r="E145" s="3"/>
      <c r="F145" s="3"/>
      <c r="G145" s="4"/>
      <c r="H145" s="4"/>
      <c r="I145" s="5"/>
      <c r="J145" s="5"/>
      <c r="K145" s="5"/>
      <c r="L145" s="5"/>
      <c r="M145" s="5"/>
      <c r="N145" s="6"/>
      <c r="O145" s="6"/>
      <c r="P145" s="6"/>
      <c r="Q145" s="6"/>
      <c r="R145" s="7"/>
      <c r="S145" s="7"/>
      <c r="T145" s="7"/>
      <c r="U145" s="7"/>
    </row>
    <row r="146" spans="4:21">
      <c r="D146" s="3"/>
      <c r="E146" s="3"/>
      <c r="F146" s="3"/>
      <c r="G146" s="4"/>
      <c r="H146" s="4"/>
      <c r="I146" s="5"/>
      <c r="J146" s="5"/>
      <c r="K146" s="5"/>
      <c r="L146" s="5"/>
      <c r="M146" s="5"/>
      <c r="N146" s="6"/>
      <c r="O146" s="6"/>
      <c r="P146" s="6"/>
      <c r="Q146" s="6"/>
      <c r="R146" s="7"/>
      <c r="S146" s="7"/>
      <c r="T146" s="7"/>
      <c r="U146" s="7"/>
    </row>
    <row r="147" spans="4:21">
      <c r="D147" s="3"/>
      <c r="E147" s="3"/>
      <c r="F147" s="3"/>
      <c r="G147" s="4"/>
      <c r="H147" s="4"/>
      <c r="I147" s="5"/>
      <c r="J147" s="5"/>
      <c r="K147" s="5"/>
      <c r="L147" s="5"/>
      <c r="M147" s="5"/>
      <c r="N147" s="6"/>
      <c r="O147" s="6"/>
      <c r="P147" s="6"/>
      <c r="Q147" s="6"/>
      <c r="R147" s="7"/>
      <c r="S147" s="7"/>
      <c r="T147" s="7"/>
      <c r="U147" s="7"/>
    </row>
    <row r="148" spans="4:21">
      <c r="D148" s="3"/>
      <c r="E148" s="3"/>
      <c r="F148" s="3"/>
      <c r="G148" s="4"/>
      <c r="H148" s="4"/>
      <c r="I148" s="5"/>
      <c r="J148" s="5"/>
      <c r="K148" s="5"/>
      <c r="L148" s="5"/>
      <c r="M148" s="5"/>
      <c r="N148" s="6"/>
      <c r="O148" s="6"/>
      <c r="P148" s="6"/>
      <c r="Q148" s="6"/>
      <c r="R148" s="7"/>
      <c r="S148" s="7"/>
      <c r="T148" s="7"/>
      <c r="U148" s="7"/>
    </row>
    <row r="149" spans="4:21">
      <c r="D149" s="3"/>
      <c r="E149" s="3"/>
      <c r="F149" s="3"/>
      <c r="G149" s="4"/>
      <c r="H149" s="4"/>
      <c r="I149" s="5"/>
      <c r="J149" s="5"/>
      <c r="K149" s="5"/>
      <c r="L149" s="5"/>
      <c r="M149" s="5"/>
      <c r="N149" s="6"/>
      <c r="O149" s="6"/>
      <c r="P149" s="6"/>
      <c r="Q149" s="6"/>
      <c r="R149" s="7"/>
      <c r="S149" s="7"/>
      <c r="T149" s="7"/>
      <c r="U149" s="7"/>
    </row>
    <row r="150" spans="4:21">
      <c r="D150" s="3"/>
      <c r="E150" s="3"/>
      <c r="F150" s="3"/>
      <c r="G150" s="4"/>
      <c r="H150" s="4"/>
      <c r="I150" s="5"/>
      <c r="J150" s="5"/>
      <c r="K150" s="5"/>
      <c r="L150" s="5"/>
      <c r="M150" s="5"/>
      <c r="N150" s="6"/>
      <c r="O150" s="6"/>
      <c r="P150" s="6"/>
      <c r="Q150" s="6"/>
      <c r="R150" s="7"/>
      <c r="S150" s="7"/>
      <c r="T150" s="7"/>
      <c r="U150" s="7"/>
    </row>
    <row r="151" spans="4:21">
      <c r="D151" s="3"/>
      <c r="E151" s="3"/>
      <c r="F151" s="3"/>
      <c r="G151" s="4"/>
      <c r="H151" s="4"/>
      <c r="I151" s="5"/>
      <c r="J151" s="5"/>
      <c r="K151" s="5"/>
      <c r="L151" s="5"/>
      <c r="M151" s="5"/>
      <c r="N151" s="6"/>
      <c r="O151" s="6"/>
      <c r="P151" s="6"/>
      <c r="Q151" s="6"/>
      <c r="R151" s="7"/>
      <c r="S151" s="7"/>
      <c r="T151" s="7"/>
      <c r="U151" s="7"/>
    </row>
    <row r="152" spans="4:21">
      <c r="D152" s="3"/>
      <c r="E152" s="3"/>
      <c r="F152" s="3"/>
      <c r="G152" s="4"/>
      <c r="H152" s="4"/>
      <c r="I152" s="5"/>
      <c r="J152" s="5"/>
      <c r="K152" s="5"/>
      <c r="L152" s="5"/>
      <c r="M152" s="5"/>
      <c r="N152" s="6"/>
      <c r="O152" s="6"/>
      <c r="P152" s="6"/>
      <c r="Q152" s="6"/>
      <c r="R152" s="7"/>
      <c r="S152" s="7"/>
      <c r="T152" s="7"/>
      <c r="U152" s="7"/>
    </row>
    <row r="153" spans="4:21">
      <c r="D153" s="3"/>
      <c r="E153" s="3"/>
      <c r="F153" s="3"/>
      <c r="G153" s="4"/>
      <c r="H153" s="4"/>
      <c r="I153" s="5"/>
      <c r="J153" s="5"/>
      <c r="K153" s="5"/>
      <c r="L153" s="5"/>
      <c r="M153" s="5"/>
      <c r="N153" s="6"/>
      <c r="O153" s="6"/>
      <c r="P153" s="6"/>
      <c r="Q153" s="6"/>
      <c r="R153" s="7"/>
      <c r="S153" s="7"/>
      <c r="T153" s="7"/>
      <c r="U153" s="7"/>
    </row>
    <row r="154" spans="4:21">
      <c r="D154" s="3"/>
      <c r="E154" s="3"/>
      <c r="F154" s="3"/>
      <c r="G154" s="4"/>
      <c r="H154" s="4"/>
      <c r="I154" s="5"/>
      <c r="J154" s="5"/>
      <c r="K154" s="5"/>
      <c r="L154" s="5"/>
      <c r="M154" s="5"/>
      <c r="N154" s="6"/>
      <c r="O154" s="6"/>
      <c r="P154" s="6"/>
      <c r="Q154" s="6"/>
      <c r="R154" s="7"/>
      <c r="S154" s="7"/>
      <c r="T154" s="7"/>
      <c r="U154" s="7"/>
    </row>
    <row r="155" spans="4:21">
      <c r="D155" s="3"/>
      <c r="E155" s="3"/>
      <c r="F155" s="3"/>
      <c r="G155" s="4"/>
      <c r="H155" s="4"/>
      <c r="I155" s="5"/>
      <c r="J155" s="5"/>
      <c r="K155" s="5"/>
      <c r="L155" s="5"/>
      <c r="M155" s="5"/>
      <c r="N155" s="6"/>
      <c r="O155" s="6"/>
      <c r="P155" s="6"/>
      <c r="Q155" s="6"/>
      <c r="R155" s="7"/>
      <c r="S155" s="7"/>
      <c r="T155" s="7"/>
      <c r="U155" s="7"/>
    </row>
    <row r="156" spans="4:21">
      <c r="D156" s="3"/>
      <c r="E156" s="3"/>
      <c r="F156" s="3"/>
      <c r="G156" s="4"/>
      <c r="H156" s="4"/>
      <c r="I156" s="5"/>
      <c r="J156" s="5"/>
      <c r="K156" s="5"/>
      <c r="L156" s="5"/>
      <c r="M156" s="5"/>
      <c r="N156" s="6"/>
      <c r="O156" s="6"/>
      <c r="P156" s="6"/>
      <c r="Q156" s="6"/>
      <c r="R156" s="7"/>
      <c r="S156" s="7"/>
      <c r="T156" s="7"/>
      <c r="U156" s="7"/>
    </row>
    <row r="157" spans="4:21">
      <c r="D157" s="3"/>
      <c r="E157" s="3"/>
      <c r="F157" s="3"/>
      <c r="G157" s="4"/>
      <c r="H157" s="4"/>
      <c r="I157" s="5"/>
      <c r="J157" s="5"/>
      <c r="K157" s="5"/>
      <c r="L157" s="5"/>
      <c r="M157" s="5"/>
      <c r="N157" s="6"/>
      <c r="O157" s="6"/>
      <c r="P157" s="6"/>
      <c r="Q157" s="6"/>
      <c r="R157" s="7"/>
      <c r="S157" s="7"/>
      <c r="T157" s="7"/>
      <c r="U157" s="7"/>
    </row>
    <row r="158" spans="4:21">
      <c r="D158" s="3"/>
      <c r="E158" s="3"/>
      <c r="F158" s="3"/>
      <c r="G158" s="4"/>
      <c r="H158" s="4"/>
      <c r="I158" s="5"/>
      <c r="J158" s="5"/>
      <c r="K158" s="5"/>
      <c r="L158" s="5"/>
      <c r="M158" s="5"/>
      <c r="N158" s="6"/>
      <c r="O158" s="6"/>
      <c r="P158" s="6"/>
      <c r="Q158" s="6"/>
      <c r="R158" s="7"/>
      <c r="S158" s="7"/>
      <c r="T158" s="7"/>
      <c r="U158" s="7"/>
    </row>
    <row r="159" spans="4:21">
      <c r="D159" s="3"/>
      <c r="E159" s="3"/>
      <c r="F159" s="3"/>
      <c r="G159" s="4"/>
      <c r="H159" s="4"/>
      <c r="I159" s="5"/>
      <c r="J159" s="5"/>
      <c r="K159" s="5"/>
      <c r="L159" s="5"/>
      <c r="M159" s="5"/>
      <c r="N159" s="6"/>
      <c r="O159" s="6"/>
      <c r="P159" s="6"/>
      <c r="Q159" s="6"/>
      <c r="R159" s="7"/>
      <c r="S159" s="7"/>
      <c r="T159" s="7"/>
      <c r="U159" s="7"/>
    </row>
    <row r="160" spans="4:21">
      <c r="D160" s="3"/>
      <c r="E160" s="3"/>
      <c r="F160" s="3"/>
      <c r="G160" s="4"/>
      <c r="H160" s="4"/>
      <c r="I160" s="5"/>
      <c r="J160" s="5"/>
      <c r="K160" s="5"/>
      <c r="L160" s="5"/>
      <c r="M160" s="5"/>
      <c r="N160" s="6"/>
      <c r="O160" s="6"/>
      <c r="P160" s="6"/>
      <c r="Q160" s="6"/>
      <c r="R160" s="7"/>
      <c r="S160" s="7"/>
      <c r="T160" s="7"/>
      <c r="U160" s="7"/>
    </row>
    <row r="161" spans="4:21">
      <c r="D161" s="3"/>
      <c r="E161" s="3"/>
      <c r="F161" s="3"/>
      <c r="G161" s="4"/>
      <c r="H161" s="4"/>
      <c r="I161" s="5"/>
      <c r="J161" s="5"/>
      <c r="K161" s="5"/>
      <c r="L161" s="5"/>
      <c r="M161" s="5"/>
      <c r="N161" s="6"/>
      <c r="O161" s="6"/>
      <c r="P161" s="6"/>
      <c r="Q161" s="6"/>
      <c r="R161" s="7"/>
      <c r="S161" s="7"/>
      <c r="T161" s="7"/>
      <c r="U161" s="7"/>
    </row>
    <row r="162" spans="4:21">
      <c r="D162" s="3"/>
      <c r="E162" s="3"/>
      <c r="F162" s="3"/>
      <c r="G162" s="4"/>
      <c r="H162" s="4"/>
      <c r="I162" s="5"/>
      <c r="J162" s="5"/>
      <c r="K162" s="5"/>
      <c r="L162" s="5"/>
      <c r="M162" s="5"/>
      <c r="N162" s="6"/>
      <c r="O162" s="6"/>
      <c r="P162" s="6"/>
      <c r="Q162" s="6"/>
      <c r="R162" s="7"/>
      <c r="S162" s="7"/>
      <c r="T162" s="7"/>
      <c r="U162" s="7"/>
    </row>
    <row r="163" spans="4:21">
      <c r="D163" s="3"/>
      <c r="E163" s="3"/>
      <c r="F163" s="3"/>
      <c r="G163" s="4"/>
      <c r="H163" s="4"/>
      <c r="I163" s="5"/>
      <c r="J163" s="5"/>
      <c r="K163" s="5"/>
      <c r="L163" s="5"/>
      <c r="M163" s="5"/>
      <c r="N163" s="6"/>
      <c r="O163" s="6"/>
      <c r="P163" s="6"/>
      <c r="Q163" s="6"/>
      <c r="R163" s="7"/>
      <c r="S163" s="7"/>
      <c r="T163" s="7"/>
      <c r="U163" s="7"/>
    </row>
    <row r="164" spans="4:21">
      <c r="D164" s="3"/>
      <c r="E164" s="3"/>
      <c r="F164" s="3"/>
      <c r="G164" s="4"/>
      <c r="H164" s="4"/>
      <c r="I164" s="5"/>
      <c r="J164" s="5"/>
      <c r="K164" s="5"/>
      <c r="L164" s="5"/>
      <c r="M164" s="5"/>
      <c r="N164" s="6"/>
      <c r="O164" s="6"/>
      <c r="P164" s="6"/>
      <c r="Q164" s="6"/>
      <c r="R164" s="7"/>
      <c r="S164" s="7"/>
      <c r="T164" s="7"/>
      <c r="U164" s="7"/>
    </row>
    <row r="165" spans="4:21">
      <c r="D165" s="3"/>
      <c r="E165" s="3"/>
      <c r="F165" s="3"/>
      <c r="G165" s="4"/>
      <c r="H165" s="4"/>
      <c r="I165" s="5"/>
      <c r="J165" s="5"/>
      <c r="K165" s="5"/>
      <c r="L165" s="5"/>
      <c r="M165" s="5"/>
      <c r="N165" s="6"/>
      <c r="O165" s="6"/>
      <c r="P165" s="6"/>
      <c r="Q165" s="6"/>
      <c r="R165" s="7"/>
      <c r="S165" s="7"/>
      <c r="T165" s="7"/>
      <c r="U165" s="7"/>
    </row>
    <row r="166" spans="4:21">
      <c r="D166" s="3"/>
      <c r="E166" s="3"/>
      <c r="F166" s="3"/>
      <c r="G166" s="4"/>
      <c r="H166" s="4"/>
      <c r="I166" s="5"/>
      <c r="J166" s="5"/>
      <c r="K166" s="5"/>
      <c r="L166" s="5"/>
      <c r="M166" s="5"/>
      <c r="N166" s="6"/>
      <c r="O166" s="6"/>
      <c r="P166" s="6"/>
      <c r="Q166" s="6"/>
      <c r="R166" s="7"/>
      <c r="S166" s="7"/>
      <c r="T166" s="7"/>
      <c r="U166" s="7"/>
    </row>
    <row r="167" spans="4:21">
      <c r="D167" s="3"/>
      <c r="E167" s="3"/>
      <c r="F167" s="3"/>
      <c r="G167" s="4"/>
      <c r="H167" s="4"/>
      <c r="I167" s="5"/>
      <c r="J167" s="5"/>
      <c r="K167" s="5"/>
      <c r="L167" s="5"/>
      <c r="M167" s="5"/>
      <c r="N167" s="6"/>
      <c r="O167" s="6"/>
      <c r="P167" s="6"/>
      <c r="Q167" s="6"/>
      <c r="R167" s="7"/>
      <c r="S167" s="7"/>
      <c r="T167" s="7"/>
      <c r="U167" s="7"/>
    </row>
    <row r="168" spans="4:21">
      <c r="D168" s="3"/>
      <c r="E168" s="3"/>
      <c r="F168" s="3"/>
      <c r="G168" s="4"/>
      <c r="H168" s="4"/>
      <c r="I168" s="5"/>
      <c r="J168" s="5"/>
      <c r="K168" s="5"/>
      <c r="L168" s="5"/>
      <c r="M168" s="5"/>
      <c r="N168" s="6"/>
      <c r="O168" s="6"/>
      <c r="P168" s="6"/>
      <c r="Q168" s="6"/>
      <c r="R168" s="7"/>
      <c r="S168" s="7"/>
      <c r="T168" s="7"/>
      <c r="U168" s="7"/>
    </row>
    <row r="169" spans="4:21">
      <c r="D169" s="3"/>
      <c r="E169" s="3"/>
      <c r="F169" s="3"/>
      <c r="G169" s="4"/>
      <c r="H169" s="4"/>
      <c r="I169" s="5"/>
      <c r="J169" s="5"/>
      <c r="K169" s="5"/>
      <c r="L169" s="5"/>
      <c r="M169" s="5"/>
      <c r="N169" s="6"/>
      <c r="O169" s="6"/>
      <c r="P169" s="6"/>
      <c r="Q169" s="6"/>
      <c r="R169" s="7"/>
      <c r="S169" s="7"/>
      <c r="T169" s="7"/>
      <c r="U169" s="7"/>
    </row>
    <row r="170" spans="4:21">
      <c r="D170" s="3"/>
      <c r="E170" s="3"/>
      <c r="F170" s="3"/>
      <c r="G170" s="4"/>
      <c r="H170" s="4"/>
      <c r="I170" s="5"/>
      <c r="J170" s="5"/>
      <c r="K170" s="5"/>
      <c r="L170" s="5"/>
      <c r="M170" s="5"/>
      <c r="N170" s="6"/>
      <c r="O170" s="6"/>
      <c r="P170" s="6"/>
      <c r="Q170" s="6"/>
      <c r="R170" s="7"/>
      <c r="S170" s="7"/>
      <c r="T170" s="7"/>
      <c r="U170" s="7"/>
    </row>
    <row r="171" spans="4:21">
      <c r="D171" s="3"/>
      <c r="E171" s="3"/>
      <c r="F171" s="3"/>
      <c r="G171" s="4"/>
      <c r="H171" s="4"/>
      <c r="I171" s="5"/>
      <c r="J171" s="5"/>
      <c r="K171" s="5"/>
      <c r="L171" s="5"/>
      <c r="M171" s="5"/>
      <c r="N171" s="6"/>
      <c r="O171" s="6"/>
      <c r="P171" s="6"/>
      <c r="Q171" s="6"/>
      <c r="R171" s="7"/>
      <c r="S171" s="7"/>
      <c r="T171" s="7"/>
      <c r="U171" s="7"/>
    </row>
    <row r="172" spans="4:21">
      <c r="D172" s="3"/>
      <c r="E172" s="3"/>
      <c r="F172" s="3"/>
      <c r="G172" s="4"/>
      <c r="H172" s="4"/>
      <c r="I172" s="5"/>
      <c r="J172" s="5"/>
      <c r="K172" s="5"/>
      <c r="L172" s="5"/>
      <c r="M172" s="5"/>
      <c r="N172" s="6"/>
      <c r="O172" s="6"/>
      <c r="P172" s="6"/>
      <c r="Q172" s="6"/>
      <c r="R172" s="7"/>
      <c r="S172" s="7"/>
      <c r="T172" s="7"/>
      <c r="U172" s="7"/>
    </row>
    <row r="173" spans="4:21">
      <c r="D173" s="3"/>
      <c r="E173" s="3"/>
      <c r="F173" s="3"/>
      <c r="G173" s="4"/>
      <c r="H173" s="4"/>
      <c r="I173" s="5"/>
      <c r="J173" s="5"/>
      <c r="K173" s="5"/>
      <c r="L173" s="5"/>
      <c r="M173" s="5"/>
      <c r="N173" s="6"/>
      <c r="O173" s="6"/>
      <c r="P173" s="6"/>
      <c r="Q173" s="6"/>
      <c r="R173" s="7"/>
      <c r="S173" s="7"/>
      <c r="T173" s="7"/>
      <c r="U173" s="7"/>
    </row>
    <row r="174" spans="4:21">
      <c r="D174" s="3"/>
      <c r="E174" s="3"/>
      <c r="F174" s="3"/>
      <c r="G174" s="4"/>
      <c r="H174" s="4"/>
      <c r="I174" s="5"/>
      <c r="J174" s="5"/>
      <c r="K174" s="5"/>
      <c r="L174" s="5"/>
      <c r="M174" s="5"/>
      <c r="N174" s="6"/>
      <c r="O174" s="6"/>
      <c r="P174" s="6"/>
      <c r="Q174" s="6"/>
      <c r="R174" s="7"/>
      <c r="S174" s="7"/>
      <c r="T174" s="7"/>
      <c r="U174" s="7"/>
    </row>
    <row r="175" spans="4:21">
      <c r="D175" s="3"/>
      <c r="E175" s="3"/>
      <c r="F175" s="3"/>
      <c r="G175" s="4"/>
      <c r="H175" s="4"/>
      <c r="I175" s="5"/>
      <c r="J175" s="5"/>
      <c r="K175" s="5"/>
      <c r="L175" s="5"/>
      <c r="M175" s="5"/>
      <c r="N175" s="6"/>
      <c r="O175" s="6"/>
      <c r="P175" s="6"/>
      <c r="Q175" s="6"/>
      <c r="R175" s="7"/>
      <c r="S175" s="7"/>
      <c r="T175" s="7"/>
      <c r="U175" s="7"/>
    </row>
    <row r="176" spans="4:21">
      <c r="D176" s="3"/>
      <c r="E176" s="3"/>
      <c r="F176" s="3"/>
      <c r="G176" s="4"/>
      <c r="H176" s="4"/>
      <c r="I176" s="5"/>
      <c r="J176" s="5"/>
      <c r="K176" s="5"/>
      <c r="L176" s="5"/>
      <c r="M176" s="5"/>
      <c r="N176" s="6"/>
      <c r="O176" s="6"/>
      <c r="P176" s="6"/>
      <c r="Q176" s="6"/>
      <c r="R176" s="7"/>
      <c r="S176" s="7"/>
      <c r="T176" s="7"/>
      <c r="U176" s="7"/>
    </row>
    <row r="177" spans="4:21">
      <c r="D177" s="3"/>
      <c r="E177" s="3"/>
      <c r="F177" s="3"/>
      <c r="G177" s="4"/>
      <c r="H177" s="4"/>
      <c r="I177" s="5"/>
      <c r="J177" s="5"/>
      <c r="K177" s="5"/>
      <c r="L177" s="5"/>
      <c r="M177" s="5"/>
      <c r="N177" s="6"/>
      <c r="O177" s="6"/>
      <c r="P177" s="6"/>
      <c r="Q177" s="6"/>
      <c r="R177" s="7"/>
      <c r="S177" s="7"/>
      <c r="T177" s="7"/>
      <c r="U177" s="7"/>
    </row>
    <row r="178" spans="4:21">
      <c r="D178" s="3"/>
      <c r="E178" s="3"/>
      <c r="F178" s="3"/>
      <c r="G178" s="4"/>
      <c r="H178" s="4"/>
      <c r="I178" s="5"/>
      <c r="J178" s="5"/>
      <c r="K178" s="5"/>
      <c r="L178" s="5"/>
      <c r="M178" s="5"/>
      <c r="N178" s="6"/>
      <c r="O178" s="6"/>
      <c r="P178" s="6"/>
      <c r="Q178" s="6"/>
      <c r="R178" s="7"/>
      <c r="S178" s="7"/>
      <c r="T178" s="7"/>
      <c r="U178" s="7"/>
    </row>
    <row r="179" spans="4:21">
      <c r="D179" s="3"/>
      <c r="E179" s="3"/>
      <c r="F179" s="3"/>
      <c r="G179" s="4"/>
      <c r="H179" s="4"/>
      <c r="I179" s="5"/>
      <c r="J179" s="5"/>
      <c r="K179" s="5"/>
      <c r="L179" s="5"/>
      <c r="M179" s="5"/>
      <c r="N179" s="6"/>
      <c r="O179" s="6"/>
      <c r="P179" s="6"/>
      <c r="Q179" s="6"/>
      <c r="R179" s="7"/>
      <c r="S179" s="7"/>
      <c r="T179" s="7"/>
      <c r="U179" s="7"/>
    </row>
    <row r="180" spans="4:21">
      <c r="D180" s="3"/>
      <c r="E180" s="3"/>
      <c r="F180" s="3"/>
      <c r="G180" s="4"/>
      <c r="H180" s="4"/>
      <c r="I180" s="5"/>
      <c r="J180" s="5"/>
      <c r="K180" s="5"/>
      <c r="L180" s="5"/>
      <c r="M180" s="5"/>
      <c r="N180" s="6"/>
      <c r="O180" s="6"/>
      <c r="P180" s="6"/>
      <c r="Q180" s="6"/>
      <c r="R180" s="7"/>
      <c r="S180" s="7"/>
      <c r="T180" s="7"/>
      <c r="U180" s="7"/>
    </row>
    <row r="181" spans="4:21">
      <c r="D181" s="3"/>
      <c r="E181" s="3"/>
      <c r="F181" s="3"/>
      <c r="G181" s="4"/>
      <c r="H181" s="4"/>
      <c r="I181" s="5"/>
      <c r="J181" s="5"/>
      <c r="K181" s="5"/>
      <c r="L181" s="5"/>
      <c r="M181" s="5"/>
      <c r="N181" s="6"/>
      <c r="O181" s="6"/>
      <c r="P181" s="6"/>
      <c r="Q181" s="6"/>
      <c r="R181" s="7"/>
      <c r="S181" s="7"/>
      <c r="T181" s="7"/>
      <c r="U181" s="7"/>
    </row>
    <row r="182" spans="4:21">
      <c r="D182" s="3"/>
      <c r="E182" s="3"/>
      <c r="F182" s="3"/>
      <c r="G182" s="4"/>
      <c r="H182" s="4"/>
      <c r="I182" s="5"/>
      <c r="J182" s="5"/>
      <c r="K182" s="5"/>
      <c r="L182" s="5"/>
      <c r="M182" s="5"/>
      <c r="N182" s="6"/>
      <c r="O182" s="6"/>
      <c r="P182" s="6"/>
      <c r="Q182" s="6"/>
      <c r="R182" s="7"/>
      <c r="S182" s="7"/>
      <c r="T182" s="7"/>
      <c r="U182" s="7"/>
    </row>
    <row r="183" spans="4:21">
      <c r="D183" s="3"/>
      <c r="E183" s="3"/>
      <c r="F183" s="3"/>
      <c r="G183" s="4"/>
      <c r="H183" s="4"/>
      <c r="I183" s="5"/>
      <c r="J183" s="5"/>
      <c r="K183" s="5"/>
      <c r="L183" s="5"/>
      <c r="M183" s="5"/>
      <c r="N183" s="6"/>
      <c r="O183" s="6"/>
      <c r="P183" s="6"/>
      <c r="Q183" s="6"/>
      <c r="R183" s="7"/>
      <c r="S183" s="7"/>
      <c r="T183" s="7"/>
      <c r="U183" s="7"/>
    </row>
    <row r="184" spans="4:21">
      <c r="D184" s="3"/>
      <c r="E184" s="3"/>
      <c r="F184" s="3"/>
      <c r="G184" s="4"/>
      <c r="H184" s="4"/>
      <c r="I184" s="5"/>
      <c r="J184" s="5"/>
      <c r="K184" s="5"/>
      <c r="L184" s="5"/>
      <c r="M184" s="5"/>
      <c r="N184" s="6"/>
      <c r="O184" s="6"/>
      <c r="P184" s="6"/>
      <c r="Q184" s="6"/>
      <c r="R184" s="7"/>
      <c r="S184" s="7"/>
      <c r="T184" s="7"/>
      <c r="U184" s="7"/>
    </row>
    <row r="185" spans="4:21">
      <c r="D185" s="3"/>
      <c r="E185" s="3"/>
      <c r="F185" s="3"/>
      <c r="G185" s="4"/>
      <c r="H185" s="4"/>
      <c r="I185" s="5"/>
      <c r="J185" s="5"/>
      <c r="K185" s="5"/>
      <c r="L185" s="5"/>
      <c r="M185" s="5"/>
      <c r="N185" s="6"/>
      <c r="O185" s="6"/>
      <c r="P185" s="6"/>
      <c r="Q185" s="6"/>
      <c r="R185" s="7"/>
      <c r="S185" s="7"/>
      <c r="T185" s="7"/>
      <c r="U185" s="7"/>
    </row>
    <row r="186" spans="4:21">
      <c r="D186" s="3"/>
      <c r="E186" s="3"/>
      <c r="F186" s="3"/>
      <c r="G186" s="4"/>
      <c r="H186" s="4"/>
      <c r="I186" s="5"/>
      <c r="J186" s="5"/>
      <c r="K186" s="5"/>
      <c r="L186" s="5"/>
      <c r="M186" s="5"/>
      <c r="N186" s="6"/>
      <c r="O186" s="6"/>
      <c r="P186" s="6"/>
      <c r="Q186" s="6"/>
      <c r="R186" s="7"/>
      <c r="S186" s="7"/>
      <c r="T186" s="7"/>
      <c r="U186" s="7"/>
    </row>
    <row r="187" spans="4:21">
      <c r="D187" s="3"/>
      <c r="E187" s="3"/>
      <c r="F187" s="3"/>
      <c r="G187" s="4"/>
      <c r="H187" s="4"/>
      <c r="I187" s="5"/>
      <c r="J187" s="5"/>
      <c r="K187" s="5"/>
      <c r="L187" s="5"/>
      <c r="M187" s="5"/>
      <c r="N187" s="6"/>
      <c r="O187" s="6"/>
      <c r="P187" s="6"/>
      <c r="Q187" s="6"/>
      <c r="R187" s="7"/>
      <c r="S187" s="7"/>
      <c r="T187" s="7"/>
      <c r="U187" s="7"/>
    </row>
    <row r="188" spans="4:21">
      <c r="D188" s="3"/>
      <c r="E188" s="3"/>
      <c r="F188" s="3"/>
      <c r="G188" s="4"/>
      <c r="H188" s="4"/>
      <c r="I188" s="5"/>
      <c r="J188" s="5"/>
      <c r="K188" s="5"/>
      <c r="L188" s="5"/>
      <c r="M188" s="5"/>
      <c r="N188" s="6"/>
      <c r="O188" s="6"/>
      <c r="P188" s="6"/>
      <c r="Q188" s="6"/>
      <c r="R188" s="7"/>
      <c r="S188" s="7"/>
      <c r="T188" s="7"/>
      <c r="U188" s="7"/>
    </row>
    <row r="189" spans="4:21">
      <c r="D189" s="3"/>
      <c r="E189" s="3"/>
      <c r="F189" s="3"/>
      <c r="G189" s="4"/>
      <c r="H189" s="4"/>
      <c r="I189" s="5"/>
      <c r="J189" s="5"/>
      <c r="K189" s="5"/>
      <c r="L189" s="5"/>
      <c r="M189" s="5"/>
      <c r="N189" s="6"/>
      <c r="O189" s="6"/>
      <c r="P189" s="6"/>
      <c r="Q189" s="6"/>
      <c r="R189" s="7"/>
      <c r="S189" s="7"/>
      <c r="T189" s="7"/>
      <c r="U189" s="7"/>
    </row>
    <row r="190" spans="4:21">
      <c r="D190" s="3"/>
      <c r="E190" s="3"/>
      <c r="F190" s="3"/>
      <c r="G190" s="4"/>
      <c r="H190" s="4"/>
      <c r="I190" s="5"/>
      <c r="J190" s="5"/>
      <c r="K190" s="5"/>
      <c r="L190" s="5"/>
      <c r="M190" s="5"/>
      <c r="N190" s="6"/>
      <c r="O190" s="6"/>
      <c r="P190" s="6"/>
      <c r="Q190" s="6"/>
      <c r="R190" s="7"/>
      <c r="S190" s="7"/>
      <c r="T190" s="7"/>
      <c r="U190" s="7"/>
    </row>
    <row r="191" spans="4:21">
      <c r="D191" s="3"/>
      <c r="E191" s="3"/>
      <c r="F191" s="3"/>
      <c r="G191" s="4"/>
      <c r="H191" s="4"/>
      <c r="I191" s="5"/>
      <c r="J191" s="5"/>
      <c r="K191" s="5"/>
      <c r="L191" s="5"/>
      <c r="M191" s="5"/>
      <c r="N191" s="6"/>
      <c r="O191" s="6"/>
      <c r="P191" s="6"/>
      <c r="Q191" s="6"/>
      <c r="R191" s="7"/>
      <c r="S191" s="7"/>
      <c r="T191" s="7"/>
      <c r="U191" s="7"/>
    </row>
    <row r="192" spans="4:21">
      <c r="D192" s="3"/>
      <c r="E192" s="3"/>
      <c r="F192" s="3"/>
      <c r="G192" s="4"/>
      <c r="H192" s="4"/>
      <c r="I192" s="5"/>
      <c r="J192" s="5"/>
      <c r="K192" s="5"/>
      <c r="L192" s="5"/>
      <c r="M192" s="5"/>
      <c r="N192" s="6"/>
      <c r="O192" s="6"/>
      <c r="P192" s="6"/>
      <c r="Q192" s="6"/>
      <c r="R192" s="7"/>
      <c r="S192" s="7"/>
      <c r="T192" s="7"/>
      <c r="U192" s="7"/>
    </row>
    <row r="193" spans="4:21">
      <c r="D193" s="3"/>
      <c r="E193" s="3"/>
      <c r="F193" s="3"/>
      <c r="G193" s="4"/>
      <c r="H193" s="4"/>
      <c r="I193" s="5"/>
      <c r="J193" s="5"/>
      <c r="K193" s="5"/>
      <c r="L193" s="5"/>
      <c r="M193" s="5"/>
      <c r="N193" s="6"/>
      <c r="O193" s="6"/>
      <c r="P193" s="6"/>
      <c r="Q193" s="6"/>
      <c r="R193" s="7"/>
      <c r="S193" s="7"/>
      <c r="T193" s="7"/>
      <c r="U193" s="7"/>
    </row>
    <row r="194" spans="4:21">
      <c r="D194" s="3"/>
      <c r="E194" s="3"/>
      <c r="F194" s="3"/>
      <c r="G194" s="4"/>
      <c r="H194" s="4"/>
      <c r="I194" s="5"/>
      <c r="J194" s="5"/>
      <c r="K194" s="5"/>
      <c r="L194" s="5"/>
      <c r="M194" s="5"/>
      <c r="N194" s="6"/>
      <c r="O194" s="6"/>
      <c r="P194" s="6"/>
      <c r="Q194" s="6"/>
      <c r="R194" s="7"/>
      <c r="S194" s="7"/>
      <c r="T194" s="7"/>
      <c r="U194" s="7"/>
    </row>
    <row r="195" spans="4:21">
      <c r="D195" s="3"/>
      <c r="E195" s="3"/>
      <c r="F195" s="3"/>
      <c r="G195" s="4"/>
      <c r="H195" s="4"/>
      <c r="I195" s="5"/>
      <c r="J195" s="5"/>
      <c r="K195" s="5"/>
      <c r="L195" s="5"/>
      <c r="M195" s="5"/>
      <c r="N195" s="6"/>
      <c r="O195" s="6"/>
      <c r="P195" s="6"/>
      <c r="Q195" s="6"/>
      <c r="R195" s="7"/>
      <c r="S195" s="7"/>
      <c r="T195" s="7"/>
      <c r="U195" s="7"/>
    </row>
    <row r="196" spans="4:21">
      <c r="D196" s="3"/>
      <c r="E196" s="3"/>
      <c r="F196" s="3"/>
      <c r="G196" s="4"/>
      <c r="H196" s="4"/>
      <c r="I196" s="5"/>
      <c r="J196" s="5"/>
      <c r="K196" s="5"/>
      <c r="L196" s="5"/>
      <c r="M196" s="5"/>
      <c r="N196" s="6"/>
      <c r="O196" s="6"/>
      <c r="P196" s="6"/>
      <c r="Q196" s="6"/>
      <c r="R196" s="7"/>
      <c r="S196" s="7"/>
      <c r="T196" s="7"/>
      <c r="U196" s="7"/>
    </row>
    <row r="197" spans="4:21">
      <c r="D197" s="3"/>
      <c r="E197" s="3"/>
      <c r="F197" s="3"/>
      <c r="G197" s="4"/>
      <c r="H197" s="4"/>
      <c r="I197" s="5"/>
      <c r="J197" s="5"/>
      <c r="K197" s="5"/>
      <c r="L197" s="5"/>
      <c r="M197" s="5"/>
      <c r="N197" s="6"/>
      <c r="O197" s="6"/>
      <c r="P197" s="6"/>
      <c r="Q197" s="6"/>
      <c r="R197" s="7"/>
      <c r="S197" s="7"/>
      <c r="T197" s="7"/>
      <c r="U197" s="7"/>
    </row>
    <row r="198" spans="4:21">
      <c r="D198" s="3"/>
      <c r="E198" s="3"/>
      <c r="F198" s="3"/>
      <c r="G198" s="4"/>
      <c r="H198" s="4"/>
      <c r="I198" s="5"/>
      <c r="J198" s="5"/>
      <c r="K198" s="5"/>
      <c r="L198" s="5"/>
      <c r="M198" s="5"/>
      <c r="N198" s="6"/>
      <c r="O198" s="6"/>
      <c r="P198" s="6"/>
      <c r="Q198" s="6"/>
      <c r="R198" s="7"/>
      <c r="S198" s="7"/>
      <c r="T198" s="7"/>
      <c r="U198" s="7"/>
    </row>
    <row r="199" spans="4:21">
      <c r="D199" s="3"/>
      <c r="E199" s="3"/>
      <c r="F199" s="3"/>
      <c r="G199" s="4"/>
      <c r="H199" s="4"/>
      <c r="I199" s="5"/>
      <c r="J199" s="5"/>
      <c r="K199" s="5"/>
      <c r="L199" s="5"/>
      <c r="M199" s="5"/>
      <c r="N199" s="6"/>
      <c r="O199" s="6"/>
      <c r="P199" s="6"/>
      <c r="Q199" s="6"/>
      <c r="R199" s="7"/>
      <c r="S199" s="7"/>
      <c r="T199" s="7"/>
      <c r="U199" s="7"/>
    </row>
    <row r="200" spans="4:21">
      <c r="D200" s="3"/>
      <c r="E200" s="3"/>
      <c r="F200" s="3"/>
      <c r="G200" s="4"/>
      <c r="H200" s="4"/>
      <c r="I200" s="5"/>
      <c r="J200" s="5"/>
      <c r="K200" s="5"/>
      <c r="L200" s="5"/>
      <c r="M200" s="5"/>
      <c r="N200" s="6"/>
      <c r="O200" s="6"/>
      <c r="P200" s="6"/>
      <c r="Q200" s="6"/>
      <c r="R200" s="7"/>
      <c r="S200" s="7"/>
      <c r="T200" s="7"/>
      <c r="U200" s="7"/>
    </row>
    <row r="201" spans="4:21">
      <c r="D201" s="3"/>
      <c r="E201" s="3"/>
      <c r="F201" s="3"/>
      <c r="G201" s="4"/>
      <c r="H201" s="4"/>
      <c r="I201" s="5"/>
      <c r="J201" s="5"/>
      <c r="K201" s="5"/>
      <c r="L201" s="5"/>
      <c r="M201" s="5"/>
      <c r="N201" s="6"/>
      <c r="O201" s="6"/>
      <c r="P201" s="6"/>
      <c r="Q201" s="6"/>
      <c r="R201" s="7"/>
      <c r="S201" s="7"/>
      <c r="T201" s="7"/>
      <c r="U201" s="7"/>
    </row>
    <row r="202" spans="4:21">
      <c r="D202" s="3"/>
      <c r="E202" s="3"/>
      <c r="F202" s="3"/>
      <c r="G202" s="4"/>
      <c r="H202" s="4"/>
      <c r="I202" s="5"/>
      <c r="J202" s="5"/>
      <c r="K202" s="5"/>
      <c r="L202" s="5"/>
      <c r="M202" s="5"/>
      <c r="N202" s="6"/>
      <c r="O202" s="6"/>
      <c r="P202" s="6"/>
      <c r="Q202" s="6"/>
      <c r="R202" s="7"/>
      <c r="S202" s="7"/>
      <c r="T202" s="7"/>
      <c r="U202" s="7"/>
    </row>
    <row r="203" spans="4:21">
      <c r="D203" s="3"/>
      <c r="E203" s="3"/>
      <c r="F203" s="3"/>
      <c r="G203" s="4"/>
      <c r="H203" s="4"/>
      <c r="I203" s="5"/>
      <c r="J203" s="5"/>
      <c r="K203" s="5"/>
      <c r="L203" s="5"/>
      <c r="M203" s="5"/>
      <c r="N203" s="6"/>
      <c r="O203" s="6"/>
      <c r="P203" s="6"/>
      <c r="Q203" s="6"/>
      <c r="R203" s="7"/>
      <c r="S203" s="7"/>
      <c r="T203" s="7"/>
      <c r="U203" s="7"/>
    </row>
    <row r="204" spans="4:21">
      <c r="D204" s="3"/>
      <c r="E204" s="3"/>
      <c r="F204" s="3"/>
      <c r="G204" s="4"/>
      <c r="H204" s="4"/>
      <c r="I204" s="5"/>
      <c r="J204" s="5"/>
      <c r="K204" s="5"/>
      <c r="L204" s="5"/>
      <c r="M204" s="5"/>
      <c r="N204" s="6"/>
      <c r="O204" s="6"/>
      <c r="P204" s="6"/>
      <c r="Q204" s="6"/>
      <c r="R204" s="7"/>
      <c r="S204" s="7"/>
      <c r="T204" s="7"/>
      <c r="U204" s="7"/>
    </row>
    <row r="205" spans="4:21">
      <c r="D205" s="3"/>
      <c r="E205" s="3"/>
      <c r="F205" s="3"/>
      <c r="G205" s="4"/>
      <c r="H205" s="4"/>
      <c r="I205" s="5"/>
      <c r="J205" s="5"/>
      <c r="K205" s="5"/>
      <c r="L205" s="5"/>
      <c r="M205" s="5"/>
      <c r="N205" s="6"/>
      <c r="O205" s="6"/>
      <c r="P205" s="6"/>
      <c r="Q205" s="6"/>
      <c r="R205" s="7"/>
      <c r="S205" s="7"/>
      <c r="T205" s="7"/>
      <c r="U205" s="7"/>
    </row>
    <row r="206" spans="4:21">
      <c r="D206" s="3"/>
      <c r="E206" s="3"/>
      <c r="F206" s="3"/>
      <c r="G206" s="4"/>
      <c r="H206" s="4"/>
      <c r="I206" s="5"/>
      <c r="J206" s="5"/>
      <c r="K206" s="5"/>
      <c r="L206" s="5"/>
      <c r="M206" s="5"/>
      <c r="N206" s="6"/>
      <c r="O206" s="6"/>
      <c r="P206" s="6"/>
      <c r="Q206" s="6"/>
      <c r="R206" s="7"/>
      <c r="S206" s="7"/>
      <c r="T206" s="7"/>
      <c r="U206" s="7"/>
    </row>
    <row r="207" spans="4:21">
      <c r="D207" s="3"/>
      <c r="E207" s="3"/>
      <c r="F207" s="3"/>
      <c r="G207" s="4"/>
      <c r="H207" s="4"/>
      <c r="I207" s="5"/>
      <c r="J207" s="5"/>
      <c r="K207" s="5"/>
      <c r="L207" s="5"/>
      <c r="M207" s="5"/>
      <c r="N207" s="6"/>
      <c r="O207" s="6"/>
      <c r="P207" s="6"/>
      <c r="Q207" s="6"/>
      <c r="R207" s="7"/>
      <c r="S207" s="7"/>
      <c r="T207" s="7"/>
      <c r="U207" s="7"/>
    </row>
    <row r="208" spans="4:21">
      <c r="D208" s="3"/>
      <c r="E208" s="3"/>
      <c r="F208" s="3"/>
      <c r="G208" s="4"/>
      <c r="H208" s="4"/>
      <c r="I208" s="5"/>
      <c r="J208" s="5"/>
      <c r="K208" s="5"/>
      <c r="L208" s="5"/>
      <c r="M208" s="5"/>
      <c r="N208" s="6"/>
      <c r="O208" s="6"/>
      <c r="P208" s="6"/>
      <c r="Q208" s="6"/>
      <c r="R208" s="7"/>
      <c r="S208" s="7"/>
      <c r="T208" s="7"/>
      <c r="U208" s="7"/>
    </row>
    <row r="209" spans="4:21">
      <c r="D209" s="3"/>
      <c r="E209" s="3"/>
      <c r="F209" s="3"/>
      <c r="G209" s="4"/>
      <c r="H209" s="4"/>
      <c r="I209" s="5"/>
      <c r="J209" s="5"/>
      <c r="K209" s="5"/>
      <c r="L209" s="5"/>
      <c r="M209" s="5"/>
      <c r="N209" s="6"/>
      <c r="O209" s="6"/>
      <c r="P209" s="6"/>
      <c r="Q209" s="6"/>
      <c r="R209" s="7"/>
      <c r="S209" s="7"/>
      <c r="T209" s="7"/>
      <c r="U209" s="7"/>
    </row>
    <row r="210" spans="4:21">
      <c r="D210" s="3"/>
      <c r="E210" s="3"/>
      <c r="F210" s="3"/>
      <c r="G210" s="4"/>
      <c r="H210" s="4"/>
      <c r="I210" s="5"/>
      <c r="J210" s="5"/>
      <c r="K210" s="5"/>
      <c r="L210" s="5"/>
      <c r="M210" s="5"/>
      <c r="N210" s="6"/>
      <c r="O210" s="6"/>
      <c r="P210" s="6"/>
      <c r="Q210" s="6"/>
      <c r="R210" s="7"/>
      <c r="S210" s="7"/>
      <c r="T210" s="7"/>
      <c r="U210" s="7"/>
    </row>
    <row r="211" spans="4:21">
      <c r="D211" s="3"/>
      <c r="E211" s="3"/>
      <c r="F211" s="3"/>
      <c r="G211" s="4"/>
      <c r="H211" s="4"/>
      <c r="I211" s="5"/>
      <c r="J211" s="5"/>
      <c r="K211" s="5"/>
      <c r="L211" s="5"/>
      <c r="M211" s="5"/>
      <c r="N211" s="6"/>
      <c r="O211" s="6"/>
      <c r="P211" s="6"/>
      <c r="Q211" s="6"/>
      <c r="R211" s="7"/>
      <c r="S211" s="7"/>
      <c r="T211" s="7"/>
      <c r="U211" s="7"/>
    </row>
    <row r="212" spans="4:21">
      <c r="D212" s="3"/>
      <c r="E212" s="3"/>
      <c r="F212" s="3"/>
      <c r="G212" s="4"/>
      <c r="H212" s="4"/>
      <c r="I212" s="5"/>
      <c r="J212" s="5"/>
      <c r="K212" s="5"/>
      <c r="L212" s="5"/>
      <c r="M212" s="5"/>
      <c r="N212" s="6"/>
      <c r="O212" s="6"/>
      <c r="P212" s="6"/>
      <c r="Q212" s="6"/>
      <c r="R212" s="7"/>
      <c r="S212" s="7"/>
      <c r="T212" s="7"/>
      <c r="U212" s="7"/>
    </row>
    <row r="213" spans="4:21">
      <c r="D213" s="3"/>
      <c r="E213" s="3"/>
      <c r="F213" s="3"/>
      <c r="G213" s="4"/>
      <c r="H213" s="4"/>
      <c r="I213" s="5"/>
      <c r="J213" s="5"/>
      <c r="K213" s="5"/>
      <c r="L213" s="5"/>
      <c r="M213" s="5"/>
      <c r="N213" s="6"/>
      <c r="O213" s="6"/>
      <c r="P213" s="6"/>
      <c r="Q213" s="6"/>
      <c r="R213" s="7"/>
      <c r="S213" s="7"/>
      <c r="T213" s="7"/>
      <c r="U213" s="7"/>
    </row>
    <row r="214" spans="4:21">
      <c r="D214" s="3"/>
      <c r="E214" s="3"/>
      <c r="F214" s="3"/>
      <c r="G214" s="4"/>
      <c r="H214" s="4"/>
      <c r="I214" s="5"/>
      <c r="J214" s="5"/>
      <c r="K214" s="5"/>
      <c r="L214" s="5"/>
      <c r="M214" s="5"/>
      <c r="N214" s="6"/>
      <c r="O214" s="6"/>
      <c r="P214" s="6"/>
      <c r="Q214" s="6"/>
      <c r="R214" s="7"/>
      <c r="S214" s="7"/>
      <c r="T214" s="7"/>
      <c r="U214" s="7"/>
    </row>
    <row r="215" spans="4:21">
      <c r="D215" s="3"/>
      <c r="E215" s="3"/>
      <c r="F215" s="3"/>
      <c r="G215" s="4"/>
      <c r="H215" s="4"/>
      <c r="I215" s="5"/>
      <c r="J215" s="5"/>
      <c r="K215" s="5"/>
      <c r="L215" s="5"/>
      <c r="M215" s="5"/>
      <c r="N215" s="6"/>
      <c r="O215" s="6"/>
      <c r="P215" s="6"/>
      <c r="Q215" s="6"/>
      <c r="R215" s="7"/>
      <c r="S215" s="7"/>
      <c r="T215" s="7"/>
      <c r="U215" s="7"/>
    </row>
    <row r="216" spans="4:21">
      <c r="D216" s="3"/>
      <c r="E216" s="3"/>
      <c r="F216" s="3"/>
      <c r="G216" s="4"/>
      <c r="H216" s="4"/>
      <c r="I216" s="5"/>
      <c r="J216" s="5"/>
      <c r="K216" s="5"/>
      <c r="L216" s="5"/>
      <c r="M216" s="5"/>
      <c r="N216" s="6"/>
      <c r="O216" s="6"/>
      <c r="P216" s="6"/>
      <c r="Q216" s="6"/>
      <c r="R216" s="7"/>
      <c r="S216" s="7"/>
      <c r="T216" s="7"/>
      <c r="U216" s="7"/>
    </row>
    <row r="217" spans="4:21">
      <c r="D217" s="3"/>
      <c r="E217" s="3"/>
      <c r="F217" s="3"/>
      <c r="G217" s="4"/>
      <c r="H217" s="4"/>
      <c r="I217" s="5"/>
      <c r="J217" s="5"/>
      <c r="K217" s="5"/>
      <c r="L217" s="5"/>
      <c r="M217" s="5"/>
      <c r="N217" s="6"/>
      <c r="O217" s="6"/>
      <c r="P217" s="6"/>
      <c r="Q217" s="6"/>
      <c r="R217" s="7"/>
      <c r="S217" s="7"/>
      <c r="T217" s="7"/>
      <c r="U217" s="7"/>
    </row>
    <row r="218" spans="4:21">
      <c r="D218" s="3"/>
      <c r="E218" s="3"/>
      <c r="F218" s="3"/>
      <c r="G218" s="4"/>
      <c r="H218" s="4"/>
      <c r="I218" s="5"/>
      <c r="J218" s="5"/>
      <c r="K218" s="5"/>
      <c r="L218" s="5"/>
      <c r="M218" s="5"/>
      <c r="N218" s="6"/>
      <c r="O218" s="6"/>
      <c r="P218" s="6"/>
      <c r="Q218" s="6"/>
      <c r="R218" s="7"/>
      <c r="S218" s="7"/>
      <c r="T218" s="7"/>
      <c r="U218" s="7"/>
    </row>
    <row r="219" spans="4:21">
      <c r="D219" s="3"/>
      <c r="E219" s="3"/>
      <c r="F219" s="3"/>
      <c r="G219" s="4"/>
      <c r="H219" s="4"/>
      <c r="I219" s="5"/>
      <c r="J219" s="5"/>
      <c r="K219" s="5"/>
      <c r="L219" s="5"/>
      <c r="M219" s="5"/>
      <c r="N219" s="6"/>
      <c r="O219" s="6"/>
      <c r="P219" s="6"/>
      <c r="Q219" s="6"/>
      <c r="R219" s="7"/>
      <c r="S219" s="7"/>
      <c r="T219" s="7"/>
      <c r="U219" s="7"/>
    </row>
    <row r="220" spans="4:21">
      <c r="D220" s="3"/>
      <c r="E220" s="3"/>
      <c r="F220" s="3"/>
      <c r="G220" s="4"/>
      <c r="H220" s="4"/>
      <c r="I220" s="5"/>
      <c r="J220" s="5"/>
      <c r="K220" s="5"/>
      <c r="L220" s="5"/>
      <c r="M220" s="5"/>
      <c r="N220" s="6"/>
      <c r="O220" s="6"/>
      <c r="P220" s="6"/>
      <c r="Q220" s="6"/>
      <c r="R220" s="7"/>
      <c r="S220" s="7"/>
      <c r="T220" s="7"/>
      <c r="U220" s="7"/>
    </row>
    <row r="221" spans="4:21">
      <c r="D221" s="3"/>
      <c r="E221" s="3"/>
      <c r="F221" s="3"/>
      <c r="G221" s="4"/>
      <c r="H221" s="4"/>
      <c r="I221" s="5"/>
      <c r="J221" s="5"/>
      <c r="K221" s="5"/>
      <c r="L221" s="5"/>
      <c r="M221" s="5"/>
      <c r="N221" s="6"/>
      <c r="O221" s="6"/>
      <c r="P221" s="6"/>
      <c r="Q221" s="6"/>
      <c r="R221" s="7"/>
      <c r="S221" s="7"/>
      <c r="T221" s="7"/>
      <c r="U221" s="7"/>
    </row>
    <row r="222" spans="4:21">
      <c r="D222" s="3"/>
      <c r="E222" s="3"/>
      <c r="F222" s="3"/>
      <c r="G222" s="4"/>
      <c r="H222" s="4"/>
      <c r="I222" s="5"/>
      <c r="J222" s="5"/>
      <c r="K222" s="5"/>
      <c r="L222" s="5"/>
      <c r="M222" s="5"/>
      <c r="N222" s="6"/>
      <c r="O222" s="6"/>
      <c r="P222" s="6"/>
      <c r="Q222" s="6"/>
      <c r="R222" s="7"/>
      <c r="S222" s="7"/>
      <c r="T222" s="7"/>
      <c r="U222" s="7"/>
    </row>
    <row r="223" spans="4:21">
      <c r="D223" s="3"/>
      <c r="E223" s="3"/>
      <c r="F223" s="3"/>
      <c r="G223" s="4"/>
      <c r="H223" s="4"/>
      <c r="I223" s="5"/>
      <c r="J223" s="5"/>
      <c r="K223" s="5"/>
      <c r="L223" s="5"/>
      <c r="M223" s="5"/>
      <c r="N223" s="6"/>
      <c r="O223" s="6"/>
      <c r="P223" s="6"/>
      <c r="Q223" s="6"/>
      <c r="R223" s="7"/>
      <c r="S223" s="7"/>
      <c r="T223" s="7"/>
      <c r="U223" s="7"/>
    </row>
    <row r="224" spans="4:21">
      <c r="D224" s="3"/>
      <c r="E224" s="3"/>
      <c r="F224" s="3"/>
      <c r="G224" s="4"/>
      <c r="H224" s="4"/>
      <c r="I224" s="5"/>
      <c r="J224" s="5"/>
      <c r="K224" s="5"/>
      <c r="L224" s="5"/>
      <c r="M224" s="5"/>
      <c r="N224" s="6"/>
      <c r="O224" s="6"/>
      <c r="P224" s="6"/>
      <c r="Q224" s="6"/>
      <c r="R224" s="7"/>
      <c r="S224" s="7"/>
      <c r="T224" s="7"/>
      <c r="U224" s="7"/>
    </row>
    <row r="225" spans="4:21">
      <c r="D225" s="3"/>
      <c r="E225" s="3"/>
      <c r="F225" s="3"/>
      <c r="G225" s="4"/>
      <c r="H225" s="4"/>
      <c r="I225" s="5"/>
      <c r="J225" s="5"/>
      <c r="K225" s="5"/>
      <c r="L225" s="5"/>
      <c r="M225" s="5"/>
      <c r="N225" s="6"/>
      <c r="O225" s="6"/>
      <c r="P225" s="6"/>
      <c r="Q225" s="6"/>
      <c r="R225" s="7"/>
      <c r="S225" s="7"/>
      <c r="T225" s="7"/>
      <c r="U225" s="7"/>
    </row>
    <row r="226" spans="4:21">
      <c r="D226" s="3"/>
      <c r="E226" s="3"/>
      <c r="F226" s="3"/>
      <c r="G226" s="4"/>
      <c r="H226" s="4"/>
      <c r="I226" s="5"/>
      <c r="J226" s="5"/>
      <c r="K226" s="5"/>
      <c r="L226" s="5"/>
      <c r="M226" s="5"/>
      <c r="N226" s="6"/>
      <c r="O226" s="6"/>
      <c r="P226" s="6"/>
      <c r="Q226" s="6"/>
      <c r="R226" s="7"/>
      <c r="S226" s="7"/>
      <c r="T226" s="7"/>
      <c r="U226" s="7"/>
    </row>
    <row r="227" spans="4:21">
      <c r="D227" s="3"/>
      <c r="E227" s="3"/>
      <c r="F227" s="3"/>
      <c r="G227" s="4"/>
      <c r="H227" s="4"/>
      <c r="I227" s="5"/>
      <c r="J227" s="5"/>
      <c r="K227" s="5"/>
      <c r="L227" s="5"/>
      <c r="M227" s="5"/>
      <c r="N227" s="6"/>
      <c r="O227" s="6"/>
      <c r="P227" s="6"/>
      <c r="Q227" s="6"/>
      <c r="R227" s="7"/>
      <c r="S227" s="7"/>
      <c r="T227" s="7"/>
      <c r="U227" s="7"/>
    </row>
    <row r="228" spans="4:21">
      <c r="D228" s="3"/>
      <c r="E228" s="3"/>
      <c r="F228" s="3"/>
      <c r="G228" s="4"/>
      <c r="H228" s="4"/>
      <c r="I228" s="5"/>
      <c r="J228" s="5"/>
      <c r="K228" s="5"/>
      <c r="L228" s="5"/>
      <c r="M228" s="5"/>
      <c r="N228" s="6"/>
      <c r="O228" s="6"/>
      <c r="P228" s="6"/>
      <c r="Q228" s="6"/>
      <c r="R228" s="7"/>
      <c r="S228" s="7"/>
      <c r="T228" s="7"/>
      <c r="U228" s="7"/>
    </row>
    <row r="229" spans="4:21">
      <c r="D229" s="3"/>
      <c r="E229" s="3"/>
      <c r="F229" s="3"/>
      <c r="G229" s="4"/>
      <c r="H229" s="4"/>
      <c r="I229" s="5"/>
      <c r="J229" s="5"/>
      <c r="K229" s="5"/>
      <c r="L229" s="5"/>
      <c r="M229" s="5"/>
      <c r="N229" s="6"/>
      <c r="O229" s="6"/>
      <c r="P229" s="6"/>
      <c r="Q229" s="6"/>
      <c r="R229" s="7"/>
      <c r="S229" s="7"/>
      <c r="T229" s="7"/>
      <c r="U229" s="7"/>
    </row>
    <row r="230" spans="4:21">
      <c r="D230" s="3"/>
      <c r="E230" s="3"/>
      <c r="F230" s="3"/>
      <c r="G230" s="4"/>
      <c r="H230" s="4"/>
      <c r="I230" s="5"/>
      <c r="J230" s="5"/>
      <c r="K230" s="5"/>
      <c r="L230" s="5"/>
      <c r="M230" s="5"/>
      <c r="N230" s="6"/>
      <c r="O230" s="6"/>
      <c r="P230" s="6"/>
      <c r="Q230" s="6"/>
      <c r="R230" s="7"/>
      <c r="S230" s="7"/>
      <c r="T230" s="7"/>
      <c r="U230" s="7"/>
    </row>
    <row r="231" spans="4:21">
      <c r="D231" s="3"/>
      <c r="E231" s="3"/>
      <c r="F231" s="3"/>
      <c r="G231" s="4"/>
      <c r="H231" s="4"/>
      <c r="I231" s="5"/>
      <c r="J231" s="5"/>
      <c r="K231" s="5"/>
      <c r="L231" s="5"/>
      <c r="M231" s="5"/>
      <c r="N231" s="6"/>
      <c r="O231" s="6"/>
      <c r="P231" s="6"/>
      <c r="Q231" s="6"/>
      <c r="R231" s="7"/>
      <c r="S231" s="7"/>
      <c r="T231" s="7"/>
      <c r="U231" s="7"/>
    </row>
    <row r="232" spans="4:21">
      <c r="D232" s="3"/>
      <c r="E232" s="3"/>
      <c r="F232" s="3"/>
      <c r="G232" s="4"/>
      <c r="H232" s="4"/>
      <c r="I232" s="5"/>
      <c r="J232" s="5"/>
      <c r="K232" s="5"/>
      <c r="L232" s="5"/>
      <c r="M232" s="5"/>
      <c r="N232" s="6"/>
      <c r="O232" s="6"/>
      <c r="P232" s="6"/>
      <c r="Q232" s="6"/>
      <c r="R232" s="7"/>
      <c r="S232" s="7"/>
      <c r="T232" s="7"/>
      <c r="U232" s="7"/>
    </row>
    <row r="233" spans="4:21">
      <c r="D233" s="3"/>
      <c r="E233" s="3"/>
      <c r="F233" s="3"/>
      <c r="G233" s="4"/>
      <c r="H233" s="4"/>
      <c r="I233" s="5"/>
      <c r="J233" s="5"/>
      <c r="K233" s="5"/>
      <c r="L233" s="5"/>
      <c r="M233" s="5"/>
      <c r="N233" s="6"/>
      <c r="O233" s="6"/>
      <c r="P233" s="6"/>
      <c r="Q233" s="6"/>
      <c r="R233" s="7"/>
      <c r="S233" s="7"/>
      <c r="T233" s="7"/>
      <c r="U233" s="7"/>
    </row>
    <row r="234" spans="4:21">
      <c r="D234" s="3"/>
      <c r="E234" s="3"/>
      <c r="F234" s="3"/>
      <c r="G234" s="4"/>
      <c r="H234" s="4"/>
      <c r="I234" s="5"/>
      <c r="J234" s="5"/>
      <c r="K234" s="5"/>
      <c r="L234" s="5"/>
      <c r="M234" s="5"/>
      <c r="N234" s="6"/>
      <c r="O234" s="6"/>
      <c r="P234" s="6"/>
      <c r="Q234" s="6"/>
      <c r="R234" s="7"/>
      <c r="S234" s="7"/>
      <c r="T234" s="7"/>
      <c r="U234" s="7"/>
    </row>
    <row r="235" spans="4:21">
      <c r="D235" s="3"/>
      <c r="E235" s="3"/>
      <c r="F235" s="3"/>
      <c r="G235" s="4"/>
      <c r="H235" s="4"/>
      <c r="I235" s="5"/>
      <c r="J235" s="5"/>
      <c r="K235" s="5"/>
      <c r="L235" s="5"/>
      <c r="M235" s="5"/>
      <c r="N235" s="6"/>
      <c r="O235" s="6"/>
      <c r="P235" s="6"/>
      <c r="Q235" s="6"/>
      <c r="R235" s="7"/>
      <c r="S235" s="7"/>
      <c r="T235" s="7"/>
      <c r="U235" s="7"/>
    </row>
    <row r="236" spans="4:21">
      <c r="D236" s="3"/>
      <c r="E236" s="3"/>
      <c r="F236" s="3"/>
      <c r="G236" s="4"/>
      <c r="H236" s="4"/>
      <c r="I236" s="5"/>
      <c r="J236" s="5"/>
      <c r="K236" s="5"/>
      <c r="L236" s="5"/>
      <c r="M236" s="5"/>
      <c r="N236" s="6"/>
      <c r="O236" s="6"/>
      <c r="P236" s="6"/>
      <c r="Q236" s="6"/>
      <c r="R236" s="7"/>
      <c r="S236" s="7"/>
      <c r="T236" s="7"/>
      <c r="U236" s="7"/>
    </row>
    <row r="237" spans="4:21">
      <c r="D237" s="3"/>
      <c r="E237" s="3"/>
      <c r="F237" s="3"/>
      <c r="G237" s="4"/>
      <c r="H237" s="4"/>
      <c r="I237" s="5"/>
      <c r="J237" s="5"/>
      <c r="K237" s="5"/>
      <c r="L237" s="5"/>
      <c r="M237" s="5"/>
      <c r="N237" s="6"/>
      <c r="O237" s="6"/>
      <c r="P237" s="6"/>
      <c r="Q237" s="6"/>
      <c r="R237" s="7"/>
      <c r="S237" s="7"/>
      <c r="T237" s="7"/>
      <c r="U237" s="7"/>
    </row>
    <row r="238" spans="4:21">
      <c r="D238" s="3"/>
      <c r="E238" s="3"/>
      <c r="F238" s="3"/>
      <c r="G238" s="4"/>
      <c r="H238" s="4"/>
      <c r="I238" s="5"/>
      <c r="J238" s="5"/>
      <c r="K238" s="5"/>
      <c r="L238" s="5"/>
      <c r="M238" s="5"/>
      <c r="N238" s="6"/>
      <c r="O238" s="6"/>
      <c r="P238" s="6"/>
      <c r="Q238" s="6"/>
      <c r="R238" s="7"/>
      <c r="S238" s="7"/>
      <c r="T238" s="7"/>
      <c r="U238" s="7"/>
    </row>
    <row r="239" spans="4:21">
      <c r="D239" s="3"/>
      <c r="E239" s="3"/>
      <c r="F239" s="3"/>
      <c r="G239" s="4"/>
      <c r="H239" s="4"/>
      <c r="I239" s="5"/>
      <c r="J239" s="5"/>
      <c r="K239" s="5"/>
      <c r="L239" s="5"/>
      <c r="M239" s="5"/>
      <c r="N239" s="6"/>
      <c r="O239" s="6"/>
      <c r="P239" s="6"/>
      <c r="Q239" s="6"/>
      <c r="R239" s="7"/>
      <c r="S239" s="7"/>
      <c r="T239" s="7"/>
      <c r="U239" s="7"/>
    </row>
    <row r="240" spans="4:21">
      <c r="D240" s="3"/>
      <c r="E240" s="3"/>
      <c r="F240" s="3"/>
      <c r="G240" s="4"/>
      <c r="H240" s="4"/>
      <c r="I240" s="5"/>
      <c r="J240" s="5"/>
      <c r="K240" s="5"/>
      <c r="L240" s="5"/>
      <c r="M240" s="5"/>
      <c r="N240" s="6"/>
      <c r="O240" s="6"/>
      <c r="P240" s="6"/>
      <c r="Q240" s="6"/>
      <c r="R240" s="7"/>
      <c r="S240" s="7"/>
      <c r="T240" s="7"/>
      <c r="U240" s="7"/>
    </row>
    <row r="241" spans="4:21">
      <c r="D241" s="3"/>
      <c r="E241" s="3"/>
      <c r="F241" s="3"/>
      <c r="G241" s="4"/>
      <c r="H241" s="4"/>
      <c r="I241" s="5"/>
      <c r="J241" s="5"/>
      <c r="K241" s="5"/>
      <c r="L241" s="5"/>
      <c r="M241" s="5"/>
      <c r="N241" s="6"/>
      <c r="O241" s="6"/>
      <c r="P241" s="6"/>
      <c r="Q241" s="6"/>
      <c r="R241" s="7"/>
      <c r="S241" s="7"/>
      <c r="T241" s="7"/>
      <c r="U241" s="7"/>
    </row>
    <row r="242" spans="4:21">
      <c r="D242" s="3"/>
      <c r="E242" s="3"/>
      <c r="F242" s="3"/>
      <c r="G242" s="4"/>
      <c r="H242" s="4"/>
      <c r="I242" s="5"/>
      <c r="J242" s="5"/>
      <c r="K242" s="5"/>
      <c r="L242" s="5"/>
      <c r="M242" s="5"/>
      <c r="N242" s="6"/>
      <c r="O242" s="6"/>
      <c r="P242" s="6"/>
      <c r="Q242" s="6"/>
      <c r="R242" s="7"/>
      <c r="S242" s="7"/>
      <c r="T242" s="7"/>
      <c r="U242" s="7"/>
    </row>
    <row r="243" spans="4:21">
      <c r="D243" s="3"/>
      <c r="E243" s="3"/>
      <c r="F243" s="3"/>
      <c r="G243" s="4"/>
      <c r="H243" s="4"/>
      <c r="I243" s="5"/>
      <c r="J243" s="5"/>
      <c r="K243" s="5"/>
      <c r="L243" s="5"/>
      <c r="M243" s="5"/>
      <c r="N243" s="6"/>
      <c r="O243" s="6"/>
      <c r="P243" s="6"/>
      <c r="Q243" s="6"/>
      <c r="R243" s="7"/>
      <c r="S243" s="7"/>
      <c r="T243" s="7"/>
      <c r="U243" s="7"/>
    </row>
    <row r="244" spans="4:21">
      <c r="D244" s="3"/>
      <c r="E244" s="3"/>
      <c r="F244" s="3"/>
      <c r="G244" s="4"/>
      <c r="H244" s="4"/>
      <c r="I244" s="5"/>
      <c r="J244" s="5"/>
      <c r="K244" s="5"/>
      <c r="L244" s="5"/>
      <c r="M244" s="5"/>
      <c r="N244" s="6"/>
      <c r="O244" s="6"/>
      <c r="P244" s="6"/>
      <c r="Q244" s="6"/>
      <c r="R244" s="7"/>
      <c r="S244" s="7"/>
      <c r="T244" s="7"/>
      <c r="U244" s="7"/>
    </row>
    <row r="245" spans="4:21">
      <c r="D245" s="3"/>
      <c r="E245" s="3"/>
      <c r="F245" s="3"/>
      <c r="G245" s="4"/>
      <c r="H245" s="4"/>
      <c r="I245" s="5"/>
      <c r="J245" s="5"/>
      <c r="K245" s="5"/>
      <c r="L245" s="5"/>
      <c r="M245" s="5"/>
      <c r="N245" s="6"/>
      <c r="O245" s="6"/>
      <c r="P245" s="6"/>
      <c r="Q245" s="6"/>
      <c r="R245" s="7"/>
      <c r="S245" s="7"/>
      <c r="T245" s="7"/>
      <c r="U245" s="7"/>
    </row>
    <row r="246" spans="4:21">
      <c r="D246" s="3"/>
      <c r="E246" s="3"/>
      <c r="F246" s="3"/>
      <c r="G246" s="4"/>
      <c r="H246" s="4"/>
      <c r="I246" s="5"/>
      <c r="J246" s="5"/>
      <c r="K246" s="5"/>
      <c r="L246" s="5"/>
      <c r="M246" s="5"/>
      <c r="N246" s="6"/>
      <c r="O246" s="6"/>
      <c r="P246" s="6"/>
      <c r="Q246" s="6"/>
      <c r="R246" s="7"/>
      <c r="S246" s="7"/>
      <c r="T246" s="7"/>
      <c r="U246" s="7"/>
    </row>
    <row r="247" spans="4:21">
      <c r="D247" s="3"/>
      <c r="E247" s="3"/>
      <c r="F247" s="3"/>
      <c r="G247" s="4"/>
      <c r="H247" s="4"/>
      <c r="I247" s="5"/>
      <c r="J247" s="5"/>
      <c r="K247" s="5"/>
      <c r="L247" s="5"/>
      <c r="M247" s="5"/>
      <c r="N247" s="6"/>
      <c r="O247" s="6"/>
      <c r="P247" s="6"/>
      <c r="Q247" s="6"/>
      <c r="R247" s="7"/>
      <c r="S247" s="7"/>
      <c r="T247" s="7"/>
      <c r="U247" s="7"/>
    </row>
    <row r="248" spans="4:21">
      <c r="D248" s="3"/>
      <c r="E248" s="3"/>
      <c r="F248" s="3"/>
      <c r="G248" s="4"/>
      <c r="H248" s="4"/>
      <c r="I248" s="5"/>
      <c r="J248" s="5"/>
      <c r="K248" s="5"/>
      <c r="L248" s="5"/>
      <c r="M248" s="5"/>
      <c r="N248" s="6"/>
      <c r="O248" s="6"/>
      <c r="P248" s="6"/>
      <c r="Q248" s="6"/>
      <c r="R248" s="7"/>
      <c r="S248" s="7"/>
      <c r="T248" s="7"/>
      <c r="U248" s="7"/>
    </row>
    <row r="249" spans="4:21">
      <c r="D249" s="3"/>
      <c r="E249" s="3"/>
      <c r="F249" s="3"/>
      <c r="G249" s="4"/>
      <c r="H249" s="4"/>
      <c r="I249" s="5"/>
      <c r="J249" s="5"/>
      <c r="K249" s="5"/>
      <c r="L249" s="5"/>
      <c r="M249" s="5"/>
      <c r="N249" s="6"/>
      <c r="O249" s="6"/>
      <c r="P249" s="6"/>
      <c r="Q249" s="6"/>
      <c r="R249" s="7"/>
      <c r="S249" s="7"/>
      <c r="T249" s="7"/>
      <c r="U249" s="7"/>
    </row>
    <row r="250" spans="4:21">
      <c r="D250" s="3"/>
      <c r="E250" s="3"/>
      <c r="F250" s="3"/>
      <c r="G250" s="4"/>
      <c r="H250" s="4"/>
      <c r="I250" s="5"/>
      <c r="J250" s="5"/>
      <c r="K250" s="5"/>
      <c r="L250" s="5"/>
      <c r="M250" s="5"/>
      <c r="N250" s="6"/>
      <c r="O250" s="6"/>
      <c r="P250" s="6"/>
      <c r="Q250" s="6"/>
      <c r="R250" s="7"/>
      <c r="S250" s="7"/>
      <c r="T250" s="7"/>
      <c r="U250" s="7"/>
    </row>
    <row r="251" spans="4:21">
      <c r="D251" s="3"/>
      <c r="E251" s="3"/>
      <c r="F251" s="3"/>
      <c r="G251" s="4"/>
      <c r="H251" s="4"/>
      <c r="I251" s="5"/>
      <c r="J251" s="5"/>
      <c r="K251" s="5"/>
      <c r="L251" s="5"/>
      <c r="M251" s="5"/>
      <c r="N251" s="6"/>
      <c r="O251" s="6"/>
      <c r="P251" s="6"/>
      <c r="Q251" s="6"/>
      <c r="R251" s="7"/>
      <c r="S251" s="7"/>
      <c r="T251" s="7"/>
      <c r="U251" s="7"/>
    </row>
    <row r="252" spans="4:21">
      <c r="D252" s="3"/>
      <c r="E252" s="3"/>
      <c r="F252" s="3"/>
      <c r="G252" s="4"/>
      <c r="H252" s="4"/>
      <c r="I252" s="5"/>
      <c r="J252" s="5"/>
      <c r="K252" s="5"/>
      <c r="L252" s="5"/>
      <c r="M252" s="5"/>
      <c r="N252" s="6"/>
      <c r="O252" s="6"/>
      <c r="P252" s="6"/>
      <c r="Q252" s="6"/>
      <c r="R252" s="7"/>
      <c r="S252" s="7"/>
      <c r="T252" s="7"/>
      <c r="U252" s="7"/>
    </row>
    <row r="253" spans="4:21">
      <c r="D253" s="3"/>
      <c r="E253" s="3"/>
      <c r="F253" s="3"/>
      <c r="G253" s="4"/>
      <c r="H253" s="4"/>
      <c r="I253" s="5"/>
      <c r="J253" s="5"/>
      <c r="K253" s="5"/>
      <c r="L253" s="5"/>
      <c r="M253" s="5"/>
      <c r="N253" s="6"/>
      <c r="O253" s="6"/>
      <c r="P253" s="6"/>
      <c r="Q253" s="6"/>
      <c r="R253" s="7"/>
      <c r="S253" s="7"/>
      <c r="T253" s="7"/>
      <c r="U253" s="7"/>
    </row>
    <row r="254" spans="4:21">
      <c r="D254" s="3"/>
      <c r="E254" s="3"/>
      <c r="F254" s="3"/>
      <c r="G254" s="4"/>
      <c r="H254" s="4"/>
      <c r="I254" s="5"/>
      <c r="J254" s="5"/>
      <c r="K254" s="5"/>
      <c r="L254" s="5"/>
      <c r="M254" s="5"/>
      <c r="N254" s="6"/>
      <c r="O254" s="6"/>
      <c r="P254" s="6"/>
      <c r="Q254" s="6"/>
      <c r="R254" s="7"/>
      <c r="S254" s="7"/>
      <c r="T254" s="7"/>
      <c r="U254" s="7"/>
    </row>
    <row r="255" spans="4:21">
      <c r="D255" s="3"/>
      <c r="E255" s="3"/>
      <c r="F255" s="3"/>
      <c r="G255" s="4"/>
      <c r="H255" s="4"/>
      <c r="I255" s="5"/>
      <c r="J255" s="5"/>
      <c r="K255" s="5"/>
      <c r="L255" s="5"/>
      <c r="M255" s="5"/>
      <c r="N255" s="6"/>
      <c r="O255" s="6"/>
      <c r="P255" s="6"/>
      <c r="Q255" s="6"/>
      <c r="R255" s="7"/>
      <c r="S255" s="7"/>
      <c r="T255" s="7"/>
      <c r="U255" s="7"/>
    </row>
    <row r="256" spans="4:21">
      <c r="D256" s="3"/>
      <c r="E256" s="3"/>
      <c r="F256" s="3"/>
      <c r="G256" s="4"/>
      <c r="H256" s="4"/>
      <c r="I256" s="5"/>
      <c r="J256" s="5"/>
      <c r="K256" s="5"/>
      <c r="L256" s="5"/>
      <c r="M256" s="5"/>
      <c r="N256" s="6"/>
      <c r="O256" s="6"/>
      <c r="P256" s="6"/>
      <c r="Q256" s="6"/>
      <c r="R256" s="7"/>
      <c r="S256" s="7"/>
      <c r="T256" s="7"/>
      <c r="U256" s="7"/>
    </row>
    <row r="257" spans="2:21">
      <c r="D257" s="3"/>
      <c r="E257" s="3"/>
      <c r="F257" s="3"/>
      <c r="G257" s="4"/>
      <c r="H257" s="4"/>
      <c r="I257" s="5"/>
      <c r="J257" s="5"/>
      <c r="K257" s="5"/>
      <c r="L257" s="5"/>
      <c r="M257" s="5"/>
      <c r="N257" s="6"/>
      <c r="O257" s="6"/>
      <c r="P257" s="6"/>
      <c r="Q257" s="6"/>
      <c r="R257" s="7"/>
      <c r="S257" s="7"/>
      <c r="T257" s="7"/>
      <c r="U257" s="7"/>
    </row>
    <row r="258" spans="2:21">
      <c r="D258" s="3"/>
      <c r="E258" s="3"/>
      <c r="F258" s="3"/>
      <c r="G258" s="4"/>
      <c r="H258" s="4"/>
      <c r="I258" s="5"/>
      <c r="J258" s="5"/>
      <c r="K258" s="5"/>
      <c r="L258" s="5"/>
      <c r="M258" s="5"/>
      <c r="N258" s="6"/>
      <c r="O258" s="6"/>
      <c r="P258" s="6"/>
      <c r="Q258" s="6"/>
      <c r="R258" s="7"/>
      <c r="S258" s="7"/>
      <c r="T258" s="7"/>
      <c r="U258" s="7"/>
    </row>
    <row r="259" spans="2:21">
      <c r="D259" s="3"/>
      <c r="E259" s="3"/>
      <c r="F259" s="3"/>
      <c r="G259" s="4"/>
      <c r="H259" s="4"/>
      <c r="I259" s="5"/>
      <c r="J259" s="5"/>
      <c r="K259" s="5"/>
      <c r="L259" s="5"/>
      <c r="M259" s="5"/>
      <c r="N259" s="6"/>
      <c r="O259" s="6"/>
      <c r="P259" s="6"/>
      <c r="Q259" s="6"/>
      <c r="R259" s="7"/>
      <c r="S259" s="7"/>
      <c r="T259" s="7"/>
      <c r="U259" s="7"/>
    </row>
    <row r="260" spans="2:21">
      <c r="D260" s="3"/>
      <c r="E260" s="3"/>
      <c r="F260" s="3"/>
      <c r="G260" s="4"/>
      <c r="H260" s="4"/>
      <c r="I260" s="5"/>
      <c r="J260" s="5"/>
      <c r="K260" s="5"/>
      <c r="L260" s="5"/>
      <c r="M260" s="5"/>
      <c r="N260" s="6"/>
      <c r="O260" s="6"/>
      <c r="P260" s="6"/>
      <c r="Q260" s="6"/>
      <c r="R260" s="7"/>
      <c r="S260" s="7"/>
      <c r="T260" s="7"/>
      <c r="U260" s="7"/>
    </row>
    <row r="261" spans="2:21">
      <c r="D261" s="3"/>
      <c r="E261" s="3"/>
      <c r="F261" s="3"/>
      <c r="G261" s="4"/>
      <c r="H261" s="4"/>
      <c r="I261" s="5"/>
      <c r="J261" s="5"/>
      <c r="K261" s="5"/>
      <c r="L261" s="5"/>
      <c r="M261" s="5"/>
      <c r="N261" s="6"/>
      <c r="O261" s="6"/>
      <c r="P261" s="6"/>
      <c r="Q261" s="6"/>
      <c r="R261" s="7"/>
      <c r="S261" s="7"/>
      <c r="T261" s="7"/>
      <c r="U261" s="7"/>
    </row>
    <row r="262" spans="2:21">
      <c r="D262" s="3"/>
      <c r="E262" s="3"/>
      <c r="F262" s="3"/>
      <c r="G262" s="4"/>
      <c r="H262" s="4"/>
      <c r="I262" s="5"/>
      <c r="J262" s="5"/>
      <c r="K262" s="5"/>
      <c r="L262" s="5"/>
      <c r="M262" s="5"/>
      <c r="N262" s="6"/>
      <c r="O262" s="6"/>
      <c r="P262" s="6"/>
      <c r="Q262" s="6"/>
      <c r="R262" s="7"/>
      <c r="S262" s="7"/>
      <c r="T262" s="7"/>
      <c r="U262" s="7"/>
    </row>
    <row r="263" spans="2:21">
      <c r="D263" s="3"/>
      <c r="E263" s="3"/>
      <c r="F263" s="3"/>
      <c r="G263" s="4"/>
      <c r="H263" s="4"/>
      <c r="I263" s="5"/>
      <c r="J263" s="5"/>
      <c r="K263" s="5"/>
      <c r="L263" s="5"/>
      <c r="M263" s="5"/>
      <c r="N263" s="6"/>
      <c r="O263" s="6"/>
      <c r="P263" s="6"/>
      <c r="Q263" s="6"/>
      <c r="R263" s="7"/>
      <c r="S263" s="7"/>
      <c r="T263" s="7"/>
      <c r="U263" s="7"/>
    </row>
    <row r="264" spans="2:21">
      <c r="D264" s="3"/>
      <c r="E264" s="3"/>
      <c r="F264" s="3"/>
      <c r="G264" s="4"/>
      <c r="H264" s="4"/>
      <c r="I264" s="5"/>
      <c r="J264" s="5"/>
      <c r="K264" s="5"/>
      <c r="L264" s="5"/>
      <c r="M264" s="5"/>
      <c r="N264" s="6"/>
      <c r="O264" s="6"/>
      <c r="P264" s="6"/>
      <c r="Q264" s="6"/>
      <c r="R264" s="7"/>
      <c r="S264" s="7"/>
      <c r="T264" s="7"/>
      <c r="U264" s="7"/>
    </row>
    <row r="265" spans="2:21">
      <c r="D265" s="3"/>
      <c r="E265" s="3"/>
      <c r="F265" s="3"/>
      <c r="G265" s="4"/>
      <c r="H265" s="4"/>
      <c r="I265" s="5"/>
      <c r="J265" s="5"/>
      <c r="K265" s="5"/>
      <c r="L265" s="5"/>
      <c r="M265" s="5"/>
      <c r="N265" s="6"/>
      <c r="O265" s="6"/>
      <c r="P265" s="6"/>
      <c r="Q265" s="6"/>
      <c r="R265" s="7"/>
      <c r="S265" s="7"/>
      <c r="T265" s="7"/>
      <c r="U265" s="7"/>
    </row>
    <row r="267" spans="2:21">
      <c r="B267" s="132"/>
      <c r="C267" s="132"/>
    </row>
    <row r="268" spans="2:21">
      <c r="C268" s="132"/>
    </row>
    <row r="269" spans="2:21">
      <c r="C269" s="132"/>
    </row>
    <row r="270" spans="2:21">
      <c r="C270" s="132"/>
    </row>
    <row r="271" spans="2:21">
      <c r="B271" s="131" t="s">
        <v>37</v>
      </c>
      <c r="C271" s="132" t="e">
        <f>COUNTIF(#REF!,"วิทยาศาสตร์")</f>
        <v>#REF!</v>
      </c>
    </row>
    <row r="272" spans="2:21">
      <c r="B272" s="131" t="s">
        <v>35</v>
      </c>
      <c r="C272" s="132" t="e">
        <f>COUNTIF(#REF!,"สาธารณสุขศาสตร์")</f>
        <v>#REF!</v>
      </c>
    </row>
    <row r="273" spans="2:3">
      <c r="B273" s="131" t="s">
        <v>33</v>
      </c>
      <c r="C273" s="132" t="e">
        <f>COUNTIF(#REF!,"บริหารธุรกิจ เศรษฐศาสตร์และการสื่อสาร")</f>
        <v>#REF!</v>
      </c>
    </row>
    <row r="274" spans="2:3">
      <c r="C274" s="131" t="e">
        <f>SUBTOTAL(9,C271:C273)</f>
        <v>#REF!</v>
      </c>
    </row>
    <row r="275" spans="2:3">
      <c r="B275" s="131" t="s">
        <v>37</v>
      </c>
      <c r="C275" s="132" t="e">
        <f>COUNTIF(#REF!,"วิทยาศาสตร์")</f>
        <v>#REF!</v>
      </c>
    </row>
    <row r="276" spans="2:3">
      <c r="B276" s="131" t="s">
        <v>33</v>
      </c>
      <c r="C276" s="132" t="e">
        <f>COUNTIF(#REF!,"บริหารธุรกิจ เศรษฐศาสตร์และการสื่อสาร")</f>
        <v>#REF!</v>
      </c>
    </row>
    <row r="277" spans="2:3">
      <c r="B277" s="131" t="s">
        <v>45</v>
      </c>
      <c r="C277" s="132" t="e">
        <f>COUNTIF(#REF!,"สหเวชศาสตร์")</f>
        <v>#REF!</v>
      </c>
    </row>
    <row r="278" spans="2:3">
      <c r="B278" s="131" t="s">
        <v>38</v>
      </c>
      <c r="C278" s="132" t="e">
        <f>COUNTIF(#REF!,"พยาบาลศาสตร์")</f>
        <v>#REF!</v>
      </c>
    </row>
    <row r="279" spans="2:3">
      <c r="B279" s="131" t="s">
        <v>37</v>
      </c>
      <c r="C279" s="132">
        <v>20</v>
      </c>
    </row>
    <row r="280" spans="2:3">
      <c r="B280" s="131" t="s">
        <v>49</v>
      </c>
      <c r="C280" s="132" t="e">
        <f>COUNTIF(#REF!,"มนุษยศาสตร์")</f>
        <v>#REF!</v>
      </c>
    </row>
    <row r="281" spans="2:3">
      <c r="B281" s="131" t="s">
        <v>45</v>
      </c>
      <c r="C281" s="132">
        <v>17</v>
      </c>
    </row>
    <row r="282" spans="2:3">
      <c r="B282" s="131" t="s">
        <v>33</v>
      </c>
      <c r="C282" s="132">
        <v>3</v>
      </c>
    </row>
    <row r="283" spans="2:3">
      <c r="B283" s="131" t="s">
        <v>35</v>
      </c>
      <c r="C283" s="132">
        <v>5</v>
      </c>
    </row>
    <row r="284" spans="2:3">
      <c r="B284" s="131" t="s">
        <v>44</v>
      </c>
      <c r="C284" s="132">
        <f>COUNTIF(C73:C76,"ทันตแพทย์ศาสตร์")</f>
        <v>0</v>
      </c>
    </row>
    <row r="285" spans="2:3">
      <c r="B285" s="131" t="s">
        <v>46</v>
      </c>
      <c r="C285" s="132">
        <v>2</v>
      </c>
    </row>
    <row r="286" spans="2:3">
      <c r="B286" s="131" t="s">
        <v>36</v>
      </c>
      <c r="C286" s="132">
        <v>3</v>
      </c>
    </row>
    <row r="287" spans="2:3">
      <c r="B287" s="131" t="s">
        <v>47</v>
      </c>
      <c r="C287" s="132">
        <f>COUNTIF(C73:C77,"เจ้าหน้าที่บัณฑิตวิทยาลัย")</f>
        <v>0</v>
      </c>
    </row>
    <row r="288" spans="2:3">
      <c r="B288" s="131" t="s">
        <v>38</v>
      </c>
      <c r="C288" s="132">
        <v>3</v>
      </c>
    </row>
    <row r="289" spans="2:3">
      <c r="B289" s="131" t="s">
        <v>34</v>
      </c>
      <c r="C289" s="131">
        <v>4</v>
      </c>
    </row>
    <row r="290" spans="2:3">
      <c r="B290" s="131" t="s">
        <v>39</v>
      </c>
      <c r="C290" s="131">
        <v>3</v>
      </c>
    </row>
    <row r="291" spans="2:3">
      <c r="C291" s="131" t="e">
        <f>SUBTOTAL(9,C279:C290)</f>
        <v>#REF!</v>
      </c>
    </row>
    <row r="292" spans="2:3">
      <c r="B292" s="131" t="s">
        <v>37</v>
      </c>
      <c r="C292" s="132"/>
    </row>
    <row r="293" spans="2:3">
      <c r="B293" s="131" t="s">
        <v>33</v>
      </c>
      <c r="C293" s="132"/>
    </row>
    <row r="294" spans="2:3">
      <c r="B294" s="131" t="s">
        <v>38</v>
      </c>
      <c r="C294" s="132">
        <f>COUNTIF(C2:C72,"พยาบาลศาสตร์")</f>
        <v>0</v>
      </c>
    </row>
    <row r="295" spans="2:3">
      <c r="B295" s="131" t="s">
        <v>37</v>
      </c>
      <c r="C295" s="132">
        <f>COUNTIF(C2:C72,"วิทยาศาสตร์")</f>
        <v>0</v>
      </c>
    </row>
    <row r="1048376" spans="3:3">
      <c r="C1048376" s="131">
        <f>SUBTOTAL(9,C294:C1048375)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16" zoomScale="140" zoomScaleNormal="140" workbookViewId="0">
      <selection activeCell="D19" sqref="D19"/>
    </sheetView>
  </sheetViews>
  <sheetFormatPr defaultRowHeight="15"/>
  <cols>
    <col min="1" max="1" width="3.5703125" customWidth="1"/>
    <col min="2" max="2" width="9.140625" customWidth="1"/>
    <col min="7" max="7" width="52.28515625" customWidth="1"/>
  </cols>
  <sheetData>
    <row r="1" spans="2:7" ht="23.25">
      <c r="B1" s="245" t="s">
        <v>31</v>
      </c>
      <c r="C1" s="245"/>
      <c r="D1" s="245"/>
      <c r="E1" s="245"/>
      <c r="F1" s="245"/>
      <c r="G1" s="245"/>
    </row>
    <row r="2" spans="2:7" ht="23.25">
      <c r="B2" s="245" t="s">
        <v>125</v>
      </c>
      <c r="C2" s="245"/>
      <c r="D2" s="245"/>
      <c r="E2" s="245"/>
      <c r="F2" s="245"/>
      <c r="G2" s="245"/>
    </row>
    <row r="3" spans="2:7" s="79" customFormat="1" ht="23.25">
      <c r="B3" s="245" t="s">
        <v>124</v>
      </c>
      <c r="C3" s="245"/>
      <c r="D3" s="245"/>
      <c r="E3" s="245"/>
      <c r="F3" s="245"/>
      <c r="G3" s="245"/>
    </row>
    <row r="4" spans="2:7" s="79" customFormat="1" ht="23.25">
      <c r="B4" s="245" t="s">
        <v>94</v>
      </c>
      <c r="C4" s="245"/>
      <c r="D4" s="245"/>
      <c r="E4" s="245"/>
      <c r="F4" s="245"/>
      <c r="G4" s="245"/>
    </row>
    <row r="5" spans="2:7" ht="23.25">
      <c r="B5" s="246" t="s">
        <v>176</v>
      </c>
      <c r="C5" s="246"/>
      <c r="D5" s="246"/>
      <c r="E5" s="246"/>
      <c r="F5" s="246"/>
      <c r="G5" s="246"/>
    </row>
    <row r="6" spans="2:7" ht="23.25">
      <c r="B6" s="170"/>
      <c r="C6" s="170"/>
      <c r="D6" s="170"/>
      <c r="E6" s="170"/>
      <c r="F6" s="170"/>
      <c r="G6" s="170"/>
    </row>
    <row r="7" spans="2:7" s="60" customFormat="1" ht="21">
      <c r="B7" s="22" t="s">
        <v>105</v>
      </c>
      <c r="C7" s="22"/>
      <c r="D7" s="22"/>
      <c r="E7" s="22"/>
      <c r="F7" s="22"/>
      <c r="G7" s="22"/>
    </row>
    <row r="8" spans="2:7" s="60" customFormat="1" ht="21">
      <c r="B8" s="66" t="s">
        <v>126</v>
      </c>
      <c r="C8" s="66"/>
      <c r="D8" s="66"/>
      <c r="E8" s="66"/>
      <c r="F8" s="66"/>
      <c r="G8" s="73"/>
    </row>
    <row r="9" spans="2:7" s="60" customFormat="1" ht="21">
      <c r="B9" s="66" t="s">
        <v>178</v>
      </c>
      <c r="C9" s="66"/>
      <c r="D9" s="66"/>
      <c r="E9" s="66"/>
      <c r="F9" s="66"/>
      <c r="G9" s="73"/>
    </row>
    <row r="10" spans="2:7" s="60" customFormat="1" ht="21">
      <c r="B10" s="73" t="s">
        <v>177</v>
      </c>
      <c r="C10" s="66"/>
      <c r="D10" s="66"/>
      <c r="E10" s="66"/>
      <c r="F10" s="66"/>
      <c r="G10" s="66"/>
    </row>
    <row r="11" spans="2:7" s="60" customFormat="1" ht="21">
      <c r="B11" s="251" t="s">
        <v>106</v>
      </c>
      <c r="C11" s="251"/>
      <c r="D11" s="251"/>
      <c r="E11" s="251"/>
      <c r="F11" s="251"/>
      <c r="G11" s="251"/>
    </row>
    <row r="12" spans="2:7" s="60" customFormat="1" ht="21">
      <c r="B12" s="73" t="s">
        <v>175</v>
      </c>
      <c r="C12" s="66"/>
      <c r="D12" s="66"/>
      <c r="E12" s="66"/>
      <c r="F12" s="66"/>
      <c r="G12" s="66"/>
    </row>
    <row r="13" spans="2:7" s="60" customFormat="1" ht="21">
      <c r="B13" s="73" t="s">
        <v>168</v>
      </c>
      <c r="C13" s="66"/>
      <c r="D13" s="66"/>
      <c r="E13" s="66"/>
      <c r="F13" s="66"/>
      <c r="G13" s="66"/>
    </row>
    <row r="14" spans="2:7" s="60" customFormat="1" ht="21">
      <c r="B14" s="252" t="s">
        <v>171</v>
      </c>
      <c r="C14" s="252"/>
      <c r="D14" s="252"/>
      <c r="E14" s="252"/>
      <c r="F14" s="252"/>
      <c r="G14" s="252"/>
    </row>
    <row r="15" spans="2:7" s="60" customFormat="1" ht="21">
      <c r="B15" s="66" t="s">
        <v>169</v>
      </c>
      <c r="C15" s="66"/>
      <c r="D15" s="66"/>
      <c r="E15" s="66"/>
      <c r="F15" s="66"/>
      <c r="G15" s="66"/>
    </row>
    <row r="16" spans="2:7" s="60" customFormat="1" ht="21">
      <c r="B16" s="66" t="s">
        <v>170</v>
      </c>
      <c r="C16" s="66"/>
      <c r="D16" s="66"/>
      <c r="E16" s="66"/>
      <c r="F16" s="66"/>
      <c r="G16" s="66"/>
    </row>
    <row r="17" spans="1:13" s="18" customFormat="1" ht="21">
      <c r="A17" s="253" t="s">
        <v>198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</row>
    <row r="18" spans="1:13" s="21" customFormat="1" ht="21">
      <c r="B18" s="124" t="s">
        <v>179</v>
      </c>
    </row>
    <row r="19" spans="1:13" s="21" customFormat="1" ht="21">
      <c r="B19" s="124" t="s">
        <v>127</v>
      </c>
    </row>
    <row r="20" spans="1:13" s="21" customFormat="1" ht="21">
      <c r="B20" s="124" t="s">
        <v>200</v>
      </c>
    </row>
    <row r="21" spans="1:13" s="21" customFormat="1" ht="21">
      <c r="B21" s="124" t="s">
        <v>187</v>
      </c>
    </row>
    <row r="22" spans="1:13" s="21" customFormat="1" ht="21">
      <c r="B22" s="124" t="s">
        <v>174</v>
      </c>
    </row>
    <row r="23" spans="1:13" s="21" customFormat="1" ht="21">
      <c r="B23" s="124" t="s">
        <v>107</v>
      </c>
    </row>
    <row r="24" spans="1:13" s="71" customFormat="1" ht="21">
      <c r="B24" s="251" t="s">
        <v>199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</row>
    <row r="25" spans="1:13" s="71" customFormat="1" ht="21">
      <c r="B25" s="251" t="s">
        <v>138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</row>
    <row r="26" spans="1:13" s="18" customFormat="1" ht="21">
      <c r="B26" s="72"/>
      <c r="C26" s="248" t="s">
        <v>143</v>
      </c>
      <c r="D26" s="248"/>
      <c r="E26" s="248"/>
      <c r="F26" s="248"/>
      <c r="G26" s="248"/>
      <c r="H26" s="248"/>
    </row>
    <row r="27" spans="1:13" s="18" customFormat="1" ht="21">
      <c r="B27" s="248" t="s">
        <v>139</v>
      </c>
      <c r="C27" s="249"/>
      <c r="D27" s="249"/>
      <c r="E27" s="249"/>
      <c r="F27" s="249"/>
      <c r="G27" s="249"/>
      <c r="H27" s="249"/>
    </row>
    <row r="28" spans="1:13" s="18" customFormat="1" ht="21">
      <c r="B28" s="248" t="s">
        <v>140</v>
      </c>
      <c r="C28" s="249"/>
      <c r="D28" s="249"/>
      <c r="E28" s="249"/>
      <c r="F28" s="249"/>
      <c r="G28" s="249"/>
      <c r="H28" s="249"/>
    </row>
    <row r="29" spans="1:13" s="18" customFormat="1" ht="21">
      <c r="B29" s="250" t="s">
        <v>141</v>
      </c>
      <c r="C29" s="250"/>
      <c r="D29" s="250"/>
      <c r="E29" s="250"/>
      <c r="F29" s="250"/>
      <c r="G29" s="250"/>
      <c r="H29" s="250"/>
    </row>
    <row r="30" spans="1:13" s="21" customFormat="1" ht="21">
      <c r="B30" s="21" t="s">
        <v>142</v>
      </c>
    </row>
    <row r="31" spans="1:13" s="126" customFormat="1" ht="21">
      <c r="A31" s="71" t="s">
        <v>188</v>
      </c>
      <c r="B31" s="122"/>
      <c r="C31" s="122"/>
      <c r="D31" s="122"/>
      <c r="E31" s="122"/>
      <c r="F31" s="122"/>
      <c r="G31" s="122"/>
    </row>
    <row r="32" spans="1:13" s="61" customFormat="1" ht="21">
      <c r="B32" s="247" t="s">
        <v>108</v>
      </c>
      <c r="C32" s="247"/>
      <c r="D32" s="247"/>
      <c r="E32" s="247"/>
      <c r="F32" s="247"/>
      <c r="G32" s="247"/>
    </row>
    <row r="33" spans="2:7" s="61" customFormat="1" ht="21">
      <c r="B33" s="22" t="s">
        <v>110</v>
      </c>
      <c r="C33" s="22"/>
      <c r="D33" s="22"/>
      <c r="E33" s="22"/>
      <c r="F33" s="22"/>
      <c r="G33" s="22"/>
    </row>
    <row r="34" spans="2:7" ht="21">
      <c r="B34" s="21" t="s">
        <v>109</v>
      </c>
      <c r="C34" s="21"/>
      <c r="D34" s="21"/>
      <c r="E34" s="21"/>
      <c r="F34" s="21"/>
      <c r="G34" s="21"/>
    </row>
    <row r="35" spans="2:7" ht="21">
      <c r="B35" s="21"/>
      <c r="C35" s="21"/>
      <c r="D35" s="21"/>
      <c r="E35" s="21"/>
      <c r="F35" s="21"/>
      <c r="G35" s="21"/>
    </row>
    <row r="36" spans="2:7" ht="21">
      <c r="B36" s="21"/>
      <c r="C36" s="21"/>
      <c r="D36" s="21"/>
      <c r="E36" s="21"/>
      <c r="F36" s="21"/>
      <c r="G36" s="21"/>
    </row>
    <row r="37" spans="2:7" ht="21">
      <c r="B37" s="21"/>
      <c r="C37" s="21"/>
      <c r="D37" s="21"/>
      <c r="E37" s="21"/>
      <c r="F37" s="21"/>
      <c r="G37" s="21"/>
    </row>
    <row r="38" spans="2:7" ht="21">
      <c r="B38" s="21"/>
      <c r="C38" s="21"/>
      <c r="D38" s="21"/>
      <c r="E38" s="21"/>
      <c r="F38" s="21"/>
      <c r="G38" s="21"/>
    </row>
    <row r="39" spans="2:7" ht="21">
      <c r="B39" s="21"/>
      <c r="C39" s="21"/>
      <c r="D39" s="21"/>
      <c r="E39" s="21"/>
      <c r="F39" s="21"/>
      <c r="G39" s="21"/>
    </row>
    <row r="40" spans="2:7" ht="21">
      <c r="B40" s="21"/>
      <c r="C40" s="21"/>
      <c r="D40" s="21"/>
      <c r="E40" s="21"/>
      <c r="F40" s="21"/>
      <c r="G40" s="21"/>
    </row>
    <row r="41" spans="2:7" ht="21">
      <c r="B41" s="21"/>
      <c r="C41" s="21"/>
      <c r="D41" s="21"/>
      <c r="E41" s="21"/>
      <c r="F41" s="21"/>
      <c r="G41" s="21"/>
    </row>
    <row r="42" spans="2:7" ht="21">
      <c r="B42" s="21"/>
      <c r="C42" s="21"/>
      <c r="D42" s="21"/>
      <c r="E42" s="21"/>
      <c r="F42" s="21"/>
      <c r="G42" s="21"/>
    </row>
    <row r="43" spans="2:7" ht="21">
      <c r="B43" s="21"/>
      <c r="C43" s="21"/>
      <c r="D43" s="21"/>
      <c r="E43" s="21"/>
      <c r="F43" s="21"/>
      <c r="G43" s="21"/>
    </row>
    <row r="44" spans="2:7" ht="21">
      <c r="B44" s="21"/>
      <c r="C44" s="21"/>
      <c r="D44" s="21"/>
      <c r="E44" s="21"/>
      <c r="F44" s="21"/>
      <c r="G44" s="21"/>
    </row>
  </sheetData>
  <mergeCells count="15">
    <mergeCell ref="B32:G32"/>
    <mergeCell ref="B28:H28"/>
    <mergeCell ref="B29:H29"/>
    <mergeCell ref="B11:G11"/>
    <mergeCell ref="B24:L24"/>
    <mergeCell ref="B25:L25"/>
    <mergeCell ref="B27:H27"/>
    <mergeCell ref="C26:H26"/>
    <mergeCell ref="B14:G14"/>
    <mergeCell ref="A17:M17"/>
    <mergeCell ref="B1:G1"/>
    <mergeCell ref="B2:G2"/>
    <mergeCell ref="B3:G3"/>
    <mergeCell ref="B4:G4"/>
    <mergeCell ref="B5:G5"/>
  </mergeCells>
  <pageMargins left="0" right="0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22" zoomScale="130" zoomScaleNormal="130" workbookViewId="0">
      <selection activeCell="B9" sqref="B9"/>
    </sheetView>
  </sheetViews>
  <sheetFormatPr defaultRowHeight="15"/>
  <cols>
    <col min="1" max="1" width="6.5703125" customWidth="1"/>
    <col min="2" max="2" width="47.140625" customWidth="1"/>
    <col min="3" max="3" width="12.5703125" customWidth="1"/>
    <col min="4" max="4" width="18.5703125" customWidth="1"/>
    <col min="6" max="6" width="10.42578125" customWidth="1"/>
    <col min="255" max="255" width="49.85546875" customWidth="1"/>
    <col min="256" max="256" width="14.85546875" customWidth="1"/>
    <col min="257" max="257" width="16" customWidth="1"/>
    <col min="262" max="262" width="10.42578125" customWidth="1"/>
    <col min="511" max="511" width="49.85546875" customWidth="1"/>
    <col min="512" max="512" width="14.85546875" customWidth="1"/>
    <col min="513" max="513" width="16" customWidth="1"/>
    <col min="518" max="518" width="10.42578125" customWidth="1"/>
    <col min="767" max="767" width="49.85546875" customWidth="1"/>
    <col min="768" max="768" width="14.85546875" customWidth="1"/>
    <col min="769" max="769" width="16" customWidth="1"/>
    <col min="774" max="774" width="10.42578125" customWidth="1"/>
    <col min="1023" max="1023" width="49.85546875" customWidth="1"/>
    <col min="1024" max="1024" width="14.85546875" customWidth="1"/>
    <col min="1025" max="1025" width="16" customWidth="1"/>
    <col min="1030" max="1030" width="10.42578125" customWidth="1"/>
    <col min="1279" max="1279" width="49.85546875" customWidth="1"/>
    <col min="1280" max="1280" width="14.85546875" customWidth="1"/>
    <col min="1281" max="1281" width="16" customWidth="1"/>
    <col min="1286" max="1286" width="10.42578125" customWidth="1"/>
    <col min="1535" max="1535" width="49.85546875" customWidth="1"/>
    <col min="1536" max="1536" width="14.85546875" customWidth="1"/>
    <col min="1537" max="1537" width="16" customWidth="1"/>
    <col min="1542" max="1542" width="10.42578125" customWidth="1"/>
    <col min="1791" max="1791" width="49.85546875" customWidth="1"/>
    <col min="1792" max="1792" width="14.85546875" customWidth="1"/>
    <col min="1793" max="1793" width="16" customWidth="1"/>
    <col min="1798" max="1798" width="10.42578125" customWidth="1"/>
    <col min="2047" max="2047" width="49.85546875" customWidth="1"/>
    <col min="2048" max="2048" width="14.85546875" customWidth="1"/>
    <col min="2049" max="2049" width="16" customWidth="1"/>
    <col min="2054" max="2054" width="10.42578125" customWidth="1"/>
    <col min="2303" max="2303" width="49.85546875" customWidth="1"/>
    <col min="2304" max="2304" width="14.85546875" customWidth="1"/>
    <col min="2305" max="2305" width="16" customWidth="1"/>
    <col min="2310" max="2310" width="10.42578125" customWidth="1"/>
    <col min="2559" max="2559" width="49.85546875" customWidth="1"/>
    <col min="2560" max="2560" width="14.85546875" customWidth="1"/>
    <col min="2561" max="2561" width="16" customWidth="1"/>
    <col min="2566" max="2566" width="10.42578125" customWidth="1"/>
    <col min="2815" max="2815" width="49.85546875" customWidth="1"/>
    <col min="2816" max="2816" width="14.85546875" customWidth="1"/>
    <col min="2817" max="2817" width="16" customWidth="1"/>
    <col min="2822" max="2822" width="10.42578125" customWidth="1"/>
    <col min="3071" max="3071" width="49.85546875" customWidth="1"/>
    <col min="3072" max="3072" width="14.85546875" customWidth="1"/>
    <col min="3073" max="3073" width="16" customWidth="1"/>
    <col min="3078" max="3078" width="10.42578125" customWidth="1"/>
    <col min="3327" max="3327" width="49.85546875" customWidth="1"/>
    <col min="3328" max="3328" width="14.85546875" customWidth="1"/>
    <col min="3329" max="3329" width="16" customWidth="1"/>
    <col min="3334" max="3334" width="10.42578125" customWidth="1"/>
    <col min="3583" max="3583" width="49.85546875" customWidth="1"/>
    <col min="3584" max="3584" width="14.85546875" customWidth="1"/>
    <col min="3585" max="3585" width="16" customWidth="1"/>
    <col min="3590" max="3590" width="10.42578125" customWidth="1"/>
    <col min="3839" max="3839" width="49.85546875" customWidth="1"/>
    <col min="3840" max="3840" width="14.85546875" customWidth="1"/>
    <col min="3841" max="3841" width="16" customWidth="1"/>
    <col min="3846" max="3846" width="10.42578125" customWidth="1"/>
    <col min="4095" max="4095" width="49.85546875" customWidth="1"/>
    <col min="4096" max="4096" width="14.85546875" customWidth="1"/>
    <col min="4097" max="4097" width="16" customWidth="1"/>
    <col min="4102" max="4102" width="10.42578125" customWidth="1"/>
    <col min="4351" max="4351" width="49.85546875" customWidth="1"/>
    <col min="4352" max="4352" width="14.85546875" customWidth="1"/>
    <col min="4353" max="4353" width="16" customWidth="1"/>
    <col min="4358" max="4358" width="10.42578125" customWidth="1"/>
    <col min="4607" max="4607" width="49.85546875" customWidth="1"/>
    <col min="4608" max="4608" width="14.85546875" customWidth="1"/>
    <col min="4609" max="4609" width="16" customWidth="1"/>
    <col min="4614" max="4614" width="10.42578125" customWidth="1"/>
    <col min="4863" max="4863" width="49.85546875" customWidth="1"/>
    <col min="4864" max="4864" width="14.85546875" customWidth="1"/>
    <col min="4865" max="4865" width="16" customWidth="1"/>
    <col min="4870" max="4870" width="10.42578125" customWidth="1"/>
    <col min="5119" max="5119" width="49.85546875" customWidth="1"/>
    <col min="5120" max="5120" width="14.85546875" customWidth="1"/>
    <col min="5121" max="5121" width="16" customWidth="1"/>
    <col min="5126" max="5126" width="10.42578125" customWidth="1"/>
    <col min="5375" max="5375" width="49.85546875" customWidth="1"/>
    <col min="5376" max="5376" width="14.85546875" customWidth="1"/>
    <col min="5377" max="5377" width="16" customWidth="1"/>
    <col min="5382" max="5382" width="10.42578125" customWidth="1"/>
    <col min="5631" max="5631" width="49.85546875" customWidth="1"/>
    <col min="5632" max="5632" width="14.85546875" customWidth="1"/>
    <col min="5633" max="5633" width="16" customWidth="1"/>
    <col min="5638" max="5638" width="10.42578125" customWidth="1"/>
    <col min="5887" max="5887" width="49.85546875" customWidth="1"/>
    <col min="5888" max="5888" width="14.85546875" customWidth="1"/>
    <col min="5889" max="5889" width="16" customWidth="1"/>
    <col min="5894" max="5894" width="10.42578125" customWidth="1"/>
    <col min="6143" max="6143" width="49.85546875" customWidth="1"/>
    <col min="6144" max="6144" width="14.85546875" customWidth="1"/>
    <col min="6145" max="6145" width="16" customWidth="1"/>
    <col min="6150" max="6150" width="10.42578125" customWidth="1"/>
    <col min="6399" max="6399" width="49.85546875" customWidth="1"/>
    <col min="6400" max="6400" width="14.85546875" customWidth="1"/>
    <col min="6401" max="6401" width="16" customWidth="1"/>
    <col min="6406" max="6406" width="10.42578125" customWidth="1"/>
    <col min="6655" max="6655" width="49.85546875" customWidth="1"/>
    <col min="6656" max="6656" width="14.85546875" customWidth="1"/>
    <col min="6657" max="6657" width="16" customWidth="1"/>
    <col min="6662" max="6662" width="10.42578125" customWidth="1"/>
    <col min="6911" max="6911" width="49.85546875" customWidth="1"/>
    <col min="6912" max="6912" width="14.85546875" customWidth="1"/>
    <col min="6913" max="6913" width="16" customWidth="1"/>
    <col min="6918" max="6918" width="10.42578125" customWidth="1"/>
    <col min="7167" max="7167" width="49.85546875" customWidth="1"/>
    <col min="7168" max="7168" width="14.85546875" customWidth="1"/>
    <col min="7169" max="7169" width="16" customWidth="1"/>
    <col min="7174" max="7174" width="10.42578125" customWidth="1"/>
    <col min="7423" max="7423" width="49.85546875" customWidth="1"/>
    <col min="7424" max="7424" width="14.85546875" customWidth="1"/>
    <col min="7425" max="7425" width="16" customWidth="1"/>
    <col min="7430" max="7430" width="10.42578125" customWidth="1"/>
    <col min="7679" max="7679" width="49.85546875" customWidth="1"/>
    <col min="7680" max="7680" width="14.85546875" customWidth="1"/>
    <col min="7681" max="7681" width="16" customWidth="1"/>
    <col min="7686" max="7686" width="10.42578125" customWidth="1"/>
    <col min="7935" max="7935" width="49.85546875" customWidth="1"/>
    <col min="7936" max="7936" width="14.85546875" customWidth="1"/>
    <col min="7937" max="7937" width="16" customWidth="1"/>
    <col min="7942" max="7942" width="10.42578125" customWidth="1"/>
    <col min="8191" max="8191" width="49.85546875" customWidth="1"/>
    <col min="8192" max="8192" width="14.85546875" customWidth="1"/>
    <col min="8193" max="8193" width="16" customWidth="1"/>
    <col min="8198" max="8198" width="10.42578125" customWidth="1"/>
    <col min="8447" max="8447" width="49.85546875" customWidth="1"/>
    <col min="8448" max="8448" width="14.85546875" customWidth="1"/>
    <col min="8449" max="8449" width="16" customWidth="1"/>
    <col min="8454" max="8454" width="10.42578125" customWidth="1"/>
    <col min="8703" max="8703" width="49.85546875" customWidth="1"/>
    <col min="8704" max="8704" width="14.85546875" customWidth="1"/>
    <col min="8705" max="8705" width="16" customWidth="1"/>
    <col min="8710" max="8710" width="10.42578125" customWidth="1"/>
    <col min="8959" max="8959" width="49.85546875" customWidth="1"/>
    <col min="8960" max="8960" width="14.85546875" customWidth="1"/>
    <col min="8961" max="8961" width="16" customWidth="1"/>
    <col min="8966" max="8966" width="10.42578125" customWidth="1"/>
    <col min="9215" max="9215" width="49.85546875" customWidth="1"/>
    <col min="9216" max="9216" width="14.85546875" customWidth="1"/>
    <col min="9217" max="9217" width="16" customWidth="1"/>
    <col min="9222" max="9222" width="10.42578125" customWidth="1"/>
    <col min="9471" max="9471" width="49.85546875" customWidth="1"/>
    <col min="9472" max="9472" width="14.85546875" customWidth="1"/>
    <col min="9473" max="9473" width="16" customWidth="1"/>
    <col min="9478" max="9478" width="10.42578125" customWidth="1"/>
    <col min="9727" max="9727" width="49.85546875" customWidth="1"/>
    <col min="9728" max="9728" width="14.85546875" customWidth="1"/>
    <col min="9729" max="9729" width="16" customWidth="1"/>
    <col min="9734" max="9734" width="10.42578125" customWidth="1"/>
    <col min="9983" max="9983" width="49.85546875" customWidth="1"/>
    <col min="9984" max="9984" width="14.85546875" customWidth="1"/>
    <col min="9985" max="9985" width="16" customWidth="1"/>
    <col min="9990" max="9990" width="10.42578125" customWidth="1"/>
    <col min="10239" max="10239" width="49.85546875" customWidth="1"/>
    <col min="10240" max="10240" width="14.85546875" customWidth="1"/>
    <col min="10241" max="10241" width="16" customWidth="1"/>
    <col min="10246" max="10246" width="10.42578125" customWidth="1"/>
    <col min="10495" max="10495" width="49.85546875" customWidth="1"/>
    <col min="10496" max="10496" width="14.85546875" customWidth="1"/>
    <col min="10497" max="10497" width="16" customWidth="1"/>
    <col min="10502" max="10502" width="10.42578125" customWidth="1"/>
    <col min="10751" max="10751" width="49.85546875" customWidth="1"/>
    <col min="10752" max="10752" width="14.85546875" customWidth="1"/>
    <col min="10753" max="10753" width="16" customWidth="1"/>
    <col min="10758" max="10758" width="10.42578125" customWidth="1"/>
    <col min="11007" max="11007" width="49.85546875" customWidth="1"/>
    <col min="11008" max="11008" width="14.85546875" customWidth="1"/>
    <col min="11009" max="11009" width="16" customWidth="1"/>
    <col min="11014" max="11014" width="10.42578125" customWidth="1"/>
    <col min="11263" max="11263" width="49.85546875" customWidth="1"/>
    <col min="11264" max="11264" width="14.85546875" customWidth="1"/>
    <col min="11265" max="11265" width="16" customWidth="1"/>
    <col min="11270" max="11270" width="10.42578125" customWidth="1"/>
    <col min="11519" max="11519" width="49.85546875" customWidth="1"/>
    <col min="11520" max="11520" width="14.85546875" customWidth="1"/>
    <col min="11521" max="11521" width="16" customWidth="1"/>
    <col min="11526" max="11526" width="10.42578125" customWidth="1"/>
    <col min="11775" max="11775" width="49.85546875" customWidth="1"/>
    <col min="11776" max="11776" width="14.85546875" customWidth="1"/>
    <col min="11777" max="11777" width="16" customWidth="1"/>
    <col min="11782" max="11782" width="10.42578125" customWidth="1"/>
    <col min="12031" max="12031" width="49.85546875" customWidth="1"/>
    <col min="12032" max="12032" width="14.85546875" customWidth="1"/>
    <col min="12033" max="12033" width="16" customWidth="1"/>
    <col min="12038" max="12038" width="10.42578125" customWidth="1"/>
    <col min="12287" max="12287" width="49.85546875" customWidth="1"/>
    <col min="12288" max="12288" width="14.85546875" customWidth="1"/>
    <col min="12289" max="12289" width="16" customWidth="1"/>
    <col min="12294" max="12294" width="10.42578125" customWidth="1"/>
    <col min="12543" max="12543" width="49.85546875" customWidth="1"/>
    <col min="12544" max="12544" width="14.85546875" customWidth="1"/>
    <col min="12545" max="12545" width="16" customWidth="1"/>
    <col min="12550" max="12550" width="10.42578125" customWidth="1"/>
    <col min="12799" max="12799" width="49.85546875" customWidth="1"/>
    <col min="12800" max="12800" width="14.85546875" customWidth="1"/>
    <col min="12801" max="12801" width="16" customWidth="1"/>
    <col min="12806" max="12806" width="10.42578125" customWidth="1"/>
    <col min="13055" max="13055" width="49.85546875" customWidth="1"/>
    <col min="13056" max="13056" width="14.85546875" customWidth="1"/>
    <col min="13057" max="13057" width="16" customWidth="1"/>
    <col min="13062" max="13062" width="10.42578125" customWidth="1"/>
    <col min="13311" max="13311" width="49.85546875" customWidth="1"/>
    <col min="13312" max="13312" width="14.85546875" customWidth="1"/>
    <col min="13313" max="13313" width="16" customWidth="1"/>
    <col min="13318" max="13318" width="10.42578125" customWidth="1"/>
    <col min="13567" max="13567" width="49.85546875" customWidth="1"/>
    <col min="13568" max="13568" width="14.85546875" customWidth="1"/>
    <col min="13569" max="13569" width="16" customWidth="1"/>
    <col min="13574" max="13574" width="10.42578125" customWidth="1"/>
    <col min="13823" max="13823" width="49.85546875" customWidth="1"/>
    <col min="13824" max="13824" width="14.85546875" customWidth="1"/>
    <col min="13825" max="13825" width="16" customWidth="1"/>
    <col min="13830" max="13830" width="10.42578125" customWidth="1"/>
    <col min="14079" max="14079" width="49.85546875" customWidth="1"/>
    <col min="14080" max="14080" width="14.85546875" customWidth="1"/>
    <col min="14081" max="14081" width="16" customWidth="1"/>
    <col min="14086" max="14086" width="10.42578125" customWidth="1"/>
    <col min="14335" max="14335" width="49.85546875" customWidth="1"/>
    <col min="14336" max="14336" width="14.85546875" customWidth="1"/>
    <col min="14337" max="14337" width="16" customWidth="1"/>
    <col min="14342" max="14342" width="10.42578125" customWidth="1"/>
    <col min="14591" max="14591" width="49.85546875" customWidth="1"/>
    <col min="14592" max="14592" width="14.85546875" customWidth="1"/>
    <col min="14593" max="14593" width="16" customWidth="1"/>
    <col min="14598" max="14598" width="10.42578125" customWidth="1"/>
    <col min="14847" max="14847" width="49.85546875" customWidth="1"/>
    <col min="14848" max="14848" width="14.85546875" customWidth="1"/>
    <col min="14849" max="14849" width="16" customWidth="1"/>
    <col min="14854" max="14854" width="10.42578125" customWidth="1"/>
    <col min="15103" max="15103" width="49.85546875" customWidth="1"/>
    <col min="15104" max="15104" width="14.85546875" customWidth="1"/>
    <col min="15105" max="15105" width="16" customWidth="1"/>
    <col min="15110" max="15110" width="10.42578125" customWidth="1"/>
    <col min="15359" max="15359" width="49.85546875" customWidth="1"/>
    <col min="15360" max="15360" width="14.85546875" customWidth="1"/>
    <col min="15361" max="15361" width="16" customWidth="1"/>
    <col min="15366" max="15366" width="10.42578125" customWidth="1"/>
    <col min="15615" max="15615" width="49.85546875" customWidth="1"/>
    <col min="15616" max="15616" width="14.85546875" customWidth="1"/>
    <col min="15617" max="15617" width="16" customWidth="1"/>
    <col min="15622" max="15622" width="10.42578125" customWidth="1"/>
    <col min="15871" max="15871" width="49.85546875" customWidth="1"/>
    <col min="15872" max="15872" width="14.85546875" customWidth="1"/>
    <col min="15873" max="15873" width="16" customWidth="1"/>
    <col min="15878" max="15878" width="10.42578125" customWidth="1"/>
    <col min="16127" max="16127" width="49.85546875" customWidth="1"/>
    <col min="16128" max="16128" width="14.85546875" customWidth="1"/>
    <col min="16129" max="16129" width="16" customWidth="1"/>
    <col min="16134" max="16134" width="10.42578125" customWidth="1"/>
  </cols>
  <sheetData>
    <row r="1" spans="1:7" s="8" customFormat="1" ht="19.5">
      <c r="A1" s="64"/>
      <c r="B1" s="254" t="s">
        <v>3</v>
      </c>
      <c r="C1" s="254"/>
      <c r="D1" s="254"/>
      <c r="E1" s="64"/>
    </row>
    <row r="2" spans="1:7" s="8" customFormat="1" ht="19.5">
      <c r="B2" s="140"/>
      <c r="C2" s="140"/>
      <c r="D2" s="140"/>
      <c r="E2" s="140"/>
    </row>
    <row r="3" spans="1:7" s="78" customFormat="1" ht="23.25">
      <c r="B3" s="245" t="s">
        <v>125</v>
      </c>
      <c r="C3" s="245"/>
      <c r="D3" s="245"/>
      <c r="E3" s="70"/>
      <c r="F3" s="70"/>
    </row>
    <row r="4" spans="1:7" s="79" customFormat="1" ht="23.25">
      <c r="B4" s="245" t="s">
        <v>124</v>
      </c>
      <c r="C4" s="245"/>
      <c r="D4" s="245"/>
      <c r="E4" s="70"/>
      <c r="F4" s="70"/>
      <c r="G4" s="70"/>
    </row>
    <row r="5" spans="1:7" s="79" customFormat="1" ht="23.25">
      <c r="B5" s="245" t="s">
        <v>94</v>
      </c>
      <c r="C5" s="245"/>
      <c r="D5" s="245"/>
      <c r="E5" s="70"/>
      <c r="F5" s="70"/>
      <c r="G5" s="70"/>
    </row>
    <row r="6" spans="1:7" ht="23.25">
      <c r="B6" s="246" t="s">
        <v>176</v>
      </c>
      <c r="C6" s="246"/>
      <c r="D6" s="246"/>
      <c r="E6" s="171"/>
      <c r="F6" s="171"/>
      <c r="G6" s="171"/>
    </row>
    <row r="7" spans="1:7" ht="23.25">
      <c r="B7" s="170"/>
      <c r="C7" s="170"/>
      <c r="D7" s="170"/>
      <c r="E7" s="171"/>
      <c r="F7" s="171"/>
      <c r="G7" s="171"/>
    </row>
    <row r="8" spans="1:7" s="8" customFormat="1" ht="19.5">
      <c r="B8" s="9" t="s">
        <v>78</v>
      </c>
      <c r="E8" s="10"/>
    </row>
    <row r="9" spans="1:7" s="18" customFormat="1" ht="21">
      <c r="B9" s="148" t="s">
        <v>79</v>
      </c>
      <c r="E9" s="65"/>
    </row>
    <row r="10" spans="1:7" s="18" customFormat="1" ht="21">
      <c r="C10" s="65"/>
      <c r="D10" s="65"/>
    </row>
    <row r="11" spans="1:7" s="18" customFormat="1" ht="21">
      <c r="B11" s="83" t="s">
        <v>0</v>
      </c>
      <c r="C11" s="69" t="s">
        <v>4</v>
      </c>
      <c r="D11" s="82" t="s">
        <v>5</v>
      </c>
    </row>
    <row r="12" spans="1:7" s="18" customFormat="1" ht="21">
      <c r="B12" s="149" t="s">
        <v>111</v>
      </c>
      <c r="C12" s="150">
        <f>'24 มี.ค. 60 - เช้า'!C75</f>
        <v>8</v>
      </c>
      <c r="D12" s="119">
        <f>C12*100/$C$29</f>
        <v>11.267605633802816</v>
      </c>
    </row>
    <row r="13" spans="1:7" s="18" customFormat="1" ht="21">
      <c r="B13" s="149" t="s">
        <v>112</v>
      </c>
      <c r="C13" s="28">
        <f>'24 มี.ค. 60 - เช้า'!C81</f>
        <v>8</v>
      </c>
      <c r="D13" s="119">
        <f t="shared" ref="D13:D29" si="0">C13*100/$C$29</f>
        <v>11.267605633802816</v>
      </c>
    </row>
    <row r="14" spans="1:7" s="18" customFormat="1" ht="21">
      <c r="B14" s="149" t="s">
        <v>113</v>
      </c>
      <c r="C14" s="28">
        <f>'24 มี.ค. 60 - เช้า'!C76</f>
        <v>7</v>
      </c>
      <c r="D14" s="119">
        <f t="shared" si="0"/>
        <v>9.8591549295774641</v>
      </c>
    </row>
    <row r="15" spans="1:7" s="18" customFormat="1" ht="21">
      <c r="B15" s="149" t="s">
        <v>114</v>
      </c>
      <c r="C15" s="28">
        <f>'24 มี.ค. 60 - เช้า'!C79</f>
        <v>7</v>
      </c>
      <c r="D15" s="119">
        <f t="shared" si="0"/>
        <v>9.8591549295774641</v>
      </c>
    </row>
    <row r="16" spans="1:7" s="18" customFormat="1" ht="21">
      <c r="B16" s="149" t="s">
        <v>115</v>
      </c>
      <c r="C16" s="28">
        <f>'24 มี.ค. 60 - เช้า'!C77</f>
        <v>5</v>
      </c>
      <c r="D16" s="119">
        <f t="shared" si="0"/>
        <v>7.042253521126761</v>
      </c>
    </row>
    <row r="17" spans="1:4" s="18" customFormat="1" ht="21">
      <c r="B17" s="149" t="s">
        <v>116</v>
      </c>
      <c r="C17" s="28">
        <f>'24 มี.ค. 60 - เช้า'!C86</f>
        <v>4</v>
      </c>
      <c r="D17" s="119">
        <f t="shared" si="0"/>
        <v>5.6338028169014081</v>
      </c>
    </row>
    <row r="18" spans="1:4" s="18" customFormat="1" ht="21">
      <c r="B18" s="151" t="s">
        <v>117</v>
      </c>
      <c r="C18" s="28">
        <f>'24 มี.ค. 60 - เช้า'!C84</f>
        <v>3</v>
      </c>
      <c r="D18" s="119">
        <f t="shared" si="0"/>
        <v>4.225352112676056</v>
      </c>
    </row>
    <row r="19" spans="1:4" s="18" customFormat="1" ht="21">
      <c r="B19" s="149" t="s">
        <v>118</v>
      </c>
      <c r="C19" s="28">
        <f>'24 มี.ค. 60 - เช้า'!C89</f>
        <v>3</v>
      </c>
      <c r="D19" s="119">
        <f t="shared" si="0"/>
        <v>4.225352112676056</v>
      </c>
    </row>
    <row r="20" spans="1:4" s="18" customFormat="1" ht="21">
      <c r="B20" s="149" t="s">
        <v>119</v>
      </c>
      <c r="C20" s="28">
        <f>'24 มี.ค. 60 - เช้า'!C78</f>
        <v>2</v>
      </c>
      <c r="D20" s="119">
        <f t="shared" si="0"/>
        <v>2.816901408450704</v>
      </c>
    </row>
    <row r="21" spans="1:4" s="18" customFormat="1" ht="21">
      <c r="B21" s="149" t="s">
        <v>120</v>
      </c>
      <c r="C21" s="28">
        <f>'24 มี.ค. 60 - เช้า'!C80</f>
        <v>3</v>
      </c>
      <c r="D21" s="119">
        <f t="shared" si="0"/>
        <v>4.225352112676056</v>
      </c>
    </row>
    <row r="22" spans="1:4" s="18" customFormat="1" ht="21">
      <c r="B22" s="149" t="s">
        <v>46</v>
      </c>
      <c r="C22" s="28">
        <f>'24 มี.ค. 60 - เช้า'!C88</f>
        <v>2</v>
      </c>
      <c r="D22" s="119">
        <f t="shared" si="0"/>
        <v>2.816901408450704</v>
      </c>
    </row>
    <row r="23" spans="1:4" s="18" customFormat="1" ht="21">
      <c r="B23" s="149" t="s">
        <v>121</v>
      </c>
      <c r="C23" s="28">
        <f>'24 มี.ค. 60 - เช้า'!C87</f>
        <v>2</v>
      </c>
      <c r="D23" s="119">
        <f t="shared" si="0"/>
        <v>2.816901408450704</v>
      </c>
    </row>
    <row r="24" spans="1:4" s="18" customFormat="1" ht="21">
      <c r="B24" s="149" t="s">
        <v>71</v>
      </c>
      <c r="C24" s="28">
        <f>'24 มี.ค. 60 - เช้า'!C82</f>
        <v>1</v>
      </c>
      <c r="D24" s="119">
        <f t="shared" si="0"/>
        <v>1.408450704225352</v>
      </c>
    </row>
    <row r="25" spans="1:4" s="18" customFormat="1" ht="21">
      <c r="B25" s="151" t="s">
        <v>122</v>
      </c>
      <c r="C25" s="28">
        <f>'24 มี.ค. 60 - เช้า'!C83</f>
        <v>1</v>
      </c>
      <c r="D25" s="119">
        <f t="shared" si="0"/>
        <v>1.408450704225352</v>
      </c>
    </row>
    <row r="26" spans="1:4" s="18" customFormat="1" ht="21">
      <c r="B26" s="151" t="s">
        <v>67</v>
      </c>
      <c r="C26" s="28">
        <f>'24 มี.ค. 60 - เช้า'!C85</f>
        <v>1</v>
      </c>
      <c r="D26" s="119">
        <f t="shared" si="0"/>
        <v>1.408450704225352</v>
      </c>
    </row>
    <row r="27" spans="1:4" s="89" customFormat="1" ht="21">
      <c r="B27" s="149" t="s">
        <v>123</v>
      </c>
      <c r="C27" s="88">
        <f>'24 มี.ค. 60 - เช้า'!C90</f>
        <v>1</v>
      </c>
      <c r="D27" s="119">
        <f t="shared" si="0"/>
        <v>1.408450704225352</v>
      </c>
    </row>
    <row r="28" spans="1:4" s="18" customFormat="1" ht="21">
      <c r="B28" s="149" t="s">
        <v>39</v>
      </c>
      <c r="C28" s="150">
        <f>'24 มี.ค. 60 - เช้า'!C91</f>
        <v>13</v>
      </c>
      <c r="D28" s="119">
        <f t="shared" si="0"/>
        <v>18.309859154929576</v>
      </c>
    </row>
    <row r="29" spans="1:4" s="84" customFormat="1" ht="21.75" thickBot="1">
      <c r="B29" s="90" t="s">
        <v>6</v>
      </c>
      <c r="C29" s="67">
        <f>SUM(C12:C28)</f>
        <v>71</v>
      </c>
      <c r="D29" s="152">
        <f t="shared" si="0"/>
        <v>100</v>
      </c>
    </row>
    <row r="30" spans="1:4" ht="20.25" thickTop="1">
      <c r="B30" s="80"/>
      <c r="C30" s="80"/>
      <c r="D30" s="80"/>
    </row>
    <row r="31" spans="1:4" s="18" customFormat="1" ht="21">
      <c r="B31" s="105" t="s">
        <v>80</v>
      </c>
      <c r="C31" s="120"/>
      <c r="D31" s="120"/>
    </row>
    <row r="32" spans="1:4" s="18" customFormat="1" ht="21">
      <c r="A32" s="251" t="s">
        <v>81</v>
      </c>
      <c r="B32" s="251"/>
      <c r="C32" s="251"/>
      <c r="D32" s="251"/>
    </row>
    <row r="33" spans="1:4" s="18" customFormat="1" ht="21">
      <c r="A33" s="251" t="s">
        <v>82</v>
      </c>
      <c r="B33" s="251"/>
      <c r="C33" s="251"/>
      <c r="D33" s="251"/>
    </row>
    <row r="34" spans="1:4" s="18" customFormat="1" ht="21">
      <c r="A34" s="139" t="s">
        <v>83</v>
      </c>
      <c r="B34" s="139"/>
      <c r="C34" s="139"/>
      <c r="D34" s="139"/>
    </row>
  </sheetData>
  <mergeCells count="7">
    <mergeCell ref="B1:D1"/>
    <mergeCell ref="A32:D32"/>
    <mergeCell ref="A33:D33"/>
    <mergeCell ref="B3:D3"/>
    <mergeCell ref="B5:D5"/>
    <mergeCell ref="B4:D4"/>
    <mergeCell ref="B6:D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88"/>
  <sheetViews>
    <sheetView topLeftCell="A40" zoomScale="130" zoomScaleNormal="130" workbookViewId="0">
      <selection activeCell="I41" sqref="I41"/>
    </sheetView>
  </sheetViews>
  <sheetFormatPr defaultRowHeight="15"/>
  <cols>
    <col min="1" max="1" width="3.5703125" customWidth="1"/>
    <col min="5" max="5" width="29.5703125" customWidth="1"/>
    <col min="6" max="7" width="7.28515625" customWidth="1"/>
    <col min="8" max="8" width="16.7109375" customWidth="1"/>
  </cols>
  <sheetData>
    <row r="1" spans="2:10" s="8" customFormat="1" ht="19.5">
      <c r="B1" s="254" t="s">
        <v>84</v>
      </c>
      <c r="C1" s="254"/>
      <c r="D1" s="254"/>
      <c r="E1" s="254"/>
      <c r="F1" s="254"/>
      <c r="G1" s="254"/>
      <c r="H1" s="254"/>
      <c r="I1" s="13"/>
    </row>
    <row r="2" spans="2:10" s="8" customFormat="1" ht="19.5">
      <c r="B2" s="10"/>
      <c r="C2" s="10"/>
      <c r="D2" s="10"/>
      <c r="E2" s="10"/>
      <c r="F2" s="10"/>
      <c r="G2" s="10"/>
      <c r="H2" s="10"/>
      <c r="I2" s="13"/>
    </row>
    <row r="3" spans="2:10" s="18" customFormat="1" ht="21">
      <c r="B3" s="19" t="s">
        <v>186</v>
      </c>
      <c r="F3" s="65"/>
      <c r="G3" s="65"/>
      <c r="H3" s="65"/>
    </row>
    <row r="4" spans="2:10" s="18" customFormat="1" ht="21">
      <c r="B4" s="172" t="s">
        <v>185</v>
      </c>
      <c r="C4" s="173"/>
      <c r="D4" s="173"/>
      <c r="E4" s="173"/>
      <c r="F4" s="65"/>
      <c r="G4" s="65"/>
      <c r="H4" s="65"/>
    </row>
    <row r="5" spans="2:10" s="8" customFormat="1" ht="20.25" thickBot="1">
      <c r="B5" s="9"/>
      <c r="F5" s="10"/>
      <c r="G5" s="10"/>
      <c r="H5" s="10"/>
    </row>
    <row r="6" spans="2:10" s="8" customFormat="1" ht="21.75" thickTop="1">
      <c r="B6" s="256" t="s">
        <v>7</v>
      </c>
      <c r="C6" s="257"/>
      <c r="D6" s="257"/>
      <c r="E6" s="258"/>
      <c r="F6" s="262" t="s">
        <v>85</v>
      </c>
      <c r="G6" s="263"/>
      <c r="H6" s="264"/>
    </row>
    <row r="7" spans="2:10" s="8" customFormat="1" ht="42.75" thickBot="1">
      <c r="B7" s="259"/>
      <c r="C7" s="260"/>
      <c r="D7" s="260"/>
      <c r="E7" s="261"/>
      <c r="F7" s="174"/>
      <c r="G7" s="175" t="s">
        <v>8</v>
      </c>
      <c r="H7" s="176" t="s">
        <v>48</v>
      </c>
    </row>
    <row r="8" spans="2:10" s="8" customFormat="1" ht="21.75" thickTop="1">
      <c r="B8" s="177" t="s">
        <v>25</v>
      </c>
      <c r="C8" s="178"/>
      <c r="D8" s="178"/>
      <c r="E8" s="179"/>
      <c r="F8" s="180"/>
      <c r="G8" s="75"/>
      <c r="H8" s="180"/>
      <c r="I8" s="11"/>
    </row>
    <row r="9" spans="2:10" s="8" customFormat="1" ht="21">
      <c r="B9" s="265" t="s">
        <v>86</v>
      </c>
      <c r="C9" s="266"/>
      <c r="D9" s="266"/>
      <c r="E9" s="267"/>
      <c r="F9" s="181">
        <f>'24 มี.ค. 60 - เช้า'!T73</f>
        <v>2.3098591549295775</v>
      </c>
      <c r="G9" s="182">
        <f>'24 มี.ค. 60 - เช้า'!T74</f>
        <v>1.1660868541012919</v>
      </c>
      <c r="H9" s="28" t="str">
        <f>IF(F9&gt;4.5,"มากที่สุด",IF(F9&gt;3.5,"มาก",IF(F9&gt;2.5,"ปานกลาง",IF(F9&gt;1.5,"น้อย",IF(F9&lt;=1.5,"น้อยที่สุด")))))</f>
        <v>น้อย</v>
      </c>
    </row>
    <row r="10" spans="2:10" s="8" customFormat="1" ht="21">
      <c r="B10" s="183" t="s">
        <v>87</v>
      </c>
      <c r="C10" s="184"/>
      <c r="D10" s="184"/>
      <c r="E10" s="185"/>
      <c r="F10" s="181"/>
      <c r="G10" s="186"/>
      <c r="H10" s="187"/>
    </row>
    <row r="11" spans="2:10" s="8" customFormat="1" ht="21">
      <c r="B11" s="204"/>
      <c r="C11" s="29"/>
      <c r="D11" s="29"/>
      <c r="E11" s="205" t="s">
        <v>26</v>
      </c>
      <c r="F11" s="188">
        <f>'24 มี.ค. 60 - เช้า'!T76</f>
        <v>2.3098591549295775</v>
      </c>
      <c r="G11" s="82">
        <f>'24 มี.ค. 60 - เช้า'!T75</f>
        <v>1.1660868541012919</v>
      </c>
      <c r="H11" s="206" t="str">
        <f t="shared" ref="H11" si="0">IF(F11&gt;4.5,"มากที่สุด",IF(F11&gt;3.5,"มาก",IF(F11&gt;2.5,"ปานกลาง",IF(F11&gt;1.5,"น้อย",IF(F11&lt;=1.5,"น้อยที่สุด")))))</f>
        <v>น้อย</v>
      </c>
    </row>
    <row r="12" spans="2:10" s="8" customFormat="1" ht="21">
      <c r="B12" s="191" t="s">
        <v>27</v>
      </c>
      <c r="C12" s="20"/>
      <c r="D12" s="20"/>
      <c r="E12" s="192"/>
      <c r="F12" s="203"/>
      <c r="G12" s="203"/>
      <c r="H12" s="192"/>
    </row>
    <row r="13" spans="2:10" s="8" customFormat="1" ht="21">
      <c r="B13" s="255" t="s">
        <v>88</v>
      </c>
      <c r="C13" s="255"/>
      <c r="D13" s="255"/>
      <c r="E13" s="255"/>
      <c r="F13" s="182">
        <f>'24 มี.ค. 60 - เช้า'!U73</f>
        <v>3.971830985915493</v>
      </c>
      <c r="G13" s="182">
        <f>'24 มี.ค. 60 - เช้า'!U74</f>
        <v>0.58485238640472392</v>
      </c>
      <c r="H13" s="28" t="str">
        <f>IF(F13&gt;4.5,"มากที่สุด",IF(F13&gt;3.5,"มาก",IF(F13&gt;2.5,"ปานกลาง",IF(F13&gt;1.5,"น้อย",IF(F13&lt;=1.5,"น้อยที่สุด")))))</f>
        <v>มาก</v>
      </c>
    </row>
    <row r="14" spans="2:10" s="8" customFormat="1" ht="21">
      <c r="B14" s="195" t="s">
        <v>89</v>
      </c>
      <c r="C14" s="196"/>
      <c r="D14" s="196"/>
      <c r="E14" s="197"/>
      <c r="F14" s="186"/>
      <c r="G14" s="186"/>
      <c r="H14" s="187"/>
    </row>
    <row r="15" spans="2:10" s="8" customFormat="1" ht="21.75" thickBot="1">
      <c r="B15" s="198"/>
      <c r="C15" s="199"/>
      <c r="D15" s="200"/>
      <c r="E15" s="201" t="s">
        <v>26</v>
      </c>
      <c r="F15" s="189">
        <f>SUM(F13:F14)</f>
        <v>3.971830985915493</v>
      </c>
      <c r="G15" s="202">
        <f>'24 มี.ค. 60 - เช้า'!U75</f>
        <v>0.58485238640472392</v>
      </c>
      <c r="H15" s="190" t="str">
        <f t="shared" ref="H15" si="1">IF(F15&gt;4.5,"มากที่สุด",IF(F15&gt;3.5,"มาก",IF(F15&gt;2.5,"ปานกลาง",IF(F15&gt;1.5,"น้อย",IF(F15&lt;=1.5,"น้อยที่สุด")))))</f>
        <v>มาก</v>
      </c>
      <c r="J15" s="14"/>
    </row>
    <row r="16" spans="2:10" s="8" customFormat="1" ht="20.25" thickTop="1">
      <c r="B16" s="11"/>
      <c r="C16" s="11"/>
      <c r="D16" s="11"/>
      <c r="E16" s="11"/>
      <c r="F16" s="12"/>
      <c r="G16" s="12"/>
      <c r="H16" s="12"/>
    </row>
    <row r="17" spans="2:10" s="21" customFormat="1" ht="21">
      <c r="B17" s="22"/>
      <c r="C17" s="22" t="s">
        <v>180</v>
      </c>
      <c r="D17" s="22"/>
      <c r="E17" s="22"/>
      <c r="F17" s="22"/>
      <c r="G17" s="22"/>
      <c r="H17" s="22"/>
      <c r="I17" s="22"/>
      <c r="J17" s="22"/>
    </row>
    <row r="18" spans="2:10" s="21" customFormat="1" ht="21">
      <c r="B18" s="22" t="s">
        <v>182</v>
      </c>
      <c r="C18" s="22"/>
      <c r="D18" s="22"/>
      <c r="E18" s="22"/>
      <c r="F18" s="22"/>
      <c r="G18" s="22"/>
      <c r="H18" s="22"/>
      <c r="I18" s="22"/>
      <c r="J18" s="22"/>
    </row>
    <row r="19" spans="2:10" s="21" customFormat="1" ht="21">
      <c r="B19" s="22" t="s">
        <v>181</v>
      </c>
      <c r="C19" s="22"/>
      <c r="D19" s="22"/>
      <c r="E19" s="22"/>
      <c r="F19" s="22"/>
      <c r="G19" s="22"/>
      <c r="H19" s="22"/>
      <c r="I19" s="22"/>
      <c r="J19" s="22"/>
    </row>
    <row r="20" spans="2:10" s="8" customFormat="1" ht="19.5">
      <c r="B20" s="17"/>
      <c r="C20" s="17"/>
      <c r="D20" s="13"/>
      <c r="E20" s="13"/>
      <c r="F20" s="13"/>
      <c r="G20" s="13"/>
      <c r="H20" s="13"/>
      <c r="I20" s="13"/>
      <c r="J20" s="13"/>
    </row>
    <row r="21" spans="2:10" s="8" customFormat="1" ht="19.5">
      <c r="B21" s="17"/>
      <c r="C21" s="17"/>
      <c r="D21" s="13"/>
      <c r="E21" s="13"/>
      <c r="F21" s="13"/>
      <c r="G21" s="13"/>
      <c r="H21" s="13"/>
      <c r="I21" s="13"/>
      <c r="J21" s="13"/>
    </row>
    <row r="22" spans="2:10" s="8" customFormat="1" ht="19.5">
      <c r="B22" s="17"/>
      <c r="C22" s="17"/>
      <c r="D22" s="13"/>
      <c r="E22" s="13"/>
      <c r="F22" s="13"/>
      <c r="G22" s="13"/>
      <c r="H22" s="13"/>
      <c r="I22" s="13"/>
      <c r="J22" s="13"/>
    </row>
    <row r="23" spans="2:10" s="8" customFormat="1" ht="19.5">
      <c r="B23" s="17"/>
      <c r="C23" s="17"/>
      <c r="D23" s="13"/>
      <c r="E23" s="13"/>
      <c r="F23" s="13"/>
      <c r="G23" s="13"/>
      <c r="H23" s="13"/>
      <c r="I23" s="13"/>
      <c r="J23" s="13"/>
    </row>
    <row r="24" spans="2:10" s="8" customFormat="1" ht="19.5">
      <c r="B24" s="17"/>
      <c r="C24" s="17"/>
      <c r="D24" s="13"/>
      <c r="E24" s="13"/>
      <c r="F24" s="13"/>
      <c r="G24" s="13"/>
      <c r="H24" s="13"/>
      <c r="I24" s="13"/>
      <c r="J24" s="13"/>
    </row>
    <row r="25" spans="2:10" s="8" customFormat="1" ht="19.5">
      <c r="B25" s="17"/>
      <c r="C25" s="17"/>
      <c r="D25" s="13"/>
      <c r="E25" s="13"/>
      <c r="F25" s="13"/>
      <c r="G25" s="13"/>
      <c r="H25" s="13"/>
      <c r="I25" s="13"/>
      <c r="J25" s="13"/>
    </row>
    <row r="26" spans="2:10" s="8" customFormat="1" ht="19.5">
      <c r="B26" s="17"/>
      <c r="C26" s="17"/>
      <c r="D26" s="13"/>
      <c r="E26" s="13"/>
      <c r="F26" s="13"/>
      <c r="G26" s="13"/>
      <c r="H26" s="13"/>
      <c r="I26" s="13"/>
      <c r="J26" s="13"/>
    </row>
    <row r="27" spans="2:10" s="8" customFormat="1" ht="19.5">
      <c r="B27" s="17"/>
      <c r="C27" s="17"/>
      <c r="D27" s="13"/>
      <c r="E27" s="13"/>
      <c r="F27" s="13"/>
      <c r="G27" s="13"/>
      <c r="H27" s="13"/>
      <c r="I27" s="13"/>
      <c r="J27" s="13"/>
    </row>
    <row r="28" spans="2:10" s="8" customFormat="1" ht="19.5">
      <c r="B28" s="17"/>
      <c r="C28" s="17"/>
      <c r="D28" s="13"/>
      <c r="E28" s="13"/>
      <c r="F28" s="13"/>
      <c r="G28" s="13"/>
      <c r="H28" s="13"/>
      <c r="I28" s="13"/>
      <c r="J28" s="13"/>
    </row>
    <row r="29" spans="2:10" s="8" customFormat="1" ht="19.5">
      <c r="B29" s="17"/>
      <c r="C29" s="17"/>
      <c r="D29" s="13"/>
      <c r="E29" s="13"/>
      <c r="F29" s="13"/>
      <c r="G29" s="13"/>
      <c r="H29" s="13"/>
      <c r="I29" s="13"/>
      <c r="J29" s="13"/>
    </row>
    <row r="30" spans="2:10" s="8" customFormat="1" ht="19.5">
      <c r="B30" s="17"/>
      <c r="C30" s="17"/>
      <c r="D30" s="13"/>
      <c r="E30" s="13"/>
      <c r="F30" s="13"/>
      <c r="G30" s="13"/>
      <c r="H30" s="13"/>
      <c r="I30" s="13"/>
      <c r="J30" s="13"/>
    </row>
    <row r="31" spans="2:10" s="8" customFormat="1" ht="19.5">
      <c r="B31" s="17"/>
      <c r="C31" s="17"/>
      <c r="D31" s="13"/>
      <c r="E31" s="13"/>
      <c r="F31" s="13"/>
      <c r="G31" s="13"/>
      <c r="H31" s="13"/>
      <c r="I31" s="13"/>
      <c r="J31" s="13"/>
    </row>
    <row r="32" spans="2:10" s="8" customFormat="1" ht="19.5">
      <c r="B32" s="17"/>
      <c r="C32" s="17"/>
      <c r="D32" s="13"/>
      <c r="E32" s="13"/>
      <c r="F32" s="13"/>
      <c r="G32" s="13"/>
      <c r="H32" s="13"/>
      <c r="I32" s="13"/>
      <c r="J32" s="13"/>
    </row>
    <row r="33" spans="2:10" s="8" customFormat="1" ht="19.5">
      <c r="B33" s="17"/>
      <c r="C33" s="17"/>
      <c r="D33" s="13"/>
      <c r="E33" s="13"/>
      <c r="F33" s="13"/>
      <c r="G33" s="13"/>
      <c r="H33" s="13"/>
      <c r="I33" s="13"/>
      <c r="J33" s="13"/>
    </row>
    <row r="34" spans="2:10" s="8" customFormat="1" ht="19.5">
      <c r="B34" s="17"/>
      <c r="C34" s="17"/>
      <c r="D34" s="13"/>
      <c r="E34" s="13"/>
      <c r="F34" s="13"/>
      <c r="G34" s="13"/>
      <c r="H34" s="13"/>
      <c r="I34" s="13"/>
      <c r="J34" s="13"/>
    </row>
    <row r="35" spans="2:10" s="8" customFormat="1" ht="19.5">
      <c r="B35" s="17"/>
      <c r="C35" s="17"/>
      <c r="D35" s="13"/>
      <c r="E35" s="13"/>
      <c r="F35" s="13"/>
      <c r="G35" s="13"/>
      <c r="H35" s="13"/>
      <c r="I35" s="13"/>
      <c r="J35" s="13"/>
    </row>
    <row r="36" spans="2:10" s="8" customFormat="1" ht="19.5">
      <c r="B36" s="17"/>
      <c r="C36" s="17"/>
      <c r="D36" s="13"/>
      <c r="E36" s="13"/>
      <c r="F36" s="13"/>
      <c r="G36" s="13"/>
      <c r="H36" s="13"/>
      <c r="I36" s="13"/>
      <c r="J36" s="13"/>
    </row>
    <row r="37" spans="2:10" s="8" customFormat="1" ht="19.5">
      <c r="B37" s="17"/>
      <c r="C37" s="17"/>
      <c r="D37" s="13"/>
      <c r="E37" s="13"/>
      <c r="F37" s="13"/>
      <c r="G37" s="13"/>
      <c r="H37" s="13"/>
      <c r="I37" s="13"/>
      <c r="J37" s="13"/>
    </row>
    <row r="38" spans="2:10" s="8" customFormat="1" ht="19.5">
      <c r="B38" s="17"/>
      <c r="C38" s="17"/>
      <c r="D38" s="13"/>
      <c r="E38" s="13"/>
      <c r="F38" s="13"/>
      <c r="G38" s="13"/>
      <c r="H38" s="13"/>
      <c r="I38" s="13"/>
      <c r="J38" s="13"/>
    </row>
    <row r="39" spans="2:10" s="8" customFormat="1" ht="19.5">
      <c r="B39" s="254" t="s">
        <v>53</v>
      </c>
      <c r="C39" s="254"/>
      <c r="D39" s="254"/>
      <c r="E39" s="254"/>
      <c r="F39" s="254"/>
      <c r="G39" s="254"/>
      <c r="H39" s="254"/>
    </row>
    <row r="40" spans="2:10" s="8" customFormat="1" ht="19.5">
      <c r="B40" s="76"/>
      <c r="C40" s="76"/>
      <c r="D40" s="76"/>
      <c r="E40" s="76"/>
      <c r="F40" s="76"/>
      <c r="G40" s="76"/>
      <c r="H40" s="76"/>
    </row>
    <row r="41" spans="2:10" s="21" customFormat="1" ht="21">
      <c r="B41" s="123" t="s">
        <v>201</v>
      </c>
      <c r="F41" s="121"/>
      <c r="G41" s="121"/>
      <c r="H41" s="121"/>
    </row>
    <row r="42" spans="2:10" s="34" customFormat="1" ht="14.25" customHeight="1" thickBot="1">
      <c r="B42" s="35"/>
      <c r="F42" s="36"/>
      <c r="G42" s="36"/>
      <c r="H42" s="36"/>
    </row>
    <row r="43" spans="2:10" s="34" customFormat="1" ht="20.25" thickTop="1">
      <c r="B43" s="271" t="s">
        <v>7</v>
      </c>
      <c r="C43" s="272"/>
      <c r="D43" s="272"/>
      <c r="E43" s="273"/>
      <c r="F43" s="277" t="s">
        <v>85</v>
      </c>
      <c r="G43" s="278"/>
      <c r="H43" s="279"/>
    </row>
    <row r="44" spans="2:10" s="34" customFormat="1" ht="39">
      <c r="B44" s="274"/>
      <c r="C44" s="275"/>
      <c r="D44" s="275"/>
      <c r="E44" s="276"/>
      <c r="F44" s="53"/>
      <c r="G44" s="68" t="s">
        <v>8</v>
      </c>
      <c r="H44" s="74" t="s">
        <v>48</v>
      </c>
    </row>
    <row r="45" spans="2:10" s="34" customFormat="1" ht="19.5">
      <c r="B45" s="268" t="s">
        <v>9</v>
      </c>
      <c r="C45" s="269"/>
      <c r="D45" s="269"/>
      <c r="E45" s="270"/>
      <c r="F45" s="55"/>
      <c r="G45" s="56"/>
      <c r="H45" s="56"/>
    </row>
    <row r="46" spans="2:10" s="34" customFormat="1" ht="19.5">
      <c r="B46" s="268" t="s">
        <v>10</v>
      </c>
      <c r="C46" s="269"/>
      <c r="D46" s="269"/>
      <c r="E46" s="270"/>
      <c r="F46" s="55">
        <f>'24 มี.ค. 60 - เช้า'!D73</f>
        <v>4.563380281690141</v>
      </c>
      <c r="G46" s="55">
        <f>'24 มี.ค. 60 - เช้า'!D74</f>
        <v>0.52732192298706404</v>
      </c>
      <c r="H46" s="56" t="str">
        <f>IF(F46&gt;4.5,"มากที่สุด",IF(F46&gt;3.5,"มาก",IF(F46&gt;2.5,"ปานกลาง",IF(F46&gt;1.5,"น้อย",IF(F46&lt;=1.5,"น้อยที่สุด")))))</f>
        <v>มากที่สุด</v>
      </c>
    </row>
    <row r="47" spans="2:10" s="34" customFormat="1" ht="19.5">
      <c r="B47" s="54" t="s">
        <v>90</v>
      </c>
      <c r="C47" s="54"/>
      <c r="D47" s="54"/>
      <c r="E47" s="54"/>
      <c r="F47" s="55">
        <f>'24 มี.ค. 60 - เช้า'!E73</f>
        <v>4.535211267605634</v>
      </c>
      <c r="G47" s="55">
        <f>'24 มี.ค. 60 - เช้า'!E74</f>
        <v>0.55628836087289912</v>
      </c>
      <c r="H47" s="56" t="str">
        <f>IF(F47&gt;4.5,"มากที่สุด",IF(F47&gt;3.5,"มาก",IF(F47&gt;2.5,"ปานกลาง",IF(F47&gt;1.5,"น้อย",IF(F47&lt;=1.5,"น้อยที่สุด")))))</f>
        <v>มากที่สุด</v>
      </c>
    </row>
    <row r="48" spans="2:10" s="34" customFormat="1" ht="19.5">
      <c r="B48" s="54" t="s">
        <v>91</v>
      </c>
      <c r="C48" s="54"/>
      <c r="D48" s="54"/>
      <c r="E48" s="54"/>
      <c r="F48" s="55">
        <f>'24 มี.ค. 60 - เช้า'!F73</f>
        <v>4.563380281690141</v>
      </c>
      <c r="G48" s="55">
        <f>'24 มี.ค. 60 - เช้า'!F74</f>
        <v>0.55375070115910785</v>
      </c>
      <c r="H48" s="56" t="str">
        <f t="shared" ref="H48:H60" si="2">IF(F48&gt;4.5,"มากที่สุด",IF(F48&gt;3.5,"มาก",IF(F48&gt;2.5,"ปานกลาง",IF(F48&gt;1.5,"น้อย",IF(F48&lt;=1.5,"น้อยที่สุด")))))</f>
        <v>มากที่สุด</v>
      </c>
    </row>
    <row r="49" spans="2:10" s="34" customFormat="1" ht="19.5">
      <c r="B49" s="280" t="s">
        <v>11</v>
      </c>
      <c r="C49" s="281"/>
      <c r="D49" s="281"/>
      <c r="E49" s="282"/>
      <c r="F49" s="37">
        <f>'24 มี.ค. 60 - เช้า'!F76</f>
        <v>4.5539906103286381</v>
      </c>
      <c r="G49" s="37">
        <f>'24 มี.ค. 60 - เช้า'!F75</f>
        <v>0.54352582336641198</v>
      </c>
      <c r="H49" s="38" t="str">
        <f>IF(F49&gt;4.5,"มากที่สุด",IF(F49&gt;3.5,"มาก",IF(F49&gt;2.5,"ปานกลาง",IF(F49&gt;1.5,"น้อย",IF(F49&lt;=1.5,"น้อยที่สุด")))))</f>
        <v>มากที่สุด</v>
      </c>
      <c r="J49" s="39"/>
    </row>
    <row r="50" spans="2:10" s="34" customFormat="1" ht="19.5">
      <c r="B50" s="268" t="s">
        <v>12</v>
      </c>
      <c r="C50" s="269"/>
      <c r="D50" s="269"/>
      <c r="E50" s="270"/>
      <c r="F50" s="56"/>
      <c r="G50" s="56"/>
      <c r="H50" s="56"/>
    </row>
    <row r="51" spans="2:10" s="34" customFormat="1" ht="19.5">
      <c r="B51" s="54" t="s">
        <v>13</v>
      </c>
      <c r="C51" s="54"/>
      <c r="D51" s="54"/>
      <c r="E51" s="54"/>
      <c r="F51" s="55">
        <f>'24 มี.ค. 60 - เช้า'!G73</f>
        <v>4.52112676056338</v>
      </c>
      <c r="G51" s="55">
        <f>'24 มี.ค. 60 - เช้า'!G74</f>
        <v>0.55701128302440983</v>
      </c>
      <c r="H51" s="56" t="str">
        <f t="shared" si="2"/>
        <v>มากที่สุด</v>
      </c>
    </row>
    <row r="52" spans="2:10" s="34" customFormat="1" ht="19.5">
      <c r="B52" s="268" t="s">
        <v>14</v>
      </c>
      <c r="C52" s="269"/>
      <c r="D52" s="269"/>
      <c r="E52" s="270"/>
      <c r="F52" s="55">
        <f>'24 มี.ค. 60 - เช้า'!H73</f>
        <v>4.507042253521127</v>
      </c>
      <c r="G52" s="55">
        <f>'24 มี.ค. 60 - เช้า'!H74</f>
        <v>0.53112386063139116</v>
      </c>
      <c r="H52" s="56" t="str">
        <f>IF(F52&gt;4.5,"มากที่สุด",IF(F52&gt;3.5,"มาก",IF(F52&gt;2.5,"ปานกลาง",IF(F52&gt;1.5,"น้อย",IF(F52&lt;=1.5,"น้อยที่สุด")))))</f>
        <v>มากที่สุด</v>
      </c>
    </row>
    <row r="53" spans="2:10" s="34" customFormat="1" ht="19.5">
      <c r="B53" s="283" t="s">
        <v>40</v>
      </c>
      <c r="C53" s="284"/>
      <c r="D53" s="284"/>
      <c r="E53" s="285"/>
      <c r="F53" s="37">
        <f>'24 มี.ค. 60 - เช้า'!H76</f>
        <v>4.5140845070422539</v>
      </c>
      <c r="G53" s="37">
        <f>'24 มี.ค. 60 - เช้า'!H75</f>
        <v>0.54233427043938232</v>
      </c>
      <c r="H53" s="41" t="str">
        <f t="shared" si="2"/>
        <v>มากที่สุด</v>
      </c>
    </row>
    <row r="54" spans="2:10" s="34" customFormat="1" ht="19.5">
      <c r="B54" s="268" t="s">
        <v>15</v>
      </c>
      <c r="C54" s="269"/>
      <c r="D54" s="269"/>
      <c r="E54" s="270"/>
      <c r="F54" s="55"/>
      <c r="G54" s="55"/>
      <c r="H54" s="56"/>
    </row>
    <row r="55" spans="2:10" s="34" customFormat="1" ht="19.5">
      <c r="B55" s="268" t="s">
        <v>16</v>
      </c>
      <c r="C55" s="269"/>
      <c r="D55" s="269"/>
      <c r="E55" s="270"/>
      <c r="F55" s="55">
        <f>'24 มี.ค. 60 - เช้า'!I73</f>
        <v>4.577464788732394</v>
      </c>
      <c r="G55" s="55">
        <f>'24 มี.ค. 60 - เช้า'!I74</f>
        <v>0.57723409044427088</v>
      </c>
      <c r="H55" s="56" t="str">
        <f t="shared" si="2"/>
        <v>มากที่สุด</v>
      </c>
    </row>
    <row r="56" spans="2:10" s="34" customFormat="1" ht="19.5">
      <c r="B56" s="268" t="s">
        <v>17</v>
      </c>
      <c r="C56" s="269"/>
      <c r="D56" s="269"/>
      <c r="E56" s="270"/>
      <c r="F56" s="55">
        <f>'24 มี.ค. 60 - เช้า'!J73</f>
        <v>4.056338028169014</v>
      </c>
      <c r="G56" s="55">
        <f>'24 มี.ค. 60 - เช้า'!J74</f>
        <v>0.95449798239197003</v>
      </c>
      <c r="H56" s="56" t="str">
        <f t="shared" si="2"/>
        <v>มาก</v>
      </c>
    </row>
    <row r="57" spans="2:10" s="34" customFormat="1" ht="19.5">
      <c r="B57" s="54" t="s">
        <v>18</v>
      </c>
      <c r="C57" s="54"/>
      <c r="D57" s="54"/>
      <c r="E57" s="54"/>
      <c r="F57" s="55">
        <f>'24 มี.ค. 60 - เช้า'!K73</f>
        <v>4.52112676056338</v>
      </c>
      <c r="G57" s="55">
        <f>'24 มี.ค. 60 - เช้า'!K74</f>
        <v>0.58209363335113684</v>
      </c>
      <c r="H57" s="56" t="str">
        <f t="shared" si="2"/>
        <v>มากที่สุด</v>
      </c>
    </row>
    <row r="58" spans="2:10" s="34" customFormat="1" ht="19.5">
      <c r="B58" s="268" t="s">
        <v>19</v>
      </c>
      <c r="C58" s="269"/>
      <c r="D58" s="269"/>
      <c r="E58" s="270"/>
      <c r="F58" s="55">
        <f>'24 มี.ค. 60 - เช้า'!L73</f>
        <v>4.535211267605634</v>
      </c>
      <c r="G58" s="55">
        <f>'24 มี.ค. 60 - เช้า'!L74</f>
        <v>0.52998614309359848</v>
      </c>
      <c r="H58" s="56" t="str">
        <f t="shared" si="2"/>
        <v>มากที่สุด</v>
      </c>
    </row>
    <row r="59" spans="2:10" s="34" customFormat="1" ht="19.5">
      <c r="B59" s="268" t="s">
        <v>20</v>
      </c>
      <c r="C59" s="269"/>
      <c r="D59" s="269"/>
      <c r="E59" s="270"/>
      <c r="F59" s="55">
        <f>'24 มี.ค. 60 - เช้า'!M73</f>
        <v>4.591549295774648</v>
      </c>
      <c r="G59" s="55">
        <f>'24 มี.ค. 60 - เช้า'!M74</f>
        <v>0.54973928336809708</v>
      </c>
      <c r="H59" s="56" t="str">
        <f t="shared" si="2"/>
        <v>มากที่สุด</v>
      </c>
    </row>
    <row r="60" spans="2:10" s="34" customFormat="1" ht="19.5">
      <c r="B60" s="283" t="s">
        <v>41</v>
      </c>
      <c r="C60" s="284"/>
      <c r="D60" s="284"/>
      <c r="E60" s="285"/>
      <c r="F60" s="37">
        <f>'24 มี.ค. 60 - เช้า'!M76</f>
        <v>4.4563380281690144</v>
      </c>
      <c r="G60" s="37">
        <f>'24 มี.ค. 60 - เช้า'!M75</f>
        <v>0.79205795243254862</v>
      </c>
      <c r="H60" s="42" t="str">
        <f t="shared" si="2"/>
        <v>มาก</v>
      </c>
    </row>
    <row r="61" spans="2:10" s="34" customFormat="1" ht="19.5">
      <c r="B61" s="268" t="s">
        <v>159</v>
      </c>
      <c r="C61" s="269"/>
      <c r="D61" s="269"/>
      <c r="E61" s="270"/>
      <c r="F61" s="40"/>
      <c r="G61" s="40"/>
      <c r="H61" s="42"/>
    </row>
    <row r="62" spans="2:10" s="34" customFormat="1" ht="19.5">
      <c r="B62" s="157" t="s">
        <v>160</v>
      </c>
      <c r="C62" s="158"/>
      <c r="D62" s="158"/>
      <c r="E62" s="159"/>
      <c r="F62" s="40"/>
      <c r="G62" s="40"/>
      <c r="H62" s="42"/>
    </row>
    <row r="63" spans="2:10" s="34" customFormat="1" ht="39.75" customHeight="1">
      <c r="B63" s="288" t="s">
        <v>92</v>
      </c>
      <c r="C63" s="289"/>
      <c r="D63" s="289"/>
      <c r="E63" s="290"/>
      <c r="F63" s="62">
        <f>'24 มี.ค. 60 - เช้า'!V73</f>
        <v>4.380281690140845</v>
      </c>
      <c r="G63" s="62">
        <f>'24 มี.ค. 60 - เช้า'!V74</f>
        <v>0.6179735820312483</v>
      </c>
      <c r="H63" s="63" t="str">
        <f t="shared" ref="H63:H65" si="3">IF(F63&gt;4.5,"มากที่สุด",IF(F63&gt;3.5,"มาก",IF(F63&gt;2.5,"ปานกลาง",IF(F63&gt;1.5,"น้อย",IF(F63&lt;=1.5,"น้อยที่สุด")))))</f>
        <v>มาก</v>
      </c>
    </row>
    <row r="64" spans="2:10" s="34" customFormat="1" ht="19.5">
      <c r="B64" s="291" t="s">
        <v>93</v>
      </c>
      <c r="C64" s="291"/>
      <c r="D64" s="291"/>
      <c r="E64" s="291"/>
      <c r="F64" s="62">
        <f>'24 มี.ค. 60 - เช้า'!W73</f>
        <v>4.450704225352113</v>
      </c>
      <c r="G64" s="62">
        <f>'24 มี.ค. 60 - เช้า'!W74</f>
        <v>0.5803627534166198</v>
      </c>
      <c r="H64" s="63" t="str">
        <f t="shared" si="3"/>
        <v>มาก</v>
      </c>
    </row>
    <row r="65" spans="2:8" s="34" customFormat="1" ht="19.5">
      <c r="B65" s="283" t="s">
        <v>50</v>
      </c>
      <c r="C65" s="284"/>
      <c r="D65" s="284"/>
      <c r="E65" s="285"/>
      <c r="F65" s="40">
        <f>'24 มี.ค. 60 - เช้า'!W76</f>
        <v>4.415492957746479</v>
      </c>
      <c r="G65" s="40">
        <f>'24 มี.ค. 60 - เช้า'!W75</f>
        <v>0.59837792259401335</v>
      </c>
      <c r="H65" s="87" t="str">
        <f t="shared" si="3"/>
        <v>มาก</v>
      </c>
    </row>
    <row r="66" spans="2:8" s="34" customFormat="1" ht="19.5">
      <c r="B66" s="268" t="s">
        <v>21</v>
      </c>
      <c r="C66" s="269"/>
      <c r="D66" s="269"/>
      <c r="E66" s="270"/>
      <c r="F66" s="85"/>
      <c r="G66" s="85"/>
      <c r="H66" s="86"/>
    </row>
    <row r="67" spans="2:8" s="34" customFormat="1" ht="19.5">
      <c r="B67" s="54" t="s">
        <v>22</v>
      </c>
      <c r="C67" s="54"/>
      <c r="D67" s="54"/>
      <c r="E67" s="54"/>
      <c r="F67" s="57">
        <f>'24 มี.ค. 60 - เช้า'!X73</f>
        <v>3.915492957746479</v>
      </c>
      <c r="G67" s="57">
        <f>'24 มี.ค. 60 - เช้า'!X74</f>
        <v>0.7120689949163117</v>
      </c>
      <c r="H67" s="56" t="str">
        <f t="shared" ref="H67:H71" si="4">IF(F67&gt;4.5,"มากที่สุด",IF(F67&gt;3.5,"มาก",IF(F67&gt;2.5,"ปานกลาง",IF(F67&gt;1.5,"น้อย",IF(F67&lt;=1.5,"น้อยที่สุด")))))</f>
        <v>มาก</v>
      </c>
    </row>
    <row r="68" spans="2:8" s="34" customFormat="1" ht="21" customHeight="1">
      <c r="B68" s="286" t="s">
        <v>43</v>
      </c>
      <c r="C68" s="287"/>
      <c r="D68" s="287"/>
      <c r="E68" s="287"/>
      <c r="F68" s="58">
        <f>'24 มี.ค. 60 - เช้า'!Y73</f>
        <v>4.112676056338028</v>
      </c>
      <c r="G68" s="58">
        <f>'24 มี.ค. 60 - เช้า'!Y74</f>
        <v>0.64474348774527446</v>
      </c>
      <c r="H68" s="59" t="str">
        <f t="shared" si="4"/>
        <v>มาก</v>
      </c>
    </row>
    <row r="69" spans="2:8" s="34" customFormat="1" ht="19.5">
      <c r="B69" s="54" t="s">
        <v>23</v>
      </c>
      <c r="C69" s="54"/>
      <c r="D69" s="54"/>
      <c r="E69" s="54"/>
      <c r="F69" s="57">
        <f>'24 มี.ค. 60 - เช้า'!Z73</f>
        <v>4.295774647887324</v>
      </c>
      <c r="G69" s="57">
        <f>'24 มี.ค. 60 - เช้า'!Z74</f>
        <v>0.6413014935533855</v>
      </c>
      <c r="H69" s="56" t="str">
        <f t="shared" si="4"/>
        <v>มาก</v>
      </c>
    </row>
    <row r="70" spans="2:8" s="34" customFormat="1" ht="20.25" thickBot="1">
      <c r="B70" s="295" t="s">
        <v>42</v>
      </c>
      <c r="C70" s="296"/>
      <c r="D70" s="296"/>
      <c r="E70" s="297"/>
      <c r="F70" s="127">
        <f>'24 มี.ค. 60 - เช้า'!Z76</f>
        <v>4.107981220657277</v>
      </c>
      <c r="G70" s="127">
        <f>'24 มี.ค. 60 - เช้า'!Z75</f>
        <v>0.68168918913905929</v>
      </c>
      <c r="H70" s="128" t="str">
        <f t="shared" si="4"/>
        <v>มาก</v>
      </c>
    </row>
    <row r="71" spans="2:8" s="34" customFormat="1" ht="21" thickTop="1" thickBot="1">
      <c r="B71" s="292" t="s">
        <v>24</v>
      </c>
      <c r="C71" s="293"/>
      <c r="D71" s="293"/>
      <c r="E71" s="294"/>
      <c r="F71" s="43">
        <f>'24 มี.ค. 60 - เช้า'!AA73</f>
        <v>4.4047393364928906</v>
      </c>
      <c r="G71" s="43">
        <f>'24 มี.ค. 60 - เช้า'!AA74</f>
        <v>0.6469447743321598</v>
      </c>
      <c r="H71" s="44" t="str">
        <f t="shared" si="4"/>
        <v>มาก</v>
      </c>
    </row>
    <row r="72" spans="2:8" s="31" customFormat="1" ht="20.25" thickTop="1">
      <c r="B72" s="32"/>
      <c r="C72" s="32"/>
      <c r="D72" s="32"/>
      <c r="E72" s="32"/>
      <c r="F72" s="33"/>
      <c r="G72" s="33"/>
      <c r="H72" s="32"/>
    </row>
    <row r="73" spans="2:8" s="31" customFormat="1" ht="19.5">
      <c r="B73" s="32"/>
      <c r="C73" s="32"/>
      <c r="D73" s="32"/>
      <c r="E73" s="32"/>
      <c r="F73" s="33"/>
      <c r="G73" s="33"/>
      <c r="H73" s="32"/>
    </row>
    <row r="74" spans="2:8" s="31" customFormat="1" ht="19.5">
      <c r="B74" s="32"/>
      <c r="C74" s="32"/>
      <c r="D74" s="32"/>
      <c r="E74" s="32"/>
      <c r="F74" s="33"/>
      <c r="G74" s="33"/>
      <c r="H74" s="32"/>
    </row>
    <row r="75" spans="2:8" s="31" customFormat="1" ht="19.5">
      <c r="B75" s="32"/>
      <c r="C75" s="32"/>
      <c r="D75" s="32"/>
      <c r="E75" s="32"/>
      <c r="F75" s="33"/>
      <c r="G75" s="33"/>
      <c r="H75" s="32"/>
    </row>
    <row r="76" spans="2:8" s="31" customFormat="1" ht="19.5">
      <c r="B76" s="32"/>
      <c r="C76" s="32"/>
      <c r="D76" s="32"/>
      <c r="E76" s="32"/>
      <c r="F76" s="33"/>
      <c r="G76" s="33"/>
      <c r="H76" s="32"/>
    </row>
    <row r="77" spans="2:8" s="8" customFormat="1" ht="19.5">
      <c r="B77" s="254" t="s">
        <v>32</v>
      </c>
      <c r="C77" s="254"/>
      <c r="D77" s="254"/>
      <c r="E77" s="254"/>
      <c r="F77" s="254"/>
      <c r="G77" s="254"/>
      <c r="H77" s="254"/>
    </row>
    <row r="78" spans="2:8" s="8" customFormat="1" ht="19.5">
      <c r="B78" s="15"/>
      <c r="C78" s="15"/>
      <c r="D78" s="15"/>
      <c r="E78" s="15"/>
      <c r="F78" s="16"/>
      <c r="G78" s="16"/>
      <c r="H78" s="15"/>
    </row>
    <row r="79" spans="2:8" s="18" customFormat="1" ht="21">
      <c r="B79" s="75"/>
      <c r="C79" s="298" t="s">
        <v>183</v>
      </c>
      <c r="D79" s="298"/>
      <c r="E79" s="298"/>
      <c r="F79" s="298"/>
      <c r="G79" s="298"/>
      <c r="H79" s="298"/>
    </row>
    <row r="80" spans="2:8" s="18" customFormat="1" ht="21">
      <c r="B80" s="248" t="s">
        <v>131</v>
      </c>
      <c r="C80" s="249"/>
      <c r="D80" s="249"/>
      <c r="E80" s="249"/>
      <c r="F80" s="249"/>
      <c r="G80" s="249"/>
      <c r="H80" s="249"/>
    </row>
    <row r="81" spans="2:8" s="18" customFormat="1" ht="21">
      <c r="B81" s="154" t="s">
        <v>133</v>
      </c>
      <c r="C81" s="155"/>
      <c r="D81" s="155"/>
      <c r="E81" s="155"/>
      <c r="F81" s="155"/>
      <c r="G81" s="155"/>
      <c r="H81" s="155"/>
    </row>
    <row r="82" spans="2:8" s="18" customFormat="1" ht="21">
      <c r="B82" s="248" t="s">
        <v>132</v>
      </c>
      <c r="C82" s="249"/>
      <c r="D82" s="249"/>
      <c r="E82" s="249"/>
      <c r="F82" s="249"/>
      <c r="G82" s="249"/>
      <c r="H82" s="249"/>
    </row>
    <row r="83" spans="2:8" s="18" customFormat="1" ht="21">
      <c r="B83" s="72"/>
      <c r="C83" s="248" t="s">
        <v>134</v>
      </c>
      <c r="D83" s="248"/>
      <c r="E83" s="248"/>
      <c r="F83" s="248"/>
      <c r="G83" s="248"/>
      <c r="H83" s="248"/>
    </row>
    <row r="84" spans="2:8" s="18" customFormat="1" ht="21">
      <c r="B84" s="248" t="s">
        <v>135</v>
      </c>
      <c r="C84" s="249"/>
      <c r="D84" s="249"/>
      <c r="E84" s="249"/>
      <c r="F84" s="249"/>
      <c r="G84" s="249"/>
      <c r="H84" s="249"/>
    </row>
    <row r="85" spans="2:8" s="18" customFormat="1" ht="21">
      <c r="B85" s="248" t="s">
        <v>136</v>
      </c>
      <c r="C85" s="249"/>
      <c r="D85" s="249"/>
      <c r="E85" s="249"/>
      <c r="F85" s="249"/>
      <c r="G85" s="249"/>
      <c r="H85" s="249"/>
    </row>
    <row r="86" spans="2:8" s="18" customFormat="1" ht="21">
      <c r="B86" s="250" t="s">
        <v>137</v>
      </c>
      <c r="C86" s="250"/>
      <c r="D86" s="250"/>
      <c r="E86" s="250"/>
      <c r="F86" s="250"/>
      <c r="G86" s="250"/>
      <c r="H86" s="250"/>
    </row>
    <row r="87" spans="2:8" s="21" customFormat="1" ht="21">
      <c r="B87" s="21" t="s">
        <v>144</v>
      </c>
    </row>
    <row r="88" spans="2:8" s="21" customFormat="1" ht="21"/>
  </sheetData>
  <mergeCells count="36">
    <mergeCell ref="B71:E71"/>
    <mergeCell ref="B70:E70"/>
    <mergeCell ref="B85:H85"/>
    <mergeCell ref="B86:H86"/>
    <mergeCell ref="B77:H77"/>
    <mergeCell ref="C79:H79"/>
    <mergeCell ref="B80:H80"/>
    <mergeCell ref="B82:H82"/>
    <mergeCell ref="C83:H83"/>
    <mergeCell ref="B84:H84"/>
    <mergeCell ref="B52:E52"/>
    <mergeCell ref="B53:E53"/>
    <mergeCell ref="B54:E54"/>
    <mergeCell ref="B55:E55"/>
    <mergeCell ref="B56:E56"/>
    <mergeCell ref="B58:E58"/>
    <mergeCell ref="B59:E59"/>
    <mergeCell ref="B60:E60"/>
    <mergeCell ref="B66:E66"/>
    <mergeCell ref="B68:E68"/>
    <mergeCell ref="B61:E61"/>
    <mergeCell ref="B63:E63"/>
    <mergeCell ref="B64:E64"/>
    <mergeCell ref="B65:E65"/>
    <mergeCell ref="B50:E50"/>
    <mergeCell ref="B39:H39"/>
    <mergeCell ref="B43:E44"/>
    <mergeCell ref="F43:H43"/>
    <mergeCell ref="B45:E45"/>
    <mergeCell ref="B46:E46"/>
    <mergeCell ref="B49:E49"/>
    <mergeCell ref="B13:E13"/>
    <mergeCell ref="B1:H1"/>
    <mergeCell ref="B6:E7"/>
    <mergeCell ref="F6:H6"/>
    <mergeCell ref="B9:E9"/>
  </mergeCells>
  <pageMargins left="0.7" right="0.7" top="0.75" bottom="0.75" header="0.3" footer="0.3"/>
  <pageSetup paperSize="9" scale="95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6385" r:id="rId4">
          <objectPr defaultSize="0" r:id="rId5">
            <anchor moveWithCells="1" sizeWithCells="1">
              <from>
                <xdr:col>5</xdr:col>
                <xdr:colOff>180975</xdr:colOff>
                <xdr:row>43</xdr:row>
                <xdr:rowOff>66675</xdr:rowOff>
              </from>
              <to>
                <xdr:col>5</xdr:col>
                <xdr:colOff>314325</xdr:colOff>
                <xdr:row>43</xdr:row>
                <xdr:rowOff>247650</xdr:rowOff>
              </to>
            </anchor>
          </objectPr>
        </oleObject>
      </mc:Choice>
      <mc:Fallback>
        <oleObject progId="Equation.3" shapeId="16385" r:id="rId4"/>
      </mc:Fallback>
    </mc:AlternateContent>
    <mc:AlternateContent xmlns:mc="http://schemas.openxmlformats.org/markup-compatibility/2006">
      <mc:Choice Requires="x14">
        <oleObject progId="Equation.3" shapeId="16386" r:id="rId6">
          <objectPr defaultSize="0" autoPict="0" r:id="rId5">
            <anchor moveWithCells="1" sizeWithCells="1">
              <from>
                <xdr:col>5</xdr:col>
                <xdr:colOff>180975</xdr:colOff>
                <xdr:row>6</xdr:row>
                <xdr:rowOff>57150</xdr:rowOff>
              </from>
              <to>
                <xdr:col>5</xdr:col>
                <xdr:colOff>314325</xdr:colOff>
                <xdr:row>6</xdr:row>
                <xdr:rowOff>247650</xdr:rowOff>
              </to>
            </anchor>
          </objectPr>
        </oleObject>
      </mc:Choice>
      <mc:Fallback>
        <oleObject progId="Equation.3" shapeId="1638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30" zoomScaleNormal="130" workbookViewId="0">
      <selection activeCell="C7" sqref="C7"/>
    </sheetView>
  </sheetViews>
  <sheetFormatPr defaultRowHeight="21"/>
  <cols>
    <col min="1" max="1" width="5.85546875" style="18" customWidth="1"/>
    <col min="2" max="2" width="5.5703125" style="18" customWidth="1"/>
    <col min="3" max="3" width="59.7109375" style="18" customWidth="1"/>
    <col min="4" max="4" width="7.42578125" style="18" customWidth="1"/>
    <col min="5" max="256" width="9.140625" style="18"/>
    <col min="257" max="257" width="5.85546875" style="18" customWidth="1"/>
    <col min="258" max="258" width="5.5703125" style="18" customWidth="1"/>
    <col min="259" max="259" width="69.28515625" style="18" customWidth="1"/>
    <col min="260" max="260" width="7.42578125" style="18" customWidth="1"/>
    <col min="261" max="512" width="9.140625" style="18"/>
    <col min="513" max="513" width="5.85546875" style="18" customWidth="1"/>
    <col min="514" max="514" width="5.5703125" style="18" customWidth="1"/>
    <col min="515" max="515" width="69.28515625" style="18" customWidth="1"/>
    <col min="516" max="516" width="7.42578125" style="18" customWidth="1"/>
    <col min="517" max="768" width="9.140625" style="18"/>
    <col min="769" max="769" width="5.85546875" style="18" customWidth="1"/>
    <col min="770" max="770" width="5.5703125" style="18" customWidth="1"/>
    <col min="771" max="771" width="69.28515625" style="18" customWidth="1"/>
    <col min="772" max="772" width="7.42578125" style="18" customWidth="1"/>
    <col min="773" max="1024" width="9.140625" style="18"/>
    <col min="1025" max="1025" width="5.85546875" style="18" customWidth="1"/>
    <col min="1026" max="1026" width="5.5703125" style="18" customWidth="1"/>
    <col min="1027" max="1027" width="69.28515625" style="18" customWidth="1"/>
    <col min="1028" max="1028" width="7.42578125" style="18" customWidth="1"/>
    <col min="1029" max="1280" width="9.140625" style="18"/>
    <col min="1281" max="1281" width="5.85546875" style="18" customWidth="1"/>
    <col min="1282" max="1282" width="5.5703125" style="18" customWidth="1"/>
    <col min="1283" max="1283" width="69.28515625" style="18" customWidth="1"/>
    <col min="1284" max="1284" width="7.42578125" style="18" customWidth="1"/>
    <col min="1285" max="1536" width="9.140625" style="18"/>
    <col min="1537" max="1537" width="5.85546875" style="18" customWidth="1"/>
    <col min="1538" max="1538" width="5.5703125" style="18" customWidth="1"/>
    <col min="1539" max="1539" width="69.28515625" style="18" customWidth="1"/>
    <col min="1540" max="1540" width="7.42578125" style="18" customWidth="1"/>
    <col min="1541" max="1792" width="9.140625" style="18"/>
    <col min="1793" max="1793" width="5.85546875" style="18" customWidth="1"/>
    <col min="1794" max="1794" width="5.5703125" style="18" customWidth="1"/>
    <col min="1795" max="1795" width="69.28515625" style="18" customWidth="1"/>
    <col min="1796" max="1796" width="7.42578125" style="18" customWidth="1"/>
    <col min="1797" max="2048" width="9.140625" style="18"/>
    <col min="2049" max="2049" width="5.85546875" style="18" customWidth="1"/>
    <col min="2050" max="2050" width="5.5703125" style="18" customWidth="1"/>
    <col min="2051" max="2051" width="69.28515625" style="18" customWidth="1"/>
    <col min="2052" max="2052" width="7.42578125" style="18" customWidth="1"/>
    <col min="2053" max="2304" width="9.140625" style="18"/>
    <col min="2305" max="2305" width="5.85546875" style="18" customWidth="1"/>
    <col min="2306" max="2306" width="5.5703125" style="18" customWidth="1"/>
    <col min="2307" max="2307" width="69.28515625" style="18" customWidth="1"/>
    <col min="2308" max="2308" width="7.42578125" style="18" customWidth="1"/>
    <col min="2309" max="2560" width="9.140625" style="18"/>
    <col min="2561" max="2561" width="5.85546875" style="18" customWidth="1"/>
    <col min="2562" max="2562" width="5.5703125" style="18" customWidth="1"/>
    <col min="2563" max="2563" width="69.28515625" style="18" customWidth="1"/>
    <col min="2564" max="2564" width="7.42578125" style="18" customWidth="1"/>
    <col min="2565" max="2816" width="9.140625" style="18"/>
    <col min="2817" max="2817" width="5.85546875" style="18" customWidth="1"/>
    <col min="2818" max="2818" width="5.5703125" style="18" customWidth="1"/>
    <col min="2819" max="2819" width="69.28515625" style="18" customWidth="1"/>
    <col min="2820" max="2820" width="7.42578125" style="18" customWidth="1"/>
    <col min="2821" max="3072" width="9.140625" style="18"/>
    <col min="3073" max="3073" width="5.85546875" style="18" customWidth="1"/>
    <col min="3074" max="3074" width="5.5703125" style="18" customWidth="1"/>
    <col min="3075" max="3075" width="69.28515625" style="18" customWidth="1"/>
    <col min="3076" max="3076" width="7.42578125" style="18" customWidth="1"/>
    <col min="3077" max="3328" width="9.140625" style="18"/>
    <col min="3329" max="3329" width="5.85546875" style="18" customWidth="1"/>
    <col min="3330" max="3330" width="5.5703125" style="18" customWidth="1"/>
    <col min="3331" max="3331" width="69.28515625" style="18" customWidth="1"/>
    <col min="3332" max="3332" width="7.42578125" style="18" customWidth="1"/>
    <col min="3333" max="3584" width="9.140625" style="18"/>
    <col min="3585" max="3585" width="5.85546875" style="18" customWidth="1"/>
    <col min="3586" max="3586" width="5.5703125" style="18" customWidth="1"/>
    <col min="3587" max="3587" width="69.28515625" style="18" customWidth="1"/>
    <col min="3588" max="3588" width="7.42578125" style="18" customWidth="1"/>
    <col min="3589" max="3840" width="9.140625" style="18"/>
    <col min="3841" max="3841" width="5.85546875" style="18" customWidth="1"/>
    <col min="3842" max="3842" width="5.5703125" style="18" customWidth="1"/>
    <col min="3843" max="3843" width="69.28515625" style="18" customWidth="1"/>
    <col min="3844" max="3844" width="7.42578125" style="18" customWidth="1"/>
    <col min="3845" max="4096" width="9.140625" style="18"/>
    <col min="4097" max="4097" width="5.85546875" style="18" customWidth="1"/>
    <col min="4098" max="4098" width="5.5703125" style="18" customWidth="1"/>
    <col min="4099" max="4099" width="69.28515625" style="18" customWidth="1"/>
    <col min="4100" max="4100" width="7.42578125" style="18" customWidth="1"/>
    <col min="4101" max="4352" width="9.140625" style="18"/>
    <col min="4353" max="4353" width="5.85546875" style="18" customWidth="1"/>
    <col min="4354" max="4354" width="5.5703125" style="18" customWidth="1"/>
    <col min="4355" max="4355" width="69.28515625" style="18" customWidth="1"/>
    <col min="4356" max="4356" width="7.42578125" style="18" customWidth="1"/>
    <col min="4357" max="4608" width="9.140625" style="18"/>
    <col min="4609" max="4609" width="5.85546875" style="18" customWidth="1"/>
    <col min="4610" max="4610" width="5.5703125" style="18" customWidth="1"/>
    <col min="4611" max="4611" width="69.28515625" style="18" customWidth="1"/>
    <col min="4612" max="4612" width="7.42578125" style="18" customWidth="1"/>
    <col min="4613" max="4864" width="9.140625" style="18"/>
    <col min="4865" max="4865" width="5.85546875" style="18" customWidth="1"/>
    <col min="4866" max="4866" width="5.5703125" style="18" customWidth="1"/>
    <col min="4867" max="4867" width="69.28515625" style="18" customWidth="1"/>
    <col min="4868" max="4868" width="7.42578125" style="18" customWidth="1"/>
    <col min="4869" max="5120" width="9.140625" style="18"/>
    <col min="5121" max="5121" width="5.85546875" style="18" customWidth="1"/>
    <col min="5122" max="5122" width="5.5703125" style="18" customWidth="1"/>
    <col min="5123" max="5123" width="69.28515625" style="18" customWidth="1"/>
    <col min="5124" max="5124" width="7.42578125" style="18" customWidth="1"/>
    <col min="5125" max="5376" width="9.140625" style="18"/>
    <col min="5377" max="5377" width="5.85546875" style="18" customWidth="1"/>
    <col min="5378" max="5378" width="5.5703125" style="18" customWidth="1"/>
    <col min="5379" max="5379" width="69.28515625" style="18" customWidth="1"/>
    <col min="5380" max="5380" width="7.42578125" style="18" customWidth="1"/>
    <col min="5381" max="5632" width="9.140625" style="18"/>
    <col min="5633" max="5633" width="5.85546875" style="18" customWidth="1"/>
    <col min="5634" max="5634" width="5.5703125" style="18" customWidth="1"/>
    <col min="5635" max="5635" width="69.28515625" style="18" customWidth="1"/>
    <col min="5636" max="5636" width="7.42578125" style="18" customWidth="1"/>
    <col min="5637" max="5888" width="9.140625" style="18"/>
    <col min="5889" max="5889" width="5.85546875" style="18" customWidth="1"/>
    <col min="5890" max="5890" width="5.5703125" style="18" customWidth="1"/>
    <col min="5891" max="5891" width="69.28515625" style="18" customWidth="1"/>
    <col min="5892" max="5892" width="7.42578125" style="18" customWidth="1"/>
    <col min="5893" max="6144" width="9.140625" style="18"/>
    <col min="6145" max="6145" width="5.85546875" style="18" customWidth="1"/>
    <col min="6146" max="6146" width="5.5703125" style="18" customWidth="1"/>
    <col min="6147" max="6147" width="69.28515625" style="18" customWidth="1"/>
    <col min="6148" max="6148" width="7.42578125" style="18" customWidth="1"/>
    <col min="6149" max="6400" width="9.140625" style="18"/>
    <col min="6401" max="6401" width="5.85546875" style="18" customWidth="1"/>
    <col min="6402" max="6402" width="5.5703125" style="18" customWidth="1"/>
    <col min="6403" max="6403" width="69.28515625" style="18" customWidth="1"/>
    <col min="6404" max="6404" width="7.42578125" style="18" customWidth="1"/>
    <col min="6405" max="6656" width="9.140625" style="18"/>
    <col min="6657" max="6657" width="5.85546875" style="18" customWidth="1"/>
    <col min="6658" max="6658" width="5.5703125" style="18" customWidth="1"/>
    <col min="6659" max="6659" width="69.28515625" style="18" customWidth="1"/>
    <col min="6660" max="6660" width="7.42578125" style="18" customWidth="1"/>
    <col min="6661" max="6912" width="9.140625" style="18"/>
    <col min="6913" max="6913" width="5.85546875" style="18" customWidth="1"/>
    <col min="6914" max="6914" width="5.5703125" style="18" customWidth="1"/>
    <col min="6915" max="6915" width="69.28515625" style="18" customWidth="1"/>
    <col min="6916" max="6916" width="7.42578125" style="18" customWidth="1"/>
    <col min="6917" max="7168" width="9.140625" style="18"/>
    <col min="7169" max="7169" width="5.85546875" style="18" customWidth="1"/>
    <col min="7170" max="7170" width="5.5703125" style="18" customWidth="1"/>
    <col min="7171" max="7171" width="69.28515625" style="18" customWidth="1"/>
    <col min="7172" max="7172" width="7.42578125" style="18" customWidth="1"/>
    <col min="7173" max="7424" width="9.140625" style="18"/>
    <col min="7425" max="7425" width="5.85546875" style="18" customWidth="1"/>
    <col min="7426" max="7426" width="5.5703125" style="18" customWidth="1"/>
    <col min="7427" max="7427" width="69.28515625" style="18" customWidth="1"/>
    <col min="7428" max="7428" width="7.42578125" style="18" customWidth="1"/>
    <col min="7429" max="7680" width="9.140625" style="18"/>
    <col min="7681" max="7681" width="5.85546875" style="18" customWidth="1"/>
    <col min="7682" max="7682" width="5.5703125" style="18" customWidth="1"/>
    <col min="7683" max="7683" width="69.28515625" style="18" customWidth="1"/>
    <col min="7684" max="7684" width="7.42578125" style="18" customWidth="1"/>
    <col min="7685" max="7936" width="9.140625" style="18"/>
    <col min="7937" max="7937" width="5.85546875" style="18" customWidth="1"/>
    <col min="7938" max="7938" width="5.5703125" style="18" customWidth="1"/>
    <col min="7939" max="7939" width="69.28515625" style="18" customWidth="1"/>
    <col min="7940" max="7940" width="7.42578125" style="18" customWidth="1"/>
    <col min="7941" max="8192" width="9.140625" style="18"/>
    <col min="8193" max="8193" width="5.85546875" style="18" customWidth="1"/>
    <col min="8194" max="8194" width="5.5703125" style="18" customWidth="1"/>
    <col min="8195" max="8195" width="69.28515625" style="18" customWidth="1"/>
    <col min="8196" max="8196" width="7.42578125" style="18" customWidth="1"/>
    <col min="8197" max="8448" width="9.140625" style="18"/>
    <col min="8449" max="8449" width="5.85546875" style="18" customWidth="1"/>
    <col min="8450" max="8450" width="5.5703125" style="18" customWidth="1"/>
    <col min="8451" max="8451" width="69.28515625" style="18" customWidth="1"/>
    <col min="8452" max="8452" width="7.42578125" style="18" customWidth="1"/>
    <col min="8453" max="8704" width="9.140625" style="18"/>
    <col min="8705" max="8705" width="5.85546875" style="18" customWidth="1"/>
    <col min="8706" max="8706" width="5.5703125" style="18" customWidth="1"/>
    <col min="8707" max="8707" width="69.28515625" style="18" customWidth="1"/>
    <col min="8708" max="8708" width="7.42578125" style="18" customWidth="1"/>
    <col min="8709" max="8960" width="9.140625" style="18"/>
    <col min="8961" max="8961" width="5.85546875" style="18" customWidth="1"/>
    <col min="8962" max="8962" width="5.5703125" style="18" customWidth="1"/>
    <col min="8963" max="8963" width="69.28515625" style="18" customWidth="1"/>
    <col min="8964" max="8964" width="7.42578125" style="18" customWidth="1"/>
    <col min="8965" max="9216" width="9.140625" style="18"/>
    <col min="9217" max="9217" width="5.85546875" style="18" customWidth="1"/>
    <col min="9218" max="9218" width="5.5703125" style="18" customWidth="1"/>
    <col min="9219" max="9219" width="69.28515625" style="18" customWidth="1"/>
    <col min="9220" max="9220" width="7.42578125" style="18" customWidth="1"/>
    <col min="9221" max="9472" width="9.140625" style="18"/>
    <col min="9473" max="9473" width="5.85546875" style="18" customWidth="1"/>
    <col min="9474" max="9474" width="5.5703125" style="18" customWidth="1"/>
    <col min="9475" max="9475" width="69.28515625" style="18" customWidth="1"/>
    <col min="9476" max="9476" width="7.42578125" style="18" customWidth="1"/>
    <col min="9477" max="9728" width="9.140625" style="18"/>
    <col min="9729" max="9729" width="5.85546875" style="18" customWidth="1"/>
    <col min="9730" max="9730" width="5.5703125" style="18" customWidth="1"/>
    <col min="9731" max="9731" width="69.28515625" style="18" customWidth="1"/>
    <col min="9732" max="9732" width="7.42578125" style="18" customWidth="1"/>
    <col min="9733" max="9984" width="9.140625" style="18"/>
    <col min="9985" max="9985" width="5.85546875" style="18" customWidth="1"/>
    <col min="9986" max="9986" width="5.5703125" style="18" customWidth="1"/>
    <col min="9987" max="9987" width="69.28515625" style="18" customWidth="1"/>
    <col min="9988" max="9988" width="7.42578125" style="18" customWidth="1"/>
    <col min="9989" max="10240" width="9.140625" style="18"/>
    <col min="10241" max="10241" width="5.85546875" style="18" customWidth="1"/>
    <col min="10242" max="10242" width="5.5703125" style="18" customWidth="1"/>
    <col min="10243" max="10243" width="69.28515625" style="18" customWidth="1"/>
    <col min="10244" max="10244" width="7.42578125" style="18" customWidth="1"/>
    <col min="10245" max="10496" width="9.140625" style="18"/>
    <col min="10497" max="10497" width="5.85546875" style="18" customWidth="1"/>
    <col min="10498" max="10498" width="5.5703125" style="18" customWidth="1"/>
    <col min="10499" max="10499" width="69.28515625" style="18" customWidth="1"/>
    <col min="10500" max="10500" width="7.42578125" style="18" customWidth="1"/>
    <col min="10501" max="10752" width="9.140625" style="18"/>
    <col min="10753" max="10753" width="5.85546875" style="18" customWidth="1"/>
    <col min="10754" max="10754" width="5.5703125" style="18" customWidth="1"/>
    <col min="10755" max="10755" width="69.28515625" style="18" customWidth="1"/>
    <col min="10756" max="10756" width="7.42578125" style="18" customWidth="1"/>
    <col min="10757" max="11008" width="9.140625" style="18"/>
    <col min="11009" max="11009" width="5.85546875" style="18" customWidth="1"/>
    <col min="11010" max="11010" width="5.5703125" style="18" customWidth="1"/>
    <col min="11011" max="11011" width="69.28515625" style="18" customWidth="1"/>
    <col min="11012" max="11012" width="7.42578125" style="18" customWidth="1"/>
    <col min="11013" max="11264" width="9.140625" style="18"/>
    <col min="11265" max="11265" width="5.85546875" style="18" customWidth="1"/>
    <col min="11266" max="11266" width="5.5703125" style="18" customWidth="1"/>
    <col min="11267" max="11267" width="69.28515625" style="18" customWidth="1"/>
    <col min="11268" max="11268" width="7.42578125" style="18" customWidth="1"/>
    <col min="11269" max="11520" width="9.140625" style="18"/>
    <col min="11521" max="11521" width="5.85546875" style="18" customWidth="1"/>
    <col min="11522" max="11522" width="5.5703125" style="18" customWidth="1"/>
    <col min="11523" max="11523" width="69.28515625" style="18" customWidth="1"/>
    <col min="11524" max="11524" width="7.42578125" style="18" customWidth="1"/>
    <col min="11525" max="11776" width="9.140625" style="18"/>
    <col min="11777" max="11777" width="5.85546875" style="18" customWidth="1"/>
    <col min="11778" max="11778" width="5.5703125" style="18" customWidth="1"/>
    <col min="11779" max="11779" width="69.28515625" style="18" customWidth="1"/>
    <col min="11780" max="11780" width="7.42578125" style="18" customWidth="1"/>
    <col min="11781" max="12032" width="9.140625" style="18"/>
    <col min="12033" max="12033" width="5.85546875" style="18" customWidth="1"/>
    <col min="12034" max="12034" width="5.5703125" style="18" customWidth="1"/>
    <col min="12035" max="12035" width="69.28515625" style="18" customWidth="1"/>
    <col min="12036" max="12036" width="7.42578125" style="18" customWidth="1"/>
    <col min="12037" max="12288" width="9.140625" style="18"/>
    <col min="12289" max="12289" width="5.85546875" style="18" customWidth="1"/>
    <col min="12290" max="12290" width="5.5703125" style="18" customWidth="1"/>
    <col min="12291" max="12291" width="69.28515625" style="18" customWidth="1"/>
    <col min="12292" max="12292" width="7.42578125" style="18" customWidth="1"/>
    <col min="12293" max="12544" width="9.140625" style="18"/>
    <col min="12545" max="12545" width="5.85546875" style="18" customWidth="1"/>
    <col min="12546" max="12546" width="5.5703125" style="18" customWidth="1"/>
    <col min="12547" max="12547" width="69.28515625" style="18" customWidth="1"/>
    <col min="12548" max="12548" width="7.42578125" style="18" customWidth="1"/>
    <col min="12549" max="12800" width="9.140625" style="18"/>
    <col min="12801" max="12801" width="5.85546875" style="18" customWidth="1"/>
    <col min="12802" max="12802" width="5.5703125" style="18" customWidth="1"/>
    <col min="12803" max="12803" width="69.28515625" style="18" customWidth="1"/>
    <col min="12804" max="12804" width="7.42578125" style="18" customWidth="1"/>
    <col min="12805" max="13056" width="9.140625" style="18"/>
    <col min="13057" max="13057" width="5.85546875" style="18" customWidth="1"/>
    <col min="13058" max="13058" width="5.5703125" style="18" customWidth="1"/>
    <col min="13059" max="13059" width="69.28515625" style="18" customWidth="1"/>
    <col min="13060" max="13060" width="7.42578125" style="18" customWidth="1"/>
    <col min="13061" max="13312" width="9.140625" style="18"/>
    <col min="13313" max="13313" width="5.85546875" style="18" customWidth="1"/>
    <col min="13314" max="13314" width="5.5703125" style="18" customWidth="1"/>
    <col min="13315" max="13315" width="69.28515625" style="18" customWidth="1"/>
    <col min="13316" max="13316" width="7.42578125" style="18" customWidth="1"/>
    <col min="13317" max="13568" width="9.140625" style="18"/>
    <col min="13569" max="13569" width="5.85546875" style="18" customWidth="1"/>
    <col min="13570" max="13570" width="5.5703125" style="18" customWidth="1"/>
    <col min="13571" max="13571" width="69.28515625" style="18" customWidth="1"/>
    <col min="13572" max="13572" width="7.42578125" style="18" customWidth="1"/>
    <col min="13573" max="13824" width="9.140625" style="18"/>
    <col min="13825" max="13825" width="5.85546875" style="18" customWidth="1"/>
    <col min="13826" max="13826" width="5.5703125" style="18" customWidth="1"/>
    <col min="13827" max="13827" width="69.28515625" style="18" customWidth="1"/>
    <col min="13828" max="13828" width="7.42578125" style="18" customWidth="1"/>
    <col min="13829" max="14080" width="9.140625" style="18"/>
    <col min="14081" max="14081" width="5.85546875" style="18" customWidth="1"/>
    <col min="14082" max="14082" width="5.5703125" style="18" customWidth="1"/>
    <col min="14083" max="14083" width="69.28515625" style="18" customWidth="1"/>
    <col min="14084" max="14084" width="7.42578125" style="18" customWidth="1"/>
    <col min="14085" max="14336" width="9.140625" style="18"/>
    <col min="14337" max="14337" width="5.85546875" style="18" customWidth="1"/>
    <col min="14338" max="14338" width="5.5703125" style="18" customWidth="1"/>
    <col min="14339" max="14339" width="69.28515625" style="18" customWidth="1"/>
    <col min="14340" max="14340" width="7.42578125" style="18" customWidth="1"/>
    <col min="14341" max="14592" width="9.140625" style="18"/>
    <col min="14593" max="14593" width="5.85546875" style="18" customWidth="1"/>
    <col min="14594" max="14594" width="5.5703125" style="18" customWidth="1"/>
    <col min="14595" max="14595" width="69.28515625" style="18" customWidth="1"/>
    <col min="14596" max="14596" width="7.42578125" style="18" customWidth="1"/>
    <col min="14597" max="14848" width="9.140625" style="18"/>
    <col min="14849" max="14849" width="5.85546875" style="18" customWidth="1"/>
    <col min="14850" max="14850" width="5.5703125" style="18" customWidth="1"/>
    <col min="14851" max="14851" width="69.28515625" style="18" customWidth="1"/>
    <col min="14852" max="14852" width="7.42578125" style="18" customWidth="1"/>
    <col min="14853" max="15104" width="9.140625" style="18"/>
    <col min="15105" max="15105" width="5.85546875" style="18" customWidth="1"/>
    <col min="15106" max="15106" width="5.5703125" style="18" customWidth="1"/>
    <col min="15107" max="15107" width="69.28515625" style="18" customWidth="1"/>
    <col min="15108" max="15108" width="7.42578125" style="18" customWidth="1"/>
    <col min="15109" max="15360" width="9.140625" style="18"/>
    <col min="15361" max="15361" width="5.85546875" style="18" customWidth="1"/>
    <col min="15362" max="15362" width="5.5703125" style="18" customWidth="1"/>
    <col min="15363" max="15363" width="69.28515625" style="18" customWidth="1"/>
    <col min="15364" max="15364" width="7.42578125" style="18" customWidth="1"/>
    <col min="15365" max="15616" width="9.140625" style="18"/>
    <col min="15617" max="15617" width="5.85546875" style="18" customWidth="1"/>
    <col min="15618" max="15618" width="5.5703125" style="18" customWidth="1"/>
    <col min="15619" max="15619" width="69.28515625" style="18" customWidth="1"/>
    <col min="15620" max="15620" width="7.42578125" style="18" customWidth="1"/>
    <col min="15621" max="15872" width="9.140625" style="18"/>
    <col min="15873" max="15873" width="5.85546875" style="18" customWidth="1"/>
    <col min="15874" max="15874" width="5.5703125" style="18" customWidth="1"/>
    <col min="15875" max="15875" width="69.28515625" style="18" customWidth="1"/>
    <col min="15876" max="15876" width="7.42578125" style="18" customWidth="1"/>
    <col min="15877" max="16128" width="9.140625" style="18"/>
    <col min="16129" max="16129" width="5.85546875" style="18" customWidth="1"/>
    <col min="16130" max="16130" width="5.5703125" style="18" customWidth="1"/>
    <col min="16131" max="16131" width="69.28515625" style="18" customWidth="1"/>
    <col min="16132" max="16132" width="7.42578125" style="18" customWidth="1"/>
    <col min="16133" max="16384" width="9.140625" style="18"/>
  </cols>
  <sheetData>
    <row r="1" spans="1:5" ht="21" customHeight="1">
      <c r="A1" s="299" t="s">
        <v>184</v>
      </c>
      <c r="B1" s="299"/>
      <c r="C1" s="299"/>
      <c r="D1" s="299"/>
    </row>
    <row r="2" spans="1:5" ht="21" customHeight="1">
      <c r="A2" s="81"/>
      <c r="B2" s="81"/>
      <c r="C2" s="81"/>
      <c r="D2" s="81"/>
    </row>
    <row r="3" spans="1:5">
      <c r="A3" s="19" t="s">
        <v>28</v>
      </c>
    </row>
    <row r="4" spans="1:5">
      <c r="A4" s="19"/>
    </row>
    <row r="5" spans="1:5">
      <c r="B5" s="18" t="s">
        <v>163</v>
      </c>
    </row>
    <row r="6" spans="1:5">
      <c r="B6" s="251" t="s">
        <v>164</v>
      </c>
      <c r="C6" s="251"/>
      <c r="D6" s="251"/>
    </row>
    <row r="8" spans="1:5">
      <c r="B8" s="25" t="s">
        <v>29</v>
      </c>
      <c r="C8" s="25" t="s">
        <v>7</v>
      </c>
      <c r="D8" s="26" t="s">
        <v>30</v>
      </c>
    </row>
    <row r="9" spans="1:5">
      <c r="B9" s="304">
        <v>1</v>
      </c>
      <c r="C9" s="20" t="s">
        <v>58</v>
      </c>
      <c r="D9" s="302">
        <v>2</v>
      </c>
    </row>
    <row r="10" spans="1:5">
      <c r="B10" s="305"/>
      <c r="C10" s="138" t="s">
        <v>59</v>
      </c>
      <c r="D10" s="303"/>
    </row>
    <row r="11" spans="1:5">
      <c r="B11" s="27">
        <v>2</v>
      </c>
      <c r="C11" s="137" t="s">
        <v>70</v>
      </c>
      <c r="D11" s="28">
        <v>2</v>
      </c>
    </row>
    <row r="12" spans="1:5">
      <c r="B12" s="27">
        <v>3</v>
      </c>
      <c r="C12" s="29" t="s">
        <v>72</v>
      </c>
      <c r="D12" s="28">
        <v>2</v>
      </c>
    </row>
    <row r="13" spans="1:5">
      <c r="B13" s="27">
        <v>4</v>
      </c>
      <c r="C13" s="137" t="s">
        <v>62</v>
      </c>
      <c r="D13" s="28">
        <v>2</v>
      </c>
    </row>
    <row r="14" spans="1:5">
      <c r="B14" s="27">
        <v>5</v>
      </c>
      <c r="C14" s="137" t="s">
        <v>60</v>
      </c>
      <c r="D14" s="28">
        <v>1</v>
      </c>
    </row>
    <row r="15" spans="1:5">
      <c r="B15" s="27">
        <v>6</v>
      </c>
      <c r="C15" s="137" t="s">
        <v>63</v>
      </c>
      <c r="D15" s="28">
        <v>1</v>
      </c>
    </row>
    <row r="16" spans="1:5" s="20" customFormat="1" ht="21.75" thickBot="1">
      <c r="B16" s="300" t="s">
        <v>6</v>
      </c>
      <c r="C16" s="301"/>
      <c r="D16" s="30">
        <f>SUM(D9:D15)</f>
        <v>10</v>
      </c>
      <c r="E16" s="18"/>
    </row>
    <row r="17" ht="21.75" thickTop="1"/>
  </sheetData>
  <mergeCells count="5">
    <mergeCell ref="A1:D1"/>
    <mergeCell ref="B6:D6"/>
    <mergeCell ref="B16:C16"/>
    <mergeCell ref="D9:D10"/>
    <mergeCell ref="B9:B10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8369"/>
  <sheetViews>
    <sheetView topLeftCell="C74" zoomScale="120" zoomScaleNormal="120" workbookViewId="0">
      <selection activeCell="H87" sqref="H87"/>
    </sheetView>
  </sheetViews>
  <sheetFormatPr defaultColWidth="15" defaultRowHeight="18.75"/>
  <cols>
    <col min="1" max="1" width="4" style="131" bestFit="1" customWidth="1"/>
    <col min="2" max="2" width="36" style="131" customWidth="1"/>
    <col min="3" max="3" width="19.28515625" style="131" customWidth="1"/>
    <col min="4" max="12" width="4.42578125" style="2" bestFit="1" customWidth="1"/>
    <col min="13" max="13" width="4.5703125" style="2" bestFit="1" customWidth="1"/>
    <col min="14" max="19" width="8.28515625" style="2" hidden="1" customWidth="1"/>
    <col min="20" max="20" width="5.42578125" style="2" customWidth="1"/>
    <col min="21" max="21" width="5.7109375" style="2" customWidth="1"/>
    <col min="22" max="23" width="6" style="23" customWidth="1"/>
    <col min="24" max="26" width="4.42578125" style="24" bestFit="1" customWidth="1"/>
    <col min="27" max="16384" width="15" style="2"/>
  </cols>
  <sheetData>
    <row r="1" spans="1:26" s="104" customFormat="1" ht="21">
      <c r="A1" s="97" t="s">
        <v>29</v>
      </c>
      <c r="B1" s="97" t="s">
        <v>0</v>
      </c>
      <c r="C1" s="97" t="s">
        <v>54</v>
      </c>
      <c r="D1" s="98">
        <v>1.1000000000000001</v>
      </c>
      <c r="E1" s="98">
        <v>1.2</v>
      </c>
      <c r="F1" s="98">
        <v>1.3</v>
      </c>
      <c r="G1" s="99">
        <v>2.1</v>
      </c>
      <c r="H1" s="99">
        <v>2.2000000000000002</v>
      </c>
      <c r="I1" s="100">
        <v>3.1</v>
      </c>
      <c r="J1" s="100">
        <v>3.2</v>
      </c>
      <c r="K1" s="100">
        <v>3.3</v>
      </c>
      <c r="L1" s="100">
        <v>3.4</v>
      </c>
      <c r="M1" s="100">
        <v>3.5</v>
      </c>
      <c r="N1" s="101">
        <v>4.0999999999999996</v>
      </c>
      <c r="O1" s="101" t="s">
        <v>1</v>
      </c>
      <c r="P1" s="101">
        <v>4.2</v>
      </c>
      <c r="Q1" s="101" t="s">
        <v>2</v>
      </c>
      <c r="R1" s="102">
        <v>4.3</v>
      </c>
      <c r="S1" s="102">
        <v>4.4000000000000004</v>
      </c>
      <c r="T1" s="134">
        <v>4.0999999999999996</v>
      </c>
      <c r="U1" s="134">
        <v>4.2</v>
      </c>
      <c r="V1" s="134">
        <v>4.3</v>
      </c>
      <c r="W1" s="134">
        <v>4.4000000000000004</v>
      </c>
      <c r="X1" s="103">
        <v>5.0999999999999996</v>
      </c>
      <c r="Y1" s="103">
        <v>5.2</v>
      </c>
      <c r="Z1" s="103">
        <v>5.3</v>
      </c>
    </row>
    <row r="2" spans="1:26">
      <c r="A2" s="130">
        <v>1</v>
      </c>
      <c r="B2" s="130" t="s">
        <v>37</v>
      </c>
      <c r="C2" s="130" t="s">
        <v>56</v>
      </c>
      <c r="D2" s="91">
        <v>5</v>
      </c>
      <c r="E2" s="91">
        <v>5</v>
      </c>
      <c r="F2" s="91">
        <v>5</v>
      </c>
      <c r="G2" s="92">
        <v>4</v>
      </c>
      <c r="H2" s="92">
        <v>4</v>
      </c>
      <c r="I2" s="93">
        <v>3</v>
      </c>
      <c r="J2" s="93">
        <v>5</v>
      </c>
      <c r="K2" s="93">
        <v>5</v>
      </c>
      <c r="L2" s="93">
        <v>5</v>
      </c>
      <c r="M2" s="93">
        <v>4</v>
      </c>
      <c r="N2" s="94"/>
      <c r="O2" s="94"/>
      <c r="P2" s="94"/>
      <c r="Q2" s="94"/>
      <c r="R2" s="95"/>
      <c r="S2" s="95"/>
      <c r="T2" s="135">
        <v>4</v>
      </c>
      <c r="U2" s="135">
        <v>5</v>
      </c>
      <c r="V2" s="135">
        <v>5</v>
      </c>
      <c r="W2" s="135">
        <v>5</v>
      </c>
      <c r="X2" s="96">
        <v>5</v>
      </c>
      <c r="Y2" s="96">
        <v>5</v>
      </c>
      <c r="Z2" s="96">
        <v>5</v>
      </c>
    </row>
    <row r="3" spans="1:26">
      <c r="A3" s="130">
        <v>2</v>
      </c>
      <c r="B3" s="130" t="s">
        <v>49</v>
      </c>
      <c r="C3" s="130" t="s">
        <v>56</v>
      </c>
      <c r="D3" s="91">
        <v>5</v>
      </c>
      <c r="E3" s="91">
        <v>5</v>
      </c>
      <c r="F3" s="91">
        <v>5</v>
      </c>
      <c r="G3" s="92">
        <v>5</v>
      </c>
      <c r="H3" s="92">
        <v>5</v>
      </c>
      <c r="I3" s="93">
        <v>5</v>
      </c>
      <c r="J3" s="93">
        <v>5</v>
      </c>
      <c r="K3" s="93">
        <v>5</v>
      </c>
      <c r="L3" s="93">
        <v>5</v>
      </c>
      <c r="M3" s="93">
        <v>5</v>
      </c>
      <c r="N3" s="94"/>
      <c r="O3" s="94"/>
      <c r="P3" s="94"/>
      <c r="Q3" s="94"/>
      <c r="R3" s="95"/>
      <c r="S3" s="95"/>
      <c r="T3" s="135">
        <v>1</v>
      </c>
      <c r="U3" s="135">
        <v>4</v>
      </c>
      <c r="V3" s="135">
        <v>5</v>
      </c>
      <c r="W3" s="135">
        <v>5</v>
      </c>
      <c r="X3" s="96">
        <v>4</v>
      </c>
      <c r="Y3" s="96">
        <v>4</v>
      </c>
      <c r="Z3" s="96">
        <v>4</v>
      </c>
    </row>
    <row r="4" spans="1:26">
      <c r="A4" s="130">
        <v>3</v>
      </c>
      <c r="B4" s="130" t="s">
        <v>49</v>
      </c>
      <c r="C4" s="130" t="s">
        <v>56</v>
      </c>
      <c r="D4" s="91">
        <v>5</v>
      </c>
      <c r="E4" s="91">
        <v>3</v>
      </c>
      <c r="F4" s="91">
        <v>3</v>
      </c>
      <c r="G4" s="92">
        <v>5</v>
      </c>
      <c r="H4" s="92">
        <v>5</v>
      </c>
      <c r="I4" s="93">
        <v>4</v>
      </c>
      <c r="J4" s="93">
        <v>3</v>
      </c>
      <c r="K4" s="93">
        <v>4</v>
      </c>
      <c r="L4" s="93">
        <v>4</v>
      </c>
      <c r="M4" s="93">
        <v>4</v>
      </c>
      <c r="N4" s="94"/>
      <c r="O4" s="94"/>
      <c r="P4" s="94"/>
      <c r="Q4" s="94"/>
      <c r="R4" s="95"/>
      <c r="S4" s="95"/>
      <c r="T4" s="135">
        <v>2</v>
      </c>
      <c r="U4" s="135">
        <v>4</v>
      </c>
      <c r="V4" s="135">
        <v>4</v>
      </c>
      <c r="W4" s="135">
        <v>4</v>
      </c>
      <c r="X4" s="96">
        <v>4</v>
      </c>
      <c r="Y4" s="96">
        <v>4</v>
      </c>
      <c r="Z4" s="96">
        <v>5</v>
      </c>
    </row>
    <row r="5" spans="1:26">
      <c r="A5" s="130">
        <v>4</v>
      </c>
      <c r="B5" s="130" t="s">
        <v>49</v>
      </c>
      <c r="C5" s="130" t="s">
        <v>56</v>
      </c>
      <c r="D5" s="91">
        <v>4</v>
      </c>
      <c r="E5" s="91">
        <v>3</v>
      </c>
      <c r="F5" s="91">
        <v>2</v>
      </c>
      <c r="G5" s="92">
        <v>4</v>
      </c>
      <c r="H5" s="92">
        <v>3</v>
      </c>
      <c r="I5" s="93">
        <v>3</v>
      </c>
      <c r="J5" s="93">
        <v>3</v>
      </c>
      <c r="K5" s="93">
        <v>4</v>
      </c>
      <c r="L5" s="93">
        <v>4</v>
      </c>
      <c r="M5" s="93">
        <v>4</v>
      </c>
      <c r="N5" s="94"/>
      <c r="O5" s="94"/>
      <c r="P5" s="94"/>
      <c r="Q5" s="94"/>
      <c r="R5" s="95"/>
      <c r="S5" s="95"/>
      <c r="T5" s="135">
        <v>2</v>
      </c>
      <c r="U5" s="135">
        <v>4</v>
      </c>
      <c r="V5" s="135">
        <v>5</v>
      </c>
      <c r="W5" s="135">
        <v>5</v>
      </c>
      <c r="X5" s="96">
        <v>3</v>
      </c>
      <c r="Y5" s="96">
        <v>4</v>
      </c>
      <c r="Z5" s="96">
        <v>4</v>
      </c>
    </row>
    <row r="6" spans="1:26">
      <c r="A6" s="130">
        <v>5</v>
      </c>
      <c r="B6" s="130" t="s">
        <v>49</v>
      </c>
      <c r="C6" s="130" t="s">
        <v>56</v>
      </c>
      <c r="D6" s="91">
        <v>5</v>
      </c>
      <c r="E6" s="91">
        <v>4</v>
      </c>
      <c r="F6" s="91">
        <v>4</v>
      </c>
      <c r="G6" s="92">
        <v>4</v>
      </c>
      <c r="H6" s="92">
        <v>4</v>
      </c>
      <c r="I6" s="93">
        <v>4</v>
      </c>
      <c r="J6" s="93">
        <v>4</v>
      </c>
      <c r="K6" s="93">
        <v>4</v>
      </c>
      <c r="L6" s="93">
        <v>4</v>
      </c>
      <c r="M6" s="93">
        <v>4</v>
      </c>
      <c r="N6" s="94"/>
      <c r="O6" s="94"/>
      <c r="P6" s="94"/>
      <c r="Q6" s="94"/>
      <c r="R6" s="95"/>
      <c r="S6" s="95"/>
      <c r="T6" s="135">
        <v>4</v>
      </c>
      <c r="U6" s="135">
        <v>4</v>
      </c>
      <c r="V6" s="135">
        <v>4</v>
      </c>
      <c r="W6" s="135">
        <v>4</v>
      </c>
      <c r="X6" s="96">
        <v>4</v>
      </c>
      <c r="Y6" s="96">
        <v>4</v>
      </c>
      <c r="Z6" s="96">
        <v>4</v>
      </c>
    </row>
    <row r="7" spans="1:26">
      <c r="A7" s="130">
        <v>6</v>
      </c>
      <c r="B7" s="130" t="s">
        <v>38</v>
      </c>
      <c r="C7" s="130" t="s">
        <v>56</v>
      </c>
      <c r="D7" s="91">
        <v>4</v>
      </c>
      <c r="E7" s="91">
        <v>3</v>
      </c>
      <c r="F7" s="91">
        <v>4</v>
      </c>
      <c r="G7" s="92">
        <v>4</v>
      </c>
      <c r="H7" s="92">
        <v>4</v>
      </c>
      <c r="I7" s="93">
        <v>4</v>
      </c>
      <c r="J7" s="93">
        <v>4</v>
      </c>
      <c r="K7" s="93">
        <v>2</v>
      </c>
      <c r="L7" s="93">
        <v>4</v>
      </c>
      <c r="M7" s="93">
        <v>4</v>
      </c>
      <c r="N7" s="94"/>
      <c r="O7" s="94"/>
      <c r="P7" s="94"/>
      <c r="Q7" s="94"/>
      <c r="R7" s="95"/>
      <c r="S7" s="95"/>
      <c r="T7" s="135">
        <v>2</v>
      </c>
      <c r="U7" s="135">
        <v>3</v>
      </c>
      <c r="V7" s="135">
        <v>4</v>
      </c>
      <c r="W7" s="135">
        <v>4</v>
      </c>
      <c r="X7" s="96">
        <v>4</v>
      </c>
      <c r="Y7" s="96">
        <v>4</v>
      </c>
      <c r="Z7" s="96">
        <v>4</v>
      </c>
    </row>
    <row r="8" spans="1:26">
      <c r="A8" s="130">
        <v>7</v>
      </c>
      <c r="B8" s="130" t="s">
        <v>35</v>
      </c>
      <c r="C8" s="130" t="s">
        <v>56</v>
      </c>
      <c r="D8" s="91">
        <v>5</v>
      </c>
      <c r="E8" s="91">
        <v>5</v>
      </c>
      <c r="F8" s="91">
        <v>5</v>
      </c>
      <c r="G8" s="92">
        <v>5</v>
      </c>
      <c r="H8" s="92">
        <v>5</v>
      </c>
      <c r="I8" s="93">
        <v>5</v>
      </c>
      <c r="J8" s="93">
        <v>5</v>
      </c>
      <c r="K8" s="93">
        <v>5</v>
      </c>
      <c r="L8" s="93">
        <v>5</v>
      </c>
      <c r="M8" s="93">
        <v>5</v>
      </c>
      <c r="N8" s="94"/>
      <c r="O8" s="94"/>
      <c r="P8" s="94"/>
      <c r="Q8" s="94"/>
      <c r="R8" s="95"/>
      <c r="S8" s="95"/>
      <c r="T8" s="135">
        <v>1</v>
      </c>
      <c r="U8" s="135">
        <v>5</v>
      </c>
      <c r="V8" s="135">
        <v>5</v>
      </c>
      <c r="W8" s="135">
        <v>5</v>
      </c>
      <c r="X8" s="96">
        <v>5</v>
      </c>
      <c r="Y8" s="96">
        <v>4</v>
      </c>
      <c r="Z8" s="96">
        <v>5</v>
      </c>
    </row>
    <row r="9" spans="1:26">
      <c r="A9" s="130">
        <v>8</v>
      </c>
      <c r="B9" s="130" t="s">
        <v>39</v>
      </c>
      <c r="C9" s="130" t="s">
        <v>56</v>
      </c>
      <c r="D9" s="91">
        <v>4</v>
      </c>
      <c r="E9" s="91">
        <v>4</v>
      </c>
      <c r="F9" s="91">
        <v>4</v>
      </c>
      <c r="G9" s="92">
        <v>4</v>
      </c>
      <c r="H9" s="92">
        <v>4</v>
      </c>
      <c r="I9" s="93">
        <v>4</v>
      </c>
      <c r="J9" s="93">
        <v>3</v>
      </c>
      <c r="K9" s="93">
        <v>4</v>
      </c>
      <c r="L9" s="93">
        <v>4</v>
      </c>
      <c r="M9" s="93">
        <v>4</v>
      </c>
      <c r="N9" s="94"/>
      <c r="O9" s="94"/>
      <c r="P9" s="94"/>
      <c r="Q9" s="94"/>
      <c r="R9" s="95"/>
      <c r="S9" s="95"/>
      <c r="T9" s="135">
        <v>1</v>
      </c>
      <c r="U9" s="135">
        <v>4</v>
      </c>
      <c r="V9" s="135">
        <v>5</v>
      </c>
      <c r="W9" s="135">
        <v>4</v>
      </c>
      <c r="X9" s="96">
        <v>3</v>
      </c>
      <c r="Y9" s="96">
        <v>4</v>
      </c>
      <c r="Z9" s="96">
        <v>4</v>
      </c>
    </row>
    <row r="10" spans="1:26">
      <c r="A10" s="130">
        <v>9</v>
      </c>
      <c r="B10" s="130" t="s">
        <v>39</v>
      </c>
      <c r="C10" s="130" t="s">
        <v>56</v>
      </c>
      <c r="D10" s="91">
        <v>4</v>
      </c>
      <c r="E10" s="91">
        <v>2</v>
      </c>
      <c r="F10" s="91">
        <v>4</v>
      </c>
      <c r="G10" s="92">
        <v>5</v>
      </c>
      <c r="H10" s="92">
        <v>5</v>
      </c>
      <c r="I10" s="93">
        <v>5</v>
      </c>
      <c r="J10" s="93">
        <v>5</v>
      </c>
      <c r="K10" s="93">
        <v>5</v>
      </c>
      <c r="L10" s="93">
        <v>5</v>
      </c>
      <c r="M10" s="93">
        <v>5</v>
      </c>
      <c r="N10" s="94"/>
      <c r="O10" s="94"/>
      <c r="P10" s="94"/>
      <c r="Q10" s="94"/>
      <c r="R10" s="95"/>
      <c r="S10" s="95"/>
      <c r="T10" s="135">
        <v>1</v>
      </c>
      <c r="U10" s="135">
        <v>4</v>
      </c>
      <c r="V10" s="135">
        <v>4</v>
      </c>
      <c r="W10" s="135">
        <v>4</v>
      </c>
      <c r="X10" s="96">
        <v>4</v>
      </c>
      <c r="Y10" s="96">
        <v>4</v>
      </c>
      <c r="Z10" s="96">
        <v>4</v>
      </c>
    </row>
    <row r="11" spans="1:26">
      <c r="A11" s="130">
        <v>10</v>
      </c>
      <c r="B11" s="130" t="s">
        <v>67</v>
      </c>
      <c r="C11" s="130" t="s">
        <v>56</v>
      </c>
      <c r="D11" s="91">
        <v>4</v>
      </c>
      <c r="E11" s="91">
        <v>4</v>
      </c>
      <c r="F11" s="91">
        <v>4</v>
      </c>
      <c r="G11" s="92">
        <v>4</v>
      </c>
      <c r="H11" s="92">
        <v>4</v>
      </c>
      <c r="I11" s="93">
        <v>4</v>
      </c>
      <c r="J11" s="93">
        <v>4</v>
      </c>
      <c r="K11" s="93">
        <v>4</v>
      </c>
      <c r="L11" s="93">
        <v>4</v>
      </c>
      <c r="M11" s="93">
        <v>4</v>
      </c>
      <c r="N11" s="94"/>
      <c r="O11" s="94"/>
      <c r="P11" s="94"/>
      <c r="Q11" s="94"/>
      <c r="R11" s="95"/>
      <c r="S11" s="95"/>
      <c r="T11" s="135">
        <v>2</v>
      </c>
      <c r="U11" s="135">
        <v>4</v>
      </c>
      <c r="V11" s="135">
        <v>3</v>
      </c>
      <c r="W11" s="135">
        <v>4</v>
      </c>
      <c r="X11" s="96">
        <v>3</v>
      </c>
      <c r="Y11" s="96">
        <v>3</v>
      </c>
      <c r="Z11" s="96">
        <v>3</v>
      </c>
    </row>
    <row r="12" spans="1:26">
      <c r="A12" s="130">
        <v>11</v>
      </c>
      <c r="B12" s="130" t="s">
        <v>37</v>
      </c>
      <c r="C12" s="130" t="s">
        <v>56</v>
      </c>
      <c r="D12" s="91">
        <v>4</v>
      </c>
      <c r="E12" s="91">
        <v>4</v>
      </c>
      <c r="F12" s="91">
        <v>4</v>
      </c>
      <c r="G12" s="92">
        <v>4</v>
      </c>
      <c r="H12" s="92">
        <v>4</v>
      </c>
      <c r="I12" s="93">
        <v>4</v>
      </c>
      <c r="J12" s="93">
        <v>4</v>
      </c>
      <c r="K12" s="93">
        <v>4</v>
      </c>
      <c r="L12" s="93">
        <v>4</v>
      </c>
      <c r="M12" s="93">
        <v>4</v>
      </c>
      <c r="N12" s="94"/>
      <c r="O12" s="94"/>
      <c r="P12" s="94"/>
      <c r="Q12" s="94"/>
      <c r="R12" s="95"/>
      <c r="S12" s="95"/>
      <c r="T12" s="135">
        <v>4</v>
      </c>
      <c r="U12" s="135">
        <v>4</v>
      </c>
      <c r="V12" s="135">
        <v>4</v>
      </c>
      <c r="W12" s="135">
        <v>4</v>
      </c>
      <c r="X12" s="96">
        <v>4</v>
      </c>
      <c r="Y12" s="96">
        <v>4</v>
      </c>
      <c r="Z12" s="96">
        <v>4</v>
      </c>
    </row>
    <row r="13" spans="1:26">
      <c r="A13" s="130">
        <v>12</v>
      </c>
      <c r="B13" s="130" t="s">
        <v>74</v>
      </c>
      <c r="C13" s="130" t="s">
        <v>56</v>
      </c>
      <c r="D13" s="91">
        <v>4</v>
      </c>
      <c r="E13" s="91">
        <v>5</v>
      </c>
      <c r="F13" s="91">
        <v>5</v>
      </c>
      <c r="G13" s="92">
        <v>5</v>
      </c>
      <c r="H13" s="92">
        <v>5</v>
      </c>
      <c r="I13" s="93">
        <v>5</v>
      </c>
      <c r="J13" s="93">
        <v>5</v>
      </c>
      <c r="K13" s="93">
        <v>4</v>
      </c>
      <c r="L13" s="93">
        <v>4</v>
      </c>
      <c r="M13" s="93">
        <v>4</v>
      </c>
      <c r="N13" s="94"/>
      <c r="O13" s="94"/>
      <c r="P13" s="94"/>
      <c r="Q13" s="94"/>
      <c r="R13" s="95"/>
      <c r="S13" s="95"/>
      <c r="T13" s="135">
        <v>2</v>
      </c>
      <c r="U13" s="135">
        <v>4</v>
      </c>
      <c r="V13" s="135">
        <v>5</v>
      </c>
      <c r="W13" s="135">
        <v>5</v>
      </c>
      <c r="X13" s="96">
        <v>5</v>
      </c>
      <c r="Y13" s="96">
        <v>5</v>
      </c>
      <c r="Z13" s="96">
        <v>5</v>
      </c>
    </row>
    <row r="14" spans="1:26">
      <c r="A14" s="130">
        <v>13</v>
      </c>
      <c r="B14" s="130" t="s">
        <v>37</v>
      </c>
      <c r="C14" s="130" t="s">
        <v>56</v>
      </c>
      <c r="D14" s="91">
        <v>4</v>
      </c>
      <c r="E14" s="91">
        <v>4</v>
      </c>
      <c r="F14" s="91">
        <v>5</v>
      </c>
      <c r="G14" s="92">
        <v>5</v>
      </c>
      <c r="H14" s="92">
        <v>5</v>
      </c>
      <c r="I14" s="93">
        <v>5</v>
      </c>
      <c r="J14" s="93">
        <v>5</v>
      </c>
      <c r="K14" s="93">
        <v>5</v>
      </c>
      <c r="L14" s="93">
        <v>4</v>
      </c>
      <c r="M14" s="93">
        <v>5</v>
      </c>
      <c r="N14" s="94"/>
      <c r="O14" s="94"/>
      <c r="P14" s="94"/>
      <c r="Q14" s="94"/>
      <c r="R14" s="95"/>
      <c r="S14" s="95"/>
      <c r="T14" s="135">
        <v>1</v>
      </c>
      <c r="U14" s="135">
        <v>4</v>
      </c>
      <c r="V14" s="135">
        <v>5</v>
      </c>
      <c r="W14" s="135">
        <v>5</v>
      </c>
      <c r="X14" s="96">
        <v>3</v>
      </c>
      <c r="Y14" s="96">
        <v>3</v>
      </c>
      <c r="Z14" s="96">
        <v>5</v>
      </c>
    </row>
    <row r="15" spans="1:26">
      <c r="A15" s="130">
        <v>14</v>
      </c>
      <c r="B15" s="130" t="s">
        <v>57</v>
      </c>
      <c r="C15" s="130" t="s">
        <v>56</v>
      </c>
      <c r="D15" s="91">
        <v>5</v>
      </c>
      <c r="E15" s="91">
        <v>5</v>
      </c>
      <c r="F15" s="91">
        <v>5</v>
      </c>
      <c r="G15" s="92">
        <v>5</v>
      </c>
      <c r="H15" s="92">
        <v>5</v>
      </c>
      <c r="I15" s="93">
        <v>5</v>
      </c>
      <c r="J15" s="93">
        <v>5</v>
      </c>
      <c r="K15" s="93">
        <v>5</v>
      </c>
      <c r="L15" s="93">
        <v>5</v>
      </c>
      <c r="M15" s="93">
        <v>5</v>
      </c>
      <c r="N15" s="94"/>
      <c r="O15" s="94"/>
      <c r="P15" s="94"/>
      <c r="Q15" s="94"/>
      <c r="R15" s="95"/>
      <c r="S15" s="95"/>
      <c r="T15" s="135">
        <v>5</v>
      </c>
      <c r="U15" s="135">
        <v>5</v>
      </c>
      <c r="V15" s="135">
        <v>5</v>
      </c>
      <c r="W15" s="135">
        <v>5</v>
      </c>
      <c r="X15" s="96">
        <v>5</v>
      </c>
      <c r="Y15" s="96">
        <v>5</v>
      </c>
      <c r="Z15" s="96">
        <v>5</v>
      </c>
    </row>
    <row r="16" spans="1:26">
      <c r="A16" s="130">
        <v>15</v>
      </c>
      <c r="B16" s="130" t="s">
        <v>64</v>
      </c>
      <c r="C16" s="130" t="s">
        <v>56</v>
      </c>
      <c r="D16" s="91">
        <v>5</v>
      </c>
      <c r="E16" s="91">
        <v>5</v>
      </c>
      <c r="F16" s="91">
        <v>5</v>
      </c>
      <c r="G16" s="92">
        <v>5</v>
      </c>
      <c r="H16" s="92">
        <v>5</v>
      </c>
      <c r="I16" s="93">
        <v>5</v>
      </c>
      <c r="J16" s="93">
        <v>4</v>
      </c>
      <c r="K16" s="93">
        <v>5</v>
      </c>
      <c r="L16" s="93">
        <v>4</v>
      </c>
      <c r="M16" s="93">
        <v>5</v>
      </c>
      <c r="N16" s="94"/>
      <c r="O16" s="94"/>
      <c r="P16" s="94"/>
      <c r="Q16" s="94"/>
      <c r="R16" s="95"/>
      <c r="S16" s="95"/>
      <c r="T16" s="135">
        <v>2</v>
      </c>
      <c r="U16" s="135">
        <v>4</v>
      </c>
      <c r="V16" s="135">
        <v>5</v>
      </c>
      <c r="W16" s="135">
        <v>5</v>
      </c>
      <c r="X16" s="96">
        <v>4</v>
      </c>
      <c r="Y16" s="96">
        <v>4</v>
      </c>
      <c r="Z16" s="96">
        <v>4</v>
      </c>
    </row>
    <row r="17" spans="1:26">
      <c r="A17" s="130">
        <v>16</v>
      </c>
      <c r="B17" s="130" t="s">
        <v>74</v>
      </c>
      <c r="C17" s="130" t="s">
        <v>56</v>
      </c>
      <c r="D17" s="91">
        <v>4</v>
      </c>
      <c r="E17" s="91">
        <v>4</v>
      </c>
      <c r="F17" s="91">
        <v>4</v>
      </c>
      <c r="G17" s="92">
        <v>4</v>
      </c>
      <c r="H17" s="92">
        <v>4</v>
      </c>
      <c r="I17" s="93">
        <v>3</v>
      </c>
      <c r="J17" s="93">
        <v>4</v>
      </c>
      <c r="K17" s="93">
        <v>4</v>
      </c>
      <c r="L17" s="93">
        <v>4</v>
      </c>
      <c r="M17" s="93">
        <v>4</v>
      </c>
      <c r="N17" s="94"/>
      <c r="O17" s="94"/>
      <c r="P17" s="94"/>
      <c r="Q17" s="94"/>
      <c r="R17" s="95"/>
      <c r="S17" s="95"/>
      <c r="T17" s="135">
        <v>4</v>
      </c>
      <c r="U17" s="135">
        <v>4</v>
      </c>
      <c r="V17" s="135">
        <v>4</v>
      </c>
      <c r="W17" s="135">
        <v>4</v>
      </c>
      <c r="X17" s="96">
        <v>4</v>
      </c>
      <c r="Y17" s="96">
        <v>4</v>
      </c>
      <c r="Z17" s="96">
        <v>4</v>
      </c>
    </row>
    <row r="18" spans="1:26">
      <c r="A18" s="130">
        <v>17</v>
      </c>
      <c r="B18" s="130" t="s">
        <v>49</v>
      </c>
      <c r="C18" s="130" t="s">
        <v>56</v>
      </c>
      <c r="D18" s="91">
        <v>5</v>
      </c>
      <c r="E18" s="91">
        <v>5</v>
      </c>
      <c r="F18" s="91">
        <v>5</v>
      </c>
      <c r="G18" s="92">
        <v>5</v>
      </c>
      <c r="H18" s="92">
        <v>5</v>
      </c>
      <c r="I18" s="93">
        <v>5</v>
      </c>
      <c r="J18" s="93">
        <v>5</v>
      </c>
      <c r="K18" s="93">
        <v>5</v>
      </c>
      <c r="L18" s="93">
        <v>5</v>
      </c>
      <c r="M18" s="93">
        <v>5</v>
      </c>
      <c r="N18" s="94"/>
      <c r="O18" s="94"/>
      <c r="P18" s="94"/>
      <c r="Q18" s="94"/>
      <c r="R18" s="95"/>
      <c r="S18" s="95"/>
      <c r="T18" s="135">
        <v>2</v>
      </c>
      <c r="U18" s="135">
        <v>4</v>
      </c>
      <c r="V18" s="135">
        <v>3</v>
      </c>
      <c r="W18" s="135">
        <v>5</v>
      </c>
      <c r="X18" s="96">
        <v>4</v>
      </c>
      <c r="Y18" s="96">
        <v>5</v>
      </c>
      <c r="Z18" s="96">
        <v>5</v>
      </c>
    </row>
    <row r="19" spans="1:26">
      <c r="A19" s="130">
        <v>18</v>
      </c>
      <c r="B19" s="130" t="s">
        <v>74</v>
      </c>
      <c r="C19" s="130" t="s">
        <v>56</v>
      </c>
      <c r="D19" s="91">
        <v>5</v>
      </c>
      <c r="E19" s="91">
        <v>5</v>
      </c>
      <c r="F19" s="91">
        <v>5</v>
      </c>
      <c r="G19" s="92">
        <v>5</v>
      </c>
      <c r="H19" s="92">
        <v>5</v>
      </c>
      <c r="I19" s="93">
        <v>5</v>
      </c>
      <c r="J19" s="93">
        <v>5</v>
      </c>
      <c r="K19" s="93">
        <v>5</v>
      </c>
      <c r="L19" s="93">
        <v>5</v>
      </c>
      <c r="M19" s="93">
        <v>5</v>
      </c>
      <c r="N19" s="94"/>
      <c r="O19" s="94"/>
      <c r="P19" s="94"/>
      <c r="Q19" s="94"/>
      <c r="R19" s="95"/>
      <c r="S19" s="95"/>
      <c r="T19" s="135">
        <v>5</v>
      </c>
      <c r="U19" s="135">
        <v>5</v>
      </c>
      <c r="V19" s="135">
        <v>5</v>
      </c>
      <c r="W19" s="135">
        <v>5</v>
      </c>
      <c r="X19" s="96">
        <v>5</v>
      </c>
      <c r="Y19" s="96">
        <v>5</v>
      </c>
      <c r="Z19" s="96">
        <v>5</v>
      </c>
    </row>
    <row r="20" spans="1:26">
      <c r="A20" s="130">
        <v>19</v>
      </c>
      <c r="B20" s="130" t="s">
        <v>66</v>
      </c>
      <c r="C20" s="130" t="s">
        <v>56</v>
      </c>
      <c r="D20" s="91">
        <v>5</v>
      </c>
      <c r="E20" s="91">
        <v>5</v>
      </c>
      <c r="F20" s="91">
        <v>5</v>
      </c>
      <c r="G20" s="92">
        <v>5</v>
      </c>
      <c r="H20" s="92">
        <v>5</v>
      </c>
      <c r="I20" s="93">
        <v>5</v>
      </c>
      <c r="J20" s="93">
        <v>3</v>
      </c>
      <c r="K20" s="93">
        <v>5</v>
      </c>
      <c r="L20" s="93">
        <v>5</v>
      </c>
      <c r="M20" s="93">
        <v>5</v>
      </c>
      <c r="N20" s="94"/>
      <c r="O20" s="94"/>
      <c r="P20" s="94"/>
      <c r="Q20" s="94"/>
      <c r="R20" s="95"/>
      <c r="S20" s="95"/>
      <c r="T20" s="135">
        <v>1</v>
      </c>
      <c r="U20" s="135">
        <v>4</v>
      </c>
      <c r="V20" s="135">
        <v>4</v>
      </c>
      <c r="W20" s="135">
        <v>4</v>
      </c>
      <c r="X20" s="96">
        <v>4</v>
      </c>
      <c r="Y20" s="96">
        <v>5</v>
      </c>
      <c r="Z20" s="96">
        <v>5</v>
      </c>
    </row>
    <row r="21" spans="1:26">
      <c r="A21" s="130">
        <v>20</v>
      </c>
      <c r="B21" s="130" t="s">
        <v>34</v>
      </c>
      <c r="C21" s="130" t="s">
        <v>56</v>
      </c>
      <c r="D21" s="91">
        <v>4</v>
      </c>
      <c r="E21" s="91">
        <v>3</v>
      </c>
      <c r="F21" s="91">
        <v>3</v>
      </c>
      <c r="G21" s="92">
        <v>4</v>
      </c>
      <c r="H21" s="92">
        <v>4</v>
      </c>
      <c r="I21" s="93">
        <v>3</v>
      </c>
      <c r="J21" s="93">
        <v>3</v>
      </c>
      <c r="K21" s="93">
        <v>5</v>
      </c>
      <c r="L21" s="93">
        <v>5</v>
      </c>
      <c r="M21" s="93">
        <v>4</v>
      </c>
      <c r="N21" s="94"/>
      <c r="O21" s="94"/>
      <c r="P21" s="94"/>
      <c r="Q21" s="94"/>
      <c r="R21" s="95"/>
      <c r="S21" s="95"/>
      <c r="T21" s="135">
        <v>3</v>
      </c>
      <c r="U21" s="135">
        <v>4</v>
      </c>
      <c r="V21" s="135">
        <v>4</v>
      </c>
      <c r="W21" s="135">
        <v>4</v>
      </c>
      <c r="X21" s="96">
        <v>4</v>
      </c>
      <c r="Y21" s="96">
        <v>4</v>
      </c>
      <c r="Z21" s="96">
        <v>4</v>
      </c>
    </row>
    <row r="22" spans="1:26">
      <c r="A22" s="130">
        <v>21</v>
      </c>
      <c r="B22" s="130" t="s">
        <v>37</v>
      </c>
      <c r="C22" s="130" t="s">
        <v>56</v>
      </c>
      <c r="D22" s="91">
        <v>4</v>
      </c>
      <c r="E22" s="91">
        <v>4</v>
      </c>
      <c r="F22" s="91">
        <v>4</v>
      </c>
      <c r="G22" s="92">
        <v>4</v>
      </c>
      <c r="H22" s="92">
        <v>4</v>
      </c>
      <c r="I22" s="93">
        <v>4</v>
      </c>
      <c r="J22" s="93">
        <v>4</v>
      </c>
      <c r="K22" s="93">
        <v>4</v>
      </c>
      <c r="L22" s="93">
        <v>4</v>
      </c>
      <c r="M22" s="93">
        <v>4</v>
      </c>
      <c r="N22" s="94"/>
      <c r="O22" s="94"/>
      <c r="P22" s="94"/>
      <c r="Q22" s="94"/>
      <c r="R22" s="95"/>
      <c r="S22" s="95"/>
      <c r="T22" s="135">
        <v>1</v>
      </c>
      <c r="U22" s="135">
        <v>4</v>
      </c>
      <c r="V22" s="135">
        <v>4</v>
      </c>
      <c r="W22" s="135">
        <v>4</v>
      </c>
      <c r="X22" s="96">
        <v>3</v>
      </c>
      <c r="Y22" s="96">
        <v>3</v>
      </c>
      <c r="Z22" s="96">
        <v>3</v>
      </c>
    </row>
    <row r="23" spans="1:26">
      <c r="A23" s="130">
        <v>22</v>
      </c>
      <c r="B23" s="130" t="s">
        <v>65</v>
      </c>
      <c r="C23" s="130" t="s">
        <v>56</v>
      </c>
      <c r="D23" s="91">
        <v>4</v>
      </c>
      <c r="E23" s="91">
        <v>3</v>
      </c>
      <c r="F23" s="91">
        <v>5</v>
      </c>
      <c r="G23" s="92">
        <v>4</v>
      </c>
      <c r="H23" s="92">
        <v>4</v>
      </c>
      <c r="I23" s="93">
        <v>5</v>
      </c>
      <c r="J23" s="93">
        <v>5</v>
      </c>
      <c r="K23" s="93">
        <v>5</v>
      </c>
      <c r="L23" s="93">
        <v>5</v>
      </c>
      <c r="M23" s="93">
        <v>5</v>
      </c>
      <c r="N23" s="94"/>
      <c r="O23" s="94"/>
      <c r="P23" s="94"/>
      <c r="Q23" s="94"/>
      <c r="R23" s="95"/>
      <c r="S23" s="95"/>
      <c r="T23" s="135">
        <v>1</v>
      </c>
      <c r="U23" s="135">
        <v>3</v>
      </c>
      <c r="V23" s="135">
        <v>4</v>
      </c>
      <c r="W23" s="135">
        <v>5</v>
      </c>
      <c r="X23" s="96">
        <v>3</v>
      </c>
      <c r="Y23" s="96">
        <v>4</v>
      </c>
      <c r="Z23" s="96">
        <v>5</v>
      </c>
    </row>
    <row r="24" spans="1:26">
      <c r="A24" s="130">
        <v>23</v>
      </c>
      <c r="B24" s="130" t="s">
        <v>37</v>
      </c>
      <c r="C24" s="130" t="s">
        <v>56</v>
      </c>
      <c r="D24" s="91">
        <v>4</v>
      </c>
      <c r="E24" s="91">
        <v>4</v>
      </c>
      <c r="F24" s="91">
        <v>4</v>
      </c>
      <c r="G24" s="92">
        <v>4</v>
      </c>
      <c r="H24" s="92">
        <v>4</v>
      </c>
      <c r="I24" s="93">
        <v>5</v>
      </c>
      <c r="J24" s="93">
        <v>3</v>
      </c>
      <c r="K24" s="93">
        <v>5</v>
      </c>
      <c r="L24" s="93">
        <v>5</v>
      </c>
      <c r="M24" s="93">
        <v>5</v>
      </c>
      <c r="N24" s="94"/>
      <c r="O24" s="94"/>
      <c r="P24" s="94"/>
      <c r="Q24" s="94"/>
      <c r="R24" s="95"/>
      <c r="S24" s="95"/>
      <c r="T24" s="135">
        <v>2</v>
      </c>
      <c r="U24" s="135">
        <v>3</v>
      </c>
      <c r="V24" s="135">
        <v>4</v>
      </c>
      <c r="W24" s="135">
        <v>4</v>
      </c>
      <c r="X24" s="96">
        <v>5</v>
      </c>
      <c r="Y24" s="96">
        <v>4</v>
      </c>
      <c r="Z24" s="96">
        <v>4</v>
      </c>
    </row>
    <row r="25" spans="1:26">
      <c r="A25" s="130">
        <v>24</v>
      </c>
      <c r="B25" s="130" t="s">
        <v>37</v>
      </c>
      <c r="C25" s="130" t="s">
        <v>56</v>
      </c>
      <c r="D25" s="91">
        <v>4</v>
      </c>
      <c r="E25" s="91">
        <v>4</v>
      </c>
      <c r="F25" s="91">
        <v>4</v>
      </c>
      <c r="G25" s="92">
        <v>4</v>
      </c>
      <c r="H25" s="92">
        <v>4</v>
      </c>
      <c r="I25" s="93">
        <v>4</v>
      </c>
      <c r="J25" s="93">
        <v>3</v>
      </c>
      <c r="K25" s="93">
        <v>4</v>
      </c>
      <c r="L25" s="93">
        <v>4</v>
      </c>
      <c r="M25" s="93">
        <v>4</v>
      </c>
      <c r="N25" s="94"/>
      <c r="O25" s="94"/>
      <c r="P25" s="94"/>
      <c r="Q25" s="94"/>
      <c r="R25" s="95"/>
      <c r="S25" s="95"/>
      <c r="T25" s="135">
        <v>2</v>
      </c>
      <c r="U25" s="135">
        <v>3</v>
      </c>
      <c r="V25" s="135">
        <v>3</v>
      </c>
      <c r="W25" s="135">
        <v>4</v>
      </c>
      <c r="X25" s="96">
        <v>3</v>
      </c>
      <c r="Y25" s="96">
        <v>3</v>
      </c>
      <c r="Z25" s="96">
        <v>4</v>
      </c>
    </row>
    <row r="26" spans="1:26">
      <c r="A26" s="130">
        <v>25</v>
      </c>
      <c r="B26" s="130" t="s">
        <v>37</v>
      </c>
      <c r="C26" s="130" t="s">
        <v>56</v>
      </c>
      <c r="D26" s="91">
        <v>5</v>
      </c>
      <c r="E26" s="91">
        <v>5</v>
      </c>
      <c r="F26" s="91">
        <v>5</v>
      </c>
      <c r="G26" s="92">
        <v>5</v>
      </c>
      <c r="H26" s="92">
        <v>5</v>
      </c>
      <c r="I26" s="93">
        <v>5</v>
      </c>
      <c r="J26" s="93">
        <v>5</v>
      </c>
      <c r="K26" s="93">
        <v>5</v>
      </c>
      <c r="L26" s="93">
        <v>5</v>
      </c>
      <c r="M26" s="93">
        <v>5</v>
      </c>
      <c r="N26" s="94"/>
      <c r="O26" s="94"/>
      <c r="P26" s="94"/>
      <c r="Q26" s="94"/>
      <c r="R26" s="95"/>
      <c r="S26" s="95"/>
      <c r="T26" s="135">
        <v>3</v>
      </c>
      <c r="U26" s="135">
        <v>4</v>
      </c>
      <c r="V26" s="135">
        <v>5</v>
      </c>
      <c r="W26" s="135">
        <v>4</v>
      </c>
      <c r="X26" s="96">
        <v>4</v>
      </c>
      <c r="Y26" s="96">
        <v>4</v>
      </c>
      <c r="Z26" s="96">
        <v>4</v>
      </c>
    </row>
    <row r="27" spans="1:26">
      <c r="A27" s="130">
        <v>26</v>
      </c>
      <c r="B27" s="130" t="s">
        <v>65</v>
      </c>
      <c r="C27" s="130" t="s">
        <v>56</v>
      </c>
      <c r="D27" s="91">
        <v>4</v>
      </c>
      <c r="E27" s="91">
        <v>4</v>
      </c>
      <c r="F27" s="91">
        <v>4</v>
      </c>
      <c r="G27" s="92">
        <v>4</v>
      </c>
      <c r="H27" s="92">
        <v>4</v>
      </c>
      <c r="I27" s="93">
        <v>5</v>
      </c>
      <c r="J27" s="93">
        <v>4</v>
      </c>
      <c r="K27" s="93">
        <v>4</v>
      </c>
      <c r="L27" s="93">
        <v>4</v>
      </c>
      <c r="M27" s="93">
        <v>4</v>
      </c>
      <c r="N27" s="94"/>
      <c r="O27" s="94"/>
      <c r="P27" s="94"/>
      <c r="Q27" s="94"/>
      <c r="R27" s="95"/>
      <c r="S27" s="95"/>
      <c r="T27" s="135">
        <v>2</v>
      </c>
      <c r="U27" s="135">
        <v>5</v>
      </c>
      <c r="V27" s="135">
        <v>4</v>
      </c>
      <c r="W27" s="135">
        <v>4</v>
      </c>
      <c r="X27" s="96">
        <v>4</v>
      </c>
      <c r="Y27" s="96">
        <v>4</v>
      </c>
      <c r="Z27" s="96">
        <v>4</v>
      </c>
    </row>
    <row r="28" spans="1:26">
      <c r="A28" s="130">
        <v>27</v>
      </c>
      <c r="B28" s="130" t="s">
        <v>39</v>
      </c>
      <c r="C28" s="130" t="s">
        <v>56</v>
      </c>
      <c r="D28" s="91">
        <v>4</v>
      </c>
      <c r="E28" s="91">
        <v>5</v>
      </c>
      <c r="F28" s="91">
        <v>5</v>
      </c>
      <c r="G28" s="92">
        <v>4</v>
      </c>
      <c r="H28" s="92">
        <v>4</v>
      </c>
      <c r="I28" s="93">
        <v>4</v>
      </c>
      <c r="J28" s="93">
        <v>2</v>
      </c>
      <c r="K28" s="93">
        <v>5</v>
      </c>
      <c r="L28" s="93">
        <v>5</v>
      </c>
      <c r="M28" s="93">
        <v>5</v>
      </c>
      <c r="N28" s="94"/>
      <c r="O28" s="94"/>
      <c r="P28" s="94"/>
      <c r="Q28" s="94"/>
      <c r="R28" s="95"/>
      <c r="S28" s="95"/>
      <c r="T28" s="135">
        <v>4</v>
      </c>
      <c r="U28" s="135">
        <v>4</v>
      </c>
      <c r="V28" s="135">
        <v>5</v>
      </c>
      <c r="W28" s="135">
        <v>4</v>
      </c>
      <c r="X28" s="96">
        <v>3</v>
      </c>
      <c r="Y28" s="96">
        <v>5</v>
      </c>
      <c r="Z28" s="96">
        <v>5</v>
      </c>
    </row>
    <row r="29" spans="1:26">
      <c r="A29" s="130">
        <v>28</v>
      </c>
      <c r="B29" s="130" t="s">
        <v>49</v>
      </c>
      <c r="C29" s="130" t="s">
        <v>56</v>
      </c>
      <c r="D29" s="91">
        <v>4</v>
      </c>
      <c r="E29" s="91">
        <v>4</v>
      </c>
      <c r="F29" s="91">
        <v>4</v>
      </c>
      <c r="G29" s="92">
        <v>5</v>
      </c>
      <c r="H29" s="92">
        <v>5</v>
      </c>
      <c r="I29" s="93">
        <v>4</v>
      </c>
      <c r="J29" s="93">
        <v>4</v>
      </c>
      <c r="K29" s="93">
        <v>4</v>
      </c>
      <c r="L29" s="93">
        <v>4</v>
      </c>
      <c r="M29" s="93">
        <v>4</v>
      </c>
      <c r="N29" s="94"/>
      <c r="O29" s="94"/>
      <c r="P29" s="94"/>
      <c r="Q29" s="94"/>
      <c r="R29" s="95"/>
      <c r="S29" s="95"/>
      <c r="T29" s="135">
        <v>2</v>
      </c>
      <c r="U29" s="135">
        <v>4</v>
      </c>
      <c r="V29" s="135">
        <v>4</v>
      </c>
      <c r="W29" s="135">
        <v>4</v>
      </c>
      <c r="X29" s="96">
        <v>5</v>
      </c>
      <c r="Y29" s="96">
        <v>5</v>
      </c>
      <c r="Z29" s="96">
        <v>5</v>
      </c>
    </row>
    <row r="30" spans="1:26">
      <c r="A30" s="130">
        <v>29</v>
      </c>
      <c r="B30" s="130" t="s">
        <v>57</v>
      </c>
      <c r="C30" s="130" t="s">
        <v>56</v>
      </c>
      <c r="D30" s="91">
        <v>4</v>
      </c>
      <c r="E30" s="91">
        <v>4</v>
      </c>
      <c r="F30" s="91">
        <v>4</v>
      </c>
      <c r="G30" s="92">
        <v>4</v>
      </c>
      <c r="H30" s="92">
        <v>4</v>
      </c>
      <c r="I30" s="93">
        <v>4</v>
      </c>
      <c r="J30" s="93">
        <v>4</v>
      </c>
      <c r="K30" s="93">
        <v>4</v>
      </c>
      <c r="L30" s="93">
        <v>4</v>
      </c>
      <c r="M30" s="93">
        <v>4</v>
      </c>
      <c r="N30" s="94"/>
      <c r="O30" s="94"/>
      <c r="P30" s="94"/>
      <c r="Q30" s="94"/>
      <c r="R30" s="95"/>
      <c r="S30" s="95"/>
      <c r="T30" s="135">
        <v>1</v>
      </c>
      <c r="U30" s="135">
        <v>3</v>
      </c>
      <c r="V30" s="135">
        <v>4</v>
      </c>
      <c r="W30" s="135">
        <v>4</v>
      </c>
      <c r="X30" s="96">
        <v>2</v>
      </c>
      <c r="Y30" s="96">
        <v>2</v>
      </c>
      <c r="Z30" s="96">
        <v>4</v>
      </c>
    </row>
    <row r="31" spans="1:26">
      <c r="A31" s="130">
        <v>30</v>
      </c>
      <c r="B31" s="130" t="s">
        <v>37</v>
      </c>
      <c r="C31" s="130" t="s">
        <v>56</v>
      </c>
      <c r="D31" s="91">
        <v>5</v>
      </c>
      <c r="E31" s="91">
        <v>5</v>
      </c>
      <c r="F31" s="91">
        <v>5</v>
      </c>
      <c r="G31" s="92">
        <v>5</v>
      </c>
      <c r="H31" s="92">
        <v>5</v>
      </c>
      <c r="I31" s="93">
        <v>5</v>
      </c>
      <c r="J31" s="93">
        <v>5</v>
      </c>
      <c r="K31" s="93">
        <v>5</v>
      </c>
      <c r="L31" s="93">
        <v>5</v>
      </c>
      <c r="M31" s="93">
        <v>5</v>
      </c>
      <c r="N31" s="94"/>
      <c r="O31" s="94"/>
      <c r="P31" s="94"/>
      <c r="Q31" s="94"/>
      <c r="R31" s="95"/>
      <c r="S31" s="95"/>
      <c r="T31" s="135">
        <v>1</v>
      </c>
      <c r="U31" s="135">
        <v>3</v>
      </c>
      <c r="V31" s="135">
        <v>5</v>
      </c>
      <c r="W31" s="135">
        <v>4</v>
      </c>
      <c r="X31" s="96">
        <v>3</v>
      </c>
      <c r="Y31" s="96">
        <v>2</v>
      </c>
      <c r="Z31" s="96">
        <v>3</v>
      </c>
    </row>
    <row r="32" spans="1:26">
      <c r="A32" s="130">
        <v>31</v>
      </c>
      <c r="B32" s="130" t="s">
        <v>39</v>
      </c>
      <c r="C32" s="130" t="s">
        <v>56</v>
      </c>
      <c r="D32" s="91">
        <v>5</v>
      </c>
      <c r="E32" s="91">
        <v>5</v>
      </c>
      <c r="F32" s="91">
        <v>5</v>
      </c>
      <c r="G32" s="92">
        <v>5</v>
      </c>
      <c r="H32" s="92">
        <v>5</v>
      </c>
      <c r="I32" s="93">
        <v>5</v>
      </c>
      <c r="J32" s="93">
        <v>5</v>
      </c>
      <c r="K32" s="93">
        <v>5</v>
      </c>
      <c r="L32" s="93">
        <v>5</v>
      </c>
      <c r="M32" s="93">
        <v>5</v>
      </c>
      <c r="N32" s="94"/>
      <c r="O32" s="94"/>
      <c r="P32" s="94"/>
      <c r="Q32" s="94"/>
      <c r="R32" s="95"/>
      <c r="S32" s="95"/>
      <c r="T32" s="135">
        <v>2</v>
      </c>
      <c r="U32" s="135">
        <v>3</v>
      </c>
      <c r="V32" s="135">
        <v>3</v>
      </c>
      <c r="W32" s="135">
        <v>4</v>
      </c>
      <c r="X32" s="96">
        <v>3</v>
      </c>
      <c r="Y32" s="96">
        <v>3</v>
      </c>
      <c r="Z32" s="96">
        <v>3</v>
      </c>
    </row>
    <row r="33" spans="1:26">
      <c r="A33" s="130">
        <v>32</v>
      </c>
      <c r="B33" s="130" t="s">
        <v>35</v>
      </c>
      <c r="C33" s="130" t="s">
        <v>56</v>
      </c>
      <c r="D33" s="91">
        <v>5</v>
      </c>
      <c r="E33" s="91">
        <v>5</v>
      </c>
      <c r="F33" s="91">
        <v>5</v>
      </c>
      <c r="G33" s="92">
        <v>5</v>
      </c>
      <c r="H33" s="92">
        <v>5</v>
      </c>
      <c r="I33" s="93">
        <v>5</v>
      </c>
      <c r="J33" s="93">
        <v>5</v>
      </c>
      <c r="K33" s="93">
        <v>5</v>
      </c>
      <c r="L33" s="93">
        <v>5</v>
      </c>
      <c r="M33" s="93">
        <v>5</v>
      </c>
      <c r="N33" s="94"/>
      <c r="O33" s="94"/>
      <c r="P33" s="94"/>
      <c r="Q33" s="94"/>
      <c r="R33" s="95"/>
      <c r="S33" s="95"/>
      <c r="T33" s="135">
        <v>2</v>
      </c>
      <c r="U33" s="135">
        <v>4</v>
      </c>
      <c r="V33" s="135">
        <v>5</v>
      </c>
      <c r="W33" s="135">
        <v>4</v>
      </c>
      <c r="X33" s="96">
        <v>5</v>
      </c>
      <c r="Y33" s="96">
        <v>5</v>
      </c>
      <c r="Z33" s="96">
        <v>5</v>
      </c>
    </row>
    <row r="34" spans="1:26">
      <c r="A34" s="130">
        <v>33</v>
      </c>
      <c r="B34" s="130" t="s">
        <v>57</v>
      </c>
      <c r="C34" s="130" t="s">
        <v>56</v>
      </c>
      <c r="D34" s="91">
        <v>5</v>
      </c>
      <c r="E34" s="91">
        <v>5</v>
      </c>
      <c r="F34" s="91">
        <v>5</v>
      </c>
      <c r="G34" s="92">
        <v>5</v>
      </c>
      <c r="H34" s="92">
        <v>5</v>
      </c>
      <c r="I34" s="93">
        <v>5</v>
      </c>
      <c r="J34" s="93">
        <v>5</v>
      </c>
      <c r="K34" s="93">
        <v>5</v>
      </c>
      <c r="L34" s="93">
        <v>5</v>
      </c>
      <c r="M34" s="93">
        <v>5</v>
      </c>
      <c r="N34" s="94"/>
      <c r="O34" s="94"/>
      <c r="P34" s="94"/>
      <c r="Q34" s="94"/>
      <c r="R34" s="95"/>
      <c r="S34" s="95"/>
      <c r="T34" s="135">
        <v>1</v>
      </c>
      <c r="U34" s="135">
        <v>4</v>
      </c>
      <c r="V34" s="135">
        <v>5</v>
      </c>
      <c r="W34" s="135">
        <v>5</v>
      </c>
      <c r="X34" s="96">
        <v>4</v>
      </c>
      <c r="Y34" s="96">
        <v>4</v>
      </c>
      <c r="Z34" s="96">
        <v>4</v>
      </c>
    </row>
    <row r="35" spans="1:26">
      <c r="A35" s="130">
        <v>34</v>
      </c>
      <c r="B35" s="130" t="s">
        <v>57</v>
      </c>
      <c r="C35" s="130" t="s">
        <v>56</v>
      </c>
      <c r="D35" s="91">
        <v>5</v>
      </c>
      <c r="E35" s="91">
        <v>5</v>
      </c>
      <c r="F35" s="91">
        <v>5</v>
      </c>
      <c r="G35" s="92">
        <v>5</v>
      </c>
      <c r="H35" s="92">
        <v>5</v>
      </c>
      <c r="I35" s="93">
        <v>5</v>
      </c>
      <c r="J35" s="93">
        <v>5</v>
      </c>
      <c r="K35" s="93">
        <v>5</v>
      </c>
      <c r="L35" s="93">
        <v>4</v>
      </c>
      <c r="M35" s="93">
        <v>5</v>
      </c>
      <c r="N35" s="94"/>
      <c r="O35" s="94"/>
      <c r="P35" s="94"/>
      <c r="Q35" s="94"/>
      <c r="R35" s="95"/>
      <c r="S35" s="95"/>
      <c r="T35" s="135">
        <v>1</v>
      </c>
      <c r="U35" s="135">
        <v>3</v>
      </c>
      <c r="V35" s="135">
        <v>5</v>
      </c>
      <c r="W35" s="135">
        <v>5</v>
      </c>
      <c r="X35" s="96">
        <v>4</v>
      </c>
      <c r="Y35" s="96">
        <v>4</v>
      </c>
      <c r="Z35" s="96">
        <v>5</v>
      </c>
    </row>
    <row r="36" spans="1:26">
      <c r="A36" s="130">
        <v>35</v>
      </c>
      <c r="B36" s="130" t="s">
        <v>57</v>
      </c>
      <c r="C36" s="130" t="s">
        <v>56</v>
      </c>
      <c r="D36" s="91">
        <v>5</v>
      </c>
      <c r="E36" s="91">
        <v>5</v>
      </c>
      <c r="F36" s="91">
        <v>5</v>
      </c>
      <c r="G36" s="92">
        <v>5</v>
      </c>
      <c r="H36" s="92">
        <v>5</v>
      </c>
      <c r="I36" s="93">
        <v>5</v>
      </c>
      <c r="J36" s="93">
        <v>5</v>
      </c>
      <c r="K36" s="93">
        <v>5</v>
      </c>
      <c r="L36" s="93">
        <v>5</v>
      </c>
      <c r="M36" s="93">
        <v>5</v>
      </c>
      <c r="N36" s="94"/>
      <c r="O36" s="94"/>
      <c r="P36" s="94"/>
      <c r="Q36" s="94"/>
      <c r="R36" s="95"/>
      <c r="S36" s="95"/>
      <c r="T36" s="135">
        <v>2</v>
      </c>
      <c r="U36" s="135">
        <v>5</v>
      </c>
      <c r="V36" s="135">
        <v>5</v>
      </c>
      <c r="W36" s="135">
        <v>5</v>
      </c>
      <c r="X36" s="96">
        <v>5</v>
      </c>
      <c r="Y36" s="96">
        <v>5</v>
      </c>
      <c r="Z36" s="96">
        <v>5</v>
      </c>
    </row>
    <row r="37" spans="1:26">
      <c r="A37" s="130">
        <v>36</v>
      </c>
      <c r="B37" s="130" t="s">
        <v>45</v>
      </c>
      <c r="C37" s="130" t="s">
        <v>56</v>
      </c>
      <c r="D37" s="91">
        <v>4</v>
      </c>
      <c r="E37" s="91">
        <v>3</v>
      </c>
      <c r="F37" s="91">
        <v>4</v>
      </c>
      <c r="G37" s="92">
        <v>5</v>
      </c>
      <c r="H37" s="92">
        <v>5</v>
      </c>
      <c r="I37" s="93">
        <v>5</v>
      </c>
      <c r="J37" s="93">
        <v>5</v>
      </c>
      <c r="K37" s="93">
        <v>4</v>
      </c>
      <c r="L37" s="93">
        <v>5</v>
      </c>
      <c r="M37" s="93">
        <v>5</v>
      </c>
      <c r="N37" s="94"/>
      <c r="O37" s="94"/>
      <c r="P37" s="94"/>
      <c r="Q37" s="94"/>
      <c r="R37" s="95"/>
      <c r="S37" s="95"/>
      <c r="T37" s="135">
        <v>3</v>
      </c>
      <c r="U37" s="135">
        <v>5</v>
      </c>
      <c r="V37" s="135">
        <v>4</v>
      </c>
      <c r="W37" s="135">
        <v>5</v>
      </c>
      <c r="X37" s="96">
        <v>4</v>
      </c>
      <c r="Y37" s="96">
        <v>5</v>
      </c>
      <c r="Z37" s="96">
        <v>5</v>
      </c>
    </row>
    <row r="38" spans="1:26">
      <c r="A38" s="130">
        <v>37</v>
      </c>
      <c r="B38" s="130" t="s">
        <v>39</v>
      </c>
      <c r="C38" s="130" t="s">
        <v>56</v>
      </c>
      <c r="D38" s="91">
        <v>4</v>
      </c>
      <c r="E38" s="91">
        <v>4</v>
      </c>
      <c r="F38" s="91">
        <v>4</v>
      </c>
      <c r="G38" s="92">
        <v>5</v>
      </c>
      <c r="H38" s="92">
        <v>5</v>
      </c>
      <c r="I38" s="93">
        <v>4</v>
      </c>
      <c r="J38" s="93">
        <v>4</v>
      </c>
      <c r="K38" s="93">
        <v>4</v>
      </c>
      <c r="L38" s="93">
        <v>4</v>
      </c>
      <c r="M38" s="93">
        <v>4</v>
      </c>
      <c r="N38" s="94"/>
      <c r="O38" s="94"/>
      <c r="P38" s="94"/>
      <c r="Q38" s="94"/>
      <c r="R38" s="95"/>
      <c r="S38" s="95"/>
      <c r="T38" s="135">
        <v>4</v>
      </c>
      <c r="U38" s="135">
        <v>4</v>
      </c>
      <c r="V38" s="135">
        <v>4</v>
      </c>
      <c r="W38" s="135">
        <v>4</v>
      </c>
      <c r="X38" s="96">
        <v>5</v>
      </c>
      <c r="Y38" s="96">
        <v>5</v>
      </c>
      <c r="Z38" s="96">
        <v>5</v>
      </c>
    </row>
    <row r="39" spans="1:26">
      <c r="A39" s="130">
        <v>38</v>
      </c>
      <c r="B39" s="130" t="s">
        <v>57</v>
      </c>
      <c r="C39" s="130" t="s">
        <v>56</v>
      </c>
      <c r="D39" s="91">
        <v>4</v>
      </c>
      <c r="E39" s="91">
        <v>4</v>
      </c>
      <c r="F39" s="91">
        <v>4</v>
      </c>
      <c r="G39" s="92">
        <v>4</v>
      </c>
      <c r="H39" s="92">
        <v>4</v>
      </c>
      <c r="I39" s="93">
        <v>4</v>
      </c>
      <c r="J39" s="93">
        <v>4</v>
      </c>
      <c r="K39" s="93">
        <v>4</v>
      </c>
      <c r="L39" s="93">
        <v>4</v>
      </c>
      <c r="M39" s="93">
        <v>4</v>
      </c>
      <c r="N39" s="94"/>
      <c r="O39" s="94"/>
      <c r="P39" s="94"/>
      <c r="Q39" s="94"/>
      <c r="R39" s="95"/>
      <c r="S39" s="95"/>
      <c r="T39" s="135">
        <v>4</v>
      </c>
      <c r="U39" s="135">
        <v>4</v>
      </c>
      <c r="V39" s="135">
        <v>4</v>
      </c>
      <c r="W39" s="135">
        <v>4</v>
      </c>
      <c r="X39" s="96">
        <v>4</v>
      </c>
      <c r="Y39" s="96">
        <v>4</v>
      </c>
      <c r="Z39" s="96">
        <v>4</v>
      </c>
    </row>
    <row r="40" spans="1:26">
      <c r="A40" s="130">
        <v>39</v>
      </c>
      <c r="B40" s="130" t="s">
        <v>65</v>
      </c>
      <c r="C40" s="130" t="s">
        <v>56</v>
      </c>
      <c r="D40" s="91">
        <v>4</v>
      </c>
      <c r="E40" s="91">
        <v>4</v>
      </c>
      <c r="F40" s="91">
        <v>4</v>
      </c>
      <c r="G40" s="92">
        <v>4</v>
      </c>
      <c r="H40" s="92">
        <v>4</v>
      </c>
      <c r="I40" s="93">
        <v>4</v>
      </c>
      <c r="J40" s="93">
        <v>3</v>
      </c>
      <c r="K40" s="93">
        <v>4</v>
      </c>
      <c r="L40" s="93">
        <v>4</v>
      </c>
      <c r="M40" s="93">
        <v>4</v>
      </c>
      <c r="N40" s="94"/>
      <c r="O40" s="94"/>
      <c r="P40" s="94"/>
      <c r="Q40" s="94"/>
      <c r="R40" s="95"/>
      <c r="S40" s="95"/>
      <c r="T40" s="135">
        <v>1</v>
      </c>
      <c r="U40" s="135">
        <v>3</v>
      </c>
      <c r="V40" s="135">
        <v>4</v>
      </c>
      <c r="W40" s="135">
        <v>5</v>
      </c>
      <c r="X40" s="96">
        <v>3</v>
      </c>
      <c r="Y40" s="96">
        <v>4</v>
      </c>
      <c r="Z40" s="96">
        <v>4</v>
      </c>
    </row>
    <row r="41" spans="1:26">
      <c r="A41" s="130">
        <v>40</v>
      </c>
      <c r="B41" s="130" t="s">
        <v>39</v>
      </c>
      <c r="C41" s="130" t="s">
        <v>56</v>
      </c>
      <c r="D41" s="91">
        <v>4</v>
      </c>
      <c r="E41" s="91">
        <v>4</v>
      </c>
      <c r="F41" s="91">
        <v>4</v>
      </c>
      <c r="G41" s="92">
        <v>4</v>
      </c>
      <c r="H41" s="92">
        <v>4</v>
      </c>
      <c r="I41" s="93">
        <v>5</v>
      </c>
      <c r="J41" s="93">
        <v>5</v>
      </c>
      <c r="K41" s="93">
        <v>5</v>
      </c>
      <c r="L41" s="93">
        <v>5</v>
      </c>
      <c r="M41" s="93">
        <v>5</v>
      </c>
      <c r="N41" s="94"/>
      <c r="O41" s="94"/>
      <c r="P41" s="94"/>
      <c r="Q41" s="94"/>
      <c r="R41" s="95"/>
      <c r="S41" s="95"/>
      <c r="T41" s="135">
        <v>5</v>
      </c>
      <c r="U41" s="135">
        <v>5</v>
      </c>
      <c r="V41" s="135">
        <v>5</v>
      </c>
      <c r="W41" s="135">
        <v>5</v>
      </c>
      <c r="X41" s="96">
        <v>5</v>
      </c>
      <c r="Y41" s="96">
        <v>5</v>
      </c>
      <c r="Z41" s="96">
        <v>5</v>
      </c>
    </row>
    <row r="42" spans="1:26">
      <c r="A42" s="130">
        <v>41</v>
      </c>
      <c r="B42" s="130" t="s">
        <v>45</v>
      </c>
      <c r="C42" s="130" t="s">
        <v>56</v>
      </c>
      <c r="D42" s="91">
        <v>5</v>
      </c>
      <c r="E42" s="91">
        <v>5</v>
      </c>
      <c r="F42" s="91">
        <v>5</v>
      </c>
      <c r="G42" s="92">
        <v>5</v>
      </c>
      <c r="H42" s="92">
        <v>5</v>
      </c>
      <c r="I42" s="93">
        <v>5</v>
      </c>
      <c r="J42" s="93">
        <v>3</v>
      </c>
      <c r="K42" s="93">
        <v>5</v>
      </c>
      <c r="L42" s="93">
        <v>5</v>
      </c>
      <c r="M42" s="93">
        <v>5</v>
      </c>
      <c r="N42" s="94"/>
      <c r="O42" s="94"/>
      <c r="P42" s="94"/>
      <c r="Q42" s="94"/>
      <c r="R42" s="95"/>
      <c r="S42" s="95"/>
      <c r="T42" s="135">
        <v>2</v>
      </c>
      <c r="U42" s="135">
        <v>4</v>
      </c>
      <c r="V42" s="135">
        <v>4</v>
      </c>
      <c r="W42" s="135">
        <v>4</v>
      </c>
      <c r="X42" s="96">
        <v>4</v>
      </c>
      <c r="Y42" s="96">
        <v>4</v>
      </c>
      <c r="Z42" s="96">
        <v>4</v>
      </c>
    </row>
    <row r="43" spans="1:26">
      <c r="A43" s="130">
        <v>42</v>
      </c>
      <c r="B43" s="130" t="s">
        <v>61</v>
      </c>
      <c r="C43" s="130" t="s">
        <v>56</v>
      </c>
      <c r="D43" s="91">
        <v>4</v>
      </c>
      <c r="E43" s="91">
        <v>4</v>
      </c>
      <c r="F43" s="91">
        <v>4</v>
      </c>
      <c r="G43" s="92">
        <v>4</v>
      </c>
      <c r="H43" s="92">
        <v>4</v>
      </c>
      <c r="I43" s="93">
        <v>4</v>
      </c>
      <c r="J43" s="93">
        <v>4</v>
      </c>
      <c r="K43" s="93">
        <v>4</v>
      </c>
      <c r="L43" s="93">
        <v>4</v>
      </c>
      <c r="M43" s="93">
        <v>4</v>
      </c>
      <c r="N43" s="94"/>
      <c r="O43" s="94"/>
      <c r="P43" s="94"/>
      <c r="Q43" s="94"/>
      <c r="R43" s="95"/>
      <c r="S43" s="95"/>
      <c r="T43" s="135">
        <v>2</v>
      </c>
      <c r="U43" s="135">
        <v>4</v>
      </c>
      <c r="V43" s="135">
        <v>4</v>
      </c>
      <c r="W43" s="135">
        <v>4</v>
      </c>
      <c r="X43" s="96">
        <v>3</v>
      </c>
      <c r="Y43" s="96">
        <v>3</v>
      </c>
      <c r="Z43" s="96">
        <v>4</v>
      </c>
    </row>
    <row r="44" spans="1:26">
      <c r="A44" s="130">
        <v>43</v>
      </c>
      <c r="B44" s="130" t="s">
        <v>38</v>
      </c>
      <c r="C44" s="130" t="s">
        <v>56</v>
      </c>
      <c r="D44" s="91">
        <v>5</v>
      </c>
      <c r="E44" s="91">
        <v>5</v>
      </c>
      <c r="F44" s="91">
        <v>5</v>
      </c>
      <c r="G44" s="92">
        <v>5</v>
      </c>
      <c r="H44" s="92">
        <v>5</v>
      </c>
      <c r="I44" s="93">
        <v>5</v>
      </c>
      <c r="J44" s="93">
        <v>5</v>
      </c>
      <c r="K44" s="93">
        <v>5</v>
      </c>
      <c r="L44" s="93">
        <v>5</v>
      </c>
      <c r="M44" s="93">
        <v>5</v>
      </c>
      <c r="N44" s="94"/>
      <c r="O44" s="94"/>
      <c r="P44" s="94"/>
      <c r="Q44" s="94"/>
      <c r="R44" s="95"/>
      <c r="S44" s="95"/>
      <c r="T44" s="135">
        <v>5</v>
      </c>
      <c r="U44" s="135">
        <v>5</v>
      </c>
      <c r="V44" s="135">
        <v>5</v>
      </c>
      <c r="W44" s="135">
        <v>5</v>
      </c>
      <c r="X44" s="96">
        <v>3</v>
      </c>
      <c r="Y44" s="96">
        <v>5</v>
      </c>
      <c r="Z44" s="96">
        <v>5</v>
      </c>
    </row>
    <row r="45" spans="1:26">
      <c r="A45" s="130">
        <v>44</v>
      </c>
      <c r="B45" s="130" t="s">
        <v>39</v>
      </c>
      <c r="C45" s="130" t="s">
        <v>56</v>
      </c>
      <c r="D45" s="91">
        <v>5</v>
      </c>
      <c r="E45" s="91">
        <v>4</v>
      </c>
      <c r="F45" s="91">
        <v>4</v>
      </c>
      <c r="G45" s="92">
        <v>4</v>
      </c>
      <c r="H45" s="92">
        <v>4</v>
      </c>
      <c r="I45" s="93">
        <v>5</v>
      </c>
      <c r="J45" s="93">
        <v>5</v>
      </c>
      <c r="K45" s="93">
        <v>5</v>
      </c>
      <c r="L45" s="93">
        <v>5</v>
      </c>
      <c r="M45" s="93">
        <v>5</v>
      </c>
      <c r="N45" s="94"/>
      <c r="O45" s="94"/>
      <c r="P45" s="94"/>
      <c r="Q45" s="94"/>
      <c r="R45" s="95"/>
      <c r="S45" s="95"/>
      <c r="T45" s="135">
        <v>2</v>
      </c>
      <c r="U45" s="135">
        <v>3</v>
      </c>
      <c r="V45" s="135">
        <v>5</v>
      </c>
      <c r="W45" s="135">
        <v>5</v>
      </c>
      <c r="X45" s="96">
        <v>4</v>
      </c>
      <c r="Y45" s="96">
        <v>4</v>
      </c>
      <c r="Z45" s="96">
        <v>4</v>
      </c>
    </row>
    <row r="46" spans="1:26">
      <c r="A46" s="130">
        <v>45</v>
      </c>
      <c r="B46" s="130" t="s">
        <v>64</v>
      </c>
      <c r="C46" s="130" t="s">
        <v>56</v>
      </c>
      <c r="D46" s="91">
        <v>5</v>
      </c>
      <c r="E46" s="91">
        <v>5</v>
      </c>
      <c r="F46" s="91">
        <v>5</v>
      </c>
      <c r="G46" s="92">
        <v>5</v>
      </c>
      <c r="H46" s="92">
        <v>5</v>
      </c>
      <c r="I46" s="93">
        <v>5</v>
      </c>
      <c r="J46" s="93">
        <v>5</v>
      </c>
      <c r="K46" s="93">
        <v>5</v>
      </c>
      <c r="L46" s="93">
        <v>5</v>
      </c>
      <c r="M46" s="93">
        <v>5</v>
      </c>
      <c r="N46" s="94"/>
      <c r="O46" s="94"/>
      <c r="P46" s="94"/>
      <c r="Q46" s="94"/>
      <c r="R46" s="95"/>
      <c r="S46" s="95"/>
      <c r="T46" s="135">
        <v>1</v>
      </c>
      <c r="U46" s="135">
        <v>5</v>
      </c>
      <c r="V46" s="135">
        <v>5</v>
      </c>
      <c r="W46" s="135">
        <v>5</v>
      </c>
      <c r="X46" s="96">
        <v>5</v>
      </c>
      <c r="Y46" s="96">
        <v>5</v>
      </c>
      <c r="Z46" s="96">
        <v>5</v>
      </c>
    </row>
    <row r="47" spans="1:26">
      <c r="A47" s="130">
        <v>46</v>
      </c>
      <c r="B47" s="130" t="s">
        <v>64</v>
      </c>
      <c r="C47" s="130" t="s">
        <v>56</v>
      </c>
      <c r="D47" s="91">
        <v>5</v>
      </c>
      <c r="E47" s="91">
        <v>4</v>
      </c>
      <c r="F47" s="91">
        <v>4</v>
      </c>
      <c r="G47" s="92">
        <v>4</v>
      </c>
      <c r="H47" s="92">
        <v>4</v>
      </c>
      <c r="I47" s="93">
        <v>4</v>
      </c>
      <c r="J47" s="93">
        <v>4</v>
      </c>
      <c r="K47" s="93">
        <v>4</v>
      </c>
      <c r="L47" s="93">
        <v>4</v>
      </c>
      <c r="M47" s="93">
        <v>4</v>
      </c>
      <c r="N47" s="94"/>
      <c r="O47" s="94"/>
      <c r="P47" s="94"/>
      <c r="Q47" s="94"/>
      <c r="R47" s="95"/>
      <c r="S47" s="95"/>
      <c r="T47" s="135">
        <v>1</v>
      </c>
      <c r="U47" s="135">
        <v>3</v>
      </c>
      <c r="V47" s="135">
        <v>3</v>
      </c>
      <c r="W47" s="135">
        <v>3</v>
      </c>
      <c r="X47" s="96">
        <v>3</v>
      </c>
      <c r="Y47" s="96">
        <v>3</v>
      </c>
      <c r="Z47" s="96">
        <v>3</v>
      </c>
    </row>
    <row r="48" spans="1:26">
      <c r="A48" s="130">
        <v>47</v>
      </c>
      <c r="B48" s="130" t="s">
        <v>38</v>
      </c>
      <c r="C48" s="130" t="s">
        <v>56</v>
      </c>
      <c r="D48" s="91">
        <v>5</v>
      </c>
      <c r="E48" s="91">
        <v>2</v>
      </c>
      <c r="F48" s="91">
        <v>4</v>
      </c>
      <c r="G48" s="92">
        <v>5</v>
      </c>
      <c r="H48" s="92">
        <v>5</v>
      </c>
      <c r="I48" s="93">
        <v>5</v>
      </c>
      <c r="J48" s="93">
        <v>3</v>
      </c>
      <c r="K48" s="93">
        <v>5</v>
      </c>
      <c r="L48" s="93">
        <v>5</v>
      </c>
      <c r="M48" s="93">
        <v>5</v>
      </c>
      <c r="N48" s="94"/>
      <c r="O48" s="94"/>
      <c r="P48" s="94"/>
      <c r="Q48" s="94"/>
      <c r="R48" s="95"/>
      <c r="S48" s="95"/>
      <c r="T48" s="135">
        <v>1</v>
      </c>
      <c r="U48" s="135">
        <v>3</v>
      </c>
      <c r="V48" s="135">
        <v>5</v>
      </c>
      <c r="W48" s="135">
        <v>4</v>
      </c>
      <c r="X48" s="96">
        <v>3</v>
      </c>
      <c r="Y48" s="96">
        <v>3</v>
      </c>
      <c r="Z48" s="96">
        <v>3</v>
      </c>
    </row>
    <row r="49" spans="1:26">
      <c r="A49" s="130">
        <v>48</v>
      </c>
      <c r="B49" s="130" t="s">
        <v>37</v>
      </c>
      <c r="C49" s="130" t="s">
        <v>56</v>
      </c>
      <c r="D49" s="91">
        <v>4</v>
      </c>
      <c r="E49" s="91">
        <v>4</v>
      </c>
      <c r="F49" s="91">
        <v>4</v>
      </c>
      <c r="G49" s="92">
        <v>5</v>
      </c>
      <c r="H49" s="92">
        <v>5</v>
      </c>
      <c r="I49" s="93">
        <v>4</v>
      </c>
      <c r="J49" s="93">
        <v>5</v>
      </c>
      <c r="K49" s="93">
        <v>5</v>
      </c>
      <c r="L49" s="93">
        <v>5</v>
      </c>
      <c r="M49" s="93">
        <v>5</v>
      </c>
      <c r="N49" s="94"/>
      <c r="O49" s="94"/>
      <c r="P49" s="94"/>
      <c r="Q49" s="94"/>
      <c r="R49" s="95"/>
      <c r="S49" s="95"/>
      <c r="T49" s="135">
        <v>3</v>
      </c>
      <c r="U49" s="135">
        <v>5</v>
      </c>
      <c r="V49" s="135">
        <v>5</v>
      </c>
      <c r="W49" s="135">
        <v>4</v>
      </c>
      <c r="X49" s="96">
        <v>4</v>
      </c>
      <c r="Y49" s="96">
        <v>4</v>
      </c>
      <c r="Z49" s="96">
        <v>4</v>
      </c>
    </row>
    <row r="50" spans="1:26">
      <c r="A50" s="130">
        <v>49</v>
      </c>
      <c r="B50" s="130" t="s">
        <v>65</v>
      </c>
      <c r="C50" s="130" t="s">
        <v>56</v>
      </c>
      <c r="D50" s="91">
        <v>5</v>
      </c>
      <c r="E50" s="91">
        <v>5</v>
      </c>
      <c r="F50" s="91">
        <v>5</v>
      </c>
      <c r="G50" s="92">
        <v>5</v>
      </c>
      <c r="H50" s="92">
        <v>5</v>
      </c>
      <c r="I50" s="93">
        <v>5</v>
      </c>
      <c r="J50" s="93">
        <v>5</v>
      </c>
      <c r="K50" s="93">
        <v>5</v>
      </c>
      <c r="L50" s="93">
        <v>5</v>
      </c>
      <c r="M50" s="93">
        <v>5</v>
      </c>
      <c r="N50" s="94"/>
      <c r="O50" s="94"/>
      <c r="P50" s="94"/>
      <c r="Q50" s="94"/>
      <c r="R50" s="95"/>
      <c r="S50" s="95"/>
      <c r="T50" s="135">
        <v>5</v>
      </c>
      <c r="U50" s="135">
        <v>5</v>
      </c>
      <c r="V50" s="135">
        <v>5</v>
      </c>
      <c r="W50" s="135">
        <v>5</v>
      </c>
      <c r="X50" s="96">
        <v>5</v>
      </c>
      <c r="Y50" s="96">
        <v>5</v>
      </c>
      <c r="Z50" s="96">
        <v>5</v>
      </c>
    </row>
    <row r="51" spans="1:26">
      <c r="A51" s="130">
        <v>50</v>
      </c>
      <c r="B51" s="130" t="s">
        <v>51</v>
      </c>
      <c r="C51" s="130" t="s">
        <v>56</v>
      </c>
      <c r="D51" s="91">
        <v>5</v>
      </c>
      <c r="E51" s="91">
        <v>5</v>
      </c>
      <c r="F51" s="91">
        <v>5</v>
      </c>
      <c r="G51" s="92">
        <v>4</v>
      </c>
      <c r="H51" s="92">
        <v>4</v>
      </c>
      <c r="I51" s="93">
        <v>4</v>
      </c>
      <c r="J51" s="93">
        <v>3</v>
      </c>
      <c r="K51" s="93">
        <v>3</v>
      </c>
      <c r="L51" s="93">
        <v>3</v>
      </c>
      <c r="M51" s="93">
        <v>4</v>
      </c>
      <c r="N51" s="94"/>
      <c r="O51" s="94"/>
      <c r="P51" s="94"/>
      <c r="Q51" s="94"/>
      <c r="R51" s="95"/>
      <c r="S51" s="95"/>
      <c r="T51" s="135">
        <v>4</v>
      </c>
      <c r="U51" s="135">
        <v>5</v>
      </c>
      <c r="V51" s="135">
        <v>5</v>
      </c>
      <c r="W51" s="135">
        <v>5</v>
      </c>
      <c r="X51" s="96">
        <v>5</v>
      </c>
      <c r="Y51" s="96">
        <v>5</v>
      </c>
      <c r="Z51" s="96">
        <v>5</v>
      </c>
    </row>
    <row r="52" spans="1:26">
      <c r="A52" s="130">
        <v>51</v>
      </c>
      <c r="B52" s="130" t="s">
        <v>37</v>
      </c>
      <c r="C52" s="130" t="s">
        <v>56</v>
      </c>
      <c r="D52" s="91">
        <v>4</v>
      </c>
      <c r="E52" s="91">
        <v>3</v>
      </c>
      <c r="F52" s="91">
        <v>4</v>
      </c>
      <c r="G52" s="92">
        <v>5</v>
      </c>
      <c r="H52" s="92">
        <v>5</v>
      </c>
      <c r="I52" s="93">
        <v>5</v>
      </c>
      <c r="J52" s="93">
        <v>3</v>
      </c>
      <c r="K52" s="93">
        <v>5</v>
      </c>
      <c r="L52" s="93">
        <v>5</v>
      </c>
      <c r="M52" s="93">
        <v>5</v>
      </c>
      <c r="N52" s="94"/>
      <c r="O52" s="94"/>
      <c r="P52" s="94"/>
      <c r="Q52" s="94"/>
      <c r="R52" s="95"/>
      <c r="S52" s="95"/>
      <c r="T52" s="135">
        <v>3</v>
      </c>
      <c r="U52" s="135">
        <v>5</v>
      </c>
      <c r="V52" s="135">
        <v>5</v>
      </c>
      <c r="W52" s="135">
        <v>5</v>
      </c>
      <c r="X52" s="96">
        <v>5</v>
      </c>
      <c r="Y52" s="96">
        <v>4</v>
      </c>
      <c r="Z52" s="96">
        <v>5</v>
      </c>
    </row>
    <row r="53" spans="1:26">
      <c r="A53" s="130">
        <v>52</v>
      </c>
      <c r="B53" s="130" t="s">
        <v>37</v>
      </c>
      <c r="C53" s="130" t="s">
        <v>56</v>
      </c>
      <c r="D53" s="91">
        <v>5</v>
      </c>
      <c r="E53" s="91">
        <v>5</v>
      </c>
      <c r="F53" s="91">
        <v>4</v>
      </c>
      <c r="G53" s="92">
        <v>5</v>
      </c>
      <c r="H53" s="92">
        <v>5</v>
      </c>
      <c r="I53" s="93">
        <v>5</v>
      </c>
      <c r="J53" s="93">
        <v>4</v>
      </c>
      <c r="K53" s="93">
        <v>5</v>
      </c>
      <c r="L53" s="93">
        <v>5</v>
      </c>
      <c r="M53" s="93">
        <v>5</v>
      </c>
      <c r="N53" s="94"/>
      <c r="O53" s="94"/>
      <c r="P53" s="94"/>
      <c r="Q53" s="94"/>
      <c r="R53" s="95"/>
      <c r="S53" s="95"/>
      <c r="T53" s="135">
        <v>4</v>
      </c>
      <c r="U53" s="135">
        <v>5</v>
      </c>
      <c r="V53" s="135">
        <v>5</v>
      </c>
      <c r="W53" s="135">
        <v>4</v>
      </c>
      <c r="X53" s="96">
        <v>5</v>
      </c>
      <c r="Y53" s="96">
        <v>4</v>
      </c>
      <c r="Z53" s="96">
        <v>5</v>
      </c>
    </row>
    <row r="54" spans="1:26">
      <c r="A54" s="130">
        <v>53</v>
      </c>
      <c r="B54" s="130" t="s">
        <v>45</v>
      </c>
      <c r="C54" s="130" t="s">
        <v>56</v>
      </c>
      <c r="D54" s="91">
        <v>4</v>
      </c>
      <c r="E54" s="91">
        <v>4</v>
      </c>
      <c r="F54" s="91">
        <v>4</v>
      </c>
      <c r="G54" s="92">
        <v>4</v>
      </c>
      <c r="H54" s="92">
        <v>4</v>
      </c>
      <c r="I54" s="93">
        <v>4</v>
      </c>
      <c r="J54" s="93">
        <v>4</v>
      </c>
      <c r="K54" s="93">
        <v>4</v>
      </c>
      <c r="L54" s="93">
        <v>4</v>
      </c>
      <c r="M54" s="93">
        <v>4</v>
      </c>
      <c r="N54" s="94"/>
      <c r="O54" s="94"/>
      <c r="P54" s="94"/>
      <c r="Q54" s="94"/>
      <c r="R54" s="95"/>
      <c r="S54" s="95"/>
      <c r="T54" s="135">
        <v>4</v>
      </c>
      <c r="U54" s="135">
        <v>4</v>
      </c>
      <c r="V54" s="135">
        <v>4</v>
      </c>
      <c r="W54" s="135">
        <v>4</v>
      </c>
      <c r="X54" s="96">
        <v>4</v>
      </c>
      <c r="Y54" s="96">
        <v>4</v>
      </c>
      <c r="Z54" s="96">
        <v>4</v>
      </c>
    </row>
    <row r="55" spans="1:26">
      <c r="A55" s="130">
        <v>54</v>
      </c>
      <c r="B55" s="130" t="s">
        <v>64</v>
      </c>
      <c r="C55" s="130" t="s">
        <v>56</v>
      </c>
      <c r="D55" s="91">
        <v>3</v>
      </c>
      <c r="E55" s="91">
        <v>3</v>
      </c>
      <c r="F55" s="91">
        <v>3</v>
      </c>
      <c r="G55" s="92">
        <v>3</v>
      </c>
      <c r="H55" s="92">
        <v>3</v>
      </c>
      <c r="I55" s="93">
        <v>3</v>
      </c>
      <c r="J55" s="93">
        <v>3</v>
      </c>
      <c r="K55" s="93">
        <v>3</v>
      </c>
      <c r="L55" s="93">
        <v>3</v>
      </c>
      <c r="M55" s="93">
        <v>3</v>
      </c>
      <c r="N55" s="94"/>
      <c r="O55" s="94"/>
      <c r="P55" s="94"/>
      <c r="Q55" s="94"/>
      <c r="R55" s="95"/>
      <c r="S55" s="95"/>
      <c r="T55" s="135">
        <v>3</v>
      </c>
      <c r="U55" s="135">
        <v>3</v>
      </c>
      <c r="V55" s="135">
        <v>3</v>
      </c>
      <c r="W55" s="135">
        <v>3</v>
      </c>
      <c r="X55" s="96">
        <v>3</v>
      </c>
      <c r="Y55" s="96">
        <v>3</v>
      </c>
      <c r="Z55" s="96">
        <v>3</v>
      </c>
    </row>
    <row r="56" spans="1:26">
      <c r="A56" s="130">
        <v>55</v>
      </c>
      <c r="B56" s="130" t="s">
        <v>65</v>
      </c>
      <c r="C56" s="130" t="s">
        <v>56</v>
      </c>
      <c r="D56" s="91">
        <v>4</v>
      </c>
      <c r="E56" s="91">
        <v>4</v>
      </c>
      <c r="F56" s="91">
        <v>4</v>
      </c>
      <c r="G56" s="92">
        <v>4</v>
      </c>
      <c r="H56" s="92">
        <v>4</v>
      </c>
      <c r="I56" s="93">
        <v>4</v>
      </c>
      <c r="J56" s="93">
        <v>4</v>
      </c>
      <c r="K56" s="93">
        <v>4</v>
      </c>
      <c r="L56" s="93">
        <v>4</v>
      </c>
      <c r="M56" s="93">
        <v>5</v>
      </c>
      <c r="N56" s="94"/>
      <c r="O56" s="94"/>
      <c r="P56" s="94"/>
      <c r="Q56" s="94"/>
      <c r="R56" s="95"/>
      <c r="S56" s="95"/>
      <c r="T56" s="135">
        <v>2</v>
      </c>
      <c r="U56" s="135">
        <v>4</v>
      </c>
      <c r="V56" s="135">
        <v>4</v>
      </c>
      <c r="W56" s="135">
        <v>4</v>
      </c>
      <c r="X56" s="96">
        <v>4</v>
      </c>
      <c r="Y56" s="96">
        <v>4</v>
      </c>
      <c r="Z56" s="96">
        <v>4</v>
      </c>
    </row>
    <row r="57" spans="1:26">
      <c r="A57" s="130">
        <v>56</v>
      </c>
      <c r="B57" s="130" t="s">
        <v>64</v>
      </c>
      <c r="C57" s="130" t="s">
        <v>56</v>
      </c>
      <c r="D57" s="91">
        <v>5</v>
      </c>
      <c r="E57" s="91">
        <v>4</v>
      </c>
      <c r="F57" s="91">
        <v>3</v>
      </c>
      <c r="G57" s="92">
        <v>4</v>
      </c>
      <c r="H57" s="92">
        <v>4</v>
      </c>
      <c r="I57" s="93">
        <v>4</v>
      </c>
      <c r="J57" s="93">
        <v>3</v>
      </c>
      <c r="K57" s="93">
        <v>4</v>
      </c>
      <c r="L57" s="93">
        <v>4</v>
      </c>
      <c r="M57" s="93">
        <v>4</v>
      </c>
      <c r="N57" s="94"/>
      <c r="O57" s="94"/>
      <c r="P57" s="94"/>
      <c r="Q57" s="94"/>
      <c r="R57" s="95"/>
      <c r="S57" s="95"/>
      <c r="T57" s="135">
        <v>1</v>
      </c>
      <c r="U57" s="135">
        <v>2</v>
      </c>
      <c r="V57" s="135">
        <v>4</v>
      </c>
      <c r="W57" s="135">
        <v>3</v>
      </c>
      <c r="X57" s="96">
        <v>3</v>
      </c>
      <c r="Y57" s="96">
        <v>3</v>
      </c>
      <c r="Z57" s="96">
        <v>3</v>
      </c>
    </row>
    <row r="58" spans="1:26">
      <c r="A58" s="130">
        <v>57</v>
      </c>
      <c r="B58" s="130" t="s">
        <v>57</v>
      </c>
      <c r="C58" s="130" t="s">
        <v>56</v>
      </c>
      <c r="D58" s="91">
        <v>5</v>
      </c>
      <c r="E58" s="91">
        <v>5</v>
      </c>
      <c r="F58" s="91">
        <v>5</v>
      </c>
      <c r="G58" s="92">
        <v>5</v>
      </c>
      <c r="H58" s="92">
        <v>5</v>
      </c>
      <c r="I58" s="93">
        <v>5</v>
      </c>
      <c r="J58" s="93">
        <v>4</v>
      </c>
      <c r="K58" s="93">
        <v>5</v>
      </c>
      <c r="L58" s="93">
        <v>4</v>
      </c>
      <c r="M58" s="93">
        <v>5</v>
      </c>
      <c r="N58" s="94"/>
      <c r="O58" s="94"/>
      <c r="P58" s="94"/>
      <c r="Q58" s="94"/>
      <c r="R58" s="95"/>
      <c r="S58" s="95"/>
      <c r="T58" s="135">
        <v>3</v>
      </c>
      <c r="U58" s="135">
        <v>4</v>
      </c>
      <c r="V58" s="135">
        <v>4</v>
      </c>
      <c r="W58" s="135">
        <v>4</v>
      </c>
      <c r="X58" s="96">
        <v>4</v>
      </c>
      <c r="Y58" s="96">
        <v>4</v>
      </c>
      <c r="Z58" s="96">
        <v>4</v>
      </c>
    </row>
    <row r="59" spans="1:26">
      <c r="A59" s="130">
        <v>58</v>
      </c>
      <c r="B59" s="130" t="s">
        <v>57</v>
      </c>
      <c r="C59" s="130" t="s">
        <v>56</v>
      </c>
      <c r="D59" s="91">
        <v>5</v>
      </c>
      <c r="E59" s="91">
        <v>5</v>
      </c>
      <c r="F59" s="91">
        <v>5</v>
      </c>
      <c r="G59" s="92">
        <v>5</v>
      </c>
      <c r="H59" s="92">
        <v>5</v>
      </c>
      <c r="I59" s="93">
        <v>5</v>
      </c>
      <c r="J59" s="93">
        <v>4</v>
      </c>
      <c r="K59" s="93">
        <v>4</v>
      </c>
      <c r="L59" s="93">
        <v>5</v>
      </c>
      <c r="M59" s="93">
        <v>4</v>
      </c>
      <c r="N59" s="94"/>
      <c r="O59" s="94"/>
      <c r="P59" s="94"/>
      <c r="Q59" s="94"/>
      <c r="R59" s="95"/>
      <c r="S59" s="95"/>
      <c r="T59" s="135">
        <v>3</v>
      </c>
      <c r="U59" s="135">
        <v>4</v>
      </c>
      <c r="V59" s="135">
        <v>5</v>
      </c>
      <c r="W59" s="135">
        <v>5</v>
      </c>
      <c r="X59" s="96">
        <v>5</v>
      </c>
      <c r="Y59" s="96">
        <v>5</v>
      </c>
      <c r="Z59" s="96">
        <v>5</v>
      </c>
    </row>
    <row r="60" spans="1:26">
      <c r="A60" s="130">
        <v>59</v>
      </c>
      <c r="B60" s="130" t="s">
        <v>37</v>
      </c>
      <c r="C60" s="130" t="s">
        <v>56</v>
      </c>
      <c r="D60" s="91">
        <v>5</v>
      </c>
      <c r="E60" s="91">
        <v>5</v>
      </c>
      <c r="F60" s="91">
        <v>4</v>
      </c>
      <c r="G60" s="92">
        <v>5</v>
      </c>
      <c r="H60" s="92">
        <v>5</v>
      </c>
      <c r="I60" s="93">
        <v>5</v>
      </c>
      <c r="J60" s="93">
        <v>5</v>
      </c>
      <c r="K60" s="93">
        <v>5</v>
      </c>
      <c r="L60" s="93">
        <v>5</v>
      </c>
      <c r="M60" s="93">
        <v>5</v>
      </c>
      <c r="N60" s="94"/>
      <c r="O60" s="94"/>
      <c r="P60" s="94"/>
      <c r="Q60" s="94"/>
      <c r="R60" s="95"/>
      <c r="S60" s="95"/>
      <c r="T60" s="135">
        <v>2</v>
      </c>
      <c r="U60" s="135">
        <v>3</v>
      </c>
      <c r="V60" s="135">
        <v>3</v>
      </c>
      <c r="W60" s="135">
        <v>4</v>
      </c>
      <c r="X60" s="96">
        <v>4</v>
      </c>
      <c r="Y60" s="96">
        <v>4</v>
      </c>
      <c r="Z60" s="96">
        <v>4</v>
      </c>
    </row>
    <row r="61" spans="1:26">
      <c r="A61" s="130">
        <v>60</v>
      </c>
      <c r="B61" s="130" t="s">
        <v>65</v>
      </c>
      <c r="C61" s="130" t="s">
        <v>56</v>
      </c>
      <c r="D61" s="91">
        <v>4</v>
      </c>
      <c r="E61" s="91">
        <v>4</v>
      </c>
      <c r="F61" s="91">
        <v>4</v>
      </c>
      <c r="G61" s="92">
        <v>4</v>
      </c>
      <c r="H61" s="92">
        <v>4</v>
      </c>
      <c r="I61" s="93">
        <v>4</v>
      </c>
      <c r="J61" s="93">
        <v>4</v>
      </c>
      <c r="K61" s="93">
        <v>4</v>
      </c>
      <c r="L61" s="93">
        <v>4</v>
      </c>
      <c r="M61" s="93">
        <v>4</v>
      </c>
      <c r="N61" s="94"/>
      <c r="O61" s="94"/>
      <c r="P61" s="94"/>
      <c r="Q61" s="94"/>
      <c r="R61" s="95"/>
      <c r="S61" s="95"/>
      <c r="T61" s="135">
        <v>2</v>
      </c>
      <c r="U61" s="135">
        <v>4</v>
      </c>
      <c r="V61" s="135">
        <v>4</v>
      </c>
      <c r="W61" s="135">
        <v>4</v>
      </c>
      <c r="X61" s="96">
        <v>3</v>
      </c>
      <c r="Y61" s="96">
        <v>3</v>
      </c>
      <c r="Z61" s="96">
        <v>3</v>
      </c>
    </row>
    <row r="62" spans="1:26">
      <c r="A62" s="130">
        <v>61</v>
      </c>
      <c r="B62" s="130" t="s">
        <v>39</v>
      </c>
      <c r="C62" s="130" t="s">
        <v>56</v>
      </c>
      <c r="D62" s="91">
        <v>4</v>
      </c>
      <c r="E62" s="91">
        <v>4</v>
      </c>
      <c r="F62" s="91">
        <v>5</v>
      </c>
      <c r="G62" s="92">
        <v>4</v>
      </c>
      <c r="H62" s="92">
        <v>4</v>
      </c>
      <c r="I62" s="93">
        <v>4</v>
      </c>
      <c r="J62" s="93">
        <v>4</v>
      </c>
      <c r="K62" s="93">
        <v>4</v>
      </c>
      <c r="L62" s="93">
        <v>4</v>
      </c>
      <c r="M62" s="93">
        <v>4</v>
      </c>
      <c r="N62" s="94"/>
      <c r="O62" s="94"/>
      <c r="P62" s="94"/>
      <c r="Q62" s="94"/>
      <c r="R62" s="95"/>
      <c r="S62" s="95"/>
      <c r="T62" s="135">
        <v>1</v>
      </c>
      <c r="U62" s="135">
        <v>3</v>
      </c>
      <c r="V62" s="135">
        <v>4</v>
      </c>
      <c r="W62" s="135">
        <v>4</v>
      </c>
      <c r="X62" s="96">
        <v>3</v>
      </c>
      <c r="Y62" s="96">
        <v>3</v>
      </c>
      <c r="Z62" s="96">
        <v>4</v>
      </c>
    </row>
    <row r="63" spans="1:26">
      <c r="A63" s="130">
        <v>62</v>
      </c>
      <c r="B63" s="130" t="s">
        <v>39</v>
      </c>
      <c r="C63" s="130" t="s">
        <v>56</v>
      </c>
      <c r="D63" s="91">
        <v>5</v>
      </c>
      <c r="E63" s="91">
        <v>5</v>
      </c>
      <c r="F63" s="91">
        <v>5</v>
      </c>
      <c r="G63" s="92">
        <v>5</v>
      </c>
      <c r="H63" s="92">
        <v>5</v>
      </c>
      <c r="I63" s="93">
        <v>5</v>
      </c>
      <c r="J63" s="93">
        <v>5</v>
      </c>
      <c r="K63" s="93">
        <v>5</v>
      </c>
      <c r="L63" s="93">
        <v>5</v>
      </c>
      <c r="M63" s="93">
        <v>5</v>
      </c>
      <c r="N63" s="94"/>
      <c r="O63" s="94"/>
      <c r="P63" s="94"/>
      <c r="Q63" s="94"/>
      <c r="R63" s="95"/>
      <c r="S63" s="95"/>
      <c r="T63" s="135">
        <v>5</v>
      </c>
      <c r="U63" s="135">
        <v>5</v>
      </c>
      <c r="V63" s="135">
        <v>5</v>
      </c>
      <c r="W63" s="135">
        <v>5</v>
      </c>
      <c r="X63" s="96">
        <v>5</v>
      </c>
      <c r="Y63" s="96">
        <v>5</v>
      </c>
      <c r="Z63" s="96">
        <v>5</v>
      </c>
    </row>
    <row r="64" spans="1:26">
      <c r="A64" s="130">
        <v>63</v>
      </c>
      <c r="B64" s="130" t="s">
        <v>64</v>
      </c>
      <c r="C64" s="130" t="s">
        <v>56</v>
      </c>
      <c r="D64" s="91">
        <v>4</v>
      </c>
      <c r="E64" s="91">
        <v>3</v>
      </c>
      <c r="F64" s="91">
        <v>3</v>
      </c>
      <c r="G64" s="92">
        <v>4</v>
      </c>
      <c r="H64" s="92">
        <v>4</v>
      </c>
      <c r="I64" s="93">
        <v>4</v>
      </c>
      <c r="J64" s="93">
        <v>4</v>
      </c>
      <c r="K64" s="93">
        <v>5</v>
      </c>
      <c r="L64" s="93">
        <v>5</v>
      </c>
      <c r="M64" s="93">
        <v>5</v>
      </c>
      <c r="N64" s="94"/>
      <c r="O64" s="94"/>
      <c r="P64" s="94"/>
      <c r="Q64" s="94"/>
      <c r="R64" s="95"/>
      <c r="S64" s="95"/>
      <c r="T64" s="135">
        <v>2</v>
      </c>
      <c r="U64" s="135">
        <v>4</v>
      </c>
      <c r="V64" s="135">
        <v>5</v>
      </c>
      <c r="W64" s="135">
        <v>4</v>
      </c>
      <c r="X64" s="96">
        <v>3</v>
      </c>
      <c r="Y64" s="96">
        <v>3</v>
      </c>
      <c r="Z64" s="96">
        <v>4</v>
      </c>
    </row>
    <row r="65" spans="1:28">
      <c r="A65" s="130">
        <v>64</v>
      </c>
      <c r="B65" s="130" t="s">
        <v>39</v>
      </c>
      <c r="C65" s="130" t="s">
        <v>56</v>
      </c>
      <c r="D65" s="91">
        <v>5</v>
      </c>
      <c r="E65" s="91">
        <v>4</v>
      </c>
      <c r="F65" s="91">
        <v>4</v>
      </c>
      <c r="G65" s="92">
        <v>5</v>
      </c>
      <c r="H65" s="92">
        <v>5</v>
      </c>
      <c r="I65" s="93">
        <v>5</v>
      </c>
      <c r="J65" s="93">
        <v>5</v>
      </c>
      <c r="K65" s="93">
        <v>5</v>
      </c>
      <c r="L65" s="93">
        <v>5</v>
      </c>
      <c r="M65" s="93">
        <v>5</v>
      </c>
      <c r="N65" s="94"/>
      <c r="O65" s="94"/>
      <c r="P65" s="94"/>
      <c r="Q65" s="94"/>
      <c r="R65" s="95"/>
      <c r="S65" s="95"/>
      <c r="T65" s="135">
        <v>2</v>
      </c>
      <c r="U65" s="135">
        <v>4</v>
      </c>
      <c r="V65" s="135">
        <v>4</v>
      </c>
      <c r="W65" s="135">
        <v>4</v>
      </c>
      <c r="X65" s="96">
        <v>3</v>
      </c>
      <c r="Y65" s="96">
        <v>3</v>
      </c>
      <c r="Z65" s="96">
        <v>4</v>
      </c>
    </row>
    <row r="66" spans="1:28">
      <c r="A66" s="130">
        <v>65</v>
      </c>
      <c r="B66" s="130" t="s">
        <v>57</v>
      </c>
      <c r="C66" s="130" t="s">
        <v>56</v>
      </c>
      <c r="D66" s="91">
        <v>5</v>
      </c>
      <c r="E66" s="91">
        <v>5</v>
      </c>
      <c r="F66" s="91">
        <v>5</v>
      </c>
      <c r="G66" s="92">
        <v>5</v>
      </c>
      <c r="H66" s="92">
        <v>5</v>
      </c>
      <c r="I66" s="93">
        <v>5</v>
      </c>
      <c r="J66" s="93">
        <v>5</v>
      </c>
      <c r="K66" s="93">
        <v>5</v>
      </c>
      <c r="L66" s="93">
        <v>5</v>
      </c>
      <c r="M66" s="93">
        <v>5</v>
      </c>
      <c r="N66" s="94"/>
      <c r="O66" s="94"/>
      <c r="P66" s="94"/>
      <c r="Q66" s="94"/>
      <c r="R66" s="95"/>
      <c r="S66" s="95"/>
      <c r="T66" s="135">
        <v>2</v>
      </c>
      <c r="U66" s="135">
        <v>5</v>
      </c>
      <c r="V66" s="135">
        <v>5</v>
      </c>
      <c r="W66" s="135">
        <v>5</v>
      </c>
      <c r="X66" s="96">
        <v>5</v>
      </c>
      <c r="Y66" s="96">
        <v>5</v>
      </c>
      <c r="Z66" s="96">
        <v>5</v>
      </c>
    </row>
    <row r="67" spans="1:28">
      <c r="A67" s="130">
        <v>66</v>
      </c>
      <c r="B67" s="130" t="s">
        <v>57</v>
      </c>
      <c r="C67" s="130" t="s">
        <v>56</v>
      </c>
      <c r="D67" s="91">
        <v>5</v>
      </c>
      <c r="E67" s="91">
        <v>4</v>
      </c>
      <c r="F67" s="91">
        <v>5</v>
      </c>
      <c r="G67" s="92">
        <v>5</v>
      </c>
      <c r="H67" s="92">
        <v>4</v>
      </c>
      <c r="I67" s="93">
        <v>5</v>
      </c>
      <c r="J67" s="93">
        <v>3</v>
      </c>
      <c r="K67" s="93">
        <v>5</v>
      </c>
      <c r="L67" s="93">
        <v>4</v>
      </c>
      <c r="M67" s="93">
        <v>5</v>
      </c>
      <c r="N67" s="94"/>
      <c r="O67" s="94"/>
      <c r="P67" s="94"/>
      <c r="Q67" s="94"/>
      <c r="R67" s="95"/>
      <c r="S67" s="95"/>
      <c r="T67" s="135">
        <v>2</v>
      </c>
      <c r="U67" s="135">
        <v>4</v>
      </c>
      <c r="V67" s="135">
        <v>5</v>
      </c>
      <c r="W67" s="135">
        <v>5</v>
      </c>
      <c r="X67" s="96">
        <v>5</v>
      </c>
      <c r="Y67" s="96">
        <v>5</v>
      </c>
      <c r="Z67" s="96">
        <v>4</v>
      </c>
    </row>
    <row r="68" spans="1:28">
      <c r="A68" s="130">
        <v>67</v>
      </c>
      <c r="B68" s="130" t="s">
        <v>57</v>
      </c>
      <c r="C68" s="130" t="s">
        <v>56</v>
      </c>
      <c r="D68" s="91">
        <v>4</v>
      </c>
      <c r="E68" s="91">
        <v>4</v>
      </c>
      <c r="F68" s="91">
        <v>4</v>
      </c>
      <c r="G68" s="92">
        <v>4</v>
      </c>
      <c r="H68" s="92">
        <v>4</v>
      </c>
      <c r="I68" s="93">
        <v>4</v>
      </c>
      <c r="J68" s="93">
        <v>4</v>
      </c>
      <c r="K68" s="93">
        <v>4</v>
      </c>
      <c r="L68" s="93">
        <v>4</v>
      </c>
      <c r="M68" s="93">
        <v>4</v>
      </c>
      <c r="N68" s="94">
        <v>4</v>
      </c>
      <c r="O68" s="94">
        <v>4</v>
      </c>
      <c r="P68" s="94">
        <v>4</v>
      </c>
      <c r="Q68" s="94">
        <v>3</v>
      </c>
      <c r="R68" s="95">
        <v>4</v>
      </c>
      <c r="S68" s="95">
        <v>4</v>
      </c>
      <c r="T68" s="135">
        <v>3</v>
      </c>
      <c r="U68" s="135">
        <v>4</v>
      </c>
      <c r="V68" s="135">
        <v>4</v>
      </c>
      <c r="W68" s="135">
        <v>4</v>
      </c>
      <c r="X68" s="96">
        <v>3</v>
      </c>
      <c r="Y68" s="96">
        <v>3</v>
      </c>
      <c r="Z68" s="96">
        <v>4</v>
      </c>
    </row>
    <row r="69" spans="1:28">
      <c r="A69" s="130">
        <v>68</v>
      </c>
      <c r="B69" s="130" t="s">
        <v>49</v>
      </c>
      <c r="C69" s="130" t="s">
        <v>56</v>
      </c>
      <c r="D69" s="91">
        <v>5</v>
      </c>
      <c r="E69" s="91">
        <v>5</v>
      </c>
      <c r="F69" s="91">
        <v>5</v>
      </c>
      <c r="G69" s="92">
        <v>5</v>
      </c>
      <c r="H69" s="92">
        <v>5</v>
      </c>
      <c r="I69" s="93">
        <v>5</v>
      </c>
      <c r="J69" s="93">
        <v>5</v>
      </c>
      <c r="K69" s="93">
        <v>5</v>
      </c>
      <c r="L69" s="93">
        <v>5</v>
      </c>
      <c r="M69" s="93">
        <v>5</v>
      </c>
      <c r="N69" s="94">
        <v>3</v>
      </c>
      <c r="O69" s="94">
        <v>4</v>
      </c>
      <c r="P69" s="94">
        <v>5</v>
      </c>
      <c r="Q69" s="94">
        <v>5</v>
      </c>
      <c r="R69" s="95">
        <v>4</v>
      </c>
      <c r="S69" s="95">
        <v>4</v>
      </c>
      <c r="T69" s="135">
        <v>2</v>
      </c>
      <c r="U69" s="135">
        <v>4</v>
      </c>
      <c r="V69" s="135">
        <v>5</v>
      </c>
      <c r="W69" s="135">
        <v>5</v>
      </c>
      <c r="X69" s="96">
        <v>4</v>
      </c>
      <c r="Y69" s="96">
        <v>4</v>
      </c>
      <c r="Z69" s="96">
        <v>4</v>
      </c>
    </row>
    <row r="70" spans="1:28">
      <c r="A70" s="130">
        <v>69</v>
      </c>
      <c r="B70" s="130" t="s">
        <v>74</v>
      </c>
      <c r="C70" s="130" t="s">
        <v>56</v>
      </c>
      <c r="D70" s="91">
        <v>4</v>
      </c>
      <c r="E70" s="91">
        <v>4</v>
      </c>
      <c r="F70" s="91">
        <v>4</v>
      </c>
      <c r="G70" s="92">
        <v>4</v>
      </c>
      <c r="H70" s="92">
        <v>4</v>
      </c>
      <c r="I70" s="93">
        <v>5</v>
      </c>
      <c r="J70" s="93">
        <v>5</v>
      </c>
      <c r="K70" s="93">
        <v>5</v>
      </c>
      <c r="L70" s="93">
        <v>5</v>
      </c>
      <c r="M70" s="93">
        <v>5</v>
      </c>
      <c r="N70" s="94">
        <v>1</v>
      </c>
      <c r="O70" s="94">
        <v>1</v>
      </c>
      <c r="P70" s="94">
        <v>3</v>
      </c>
      <c r="Q70" s="94">
        <v>3</v>
      </c>
      <c r="R70" s="95">
        <v>4</v>
      </c>
      <c r="S70" s="95">
        <v>4</v>
      </c>
      <c r="T70" s="135">
        <v>3</v>
      </c>
      <c r="U70" s="135">
        <v>4</v>
      </c>
      <c r="V70" s="135">
        <v>4</v>
      </c>
      <c r="W70" s="135">
        <v>4</v>
      </c>
      <c r="X70" s="96">
        <v>4</v>
      </c>
      <c r="Y70" s="96">
        <v>4</v>
      </c>
      <c r="Z70" s="96">
        <v>4</v>
      </c>
    </row>
    <row r="71" spans="1:28">
      <c r="A71" s="130">
        <v>70</v>
      </c>
      <c r="B71" s="130" t="s">
        <v>74</v>
      </c>
      <c r="C71" s="130" t="s">
        <v>56</v>
      </c>
      <c r="D71" s="91">
        <v>5</v>
      </c>
      <c r="E71" s="91">
        <v>5</v>
      </c>
      <c r="F71" s="91">
        <v>5</v>
      </c>
      <c r="G71" s="92">
        <v>5</v>
      </c>
      <c r="H71" s="92">
        <v>5</v>
      </c>
      <c r="I71" s="93">
        <v>5</v>
      </c>
      <c r="J71" s="93">
        <v>5</v>
      </c>
      <c r="K71" s="93">
        <v>5</v>
      </c>
      <c r="L71" s="93">
        <v>5</v>
      </c>
      <c r="M71" s="93">
        <v>5</v>
      </c>
      <c r="N71" s="94">
        <v>4</v>
      </c>
      <c r="O71" s="94">
        <v>4</v>
      </c>
      <c r="P71" s="94">
        <v>4</v>
      </c>
      <c r="Q71" s="94">
        <v>4</v>
      </c>
      <c r="R71" s="95">
        <v>5</v>
      </c>
      <c r="S71" s="95">
        <v>5</v>
      </c>
      <c r="T71" s="135">
        <v>3</v>
      </c>
      <c r="U71" s="135">
        <v>4</v>
      </c>
      <c r="V71" s="135">
        <v>5</v>
      </c>
      <c r="W71" s="135">
        <v>5</v>
      </c>
      <c r="X71" s="96">
        <v>5</v>
      </c>
      <c r="Y71" s="96">
        <v>5</v>
      </c>
      <c r="Z71" s="96">
        <v>5</v>
      </c>
    </row>
    <row r="72" spans="1:28">
      <c r="A72" s="130">
        <v>71</v>
      </c>
      <c r="B72" s="130" t="s">
        <v>37</v>
      </c>
      <c r="C72" s="130" t="s">
        <v>56</v>
      </c>
      <c r="D72" s="91">
        <v>5</v>
      </c>
      <c r="E72" s="91">
        <v>5</v>
      </c>
      <c r="F72" s="91">
        <v>5</v>
      </c>
      <c r="G72" s="92">
        <v>5</v>
      </c>
      <c r="H72" s="92">
        <v>5</v>
      </c>
      <c r="I72" s="93">
        <v>5</v>
      </c>
      <c r="J72" s="93">
        <v>5</v>
      </c>
      <c r="K72" s="93">
        <v>5</v>
      </c>
      <c r="L72" s="93">
        <v>5</v>
      </c>
      <c r="M72" s="93">
        <v>5</v>
      </c>
      <c r="N72" s="94">
        <v>5</v>
      </c>
      <c r="O72" s="94">
        <v>5</v>
      </c>
      <c r="P72" s="94">
        <v>5</v>
      </c>
      <c r="Q72" s="94">
        <v>5</v>
      </c>
      <c r="R72" s="95">
        <v>5</v>
      </c>
      <c r="S72" s="95">
        <v>5</v>
      </c>
      <c r="T72" s="135">
        <v>5</v>
      </c>
      <c r="U72" s="135">
        <v>5</v>
      </c>
      <c r="V72" s="135">
        <v>5</v>
      </c>
      <c r="W72" s="135">
        <v>4</v>
      </c>
      <c r="X72" s="96">
        <v>4</v>
      </c>
      <c r="Y72" s="96">
        <v>4</v>
      </c>
      <c r="Z72" s="96">
        <v>4</v>
      </c>
    </row>
    <row r="73" spans="1:28">
      <c r="A73" s="130">
        <v>72</v>
      </c>
      <c r="B73" s="130" t="s">
        <v>66</v>
      </c>
      <c r="C73" s="130" t="s">
        <v>56</v>
      </c>
      <c r="D73" s="91">
        <v>5</v>
      </c>
      <c r="E73" s="91">
        <v>5</v>
      </c>
      <c r="F73" s="91">
        <v>4</v>
      </c>
      <c r="G73" s="92">
        <v>4</v>
      </c>
      <c r="H73" s="92">
        <v>4</v>
      </c>
      <c r="I73" s="93">
        <v>4</v>
      </c>
      <c r="J73" s="93">
        <v>4</v>
      </c>
      <c r="K73" s="93">
        <v>4</v>
      </c>
      <c r="L73" s="93">
        <v>4</v>
      </c>
      <c r="M73" s="93">
        <v>4</v>
      </c>
      <c r="N73" s="94">
        <v>2</v>
      </c>
      <c r="O73" s="94">
        <v>2</v>
      </c>
      <c r="P73" s="94">
        <v>2</v>
      </c>
      <c r="Q73" s="94">
        <v>4</v>
      </c>
      <c r="R73" s="95">
        <v>5</v>
      </c>
      <c r="S73" s="95">
        <v>5</v>
      </c>
      <c r="T73" s="135">
        <v>1</v>
      </c>
      <c r="U73" s="135">
        <v>4</v>
      </c>
      <c r="V73" s="135">
        <v>4</v>
      </c>
      <c r="W73" s="135">
        <v>3</v>
      </c>
      <c r="X73" s="96">
        <v>3</v>
      </c>
      <c r="Y73" s="96">
        <v>3</v>
      </c>
      <c r="Z73" s="96">
        <v>3</v>
      </c>
    </row>
    <row r="74" spans="1:28">
      <c r="A74" s="130">
        <v>73</v>
      </c>
      <c r="B74" s="130" t="s">
        <v>49</v>
      </c>
      <c r="C74" s="130" t="s">
        <v>56</v>
      </c>
      <c r="D74" s="91">
        <v>5</v>
      </c>
      <c r="E74" s="91">
        <v>5</v>
      </c>
      <c r="F74" s="91">
        <v>5</v>
      </c>
      <c r="G74" s="92">
        <v>5</v>
      </c>
      <c r="H74" s="92">
        <v>5</v>
      </c>
      <c r="I74" s="93">
        <v>5</v>
      </c>
      <c r="J74" s="93">
        <v>5</v>
      </c>
      <c r="K74" s="93">
        <v>5</v>
      </c>
      <c r="L74" s="93">
        <v>5</v>
      </c>
      <c r="M74" s="93">
        <v>5</v>
      </c>
      <c r="N74" s="94">
        <v>3</v>
      </c>
      <c r="O74" s="94">
        <v>3</v>
      </c>
      <c r="P74" s="94">
        <v>4</v>
      </c>
      <c r="Q74" s="94">
        <v>4</v>
      </c>
      <c r="R74" s="95">
        <v>5</v>
      </c>
      <c r="S74" s="95">
        <v>5</v>
      </c>
      <c r="T74" s="135">
        <v>1</v>
      </c>
      <c r="U74" s="135">
        <v>4</v>
      </c>
      <c r="V74" s="135">
        <v>5</v>
      </c>
      <c r="W74" s="135">
        <v>5</v>
      </c>
      <c r="X74" s="96">
        <v>4</v>
      </c>
      <c r="Y74" s="96">
        <v>4</v>
      </c>
      <c r="Z74" s="96">
        <v>5</v>
      </c>
    </row>
    <row r="75" spans="1:28">
      <c r="A75" s="130">
        <v>74</v>
      </c>
      <c r="B75" s="130" t="s">
        <v>37</v>
      </c>
      <c r="C75" s="130" t="s">
        <v>56</v>
      </c>
      <c r="D75" s="91">
        <v>5</v>
      </c>
      <c r="E75" s="91">
        <v>5</v>
      </c>
      <c r="F75" s="91">
        <v>5</v>
      </c>
      <c r="G75" s="92">
        <v>4</v>
      </c>
      <c r="H75" s="92">
        <v>4</v>
      </c>
      <c r="I75" s="93">
        <v>5</v>
      </c>
      <c r="J75" s="93">
        <v>5</v>
      </c>
      <c r="K75" s="93">
        <v>5</v>
      </c>
      <c r="L75" s="93">
        <v>5</v>
      </c>
      <c r="M75" s="93">
        <v>5</v>
      </c>
      <c r="N75" s="94">
        <v>2</v>
      </c>
      <c r="O75" s="94">
        <v>2</v>
      </c>
      <c r="P75" s="94">
        <v>4</v>
      </c>
      <c r="Q75" s="94">
        <v>4</v>
      </c>
      <c r="R75" s="95">
        <v>4</v>
      </c>
      <c r="S75" s="95">
        <v>4</v>
      </c>
      <c r="T75" s="135">
        <v>4</v>
      </c>
      <c r="U75" s="135">
        <v>3</v>
      </c>
      <c r="V75" s="135">
        <v>4</v>
      </c>
      <c r="W75" s="135">
        <v>4</v>
      </c>
      <c r="X75" s="96">
        <v>3</v>
      </c>
      <c r="Y75" s="96">
        <v>4</v>
      </c>
      <c r="Z75" s="96">
        <v>4</v>
      </c>
    </row>
    <row r="76" spans="1:28">
      <c r="A76" s="130">
        <v>75</v>
      </c>
      <c r="B76" s="130" t="s">
        <v>39</v>
      </c>
      <c r="C76" s="130" t="s">
        <v>56</v>
      </c>
      <c r="D76" s="91">
        <v>5</v>
      </c>
      <c r="E76" s="91">
        <v>5</v>
      </c>
      <c r="F76" s="91">
        <v>5</v>
      </c>
      <c r="G76" s="92">
        <v>5</v>
      </c>
      <c r="H76" s="92">
        <v>5</v>
      </c>
      <c r="I76" s="93">
        <v>5</v>
      </c>
      <c r="J76" s="93">
        <v>5</v>
      </c>
      <c r="K76" s="93">
        <v>5</v>
      </c>
      <c r="L76" s="93">
        <v>5</v>
      </c>
      <c r="M76" s="93">
        <v>5</v>
      </c>
      <c r="N76" s="94">
        <v>4</v>
      </c>
      <c r="O76" s="94">
        <v>4</v>
      </c>
      <c r="P76" s="94">
        <v>4</v>
      </c>
      <c r="Q76" s="94">
        <v>4</v>
      </c>
      <c r="R76" s="95">
        <v>4</v>
      </c>
      <c r="S76" s="95">
        <v>4</v>
      </c>
      <c r="T76" s="135">
        <v>1</v>
      </c>
      <c r="U76" s="135">
        <v>3</v>
      </c>
      <c r="V76" s="135">
        <v>3</v>
      </c>
      <c r="W76" s="135">
        <v>3</v>
      </c>
      <c r="X76" s="96">
        <v>4</v>
      </c>
      <c r="Y76" s="96">
        <v>4</v>
      </c>
      <c r="Z76" s="96">
        <v>4</v>
      </c>
    </row>
    <row r="77" spans="1:28">
      <c r="A77" s="130">
        <v>76</v>
      </c>
      <c r="B77" s="130" t="s">
        <v>49</v>
      </c>
      <c r="C77" s="130" t="s">
        <v>56</v>
      </c>
      <c r="D77" s="91">
        <v>5</v>
      </c>
      <c r="E77" s="91">
        <v>5</v>
      </c>
      <c r="F77" s="91">
        <v>5</v>
      </c>
      <c r="G77" s="92">
        <v>5</v>
      </c>
      <c r="H77" s="92">
        <v>5</v>
      </c>
      <c r="I77" s="93">
        <v>5</v>
      </c>
      <c r="J77" s="93">
        <v>5</v>
      </c>
      <c r="K77" s="93">
        <v>5</v>
      </c>
      <c r="L77" s="93">
        <v>5</v>
      </c>
      <c r="M77" s="93">
        <v>5</v>
      </c>
      <c r="N77" s="94">
        <v>4</v>
      </c>
      <c r="O77" s="94">
        <v>4</v>
      </c>
      <c r="P77" s="94">
        <v>4</v>
      </c>
      <c r="Q77" s="94">
        <v>4</v>
      </c>
      <c r="R77" s="95">
        <v>4</v>
      </c>
      <c r="S77" s="95">
        <v>4</v>
      </c>
      <c r="T77" s="135">
        <v>5</v>
      </c>
      <c r="U77" s="135">
        <v>5</v>
      </c>
      <c r="V77" s="135">
        <v>5</v>
      </c>
      <c r="W77" s="135">
        <v>5</v>
      </c>
      <c r="X77" s="96">
        <v>5</v>
      </c>
      <c r="Y77" s="96">
        <v>5</v>
      </c>
      <c r="Z77" s="96">
        <v>5</v>
      </c>
    </row>
    <row r="78" spans="1:28" s="1" customFormat="1">
      <c r="A78" s="136"/>
      <c r="B78" s="131"/>
      <c r="C78" s="131"/>
      <c r="D78" s="106">
        <f t="shared" ref="D78:Z78" si="0">AVERAGE(D2:D77)</f>
        <v>4.5394736842105265</v>
      </c>
      <c r="E78" s="106">
        <f t="shared" si="0"/>
        <v>4.3026315789473681</v>
      </c>
      <c r="F78" s="106">
        <f t="shared" si="0"/>
        <v>4.3947368421052628</v>
      </c>
      <c r="G78" s="106">
        <f t="shared" si="0"/>
        <v>4.5394736842105265</v>
      </c>
      <c r="H78" s="106">
        <f t="shared" si="0"/>
        <v>4.5131578947368425</v>
      </c>
      <c r="I78" s="106">
        <f t="shared" si="0"/>
        <v>4.5263157894736841</v>
      </c>
      <c r="J78" s="106">
        <f t="shared" si="0"/>
        <v>4.25</v>
      </c>
      <c r="K78" s="106">
        <f t="shared" si="0"/>
        <v>4.5526315789473681</v>
      </c>
      <c r="L78" s="106">
        <f t="shared" si="0"/>
        <v>4.5394736842105265</v>
      </c>
      <c r="M78" s="106">
        <f t="shared" si="0"/>
        <v>4.5921052631578947</v>
      </c>
      <c r="N78" s="106">
        <f t="shared" si="0"/>
        <v>3.2</v>
      </c>
      <c r="O78" s="106">
        <f t="shared" si="0"/>
        <v>3.3</v>
      </c>
      <c r="P78" s="106">
        <f t="shared" si="0"/>
        <v>3.9</v>
      </c>
      <c r="Q78" s="106">
        <f t="shared" si="0"/>
        <v>4</v>
      </c>
      <c r="R78" s="106">
        <f t="shared" si="0"/>
        <v>4.4000000000000004</v>
      </c>
      <c r="S78" s="106">
        <f t="shared" si="0"/>
        <v>4.4000000000000004</v>
      </c>
      <c r="T78" s="106">
        <f t="shared" si="0"/>
        <v>2.4736842105263159</v>
      </c>
      <c r="U78" s="106">
        <f t="shared" si="0"/>
        <v>4</v>
      </c>
      <c r="V78" s="106">
        <f t="shared" si="0"/>
        <v>4.3815789473684212</v>
      </c>
      <c r="W78" s="106">
        <f t="shared" si="0"/>
        <v>4.3421052631578947</v>
      </c>
      <c r="X78" s="106">
        <f t="shared" si="0"/>
        <v>3.9473684210526314</v>
      </c>
      <c r="Y78" s="106">
        <f t="shared" si="0"/>
        <v>4.0394736842105265</v>
      </c>
      <c r="Z78" s="106">
        <f t="shared" si="0"/>
        <v>4.2631578947368425</v>
      </c>
      <c r="AA78" s="77">
        <f>AVERAGE(D2:M77,V2:Z77)</f>
        <v>4.3815789473684212</v>
      </c>
      <c r="AB78" s="77"/>
    </row>
    <row r="79" spans="1:28" s="1" customFormat="1">
      <c r="A79" s="136"/>
      <c r="B79" s="131"/>
      <c r="C79" s="131"/>
      <c r="D79" s="106">
        <f t="shared" ref="D79:Z79" si="1">STDEV(D2:D77)</f>
        <v>0.52765618790229085</v>
      </c>
      <c r="E79" s="106">
        <f t="shared" si="1"/>
        <v>0.78349195855656895</v>
      </c>
      <c r="F79" s="106">
        <f t="shared" si="1"/>
        <v>0.67486190920159939</v>
      </c>
      <c r="G79" s="106">
        <f t="shared" si="1"/>
        <v>0.52765618790229085</v>
      </c>
      <c r="H79" s="106">
        <f t="shared" si="1"/>
        <v>0.55361649909497368</v>
      </c>
      <c r="I79" s="106">
        <f t="shared" si="1"/>
        <v>0.62126074419739652</v>
      </c>
      <c r="J79" s="106">
        <f t="shared" si="1"/>
        <v>0.81853527718724506</v>
      </c>
      <c r="K79" s="106">
        <f t="shared" si="1"/>
        <v>0.61956407991652362</v>
      </c>
      <c r="L79" s="106">
        <f t="shared" si="1"/>
        <v>0.55234746247108291</v>
      </c>
      <c r="M79" s="106">
        <f t="shared" si="1"/>
        <v>0.52096401869220355</v>
      </c>
      <c r="N79" s="106">
        <f t="shared" si="1"/>
        <v>1.2292725943057181</v>
      </c>
      <c r="O79" s="106">
        <f t="shared" si="1"/>
        <v>1.2516655570345723</v>
      </c>
      <c r="P79" s="106">
        <f t="shared" si="1"/>
        <v>0.87559503577091347</v>
      </c>
      <c r="Q79" s="106">
        <f t="shared" si="1"/>
        <v>0.66666666666666663</v>
      </c>
      <c r="R79" s="106">
        <f t="shared" si="1"/>
        <v>0.51639777949432286</v>
      </c>
      <c r="S79" s="106">
        <f t="shared" si="1"/>
        <v>0.51639777949432286</v>
      </c>
      <c r="T79" s="106">
        <f t="shared" si="1"/>
        <v>1.3213496555721738</v>
      </c>
      <c r="U79" s="106">
        <f t="shared" si="1"/>
        <v>0.73029674334022143</v>
      </c>
      <c r="V79" s="106">
        <f t="shared" si="1"/>
        <v>0.67264860094322487</v>
      </c>
      <c r="W79" s="106">
        <f t="shared" si="1"/>
        <v>0.60116845290811016</v>
      </c>
      <c r="X79" s="106">
        <f t="shared" si="1"/>
        <v>0.81477582752730737</v>
      </c>
      <c r="Y79" s="106">
        <f t="shared" si="1"/>
        <v>0.79062489165105621</v>
      </c>
      <c r="Z79" s="106">
        <f t="shared" si="1"/>
        <v>0.68055704737872025</v>
      </c>
      <c r="AA79" s="77">
        <f>STDEVA(D2:M77,V2:Z77)</f>
        <v>0.68150865406219541</v>
      </c>
      <c r="AB79" s="77"/>
    </row>
    <row r="80" spans="1:28" s="1" customFormat="1" ht="21">
      <c r="A80" s="136"/>
      <c r="B80" s="145" t="s">
        <v>0</v>
      </c>
      <c r="C80" s="131"/>
      <c r="D80" s="110"/>
      <c r="E80" s="110"/>
      <c r="F80" s="108">
        <f>STDEV(D2:F77)</f>
        <v>0.6744082543583243</v>
      </c>
      <c r="G80" s="111"/>
      <c r="H80" s="108">
        <f>STDEVA(G2:H77)</f>
        <v>0.53916010745500909</v>
      </c>
      <c r="I80" s="112"/>
      <c r="J80" s="112"/>
      <c r="K80" s="112"/>
      <c r="L80" s="112"/>
      <c r="M80" s="108">
        <f>STDEVA(I2:S77)</f>
        <v>0.73036881102923012</v>
      </c>
      <c r="N80" s="107"/>
      <c r="O80" s="107"/>
      <c r="P80" s="107"/>
      <c r="Q80" s="108">
        <f>STDEVA(O2:Q76)</f>
        <v>1.0308627758717754</v>
      </c>
      <c r="R80" s="107"/>
      <c r="S80" s="108">
        <f>STDEVA(Q2:S76)</f>
        <v>0.60858061945018427</v>
      </c>
      <c r="T80" s="108">
        <f>T79</f>
        <v>1.3213496555721738</v>
      </c>
      <c r="U80" s="108">
        <f>STDEVA(U2:U77)</f>
        <v>0.73029674334022143</v>
      </c>
      <c r="V80" s="52"/>
      <c r="W80" s="108">
        <f>STDEVA(V2:W77)</f>
        <v>0.63610301661902957</v>
      </c>
      <c r="X80" s="109"/>
      <c r="Y80" s="109"/>
      <c r="Z80" s="108">
        <f>STDEVA(X2:Z77)</f>
        <v>0.77236597048560451</v>
      </c>
    </row>
    <row r="81" spans="1:26" s="1" customFormat="1">
      <c r="A81" s="136"/>
      <c r="B81" s="146" t="s">
        <v>65</v>
      </c>
      <c r="C81" s="142">
        <f>COUNTIF(B2:B77,"เกษตรศาสตร์ ทรัพยากรธรรมชาติและสิ่งแวดล้อม")</f>
        <v>6</v>
      </c>
      <c r="D81" s="110"/>
      <c r="E81" s="110"/>
      <c r="F81" s="118">
        <f>AVERAGE(D2:F77)</f>
        <v>4.4122807017543861</v>
      </c>
      <c r="G81" s="111"/>
      <c r="H81" s="118">
        <f>AVERAGE(G2:H77)</f>
        <v>4.5263157894736841</v>
      </c>
      <c r="I81" s="112"/>
      <c r="J81" s="112"/>
      <c r="K81" s="112"/>
      <c r="L81" s="112"/>
      <c r="M81" s="118">
        <f>AVERAGE(I2:M77)</f>
        <v>4.492105263157895</v>
      </c>
      <c r="N81" s="113"/>
      <c r="O81" s="113"/>
      <c r="P81" s="113"/>
      <c r="Q81" s="114">
        <f>AVERAGE(O2:Q76)</f>
        <v>3.7037037037037037</v>
      </c>
      <c r="R81" s="115"/>
      <c r="S81" s="116">
        <f>AVERAGE(Q2:S76)</f>
        <v>4.2962962962962967</v>
      </c>
      <c r="T81" s="108">
        <f>T78</f>
        <v>2.4736842105263159</v>
      </c>
      <c r="U81" s="118">
        <f>AVERAGE(U2:U77)</f>
        <v>4</v>
      </c>
      <c r="V81" s="52"/>
      <c r="W81" s="118">
        <f>AVERAGE(V2:W77)</f>
        <v>4.3618421052631575</v>
      </c>
      <c r="X81" s="117"/>
      <c r="Y81" s="117"/>
      <c r="Z81" s="118">
        <f>AVERAGE(X2:Z77)</f>
        <v>4.083333333333333</v>
      </c>
    </row>
    <row r="82" spans="1:26">
      <c r="B82" s="146" t="s">
        <v>74</v>
      </c>
      <c r="C82" s="142">
        <f>COUNTIF(B2:B77,"เภสัชศาสตร์")</f>
        <v>5</v>
      </c>
      <c r="D82" s="3"/>
      <c r="E82" s="3"/>
      <c r="F82" s="45"/>
      <c r="G82" s="46"/>
      <c r="H82" s="4"/>
      <c r="I82" s="47"/>
      <c r="J82" s="47"/>
      <c r="K82" s="47"/>
      <c r="L82" s="47"/>
      <c r="M82" s="47"/>
      <c r="N82" s="48"/>
      <c r="O82" s="48"/>
      <c r="P82" s="48"/>
      <c r="Q82" s="49"/>
      <c r="R82" s="50"/>
      <c r="S82" s="51"/>
      <c r="T82" s="51"/>
      <c r="U82" s="51"/>
      <c r="V82" s="52"/>
      <c r="W82" s="52"/>
    </row>
    <row r="83" spans="1:26">
      <c r="B83" s="146" t="s">
        <v>38</v>
      </c>
      <c r="C83" s="142">
        <f>COUNTIF(B2:B77,"พยาบาลศาสตร์")</f>
        <v>3</v>
      </c>
      <c r="D83" s="3"/>
      <c r="E83" s="3"/>
      <c r="F83" s="45"/>
      <c r="G83" s="46"/>
      <c r="H83" s="4"/>
      <c r="I83" s="47"/>
      <c r="J83" s="47"/>
      <c r="K83" s="47"/>
      <c r="L83" s="47"/>
      <c r="M83" s="47"/>
      <c r="N83" s="48"/>
      <c r="O83" s="48"/>
      <c r="P83" s="48"/>
      <c r="Q83" s="49"/>
      <c r="R83" s="50"/>
      <c r="S83" s="51"/>
      <c r="T83" s="51"/>
      <c r="U83" s="51"/>
      <c r="V83" s="52"/>
      <c r="W83" s="52"/>
    </row>
    <row r="84" spans="1:26">
      <c r="B84" s="146" t="s">
        <v>51</v>
      </c>
      <c r="C84" s="142">
        <f>COUNTIF(B2:B77,"วิศวกรรมศาสตร์")</f>
        <v>1</v>
      </c>
      <c r="D84" s="3"/>
      <c r="E84" s="3"/>
      <c r="F84" s="45"/>
      <c r="G84" s="46"/>
      <c r="H84" s="4"/>
      <c r="I84" s="47"/>
      <c r="J84" s="47"/>
      <c r="K84" s="47"/>
      <c r="L84" s="47"/>
      <c r="M84" s="47"/>
      <c r="N84" s="48"/>
      <c r="O84" s="48"/>
      <c r="P84" s="48"/>
      <c r="Q84" s="49"/>
      <c r="R84" s="50"/>
      <c r="S84" s="51"/>
      <c r="T84" s="51"/>
      <c r="U84" s="51"/>
      <c r="V84" s="52"/>
      <c r="W84" s="52"/>
    </row>
    <row r="85" spans="1:26">
      <c r="B85" s="146" t="s">
        <v>57</v>
      </c>
      <c r="C85" s="142">
        <f>COUNTIF(B2:B77,"วิทยาศาสตร์การแพทย์")</f>
        <v>11</v>
      </c>
      <c r="D85" s="3"/>
      <c r="E85" s="3"/>
      <c r="F85" s="45"/>
      <c r="G85" s="46"/>
      <c r="H85" s="4"/>
      <c r="I85" s="47"/>
      <c r="J85" s="47"/>
      <c r="K85" s="47"/>
      <c r="L85" s="47"/>
      <c r="M85" s="47"/>
      <c r="N85" s="48"/>
      <c r="O85" s="48"/>
      <c r="P85" s="48"/>
      <c r="Q85" s="49"/>
      <c r="R85" s="50"/>
      <c r="S85" s="51"/>
      <c r="T85" s="51"/>
      <c r="U85" s="51"/>
      <c r="V85" s="52"/>
      <c r="W85" s="52"/>
    </row>
    <row r="86" spans="1:26">
      <c r="B86" s="146" t="s">
        <v>66</v>
      </c>
      <c r="C86" s="142">
        <f>COUNTIF(B2:B77,"บริหารธุรกิจเศรษฐศาสตร์และการสื่อสาร")</f>
        <v>2</v>
      </c>
      <c r="D86" s="3"/>
      <c r="E86" s="3"/>
      <c r="F86" s="3"/>
      <c r="G86" s="4"/>
      <c r="H86" s="4"/>
      <c r="I86" s="5"/>
      <c r="J86" s="5"/>
      <c r="K86" s="5"/>
      <c r="L86" s="5"/>
      <c r="M86" s="5"/>
      <c r="N86" s="6"/>
      <c r="O86" s="6"/>
      <c r="P86" s="6"/>
      <c r="Q86" s="6"/>
      <c r="R86" s="7"/>
      <c r="S86" s="7"/>
      <c r="T86" s="7"/>
      <c r="U86" s="7"/>
    </row>
    <row r="87" spans="1:26">
      <c r="B87" s="146" t="s">
        <v>37</v>
      </c>
      <c r="C87" s="142">
        <f>COUNTIF(B2:B77,"วิทยาศาสตร์")</f>
        <v>14</v>
      </c>
      <c r="D87" s="3"/>
      <c r="E87" s="3"/>
      <c r="F87" s="3"/>
      <c r="G87" s="4"/>
      <c r="H87" s="4"/>
      <c r="I87" s="5"/>
      <c r="J87" s="5"/>
      <c r="K87" s="5"/>
      <c r="L87" s="5"/>
      <c r="M87" s="5"/>
      <c r="N87" s="6"/>
      <c r="O87" s="6"/>
      <c r="P87" s="6"/>
      <c r="Q87" s="6"/>
      <c r="R87" s="7"/>
      <c r="S87" s="7"/>
      <c r="T87" s="7"/>
      <c r="U87" s="7"/>
    </row>
    <row r="88" spans="1:26">
      <c r="B88" s="147" t="s">
        <v>49</v>
      </c>
      <c r="C88" s="142">
        <f>COUNTIF(B2:B77,"มนุษยศาสตร์")</f>
        <v>9</v>
      </c>
      <c r="D88" s="3"/>
      <c r="E88" s="3"/>
      <c r="F88" s="3"/>
      <c r="G88" s="4"/>
      <c r="H88" s="4"/>
      <c r="I88" s="5"/>
      <c r="J88" s="5"/>
      <c r="K88" s="5"/>
      <c r="L88" s="5"/>
      <c r="M88" s="5"/>
      <c r="N88" s="6"/>
      <c r="O88" s="6"/>
      <c r="P88" s="6"/>
      <c r="Q88" s="6"/>
      <c r="R88" s="7"/>
      <c r="S88" s="7"/>
      <c r="T88" s="7"/>
      <c r="U88" s="7"/>
    </row>
    <row r="89" spans="1:26">
      <c r="B89" s="147" t="s">
        <v>67</v>
      </c>
      <c r="C89" s="142">
        <f>COUNTIF(B2:B77,"วิทยาลัยเพื่อการค้นคว้าระดับรากฐาน")</f>
        <v>1</v>
      </c>
      <c r="D89" s="3"/>
      <c r="E89" s="3"/>
      <c r="F89" s="3"/>
      <c r="G89" s="4"/>
      <c r="H89" s="4"/>
      <c r="I89" s="5"/>
      <c r="J89" s="5"/>
      <c r="K89" s="5"/>
      <c r="L89" s="5"/>
      <c r="M89" s="5"/>
      <c r="N89" s="6"/>
      <c r="O89" s="6"/>
      <c r="P89" s="6"/>
      <c r="Q89" s="6"/>
      <c r="R89" s="7"/>
      <c r="S89" s="7"/>
      <c r="T89" s="7"/>
      <c r="U89" s="7"/>
    </row>
    <row r="90" spans="1:26">
      <c r="B90" s="146" t="s">
        <v>64</v>
      </c>
      <c r="C90" s="142">
        <f>COUNTIF(B2:B77,"ศึกษาศาสตร์")</f>
        <v>6</v>
      </c>
      <c r="D90" s="3"/>
      <c r="E90" s="3"/>
      <c r="F90" s="3"/>
      <c r="G90" s="4"/>
      <c r="H90" s="4"/>
      <c r="I90" s="5"/>
      <c r="J90" s="5"/>
      <c r="K90" s="5"/>
      <c r="L90" s="5"/>
      <c r="M90" s="5"/>
      <c r="N90" s="6"/>
      <c r="O90" s="6"/>
      <c r="P90" s="6"/>
      <c r="Q90" s="6"/>
      <c r="R90" s="7"/>
      <c r="S90" s="7"/>
      <c r="T90" s="7"/>
      <c r="U90" s="7"/>
    </row>
    <row r="91" spans="1:26">
      <c r="B91" s="146" t="s">
        <v>61</v>
      </c>
      <c r="C91" s="142">
        <f>COUNTIF(B2:B77,"ทันตแพทยศาสตร์")</f>
        <v>1</v>
      </c>
      <c r="D91" s="3"/>
      <c r="E91" s="3"/>
      <c r="F91" s="3"/>
      <c r="G91" s="4"/>
      <c r="H91" s="4"/>
      <c r="I91" s="5"/>
      <c r="J91" s="5"/>
      <c r="K91" s="5"/>
      <c r="L91" s="5"/>
      <c r="M91" s="5"/>
      <c r="N91" s="6"/>
      <c r="O91" s="6"/>
      <c r="P91" s="6"/>
      <c r="Q91" s="6"/>
      <c r="R91" s="7"/>
      <c r="S91" s="7"/>
      <c r="T91" s="7"/>
      <c r="U91" s="7"/>
    </row>
    <row r="92" spans="1:26">
      <c r="B92" s="146" t="s">
        <v>34</v>
      </c>
      <c r="C92" s="142">
        <f>COUNTIF(B2:B77,"สังคมศาสตร์")</f>
        <v>1</v>
      </c>
      <c r="D92" s="3"/>
      <c r="E92" s="3"/>
      <c r="F92" s="3"/>
      <c r="G92" s="4"/>
      <c r="H92" s="4"/>
      <c r="I92" s="5"/>
      <c r="J92" s="5"/>
      <c r="K92" s="5"/>
      <c r="L92" s="5"/>
      <c r="M92" s="5"/>
      <c r="N92" s="6"/>
      <c r="O92" s="6"/>
      <c r="P92" s="6"/>
      <c r="Q92" s="6"/>
      <c r="R92" s="7"/>
      <c r="S92" s="7"/>
      <c r="T92" s="7"/>
      <c r="U92" s="7"/>
    </row>
    <row r="93" spans="1:26">
      <c r="B93" s="146" t="s">
        <v>35</v>
      </c>
      <c r="C93" s="142">
        <f>COUNTIF(B2:B77,"สาธารณสุขศาสตร์")</f>
        <v>2</v>
      </c>
      <c r="D93" s="3"/>
      <c r="E93" s="3"/>
      <c r="F93" s="3"/>
      <c r="G93" s="4"/>
      <c r="H93" s="4"/>
      <c r="I93" s="5"/>
      <c r="J93" s="5"/>
      <c r="K93" s="5"/>
      <c r="L93" s="5"/>
      <c r="M93" s="5"/>
      <c r="N93" s="6"/>
      <c r="O93" s="6"/>
      <c r="P93" s="6"/>
      <c r="Q93" s="6"/>
      <c r="R93" s="7"/>
      <c r="S93" s="7"/>
      <c r="T93" s="7"/>
      <c r="U93" s="7"/>
    </row>
    <row r="94" spans="1:26">
      <c r="B94" s="146" t="s">
        <v>45</v>
      </c>
      <c r="C94" s="142">
        <f>COUNTIF(B2:B77,"สหเวชศาสตร์")</f>
        <v>3</v>
      </c>
      <c r="D94" s="3"/>
      <c r="E94" s="3"/>
      <c r="F94" s="3"/>
      <c r="G94" s="4"/>
      <c r="H94" s="4"/>
      <c r="I94" s="5"/>
      <c r="J94" s="5"/>
      <c r="K94" s="5"/>
      <c r="L94" s="5"/>
      <c r="M94" s="5"/>
      <c r="N94" s="6"/>
      <c r="O94" s="6"/>
      <c r="P94" s="6"/>
      <c r="Q94" s="6"/>
      <c r="R94" s="7"/>
      <c r="S94" s="7"/>
      <c r="T94" s="7"/>
      <c r="U94" s="7"/>
    </row>
    <row r="95" spans="1:26">
      <c r="B95" s="141" t="s">
        <v>39</v>
      </c>
      <c r="C95" s="142">
        <f>COUNTIF(B2:B77,"ไม่ระบุ")</f>
        <v>11</v>
      </c>
      <c r="D95" s="3"/>
      <c r="E95" s="3"/>
      <c r="F95" s="3"/>
      <c r="G95" s="4"/>
      <c r="H95" s="4"/>
      <c r="I95" s="5"/>
      <c r="J95" s="5"/>
      <c r="K95" s="5"/>
      <c r="L95" s="5"/>
      <c r="M95" s="5"/>
      <c r="N95" s="6"/>
      <c r="O95" s="6"/>
      <c r="P95" s="6"/>
      <c r="Q95" s="6"/>
      <c r="R95" s="7"/>
      <c r="S95" s="7"/>
      <c r="T95" s="7"/>
      <c r="U95" s="7"/>
    </row>
    <row r="96" spans="1:26">
      <c r="B96" s="142"/>
      <c r="C96" s="144">
        <f>SUM(C81:C95)</f>
        <v>76</v>
      </c>
      <c r="D96" s="3"/>
      <c r="E96" s="3"/>
      <c r="F96" s="3"/>
      <c r="G96" s="4"/>
      <c r="H96" s="4"/>
      <c r="I96" s="5"/>
      <c r="J96" s="5"/>
      <c r="K96" s="5"/>
      <c r="L96" s="5"/>
      <c r="M96" s="5"/>
      <c r="N96" s="6"/>
      <c r="O96" s="6"/>
      <c r="P96" s="6"/>
      <c r="Q96" s="6"/>
      <c r="R96" s="7"/>
      <c r="S96" s="7"/>
      <c r="T96" s="7"/>
      <c r="U96" s="7"/>
    </row>
    <row r="97" spans="4:21">
      <c r="D97" s="3"/>
      <c r="E97" s="3"/>
      <c r="F97" s="3"/>
      <c r="G97" s="4"/>
      <c r="H97" s="4"/>
      <c r="I97" s="5"/>
      <c r="J97" s="5"/>
      <c r="K97" s="5"/>
      <c r="L97" s="5"/>
      <c r="M97" s="5"/>
      <c r="N97" s="6"/>
      <c r="O97" s="6"/>
      <c r="P97" s="6"/>
      <c r="Q97" s="6"/>
      <c r="R97" s="7"/>
      <c r="S97" s="7"/>
      <c r="T97" s="7"/>
      <c r="U97" s="7"/>
    </row>
    <row r="98" spans="4:21">
      <c r="D98" s="3"/>
      <c r="E98" s="3"/>
      <c r="F98" s="3"/>
      <c r="G98" s="4"/>
      <c r="H98" s="4"/>
      <c r="I98" s="5"/>
      <c r="J98" s="5"/>
      <c r="K98" s="5"/>
      <c r="L98" s="5"/>
      <c r="M98" s="5"/>
      <c r="N98" s="6"/>
      <c r="O98" s="6"/>
      <c r="P98" s="6"/>
      <c r="Q98" s="6"/>
      <c r="R98" s="7"/>
      <c r="S98" s="7"/>
      <c r="T98" s="7"/>
      <c r="U98" s="7"/>
    </row>
    <row r="99" spans="4:21">
      <c r="D99" s="3"/>
      <c r="E99" s="3"/>
      <c r="F99" s="3"/>
      <c r="G99" s="4"/>
      <c r="H99" s="4"/>
      <c r="I99" s="5"/>
      <c r="J99" s="5"/>
      <c r="K99" s="5"/>
      <c r="L99" s="5"/>
      <c r="M99" s="5"/>
      <c r="N99" s="6"/>
      <c r="O99" s="6"/>
      <c r="P99" s="6"/>
      <c r="Q99" s="6"/>
      <c r="R99" s="7"/>
      <c r="S99" s="7"/>
      <c r="T99" s="7"/>
      <c r="U99" s="7"/>
    </row>
    <row r="100" spans="4:21">
      <c r="D100" s="3"/>
      <c r="E100" s="3"/>
      <c r="F100" s="3"/>
      <c r="G100" s="4"/>
      <c r="H100" s="4"/>
      <c r="I100" s="5"/>
      <c r="J100" s="5"/>
      <c r="K100" s="5"/>
      <c r="L100" s="5"/>
      <c r="M100" s="5"/>
      <c r="N100" s="6"/>
      <c r="O100" s="6"/>
      <c r="P100" s="6"/>
      <c r="Q100" s="6"/>
      <c r="R100" s="7"/>
      <c r="S100" s="7"/>
      <c r="T100" s="7"/>
      <c r="U100" s="7"/>
    </row>
    <row r="101" spans="4:21">
      <c r="D101" s="3"/>
      <c r="E101" s="3"/>
      <c r="F101" s="3"/>
      <c r="G101" s="4"/>
      <c r="H101" s="4"/>
      <c r="I101" s="5"/>
      <c r="J101" s="5"/>
      <c r="K101" s="5"/>
      <c r="L101" s="5"/>
      <c r="M101" s="5"/>
      <c r="N101" s="6"/>
      <c r="O101" s="6"/>
      <c r="P101" s="6"/>
      <c r="Q101" s="6"/>
      <c r="R101" s="7"/>
      <c r="S101" s="7"/>
      <c r="T101" s="7"/>
      <c r="U101" s="7"/>
    </row>
    <row r="102" spans="4:21">
      <c r="D102" s="3"/>
      <c r="E102" s="3"/>
      <c r="F102" s="3"/>
      <c r="G102" s="4"/>
      <c r="H102" s="4"/>
      <c r="I102" s="5"/>
      <c r="J102" s="5"/>
      <c r="K102" s="5"/>
      <c r="L102" s="5"/>
      <c r="M102" s="5"/>
      <c r="N102" s="6"/>
      <c r="O102" s="6"/>
      <c r="P102" s="6"/>
      <c r="Q102" s="6"/>
      <c r="R102" s="7"/>
      <c r="S102" s="7"/>
      <c r="T102" s="7"/>
      <c r="U102" s="7"/>
    </row>
    <row r="103" spans="4:21">
      <c r="D103" s="3"/>
      <c r="E103" s="3"/>
      <c r="F103" s="3"/>
      <c r="G103" s="4"/>
      <c r="H103" s="4"/>
      <c r="I103" s="5"/>
      <c r="J103" s="5"/>
      <c r="K103" s="5"/>
      <c r="L103" s="5"/>
      <c r="M103" s="5"/>
      <c r="N103" s="6"/>
      <c r="O103" s="6"/>
      <c r="P103" s="6"/>
      <c r="Q103" s="6"/>
      <c r="R103" s="7"/>
      <c r="S103" s="7"/>
      <c r="T103" s="7"/>
      <c r="U103" s="7"/>
    </row>
    <row r="104" spans="4:21">
      <c r="D104" s="3"/>
      <c r="E104" s="3"/>
      <c r="F104" s="3"/>
      <c r="G104" s="4"/>
      <c r="H104" s="4"/>
      <c r="I104" s="5"/>
      <c r="J104" s="5"/>
      <c r="K104" s="5"/>
      <c r="L104" s="5"/>
      <c r="M104" s="5"/>
      <c r="N104" s="6"/>
      <c r="O104" s="6"/>
      <c r="P104" s="6"/>
      <c r="Q104" s="6"/>
      <c r="R104" s="7"/>
      <c r="S104" s="7"/>
      <c r="T104" s="7"/>
      <c r="U104" s="7"/>
    </row>
    <row r="105" spans="4:21">
      <c r="D105" s="3"/>
      <c r="E105" s="3"/>
      <c r="F105" s="3"/>
      <c r="G105" s="4"/>
      <c r="H105" s="4"/>
      <c r="I105" s="5"/>
      <c r="J105" s="5"/>
      <c r="K105" s="5"/>
      <c r="L105" s="5"/>
      <c r="M105" s="5"/>
      <c r="N105" s="6"/>
      <c r="O105" s="6"/>
      <c r="P105" s="6"/>
      <c r="Q105" s="6"/>
      <c r="R105" s="7"/>
      <c r="S105" s="7"/>
      <c r="T105" s="7"/>
      <c r="U105" s="7"/>
    </row>
    <row r="106" spans="4:21">
      <c r="D106" s="3"/>
      <c r="E106" s="3"/>
      <c r="F106" s="3"/>
      <c r="G106" s="4"/>
      <c r="H106" s="4"/>
      <c r="I106" s="5"/>
      <c r="J106" s="5"/>
      <c r="K106" s="5"/>
      <c r="L106" s="5"/>
      <c r="M106" s="5"/>
      <c r="N106" s="6"/>
      <c r="O106" s="6"/>
      <c r="P106" s="6"/>
      <c r="Q106" s="6"/>
      <c r="R106" s="7"/>
      <c r="S106" s="7"/>
      <c r="T106" s="7"/>
      <c r="U106" s="7"/>
    </row>
    <row r="107" spans="4:21">
      <c r="D107" s="3"/>
      <c r="E107" s="3"/>
      <c r="F107" s="3"/>
      <c r="G107" s="4"/>
      <c r="H107" s="4"/>
      <c r="I107" s="5"/>
      <c r="J107" s="5"/>
      <c r="K107" s="5"/>
      <c r="L107" s="5"/>
      <c r="M107" s="5"/>
      <c r="N107" s="6"/>
      <c r="O107" s="6"/>
      <c r="P107" s="6"/>
      <c r="Q107" s="6"/>
      <c r="R107" s="7"/>
      <c r="S107" s="7"/>
      <c r="T107" s="7"/>
      <c r="U107" s="7"/>
    </row>
    <row r="108" spans="4:21">
      <c r="D108" s="3"/>
      <c r="E108" s="3"/>
      <c r="F108" s="3"/>
      <c r="G108" s="4"/>
      <c r="H108" s="4"/>
      <c r="I108" s="5"/>
      <c r="J108" s="5"/>
      <c r="K108" s="5"/>
      <c r="L108" s="5"/>
      <c r="M108" s="5"/>
      <c r="N108" s="6"/>
      <c r="O108" s="6"/>
      <c r="P108" s="6"/>
      <c r="Q108" s="6"/>
      <c r="R108" s="7"/>
      <c r="S108" s="7"/>
      <c r="T108" s="7"/>
      <c r="U108" s="7"/>
    </row>
    <row r="109" spans="4:21">
      <c r="D109" s="3"/>
      <c r="E109" s="3"/>
      <c r="F109" s="3"/>
      <c r="G109" s="4"/>
      <c r="H109" s="4"/>
      <c r="I109" s="5"/>
      <c r="J109" s="5"/>
      <c r="K109" s="5"/>
      <c r="L109" s="5"/>
      <c r="M109" s="5"/>
      <c r="N109" s="6"/>
      <c r="O109" s="6"/>
      <c r="P109" s="6"/>
      <c r="Q109" s="6"/>
      <c r="R109" s="7"/>
      <c r="S109" s="7"/>
      <c r="T109" s="7"/>
      <c r="U109" s="7"/>
    </row>
    <row r="110" spans="4:21">
      <c r="D110" s="3"/>
      <c r="E110" s="3"/>
      <c r="F110" s="3"/>
      <c r="G110" s="4"/>
      <c r="H110" s="4"/>
      <c r="I110" s="5"/>
      <c r="J110" s="5"/>
      <c r="K110" s="5"/>
      <c r="L110" s="5"/>
      <c r="M110" s="5"/>
      <c r="N110" s="6"/>
      <c r="O110" s="6"/>
      <c r="P110" s="6"/>
      <c r="Q110" s="6"/>
      <c r="R110" s="7"/>
      <c r="S110" s="7"/>
      <c r="T110" s="7"/>
      <c r="U110" s="7"/>
    </row>
    <row r="111" spans="4:21">
      <c r="D111" s="3"/>
      <c r="E111" s="3"/>
      <c r="F111" s="3"/>
      <c r="G111" s="4"/>
      <c r="H111" s="4"/>
      <c r="I111" s="5"/>
      <c r="J111" s="5"/>
      <c r="K111" s="5"/>
      <c r="L111" s="5"/>
      <c r="M111" s="5"/>
      <c r="N111" s="6"/>
      <c r="O111" s="6"/>
      <c r="P111" s="6"/>
      <c r="Q111" s="6"/>
      <c r="R111" s="7"/>
      <c r="S111" s="7"/>
      <c r="T111" s="7"/>
      <c r="U111" s="7"/>
    </row>
    <row r="112" spans="4:21">
      <c r="D112" s="3"/>
      <c r="E112" s="3"/>
      <c r="F112" s="3"/>
      <c r="G112" s="4"/>
      <c r="H112" s="4"/>
      <c r="I112" s="5"/>
      <c r="J112" s="5"/>
      <c r="K112" s="5"/>
      <c r="L112" s="5"/>
      <c r="M112" s="5"/>
      <c r="N112" s="6"/>
      <c r="O112" s="6"/>
      <c r="P112" s="6"/>
      <c r="Q112" s="6"/>
      <c r="R112" s="7"/>
      <c r="S112" s="7"/>
      <c r="T112" s="7"/>
      <c r="U112" s="7"/>
    </row>
    <row r="113" spans="4:21">
      <c r="D113" s="3"/>
      <c r="E113" s="3"/>
      <c r="F113" s="3"/>
      <c r="G113" s="4"/>
      <c r="H113" s="4"/>
      <c r="I113" s="5"/>
      <c r="J113" s="5"/>
      <c r="K113" s="5"/>
      <c r="L113" s="5"/>
      <c r="M113" s="5"/>
      <c r="N113" s="6"/>
      <c r="O113" s="6"/>
      <c r="P113" s="6"/>
      <c r="Q113" s="6"/>
      <c r="R113" s="7"/>
      <c r="S113" s="7"/>
      <c r="T113" s="7"/>
      <c r="U113" s="7"/>
    </row>
    <row r="114" spans="4:21">
      <c r="D114" s="3"/>
      <c r="E114" s="3"/>
      <c r="F114" s="3"/>
      <c r="G114" s="4"/>
      <c r="H114" s="4"/>
      <c r="I114" s="5"/>
      <c r="J114" s="5"/>
      <c r="K114" s="5"/>
      <c r="L114" s="5"/>
      <c r="M114" s="5"/>
      <c r="N114" s="6"/>
      <c r="O114" s="6"/>
      <c r="P114" s="6"/>
      <c r="Q114" s="6"/>
      <c r="R114" s="7"/>
      <c r="S114" s="7"/>
      <c r="T114" s="7"/>
      <c r="U114" s="7"/>
    </row>
    <row r="115" spans="4:21">
      <c r="D115" s="3"/>
      <c r="E115" s="3"/>
      <c r="F115" s="3"/>
      <c r="G115" s="4"/>
      <c r="H115" s="4"/>
      <c r="I115" s="5"/>
      <c r="J115" s="5"/>
      <c r="K115" s="5"/>
      <c r="L115" s="5"/>
      <c r="M115" s="5"/>
      <c r="N115" s="6"/>
      <c r="O115" s="6"/>
      <c r="P115" s="6"/>
      <c r="Q115" s="6"/>
      <c r="R115" s="7"/>
      <c r="S115" s="7"/>
      <c r="T115" s="7"/>
      <c r="U115" s="7"/>
    </row>
    <row r="116" spans="4:21">
      <c r="D116" s="3"/>
      <c r="E116" s="3"/>
      <c r="F116" s="3"/>
      <c r="G116" s="4"/>
      <c r="H116" s="4"/>
      <c r="I116" s="5"/>
      <c r="J116" s="5"/>
      <c r="K116" s="5"/>
      <c r="L116" s="5"/>
      <c r="M116" s="5"/>
      <c r="N116" s="6"/>
      <c r="O116" s="6"/>
      <c r="P116" s="6"/>
      <c r="Q116" s="6"/>
      <c r="R116" s="7"/>
      <c r="S116" s="7"/>
      <c r="T116" s="7"/>
      <c r="U116" s="7"/>
    </row>
    <row r="117" spans="4:21">
      <c r="D117" s="3"/>
      <c r="E117" s="3"/>
      <c r="F117" s="3"/>
      <c r="G117" s="4"/>
      <c r="H117" s="4"/>
      <c r="I117" s="5"/>
      <c r="J117" s="5"/>
      <c r="K117" s="5"/>
      <c r="L117" s="5"/>
      <c r="M117" s="5"/>
      <c r="N117" s="6"/>
      <c r="O117" s="6"/>
      <c r="P117" s="6"/>
      <c r="Q117" s="6"/>
      <c r="R117" s="7"/>
      <c r="S117" s="7"/>
      <c r="T117" s="7"/>
      <c r="U117" s="7"/>
    </row>
    <row r="118" spans="4:21">
      <c r="D118" s="3"/>
      <c r="E118" s="3"/>
      <c r="F118" s="3"/>
      <c r="G118" s="4"/>
      <c r="H118" s="4"/>
      <c r="I118" s="5"/>
      <c r="J118" s="5"/>
      <c r="K118" s="5"/>
      <c r="L118" s="5"/>
      <c r="M118" s="5"/>
      <c r="N118" s="6"/>
      <c r="O118" s="6"/>
      <c r="P118" s="6"/>
      <c r="Q118" s="6"/>
      <c r="R118" s="7"/>
      <c r="S118" s="7"/>
      <c r="T118" s="7"/>
      <c r="U118" s="7"/>
    </row>
    <row r="119" spans="4:21">
      <c r="D119" s="3"/>
      <c r="E119" s="3"/>
      <c r="F119" s="3"/>
      <c r="G119" s="4"/>
      <c r="H119" s="4"/>
      <c r="I119" s="5"/>
      <c r="J119" s="5"/>
      <c r="K119" s="5"/>
      <c r="L119" s="5"/>
      <c r="M119" s="5"/>
      <c r="N119" s="6"/>
      <c r="O119" s="6"/>
      <c r="P119" s="6"/>
      <c r="Q119" s="6"/>
      <c r="R119" s="7"/>
      <c r="S119" s="7"/>
      <c r="T119" s="7"/>
      <c r="U119" s="7"/>
    </row>
    <row r="120" spans="4:21">
      <c r="D120" s="3"/>
      <c r="E120" s="3"/>
      <c r="F120" s="3"/>
      <c r="G120" s="4"/>
      <c r="H120" s="4"/>
      <c r="I120" s="5"/>
      <c r="J120" s="5"/>
      <c r="K120" s="5"/>
      <c r="L120" s="5"/>
      <c r="M120" s="5"/>
      <c r="N120" s="6"/>
      <c r="O120" s="6"/>
      <c r="P120" s="6"/>
      <c r="Q120" s="6"/>
      <c r="R120" s="7"/>
      <c r="S120" s="7"/>
      <c r="T120" s="7"/>
      <c r="U120" s="7"/>
    </row>
    <row r="121" spans="4:21">
      <c r="D121" s="3"/>
      <c r="E121" s="3"/>
      <c r="F121" s="3"/>
      <c r="G121" s="4"/>
      <c r="H121" s="4"/>
      <c r="I121" s="5"/>
      <c r="J121" s="5"/>
      <c r="K121" s="5"/>
      <c r="L121" s="5"/>
      <c r="M121" s="5"/>
      <c r="N121" s="6"/>
      <c r="O121" s="6"/>
      <c r="P121" s="6"/>
      <c r="Q121" s="6"/>
      <c r="R121" s="7"/>
      <c r="S121" s="7"/>
      <c r="T121" s="7"/>
      <c r="U121" s="7"/>
    </row>
    <row r="122" spans="4:21">
      <c r="D122" s="3"/>
      <c r="E122" s="3"/>
      <c r="F122" s="3"/>
      <c r="G122" s="4"/>
      <c r="H122" s="4"/>
      <c r="I122" s="5"/>
      <c r="J122" s="5"/>
      <c r="K122" s="5"/>
      <c r="L122" s="5"/>
      <c r="M122" s="5"/>
      <c r="N122" s="6"/>
      <c r="O122" s="6"/>
      <c r="P122" s="6"/>
      <c r="Q122" s="6"/>
      <c r="R122" s="7"/>
      <c r="S122" s="7"/>
      <c r="T122" s="7"/>
      <c r="U122" s="7"/>
    </row>
    <row r="123" spans="4:21">
      <c r="D123" s="3"/>
      <c r="E123" s="3"/>
      <c r="F123" s="3"/>
      <c r="G123" s="4"/>
      <c r="H123" s="4"/>
      <c r="I123" s="5"/>
      <c r="J123" s="5"/>
      <c r="K123" s="5"/>
      <c r="L123" s="5"/>
      <c r="M123" s="5"/>
      <c r="N123" s="6"/>
      <c r="O123" s="6"/>
      <c r="P123" s="6"/>
      <c r="Q123" s="6"/>
      <c r="R123" s="7"/>
      <c r="S123" s="7"/>
      <c r="T123" s="7"/>
      <c r="U123" s="7"/>
    </row>
    <row r="124" spans="4:21">
      <c r="D124" s="3"/>
      <c r="E124" s="3"/>
      <c r="F124" s="3"/>
      <c r="G124" s="4"/>
      <c r="H124" s="4"/>
      <c r="I124" s="5"/>
      <c r="J124" s="5"/>
      <c r="K124" s="5"/>
      <c r="L124" s="5"/>
      <c r="M124" s="5"/>
      <c r="N124" s="6"/>
      <c r="O124" s="6"/>
      <c r="P124" s="6"/>
      <c r="Q124" s="6"/>
      <c r="R124" s="7"/>
      <c r="S124" s="7"/>
      <c r="T124" s="7"/>
      <c r="U124" s="7"/>
    </row>
    <row r="125" spans="4:21">
      <c r="D125" s="3"/>
      <c r="E125" s="3"/>
      <c r="F125" s="3"/>
      <c r="G125" s="4"/>
      <c r="H125" s="4"/>
      <c r="I125" s="5"/>
      <c r="J125" s="5"/>
      <c r="K125" s="5"/>
      <c r="L125" s="5"/>
      <c r="M125" s="5"/>
      <c r="N125" s="6"/>
      <c r="O125" s="6"/>
      <c r="P125" s="6"/>
      <c r="Q125" s="6"/>
      <c r="R125" s="7"/>
      <c r="S125" s="7"/>
      <c r="T125" s="7"/>
      <c r="U125" s="7"/>
    </row>
    <row r="126" spans="4:21">
      <c r="D126" s="3"/>
      <c r="E126" s="3"/>
      <c r="F126" s="3"/>
      <c r="G126" s="4"/>
      <c r="H126" s="4"/>
      <c r="I126" s="5"/>
      <c r="J126" s="5"/>
      <c r="K126" s="5"/>
      <c r="L126" s="5"/>
      <c r="M126" s="5"/>
      <c r="N126" s="6"/>
      <c r="O126" s="6"/>
      <c r="P126" s="6"/>
      <c r="Q126" s="6"/>
      <c r="R126" s="7"/>
      <c r="S126" s="7"/>
      <c r="T126" s="7"/>
      <c r="U126" s="7"/>
    </row>
    <row r="127" spans="4:21">
      <c r="D127" s="3"/>
      <c r="E127" s="3"/>
      <c r="F127" s="3"/>
      <c r="G127" s="4"/>
      <c r="H127" s="4"/>
      <c r="I127" s="5"/>
      <c r="J127" s="5"/>
      <c r="K127" s="5"/>
      <c r="L127" s="5"/>
      <c r="M127" s="5"/>
      <c r="N127" s="6"/>
      <c r="O127" s="6"/>
      <c r="P127" s="6"/>
      <c r="Q127" s="6"/>
      <c r="R127" s="7"/>
      <c r="S127" s="7"/>
      <c r="T127" s="7"/>
      <c r="U127" s="7"/>
    </row>
    <row r="128" spans="4:21">
      <c r="D128" s="3"/>
      <c r="E128" s="3"/>
      <c r="F128" s="3"/>
      <c r="G128" s="4"/>
      <c r="H128" s="4"/>
      <c r="I128" s="5"/>
      <c r="J128" s="5"/>
      <c r="K128" s="5"/>
      <c r="L128" s="5"/>
      <c r="M128" s="5"/>
      <c r="N128" s="6"/>
      <c r="O128" s="6"/>
      <c r="P128" s="6"/>
      <c r="Q128" s="6"/>
      <c r="R128" s="7"/>
      <c r="S128" s="7"/>
      <c r="T128" s="7"/>
      <c r="U128" s="7"/>
    </row>
    <row r="129" spans="4:21">
      <c r="D129" s="3"/>
      <c r="E129" s="3"/>
      <c r="F129" s="3"/>
      <c r="G129" s="4"/>
      <c r="H129" s="4"/>
      <c r="I129" s="5"/>
      <c r="J129" s="5"/>
      <c r="K129" s="5"/>
      <c r="L129" s="5"/>
      <c r="M129" s="5"/>
      <c r="N129" s="6"/>
      <c r="O129" s="6"/>
      <c r="P129" s="6"/>
      <c r="Q129" s="6"/>
      <c r="R129" s="7"/>
      <c r="S129" s="7"/>
      <c r="T129" s="7"/>
      <c r="U129" s="7"/>
    </row>
    <row r="130" spans="4:21">
      <c r="D130" s="3"/>
      <c r="E130" s="3"/>
      <c r="F130" s="3"/>
      <c r="G130" s="4"/>
      <c r="H130" s="4"/>
      <c r="I130" s="5"/>
      <c r="J130" s="5"/>
      <c r="K130" s="5"/>
      <c r="L130" s="5"/>
      <c r="M130" s="5"/>
      <c r="N130" s="6"/>
      <c r="O130" s="6"/>
      <c r="P130" s="6"/>
      <c r="Q130" s="6"/>
      <c r="R130" s="7"/>
      <c r="S130" s="7"/>
      <c r="T130" s="7"/>
      <c r="U130" s="7"/>
    </row>
    <row r="131" spans="4:21">
      <c r="D131" s="3"/>
      <c r="E131" s="3"/>
      <c r="F131" s="3"/>
      <c r="G131" s="4"/>
      <c r="H131" s="4"/>
      <c r="I131" s="5"/>
      <c r="J131" s="5"/>
      <c r="K131" s="5"/>
      <c r="L131" s="5"/>
      <c r="M131" s="5"/>
      <c r="N131" s="6"/>
      <c r="O131" s="6"/>
      <c r="P131" s="6"/>
      <c r="Q131" s="6"/>
      <c r="R131" s="7"/>
      <c r="S131" s="7"/>
      <c r="T131" s="7"/>
      <c r="U131" s="7"/>
    </row>
    <row r="132" spans="4:21">
      <c r="D132" s="3"/>
      <c r="E132" s="3"/>
      <c r="F132" s="3"/>
      <c r="G132" s="4"/>
      <c r="H132" s="4"/>
      <c r="I132" s="5"/>
      <c r="J132" s="5"/>
      <c r="K132" s="5"/>
      <c r="L132" s="5"/>
      <c r="M132" s="5"/>
      <c r="N132" s="6"/>
      <c r="O132" s="6"/>
      <c r="P132" s="6"/>
      <c r="Q132" s="6"/>
      <c r="R132" s="7"/>
      <c r="S132" s="7"/>
      <c r="T132" s="7"/>
      <c r="U132" s="7"/>
    </row>
    <row r="133" spans="4:21">
      <c r="D133" s="3"/>
      <c r="E133" s="3"/>
      <c r="F133" s="3"/>
      <c r="G133" s="4"/>
      <c r="H133" s="4"/>
      <c r="I133" s="5"/>
      <c r="J133" s="5"/>
      <c r="K133" s="5"/>
      <c r="L133" s="5"/>
      <c r="M133" s="5"/>
      <c r="N133" s="6"/>
      <c r="O133" s="6"/>
      <c r="P133" s="6"/>
      <c r="Q133" s="6"/>
      <c r="R133" s="7"/>
      <c r="S133" s="7"/>
      <c r="T133" s="7"/>
      <c r="U133" s="7"/>
    </row>
    <row r="134" spans="4:21">
      <c r="D134" s="3"/>
      <c r="E134" s="3"/>
      <c r="F134" s="3"/>
      <c r="G134" s="4"/>
      <c r="H134" s="4"/>
      <c r="I134" s="5"/>
      <c r="J134" s="5"/>
      <c r="K134" s="5"/>
      <c r="L134" s="5"/>
      <c r="M134" s="5"/>
      <c r="N134" s="6"/>
      <c r="O134" s="6"/>
      <c r="P134" s="6"/>
      <c r="Q134" s="6"/>
      <c r="R134" s="7"/>
      <c r="S134" s="7"/>
      <c r="T134" s="7"/>
      <c r="U134" s="7"/>
    </row>
    <row r="135" spans="4:21">
      <c r="D135" s="3"/>
      <c r="E135" s="3"/>
      <c r="F135" s="3"/>
      <c r="G135" s="4"/>
      <c r="H135" s="4"/>
      <c r="I135" s="5"/>
      <c r="J135" s="5"/>
      <c r="K135" s="5"/>
      <c r="L135" s="5"/>
      <c r="M135" s="5"/>
      <c r="N135" s="6"/>
      <c r="O135" s="6"/>
      <c r="P135" s="6"/>
      <c r="Q135" s="6"/>
      <c r="R135" s="7"/>
      <c r="S135" s="7"/>
      <c r="T135" s="7"/>
      <c r="U135" s="7"/>
    </row>
    <row r="136" spans="4:21">
      <c r="D136" s="3"/>
      <c r="E136" s="3"/>
      <c r="F136" s="3"/>
      <c r="G136" s="4"/>
      <c r="H136" s="4"/>
      <c r="I136" s="5"/>
      <c r="J136" s="5"/>
      <c r="K136" s="5"/>
      <c r="L136" s="5"/>
      <c r="M136" s="5"/>
      <c r="N136" s="6"/>
      <c r="O136" s="6"/>
      <c r="P136" s="6"/>
      <c r="Q136" s="6"/>
      <c r="R136" s="7"/>
      <c r="S136" s="7"/>
      <c r="T136" s="7"/>
      <c r="U136" s="7"/>
    </row>
    <row r="137" spans="4:21">
      <c r="D137" s="3"/>
      <c r="E137" s="3"/>
      <c r="F137" s="3"/>
      <c r="G137" s="4"/>
      <c r="H137" s="4"/>
      <c r="I137" s="5"/>
      <c r="J137" s="5"/>
      <c r="K137" s="5"/>
      <c r="L137" s="5"/>
      <c r="M137" s="5"/>
      <c r="N137" s="6"/>
      <c r="O137" s="6"/>
      <c r="P137" s="6"/>
      <c r="Q137" s="6"/>
      <c r="R137" s="7"/>
      <c r="S137" s="7"/>
      <c r="T137" s="7"/>
      <c r="U137" s="7"/>
    </row>
    <row r="138" spans="4:21">
      <c r="D138" s="3"/>
      <c r="E138" s="3"/>
      <c r="F138" s="3"/>
      <c r="G138" s="4"/>
      <c r="H138" s="4"/>
      <c r="I138" s="5"/>
      <c r="J138" s="5"/>
      <c r="K138" s="5"/>
      <c r="L138" s="5"/>
      <c r="M138" s="5"/>
      <c r="N138" s="6"/>
      <c r="O138" s="6"/>
      <c r="P138" s="6"/>
      <c r="Q138" s="6"/>
      <c r="R138" s="7"/>
      <c r="S138" s="7"/>
      <c r="T138" s="7"/>
      <c r="U138" s="7"/>
    </row>
    <row r="139" spans="4:21">
      <c r="D139" s="3"/>
      <c r="E139" s="3"/>
      <c r="F139" s="3"/>
      <c r="G139" s="4"/>
      <c r="H139" s="4"/>
      <c r="I139" s="5"/>
      <c r="J139" s="5"/>
      <c r="K139" s="5"/>
      <c r="L139" s="5"/>
      <c r="M139" s="5"/>
      <c r="N139" s="6"/>
      <c r="O139" s="6"/>
      <c r="P139" s="6"/>
      <c r="Q139" s="6"/>
      <c r="R139" s="7"/>
      <c r="S139" s="7"/>
      <c r="T139" s="7"/>
      <c r="U139" s="7"/>
    </row>
    <row r="140" spans="4:21">
      <c r="D140" s="3"/>
      <c r="E140" s="3"/>
      <c r="F140" s="3"/>
      <c r="G140" s="4"/>
      <c r="H140" s="4"/>
      <c r="I140" s="5"/>
      <c r="J140" s="5"/>
      <c r="K140" s="5"/>
      <c r="L140" s="5"/>
      <c r="M140" s="5"/>
      <c r="N140" s="6"/>
      <c r="O140" s="6"/>
      <c r="P140" s="6"/>
      <c r="Q140" s="6"/>
      <c r="R140" s="7"/>
      <c r="S140" s="7"/>
      <c r="T140" s="7"/>
      <c r="U140" s="7"/>
    </row>
    <row r="141" spans="4:21">
      <c r="D141" s="3"/>
      <c r="E141" s="3"/>
      <c r="F141" s="3"/>
      <c r="G141" s="4"/>
      <c r="H141" s="4"/>
      <c r="I141" s="5"/>
      <c r="J141" s="5"/>
      <c r="K141" s="5"/>
      <c r="L141" s="5"/>
      <c r="M141" s="5"/>
      <c r="N141" s="6"/>
      <c r="O141" s="6"/>
      <c r="P141" s="6"/>
      <c r="Q141" s="6"/>
      <c r="R141" s="7"/>
      <c r="S141" s="7"/>
      <c r="T141" s="7"/>
      <c r="U141" s="7"/>
    </row>
    <row r="142" spans="4:21">
      <c r="D142" s="3"/>
      <c r="E142" s="3"/>
      <c r="F142" s="3"/>
      <c r="G142" s="4"/>
      <c r="H142" s="4"/>
      <c r="I142" s="5"/>
      <c r="J142" s="5"/>
      <c r="K142" s="5"/>
      <c r="L142" s="5"/>
      <c r="M142" s="5"/>
      <c r="N142" s="6"/>
      <c r="O142" s="6"/>
      <c r="P142" s="6"/>
      <c r="Q142" s="6"/>
      <c r="R142" s="7"/>
      <c r="S142" s="7"/>
      <c r="T142" s="7"/>
      <c r="U142" s="7"/>
    </row>
    <row r="143" spans="4:21">
      <c r="D143" s="3"/>
      <c r="E143" s="3"/>
      <c r="F143" s="3"/>
      <c r="G143" s="4"/>
      <c r="H143" s="4"/>
      <c r="I143" s="5"/>
      <c r="J143" s="5"/>
      <c r="K143" s="5"/>
      <c r="L143" s="5"/>
      <c r="M143" s="5"/>
      <c r="N143" s="6"/>
      <c r="O143" s="6"/>
      <c r="P143" s="6"/>
      <c r="Q143" s="6"/>
      <c r="R143" s="7"/>
      <c r="S143" s="7"/>
      <c r="T143" s="7"/>
      <c r="U143" s="7"/>
    </row>
    <row r="144" spans="4:21">
      <c r="D144" s="3"/>
      <c r="E144" s="3"/>
      <c r="F144" s="3"/>
      <c r="G144" s="4"/>
      <c r="H144" s="4"/>
      <c r="I144" s="5"/>
      <c r="J144" s="5"/>
      <c r="K144" s="5"/>
      <c r="L144" s="5"/>
      <c r="M144" s="5"/>
      <c r="N144" s="6"/>
      <c r="O144" s="6"/>
      <c r="P144" s="6"/>
      <c r="Q144" s="6"/>
      <c r="R144" s="7"/>
      <c r="S144" s="7"/>
      <c r="T144" s="7"/>
      <c r="U144" s="7"/>
    </row>
    <row r="145" spans="4:21">
      <c r="D145" s="3"/>
      <c r="E145" s="3"/>
      <c r="F145" s="3"/>
      <c r="G145" s="4"/>
      <c r="H145" s="4"/>
      <c r="I145" s="5"/>
      <c r="J145" s="5"/>
      <c r="K145" s="5"/>
      <c r="L145" s="5"/>
      <c r="M145" s="5"/>
      <c r="N145" s="6"/>
      <c r="O145" s="6"/>
      <c r="P145" s="6"/>
      <c r="Q145" s="6"/>
      <c r="R145" s="7"/>
      <c r="S145" s="7"/>
      <c r="T145" s="7"/>
      <c r="U145" s="7"/>
    </row>
    <row r="146" spans="4:21">
      <c r="D146" s="3"/>
      <c r="E146" s="3"/>
      <c r="F146" s="3"/>
      <c r="G146" s="4"/>
      <c r="H146" s="4"/>
      <c r="I146" s="5"/>
      <c r="J146" s="5"/>
      <c r="K146" s="5"/>
      <c r="L146" s="5"/>
      <c r="M146" s="5"/>
      <c r="N146" s="6"/>
      <c r="O146" s="6"/>
      <c r="P146" s="6"/>
      <c r="Q146" s="6"/>
      <c r="R146" s="7"/>
      <c r="S146" s="7"/>
      <c r="T146" s="7"/>
      <c r="U146" s="7"/>
    </row>
    <row r="147" spans="4:21">
      <c r="D147" s="3"/>
      <c r="E147" s="3"/>
      <c r="F147" s="3"/>
      <c r="G147" s="4"/>
      <c r="H147" s="4"/>
      <c r="I147" s="5"/>
      <c r="J147" s="5"/>
      <c r="K147" s="5"/>
      <c r="L147" s="5"/>
      <c r="M147" s="5"/>
      <c r="N147" s="6"/>
      <c r="O147" s="6"/>
      <c r="P147" s="6"/>
      <c r="Q147" s="6"/>
      <c r="R147" s="7"/>
      <c r="S147" s="7"/>
      <c r="T147" s="7"/>
      <c r="U147" s="7"/>
    </row>
    <row r="148" spans="4:21">
      <c r="D148" s="3"/>
      <c r="E148" s="3"/>
      <c r="F148" s="3"/>
      <c r="G148" s="4"/>
      <c r="H148" s="4"/>
      <c r="I148" s="5"/>
      <c r="J148" s="5"/>
      <c r="K148" s="5"/>
      <c r="L148" s="5"/>
      <c r="M148" s="5"/>
      <c r="N148" s="6"/>
      <c r="O148" s="6"/>
      <c r="P148" s="6"/>
      <c r="Q148" s="6"/>
      <c r="R148" s="7"/>
      <c r="S148" s="7"/>
      <c r="T148" s="7"/>
      <c r="U148" s="7"/>
    </row>
    <row r="149" spans="4:21">
      <c r="D149" s="3"/>
      <c r="E149" s="3"/>
      <c r="F149" s="3"/>
      <c r="G149" s="4"/>
      <c r="H149" s="4"/>
      <c r="I149" s="5"/>
      <c r="J149" s="5"/>
      <c r="K149" s="5"/>
      <c r="L149" s="5"/>
      <c r="M149" s="5"/>
      <c r="N149" s="6"/>
      <c r="O149" s="6"/>
      <c r="P149" s="6"/>
      <c r="Q149" s="6"/>
      <c r="R149" s="7"/>
      <c r="S149" s="7"/>
      <c r="T149" s="7"/>
      <c r="U149" s="7"/>
    </row>
    <row r="150" spans="4:21">
      <c r="D150" s="3"/>
      <c r="E150" s="3"/>
      <c r="F150" s="3"/>
      <c r="G150" s="4"/>
      <c r="H150" s="4"/>
      <c r="I150" s="5"/>
      <c r="J150" s="5"/>
      <c r="K150" s="5"/>
      <c r="L150" s="5"/>
      <c r="M150" s="5"/>
      <c r="N150" s="6"/>
      <c r="O150" s="6"/>
      <c r="P150" s="6"/>
      <c r="Q150" s="6"/>
      <c r="R150" s="7"/>
      <c r="S150" s="7"/>
      <c r="T150" s="7"/>
      <c r="U150" s="7"/>
    </row>
    <row r="151" spans="4:21">
      <c r="D151" s="3"/>
      <c r="E151" s="3"/>
      <c r="F151" s="3"/>
      <c r="G151" s="4"/>
      <c r="H151" s="4"/>
      <c r="I151" s="5"/>
      <c r="J151" s="5"/>
      <c r="K151" s="5"/>
      <c r="L151" s="5"/>
      <c r="M151" s="5"/>
      <c r="N151" s="6"/>
      <c r="O151" s="6"/>
      <c r="P151" s="6"/>
      <c r="Q151" s="6"/>
      <c r="R151" s="7"/>
      <c r="S151" s="7"/>
      <c r="T151" s="7"/>
      <c r="U151" s="7"/>
    </row>
    <row r="152" spans="4:21">
      <c r="D152" s="3"/>
      <c r="E152" s="3"/>
      <c r="F152" s="3"/>
      <c r="G152" s="4"/>
      <c r="H152" s="4"/>
      <c r="I152" s="5"/>
      <c r="J152" s="5"/>
      <c r="K152" s="5"/>
      <c r="L152" s="5"/>
      <c r="M152" s="5"/>
      <c r="N152" s="6"/>
      <c r="O152" s="6"/>
      <c r="P152" s="6"/>
      <c r="Q152" s="6"/>
      <c r="R152" s="7"/>
      <c r="S152" s="7"/>
      <c r="T152" s="7"/>
      <c r="U152" s="7"/>
    </row>
    <row r="153" spans="4:21">
      <c r="D153" s="3"/>
      <c r="E153" s="3"/>
      <c r="F153" s="3"/>
      <c r="G153" s="4"/>
      <c r="H153" s="4"/>
      <c r="I153" s="5"/>
      <c r="J153" s="5"/>
      <c r="K153" s="5"/>
      <c r="L153" s="5"/>
      <c r="M153" s="5"/>
      <c r="N153" s="6"/>
      <c r="O153" s="6"/>
      <c r="P153" s="6"/>
      <c r="Q153" s="6"/>
      <c r="R153" s="7"/>
      <c r="S153" s="7"/>
      <c r="T153" s="7"/>
      <c r="U153" s="7"/>
    </row>
    <row r="154" spans="4:21">
      <c r="D154" s="3"/>
      <c r="E154" s="3"/>
      <c r="F154" s="3"/>
      <c r="G154" s="4"/>
      <c r="H154" s="4"/>
      <c r="I154" s="5"/>
      <c r="J154" s="5"/>
      <c r="K154" s="5"/>
      <c r="L154" s="5"/>
      <c r="M154" s="5"/>
      <c r="N154" s="6"/>
      <c r="O154" s="6"/>
      <c r="P154" s="6"/>
      <c r="Q154" s="6"/>
      <c r="R154" s="7"/>
      <c r="S154" s="7"/>
      <c r="T154" s="7"/>
      <c r="U154" s="7"/>
    </row>
    <row r="155" spans="4:21">
      <c r="D155" s="3"/>
      <c r="E155" s="3"/>
      <c r="F155" s="3"/>
      <c r="G155" s="4"/>
      <c r="H155" s="4"/>
      <c r="I155" s="5"/>
      <c r="J155" s="5"/>
      <c r="K155" s="5"/>
      <c r="L155" s="5"/>
      <c r="M155" s="5"/>
      <c r="N155" s="6"/>
      <c r="O155" s="6"/>
      <c r="P155" s="6"/>
      <c r="Q155" s="6"/>
      <c r="R155" s="7"/>
      <c r="S155" s="7"/>
      <c r="T155" s="7"/>
      <c r="U155" s="7"/>
    </row>
    <row r="156" spans="4:21">
      <c r="D156" s="3"/>
      <c r="E156" s="3"/>
      <c r="F156" s="3"/>
      <c r="G156" s="4"/>
      <c r="H156" s="4"/>
      <c r="I156" s="5"/>
      <c r="J156" s="5"/>
      <c r="K156" s="5"/>
      <c r="L156" s="5"/>
      <c r="M156" s="5"/>
      <c r="N156" s="6"/>
      <c r="O156" s="6"/>
      <c r="P156" s="6"/>
      <c r="Q156" s="6"/>
      <c r="R156" s="7"/>
      <c r="S156" s="7"/>
      <c r="T156" s="7"/>
      <c r="U156" s="7"/>
    </row>
    <row r="157" spans="4:21">
      <c r="D157" s="3"/>
      <c r="E157" s="3"/>
      <c r="F157" s="3"/>
      <c r="G157" s="4"/>
      <c r="H157" s="4"/>
      <c r="I157" s="5"/>
      <c r="J157" s="5"/>
      <c r="K157" s="5"/>
      <c r="L157" s="5"/>
      <c r="M157" s="5"/>
      <c r="N157" s="6"/>
      <c r="O157" s="6"/>
      <c r="P157" s="6"/>
      <c r="Q157" s="6"/>
      <c r="R157" s="7"/>
      <c r="S157" s="7"/>
      <c r="T157" s="7"/>
      <c r="U157" s="7"/>
    </row>
    <row r="158" spans="4:21">
      <c r="D158" s="3"/>
      <c r="E158" s="3"/>
      <c r="F158" s="3"/>
      <c r="G158" s="4"/>
      <c r="H158" s="4"/>
      <c r="I158" s="5"/>
      <c r="J158" s="5"/>
      <c r="K158" s="5"/>
      <c r="L158" s="5"/>
      <c r="M158" s="5"/>
      <c r="N158" s="6"/>
      <c r="O158" s="6"/>
      <c r="P158" s="6"/>
      <c r="Q158" s="6"/>
      <c r="R158" s="7"/>
      <c r="S158" s="7"/>
      <c r="T158" s="7"/>
      <c r="U158" s="7"/>
    </row>
    <row r="159" spans="4:21">
      <c r="D159" s="3"/>
      <c r="E159" s="3"/>
      <c r="F159" s="3"/>
      <c r="G159" s="4"/>
      <c r="H159" s="4"/>
      <c r="I159" s="5"/>
      <c r="J159" s="5"/>
      <c r="K159" s="5"/>
      <c r="L159" s="5"/>
      <c r="M159" s="5"/>
      <c r="N159" s="6"/>
      <c r="O159" s="6"/>
      <c r="P159" s="6"/>
      <c r="Q159" s="6"/>
      <c r="R159" s="7"/>
      <c r="S159" s="7"/>
      <c r="T159" s="7"/>
      <c r="U159" s="7"/>
    </row>
    <row r="160" spans="4:21">
      <c r="D160" s="3"/>
      <c r="E160" s="3"/>
      <c r="F160" s="3"/>
      <c r="G160" s="4"/>
      <c r="H160" s="4"/>
      <c r="I160" s="5"/>
      <c r="J160" s="5"/>
      <c r="K160" s="5"/>
      <c r="L160" s="5"/>
      <c r="M160" s="5"/>
      <c r="N160" s="6"/>
      <c r="O160" s="6"/>
      <c r="P160" s="6"/>
      <c r="Q160" s="6"/>
      <c r="R160" s="7"/>
      <c r="S160" s="7"/>
      <c r="T160" s="7"/>
      <c r="U160" s="7"/>
    </row>
    <row r="161" spans="4:21">
      <c r="D161" s="3"/>
      <c r="E161" s="3"/>
      <c r="F161" s="3"/>
      <c r="G161" s="4"/>
      <c r="H161" s="4"/>
      <c r="I161" s="5"/>
      <c r="J161" s="5"/>
      <c r="K161" s="5"/>
      <c r="L161" s="5"/>
      <c r="M161" s="5"/>
      <c r="N161" s="6"/>
      <c r="O161" s="6"/>
      <c r="P161" s="6"/>
      <c r="Q161" s="6"/>
      <c r="R161" s="7"/>
      <c r="S161" s="7"/>
      <c r="T161" s="7"/>
      <c r="U161" s="7"/>
    </row>
    <row r="162" spans="4:21">
      <c r="D162" s="3"/>
      <c r="E162" s="3"/>
      <c r="F162" s="3"/>
      <c r="G162" s="4"/>
      <c r="H162" s="4"/>
      <c r="I162" s="5"/>
      <c r="J162" s="5"/>
      <c r="K162" s="5"/>
      <c r="L162" s="5"/>
      <c r="M162" s="5"/>
      <c r="N162" s="6"/>
      <c r="O162" s="6"/>
      <c r="P162" s="6"/>
      <c r="Q162" s="6"/>
      <c r="R162" s="7"/>
      <c r="S162" s="7"/>
      <c r="T162" s="7"/>
      <c r="U162" s="7"/>
    </row>
    <row r="163" spans="4:21">
      <c r="D163" s="3"/>
      <c r="E163" s="3"/>
      <c r="F163" s="3"/>
      <c r="G163" s="4"/>
      <c r="H163" s="4"/>
      <c r="I163" s="5"/>
      <c r="J163" s="5"/>
      <c r="K163" s="5"/>
      <c r="L163" s="5"/>
      <c r="M163" s="5"/>
      <c r="N163" s="6"/>
      <c r="O163" s="6"/>
      <c r="P163" s="6"/>
      <c r="Q163" s="6"/>
      <c r="R163" s="7"/>
      <c r="S163" s="7"/>
      <c r="T163" s="7"/>
      <c r="U163" s="7"/>
    </row>
    <row r="164" spans="4:21">
      <c r="D164" s="3"/>
      <c r="E164" s="3"/>
      <c r="F164" s="3"/>
      <c r="G164" s="4"/>
      <c r="H164" s="4"/>
      <c r="I164" s="5"/>
      <c r="J164" s="5"/>
      <c r="K164" s="5"/>
      <c r="L164" s="5"/>
      <c r="M164" s="5"/>
      <c r="N164" s="6"/>
      <c r="O164" s="6"/>
      <c r="P164" s="6"/>
      <c r="Q164" s="6"/>
      <c r="R164" s="7"/>
      <c r="S164" s="7"/>
      <c r="T164" s="7"/>
      <c r="U164" s="7"/>
    </row>
    <row r="165" spans="4:21">
      <c r="D165" s="3"/>
      <c r="E165" s="3"/>
      <c r="F165" s="3"/>
      <c r="G165" s="4"/>
      <c r="H165" s="4"/>
      <c r="I165" s="5"/>
      <c r="J165" s="5"/>
      <c r="K165" s="5"/>
      <c r="L165" s="5"/>
      <c r="M165" s="5"/>
      <c r="N165" s="6"/>
      <c r="O165" s="6"/>
      <c r="P165" s="6"/>
      <c r="Q165" s="6"/>
      <c r="R165" s="7"/>
      <c r="S165" s="7"/>
      <c r="T165" s="7"/>
      <c r="U165" s="7"/>
    </row>
    <row r="166" spans="4:21">
      <c r="D166" s="3"/>
      <c r="E166" s="3"/>
      <c r="F166" s="3"/>
      <c r="G166" s="4"/>
      <c r="H166" s="4"/>
      <c r="I166" s="5"/>
      <c r="J166" s="5"/>
      <c r="K166" s="5"/>
      <c r="L166" s="5"/>
      <c r="M166" s="5"/>
      <c r="N166" s="6"/>
      <c r="O166" s="6"/>
      <c r="P166" s="6"/>
      <c r="Q166" s="6"/>
      <c r="R166" s="7"/>
      <c r="S166" s="7"/>
      <c r="T166" s="7"/>
      <c r="U166" s="7"/>
    </row>
    <row r="167" spans="4:21">
      <c r="D167" s="3"/>
      <c r="E167" s="3"/>
      <c r="F167" s="3"/>
      <c r="G167" s="4"/>
      <c r="H167" s="4"/>
      <c r="I167" s="5"/>
      <c r="J167" s="5"/>
      <c r="K167" s="5"/>
      <c r="L167" s="5"/>
      <c r="M167" s="5"/>
      <c r="N167" s="6"/>
      <c r="O167" s="6"/>
      <c r="P167" s="6"/>
      <c r="Q167" s="6"/>
      <c r="R167" s="7"/>
      <c r="S167" s="7"/>
      <c r="T167" s="7"/>
      <c r="U167" s="7"/>
    </row>
    <row r="168" spans="4:21">
      <c r="D168" s="3"/>
      <c r="E168" s="3"/>
      <c r="F168" s="3"/>
      <c r="G168" s="4"/>
      <c r="H168" s="4"/>
      <c r="I168" s="5"/>
      <c r="J168" s="5"/>
      <c r="K168" s="5"/>
      <c r="L168" s="5"/>
      <c r="M168" s="5"/>
      <c r="N168" s="6"/>
      <c r="O168" s="6"/>
      <c r="P168" s="6"/>
      <c r="Q168" s="6"/>
      <c r="R168" s="7"/>
      <c r="S168" s="7"/>
      <c r="T168" s="7"/>
      <c r="U168" s="7"/>
    </row>
    <row r="169" spans="4:21">
      <c r="D169" s="3"/>
      <c r="E169" s="3"/>
      <c r="F169" s="3"/>
      <c r="G169" s="4"/>
      <c r="H169" s="4"/>
      <c r="I169" s="5"/>
      <c r="J169" s="5"/>
      <c r="K169" s="5"/>
      <c r="L169" s="5"/>
      <c r="M169" s="5"/>
      <c r="N169" s="6"/>
      <c r="O169" s="6"/>
      <c r="P169" s="6"/>
      <c r="Q169" s="6"/>
      <c r="R169" s="7"/>
      <c r="S169" s="7"/>
      <c r="T169" s="7"/>
      <c r="U169" s="7"/>
    </row>
    <row r="170" spans="4:21">
      <c r="D170" s="3"/>
      <c r="E170" s="3"/>
      <c r="F170" s="3"/>
      <c r="G170" s="4"/>
      <c r="H170" s="4"/>
      <c r="I170" s="5"/>
      <c r="J170" s="5"/>
      <c r="K170" s="5"/>
      <c r="L170" s="5"/>
      <c r="M170" s="5"/>
      <c r="N170" s="6"/>
      <c r="O170" s="6"/>
      <c r="P170" s="6"/>
      <c r="Q170" s="6"/>
      <c r="R170" s="7"/>
      <c r="S170" s="7"/>
      <c r="T170" s="7"/>
      <c r="U170" s="7"/>
    </row>
    <row r="171" spans="4:21">
      <c r="D171" s="3"/>
      <c r="E171" s="3"/>
      <c r="F171" s="3"/>
      <c r="G171" s="4"/>
      <c r="H171" s="4"/>
      <c r="I171" s="5"/>
      <c r="J171" s="5"/>
      <c r="K171" s="5"/>
      <c r="L171" s="5"/>
      <c r="M171" s="5"/>
      <c r="N171" s="6"/>
      <c r="O171" s="6"/>
      <c r="P171" s="6"/>
      <c r="Q171" s="6"/>
      <c r="R171" s="7"/>
      <c r="S171" s="7"/>
      <c r="T171" s="7"/>
      <c r="U171" s="7"/>
    </row>
    <row r="172" spans="4:21">
      <c r="D172" s="3"/>
      <c r="E172" s="3"/>
      <c r="F172" s="3"/>
      <c r="G172" s="4"/>
      <c r="H172" s="4"/>
      <c r="I172" s="5"/>
      <c r="J172" s="5"/>
      <c r="K172" s="5"/>
      <c r="L172" s="5"/>
      <c r="M172" s="5"/>
      <c r="N172" s="6"/>
      <c r="O172" s="6"/>
      <c r="P172" s="6"/>
      <c r="Q172" s="6"/>
      <c r="R172" s="7"/>
      <c r="S172" s="7"/>
      <c r="T172" s="7"/>
      <c r="U172" s="7"/>
    </row>
    <row r="173" spans="4:21">
      <c r="D173" s="3"/>
      <c r="E173" s="3"/>
      <c r="F173" s="3"/>
      <c r="G173" s="4"/>
      <c r="H173" s="4"/>
      <c r="I173" s="5"/>
      <c r="J173" s="5"/>
      <c r="K173" s="5"/>
      <c r="L173" s="5"/>
      <c r="M173" s="5"/>
      <c r="N173" s="6"/>
      <c r="O173" s="6"/>
      <c r="P173" s="6"/>
      <c r="Q173" s="6"/>
      <c r="R173" s="7"/>
      <c r="S173" s="7"/>
      <c r="T173" s="7"/>
      <c r="U173" s="7"/>
    </row>
    <row r="174" spans="4:21">
      <c r="D174" s="3"/>
      <c r="E174" s="3"/>
      <c r="F174" s="3"/>
      <c r="G174" s="4"/>
      <c r="H174" s="4"/>
      <c r="I174" s="5"/>
      <c r="J174" s="5"/>
      <c r="K174" s="5"/>
      <c r="L174" s="5"/>
      <c r="M174" s="5"/>
      <c r="N174" s="6"/>
      <c r="O174" s="6"/>
      <c r="P174" s="6"/>
      <c r="Q174" s="6"/>
      <c r="R174" s="7"/>
      <c r="S174" s="7"/>
      <c r="T174" s="7"/>
      <c r="U174" s="7"/>
    </row>
    <row r="175" spans="4:21">
      <c r="D175" s="3"/>
      <c r="E175" s="3"/>
      <c r="F175" s="3"/>
      <c r="G175" s="4"/>
      <c r="H175" s="4"/>
      <c r="I175" s="5"/>
      <c r="J175" s="5"/>
      <c r="K175" s="5"/>
      <c r="L175" s="5"/>
      <c r="M175" s="5"/>
      <c r="N175" s="6"/>
      <c r="O175" s="6"/>
      <c r="P175" s="6"/>
      <c r="Q175" s="6"/>
      <c r="R175" s="7"/>
      <c r="S175" s="7"/>
      <c r="T175" s="7"/>
      <c r="U175" s="7"/>
    </row>
    <row r="176" spans="4:21">
      <c r="D176" s="3"/>
      <c r="E176" s="3"/>
      <c r="F176" s="3"/>
      <c r="G176" s="4"/>
      <c r="H176" s="4"/>
      <c r="I176" s="5"/>
      <c r="J176" s="5"/>
      <c r="K176" s="5"/>
      <c r="L176" s="5"/>
      <c r="M176" s="5"/>
      <c r="N176" s="6"/>
      <c r="O176" s="6"/>
      <c r="P176" s="6"/>
      <c r="Q176" s="6"/>
      <c r="R176" s="7"/>
      <c r="S176" s="7"/>
      <c r="T176" s="7"/>
      <c r="U176" s="7"/>
    </row>
    <row r="177" spans="4:21">
      <c r="D177" s="3"/>
      <c r="E177" s="3"/>
      <c r="F177" s="3"/>
      <c r="G177" s="4"/>
      <c r="H177" s="4"/>
      <c r="I177" s="5"/>
      <c r="J177" s="5"/>
      <c r="K177" s="5"/>
      <c r="L177" s="5"/>
      <c r="M177" s="5"/>
      <c r="N177" s="6"/>
      <c r="O177" s="6"/>
      <c r="P177" s="6"/>
      <c r="Q177" s="6"/>
      <c r="R177" s="7"/>
      <c r="S177" s="7"/>
      <c r="T177" s="7"/>
      <c r="U177" s="7"/>
    </row>
    <row r="178" spans="4:21">
      <c r="D178" s="3"/>
      <c r="E178" s="3"/>
      <c r="F178" s="3"/>
      <c r="G178" s="4"/>
      <c r="H178" s="4"/>
      <c r="I178" s="5"/>
      <c r="J178" s="5"/>
      <c r="K178" s="5"/>
      <c r="L178" s="5"/>
      <c r="M178" s="5"/>
      <c r="N178" s="6"/>
      <c r="O178" s="6"/>
      <c r="P178" s="6"/>
      <c r="Q178" s="6"/>
      <c r="R178" s="7"/>
      <c r="S178" s="7"/>
      <c r="T178" s="7"/>
      <c r="U178" s="7"/>
    </row>
    <row r="179" spans="4:21">
      <c r="D179" s="3"/>
      <c r="E179" s="3"/>
      <c r="F179" s="3"/>
      <c r="G179" s="4"/>
      <c r="H179" s="4"/>
      <c r="I179" s="5"/>
      <c r="J179" s="5"/>
      <c r="K179" s="5"/>
      <c r="L179" s="5"/>
      <c r="M179" s="5"/>
      <c r="N179" s="6"/>
      <c r="O179" s="6"/>
      <c r="P179" s="6"/>
      <c r="Q179" s="6"/>
      <c r="R179" s="7"/>
      <c r="S179" s="7"/>
      <c r="T179" s="7"/>
      <c r="U179" s="7"/>
    </row>
    <row r="180" spans="4:21">
      <c r="D180" s="3"/>
      <c r="E180" s="3"/>
      <c r="F180" s="3"/>
      <c r="G180" s="4"/>
      <c r="H180" s="4"/>
      <c r="I180" s="5"/>
      <c r="J180" s="5"/>
      <c r="K180" s="5"/>
      <c r="L180" s="5"/>
      <c r="M180" s="5"/>
      <c r="N180" s="6"/>
      <c r="O180" s="6"/>
      <c r="P180" s="6"/>
      <c r="Q180" s="6"/>
      <c r="R180" s="7"/>
      <c r="S180" s="7"/>
      <c r="T180" s="7"/>
      <c r="U180" s="7"/>
    </row>
    <row r="181" spans="4:21">
      <c r="D181" s="3"/>
      <c r="E181" s="3"/>
      <c r="F181" s="3"/>
      <c r="G181" s="4"/>
      <c r="H181" s="4"/>
      <c r="I181" s="5"/>
      <c r="J181" s="5"/>
      <c r="K181" s="5"/>
      <c r="L181" s="5"/>
      <c r="M181" s="5"/>
      <c r="N181" s="6"/>
      <c r="O181" s="6"/>
      <c r="P181" s="6"/>
      <c r="Q181" s="6"/>
      <c r="R181" s="7"/>
      <c r="S181" s="7"/>
      <c r="T181" s="7"/>
      <c r="U181" s="7"/>
    </row>
    <row r="182" spans="4:21">
      <c r="D182" s="3"/>
      <c r="E182" s="3"/>
      <c r="F182" s="3"/>
      <c r="G182" s="4"/>
      <c r="H182" s="4"/>
      <c r="I182" s="5"/>
      <c r="J182" s="5"/>
      <c r="K182" s="5"/>
      <c r="L182" s="5"/>
      <c r="M182" s="5"/>
      <c r="N182" s="6"/>
      <c r="O182" s="6"/>
      <c r="P182" s="6"/>
      <c r="Q182" s="6"/>
      <c r="R182" s="7"/>
      <c r="S182" s="7"/>
      <c r="T182" s="7"/>
      <c r="U182" s="7"/>
    </row>
    <row r="183" spans="4:21">
      <c r="D183" s="3"/>
      <c r="E183" s="3"/>
      <c r="F183" s="3"/>
      <c r="G183" s="4"/>
      <c r="H183" s="4"/>
      <c r="I183" s="5"/>
      <c r="J183" s="5"/>
      <c r="K183" s="5"/>
      <c r="L183" s="5"/>
      <c r="M183" s="5"/>
      <c r="N183" s="6"/>
      <c r="O183" s="6"/>
      <c r="P183" s="6"/>
      <c r="Q183" s="6"/>
      <c r="R183" s="7"/>
      <c r="S183" s="7"/>
      <c r="T183" s="7"/>
      <c r="U183" s="7"/>
    </row>
    <row r="184" spans="4:21">
      <c r="D184" s="3"/>
      <c r="E184" s="3"/>
      <c r="F184" s="3"/>
      <c r="G184" s="4"/>
      <c r="H184" s="4"/>
      <c r="I184" s="5"/>
      <c r="J184" s="5"/>
      <c r="K184" s="5"/>
      <c r="L184" s="5"/>
      <c r="M184" s="5"/>
      <c r="N184" s="6"/>
      <c r="O184" s="6"/>
      <c r="P184" s="6"/>
      <c r="Q184" s="6"/>
      <c r="R184" s="7"/>
      <c r="S184" s="7"/>
      <c r="T184" s="7"/>
      <c r="U184" s="7"/>
    </row>
    <row r="185" spans="4:21">
      <c r="D185" s="3"/>
      <c r="E185" s="3"/>
      <c r="F185" s="3"/>
      <c r="G185" s="4"/>
      <c r="H185" s="4"/>
      <c r="I185" s="5"/>
      <c r="J185" s="5"/>
      <c r="K185" s="5"/>
      <c r="L185" s="5"/>
      <c r="M185" s="5"/>
      <c r="N185" s="6"/>
      <c r="O185" s="6"/>
      <c r="P185" s="6"/>
      <c r="Q185" s="6"/>
      <c r="R185" s="7"/>
      <c r="S185" s="7"/>
      <c r="T185" s="7"/>
      <c r="U185" s="7"/>
    </row>
    <row r="186" spans="4:21">
      <c r="D186" s="3"/>
      <c r="E186" s="3"/>
      <c r="F186" s="3"/>
      <c r="G186" s="4"/>
      <c r="H186" s="4"/>
      <c r="I186" s="5"/>
      <c r="J186" s="5"/>
      <c r="K186" s="5"/>
      <c r="L186" s="5"/>
      <c r="M186" s="5"/>
      <c r="N186" s="6"/>
      <c r="O186" s="6"/>
      <c r="P186" s="6"/>
      <c r="Q186" s="6"/>
      <c r="R186" s="7"/>
      <c r="S186" s="7"/>
      <c r="T186" s="7"/>
      <c r="U186" s="7"/>
    </row>
    <row r="187" spans="4:21">
      <c r="D187" s="3"/>
      <c r="E187" s="3"/>
      <c r="F187" s="3"/>
      <c r="G187" s="4"/>
      <c r="H187" s="4"/>
      <c r="I187" s="5"/>
      <c r="J187" s="5"/>
      <c r="K187" s="5"/>
      <c r="L187" s="5"/>
      <c r="M187" s="5"/>
      <c r="N187" s="6"/>
      <c r="O187" s="6"/>
      <c r="P187" s="6"/>
      <c r="Q187" s="6"/>
      <c r="R187" s="7"/>
      <c r="S187" s="7"/>
      <c r="T187" s="7"/>
      <c r="U187" s="7"/>
    </row>
    <row r="188" spans="4:21">
      <c r="D188" s="3"/>
      <c r="E188" s="3"/>
      <c r="F188" s="3"/>
      <c r="G188" s="4"/>
      <c r="H188" s="4"/>
      <c r="I188" s="5"/>
      <c r="J188" s="5"/>
      <c r="K188" s="5"/>
      <c r="L188" s="5"/>
      <c r="M188" s="5"/>
      <c r="N188" s="6"/>
      <c r="O188" s="6"/>
      <c r="P188" s="6"/>
      <c r="Q188" s="6"/>
      <c r="R188" s="7"/>
      <c r="S188" s="7"/>
      <c r="T188" s="7"/>
      <c r="U188" s="7"/>
    </row>
    <row r="189" spans="4:21">
      <c r="D189" s="3"/>
      <c r="E189" s="3"/>
      <c r="F189" s="3"/>
      <c r="G189" s="4"/>
      <c r="H189" s="4"/>
      <c r="I189" s="5"/>
      <c r="J189" s="5"/>
      <c r="K189" s="5"/>
      <c r="L189" s="5"/>
      <c r="M189" s="5"/>
      <c r="N189" s="6"/>
      <c r="O189" s="6"/>
      <c r="P189" s="6"/>
      <c r="Q189" s="6"/>
      <c r="R189" s="7"/>
      <c r="S189" s="7"/>
      <c r="T189" s="7"/>
      <c r="U189" s="7"/>
    </row>
    <row r="190" spans="4:21">
      <c r="D190" s="3"/>
      <c r="E190" s="3"/>
      <c r="F190" s="3"/>
      <c r="G190" s="4"/>
      <c r="H190" s="4"/>
      <c r="I190" s="5"/>
      <c r="J190" s="5"/>
      <c r="K190" s="5"/>
      <c r="L190" s="5"/>
      <c r="M190" s="5"/>
      <c r="N190" s="6"/>
      <c r="O190" s="6"/>
      <c r="P190" s="6"/>
      <c r="Q190" s="6"/>
      <c r="R190" s="7"/>
      <c r="S190" s="7"/>
      <c r="T190" s="7"/>
      <c r="U190" s="7"/>
    </row>
    <row r="191" spans="4:21">
      <c r="D191" s="3"/>
      <c r="E191" s="3"/>
      <c r="F191" s="3"/>
      <c r="G191" s="4"/>
      <c r="H191" s="4"/>
      <c r="I191" s="5"/>
      <c r="J191" s="5"/>
      <c r="K191" s="5"/>
      <c r="L191" s="5"/>
      <c r="M191" s="5"/>
      <c r="N191" s="6"/>
      <c r="O191" s="6"/>
      <c r="P191" s="6"/>
      <c r="Q191" s="6"/>
      <c r="R191" s="7"/>
      <c r="S191" s="7"/>
      <c r="T191" s="7"/>
      <c r="U191" s="7"/>
    </row>
    <row r="192" spans="4:21">
      <c r="D192" s="3"/>
      <c r="E192" s="3"/>
      <c r="F192" s="3"/>
      <c r="G192" s="4"/>
      <c r="H192" s="4"/>
      <c r="I192" s="5"/>
      <c r="J192" s="5"/>
      <c r="K192" s="5"/>
      <c r="L192" s="5"/>
      <c r="M192" s="5"/>
      <c r="N192" s="6"/>
      <c r="O192" s="6"/>
      <c r="P192" s="6"/>
      <c r="Q192" s="6"/>
      <c r="R192" s="7"/>
      <c r="S192" s="7"/>
      <c r="T192" s="7"/>
      <c r="U192" s="7"/>
    </row>
    <row r="193" spans="4:21">
      <c r="D193" s="3"/>
      <c r="E193" s="3"/>
      <c r="F193" s="3"/>
      <c r="G193" s="4"/>
      <c r="H193" s="4"/>
      <c r="I193" s="5"/>
      <c r="J193" s="5"/>
      <c r="K193" s="5"/>
      <c r="L193" s="5"/>
      <c r="M193" s="5"/>
      <c r="N193" s="6"/>
      <c r="O193" s="6"/>
      <c r="P193" s="6"/>
      <c r="Q193" s="6"/>
      <c r="R193" s="7"/>
      <c r="S193" s="7"/>
      <c r="T193" s="7"/>
      <c r="U193" s="7"/>
    </row>
    <row r="194" spans="4:21">
      <c r="D194" s="3"/>
      <c r="E194" s="3"/>
      <c r="F194" s="3"/>
      <c r="G194" s="4"/>
      <c r="H194" s="4"/>
      <c r="I194" s="5"/>
      <c r="J194" s="5"/>
      <c r="K194" s="5"/>
      <c r="L194" s="5"/>
      <c r="M194" s="5"/>
      <c r="N194" s="6"/>
      <c r="O194" s="6"/>
      <c r="P194" s="6"/>
      <c r="Q194" s="6"/>
      <c r="R194" s="7"/>
      <c r="S194" s="7"/>
      <c r="T194" s="7"/>
      <c r="U194" s="7"/>
    </row>
    <row r="195" spans="4:21">
      <c r="D195" s="3"/>
      <c r="E195" s="3"/>
      <c r="F195" s="3"/>
      <c r="G195" s="4"/>
      <c r="H195" s="4"/>
      <c r="I195" s="5"/>
      <c r="J195" s="5"/>
      <c r="K195" s="5"/>
      <c r="L195" s="5"/>
      <c r="M195" s="5"/>
      <c r="N195" s="6"/>
      <c r="O195" s="6"/>
      <c r="P195" s="6"/>
      <c r="Q195" s="6"/>
      <c r="R195" s="7"/>
      <c r="S195" s="7"/>
      <c r="T195" s="7"/>
      <c r="U195" s="7"/>
    </row>
    <row r="196" spans="4:21">
      <c r="D196" s="3"/>
      <c r="E196" s="3"/>
      <c r="F196" s="3"/>
      <c r="G196" s="4"/>
      <c r="H196" s="4"/>
      <c r="I196" s="5"/>
      <c r="J196" s="5"/>
      <c r="K196" s="5"/>
      <c r="L196" s="5"/>
      <c r="M196" s="5"/>
      <c r="N196" s="6"/>
      <c r="O196" s="6"/>
      <c r="P196" s="6"/>
      <c r="Q196" s="6"/>
      <c r="R196" s="7"/>
      <c r="S196" s="7"/>
      <c r="T196" s="7"/>
      <c r="U196" s="7"/>
    </row>
    <row r="197" spans="4:21">
      <c r="D197" s="3"/>
      <c r="E197" s="3"/>
      <c r="F197" s="3"/>
      <c r="G197" s="4"/>
      <c r="H197" s="4"/>
      <c r="I197" s="5"/>
      <c r="J197" s="5"/>
      <c r="K197" s="5"/>
      <c r="L197" s="5"/>
      <c r="M197" s="5"/>
      <c r="N197" s="6"/>
      <c r="O197" s="6"/>
      <c r="P197" s="6"/>
      <c r="Q197" s="6"/>
      <c r="R197" s="7"/>
      <c r="S197" s="7"/>
      <c r="T197" s="7"/>
      <c r="U197" s="7"/>
    </row>
    <row r="198" spans="4:21">
      <c r="D198" s="3"/>
      <c r="E198" s="3"/>
      <c r="F198" s="3"/>
      <c r="G198" s="4"/>
      <c r="H198" s="4"/>
      <c r="I198" s="5"/>
      <c r="J198" s="5"/>
      <c r="K198" s="5"/>
      <c r="L198" s="5"/>
      <c r="M198" s="5"/>
      <c r="N198" s="6"/>
      <c r="O198" s="6"/>
      <c r="P198" s="6"/>
      <c r="Q198" s="6"/>
      <c r="R198" s="7"/>
      <c r="S198" s="7"/>
      <c r="T198" s="7"/>
      <c r="U198" s="7"/>
    </row>
    <row r="199" spans="4:21">
      <c r="D199" s="3"/>
      <c r="E199" s="3"/>
      <c r="F199" s="3"/>
      <c r="G199" s="4"/>
      <c r="H199" s="4"/>
      <c r="I199" s="5"/>
      <c r="J199" s="5"/>
      <c r="K199" s="5"/>
      <c r="L199" s="5"/>
      <c r="M199" s="5"/>
      <c r="N199" s="6"/>
      <c r="O199" s="6"/>
      <c r="P199" s="6"/>
      <c r="Q199" s="6"/>
      <c r="R199" s="7"/>
      <c r="S199" s="7"/>
      <c r="T199" s="7"/>
      <c r="U199" s="7"/>
    </row>
    <row r="200" spans="4:21">
      <c r="D200" s="3"/>
      <c r="E200" s="3"/>
      <c r="F200" s="3"/>
      <c r="G200" s="4"/>
      <c r="H200" s="4"/>
      <c r="I200" s="5"/>
      <c r="J200" s="5"/>
      <c r="K200" s="5"/>
      <c r="L200" s="5"/>
      <c r="M200" s="5"/>
      <c r="N200" s="6"/>
      <c r="O200" s="6"/>
      <c r="P200" s="6"/>
      <c r="Q200" s="6"/>
      <c r="R200" s="7"/>
      <c r="S200" s="7"/>
      <c r="T200" s="7"/>
      <c r="U200" s="7"/>
    </row>
    <row r="201" spans="4:21">
      <c r="D201" s="3"/>
      <c r="E201" s="3"/>
      <c r="F201" s="3"/>
      <c r="G201" s="4"/>
      <c r="H201" s="4"/>
      <c r="I201" s="5"/>
      <c r="J201" s="5"/>
      <c r="K201" s="5"/>
      <c r="L201" s="5"/>
      <c r="M201" s="5"/>
      <c r="N201" s="6"/>
      <c r="O201" s="6"/>
      <c r="P201" s="6"/>
      <c r="Q201" s="6"/>
      <c r="R201" s="7"/>
      <c r="S201" s="7"/>
      <c r="T201" s="7"/>
      <c r="U201" s="7"/>
    </row>
    <row r="202" spans="4:21">
      <c r="D202" s="3"/>
      <c r="E202" s="3"/>
      <c r="F202" s="3"/>
      <c r="G202" s="4"/>
      <c r="H202" s="4"/>
      <c r="I202" s="5"/>
      <c r="J202" s="5"/>
      <c r="K202" s="5"/>
      <c r="L202" s="5"/>
      <c r="M202" s="5"/>
      <c r="N202" s="6"/>
      <c r="O202" s="6"/>
      <c r="P202" s="6"/>
      <c r="Q202" s="6"/>
      <c r="R202" s="7"/>
      <c r="S202" s="7"/>
      <c r="T202" s="7"/>
      <c r="U202" s="7"/>
    </row>
    <row r="203" spans="4:21">
      <c r="D203" s="3"/>
      <c r="E203" s="3"/>
      <c r="F203" s="3"/>
      <c r="G203" s="4"/>
      <c r="H203" s="4"/>
      <c r="I203" s="5"/>
      <c r="J203" s="5"/>
      <c r="K203" s="5"/>
      <c r="L203" s="5"/>
      <c r="M203" s="5"/>
      <c r="N203" s="6"/>
      <c r="O203" s="6"/>
      <c r="P203" s="6"/>
      <c r="Q203" s="6"/>
      <c r="R203" s="7"/>
      <c r="S203" s="7"/>
      <c r="T203" s="7"/>
      <c r="U203" s="7"/>
    </row>
    <row r="204" spans="4:21">
      <c r="D204" s="3"/>
      <c r="E204" s="3"/>
      <c r="F204" s="3"/>
      <c r="G204" s="4"/>
      <c r="H204" s="4"/>
      <c r="I204" s="5"/>
      <c r="J204" s="5"/>
      <c r="K204" s="5"/>
      <c r="L204" s="5"/>
      <c r="M204" s="5"/>
      <c r="N204" s="6"/>
      <c r="O204" s="6"/>
      <c r="P204" s="6"/>
      <c r="Q204" s="6"/>
      <c r="R204" s="7"/>
      <c r="S204" s="7"/>
      <c r="T204" s="7"/>
      <c r="U204" s="7"/>
    </row>
    <row r="205" spans="4:21">
      <c r="D205" s="3"/>
      <c r="E205" s="3"/>
      <c r="F205" s="3"/>
      <c r="G205" s="4"/>
      <c r="H205" s="4"/>
      <c r="I205" s="5"/>
      <c r="J205" s="5"/>
      <c r="K205" s="5"/>
      <c r="L205" s="5"/>
      <c r="M205" s="5"/>
      <c r="N205" s="6"/>
      <c r="O205" s="6"/>
      <c r="P205" s="6"/>
      <c r="Q205" s="6"/>
      <c r="R205" s="7"/>
      <c r="S205" s="7"/>
      <c r="T205" s="7"/>
      <c r="U205" s="7"/>
    </row>
    <row r="206" spans="4:21">
      <c r="D206" s="3"/>
      <c r="E206" s="3"/>
      <c r="F206" s="3"/>
      <c r="G206" s="4"/>
      <c r="H206" s="4"/>
      <c r="I206" s="5"/>
      <c r="J206" s="5"/>
      <c r="K206" s="5"/>
      <c r="L206" s="5"/>
      <c r="M206" s="5"/>
      <c r="N206" s="6"/>
      <c r="O206" s="6"/>
      <c r="P206" s="6"/>
      <c r="Q206" s="6"/>
      <c r="R206" s="7"/>
      <c r="S206" s="7"/>
      <c r="T206" s="7"/>
      <c r="U206" s="7"/>
    </row>
    <row r="207" spans="4:21">
      <c r="D207" s="3"/>
      <c r="E207" s="3"/>
      <c r="F207" s="3"/>
      <c r="G207" s="4"/>
      <c r="H207" s="4"/>
      <c r="I207" s="5"/>
      <c r="J207" s="5"/>
      <c r="K207" s="5"/>
      <c r="L207" s="5"/>
      <c r="M207" s="5"/>
      <c r="N207" s="6"/>
      <c r="O207" s="6"/>
      <c r="P207" s="6"/>
      <c r="Q207" s="6"/>
      <c r="R207" s="7"/>
      <c r="S207" s="7"/>
      <c r="T207" s="7"/>
      <c r="U207" s="7"/>
    </row>
    <row r="208" spans="4:21">
      <c r="D208" s="3"/>
      <c r="E208" s="3"/>
      <c r="F208" s="3"/>
      <c r="G208" s="4"/>
      <c r="H208" s="4"/>
      <c r="I208" s="5"/>
      <c r="J208" s="5"/>
      <c r="K208" s="5"/>
      <c r="L208" s="5"/>
      <c r="M208" s="5"/>
      <c r="N208" s="6"/>
      <c r="O208" s="6"/>
      <c r="P208" s="6"/>
      <c r="Q208" s="6"/>
      <c r="R208" s="7"/>
      <c r="S208" s="7"/>
      <c r="T208" s="7"/>
      <c r="U208" s="7"/>
    </row>
    <row r="209" spans="4:21">
      <c r="D209" s="3"/>
      <c r="E209" s="3"/>
      <c r="F209" s="3"/>
      <c r="G209" s="4"/>
      <c r="H209" s="4"/>
      <c r="I209" s="5"/>
      <c r="J209" s="5"/>
      <c r="K209" s="5"/>
      <c r="L209" s="5"/>
      <c r="M209" s="5"/>
      <c r="N209" s="6"/>
      <c r="O209" s="6"/>
      <c r="P209" s="6"/>
      <c r="Q209" s="6"/>
      <c r="R209" s="7"/>
      <c r="S209" s="7"/>
      <c r="T209" s="7"/>
      <c r="U209" s="7"/>
    </row>
    <row r="210" spans="4:21">
      <c r="D210" s="3"/>
      <c r="E210" s="3"/>
      <c r="F210" s="3"/>
      <c r="G210" s="4"/>
      <c r="H210" s="4"/>
      <c r="I210" s="5"/>
      <c r="J210" s="5"/>
      <c r="K210" s="5"/>
      <c r="L210" s="5"/>
      <c r="M210" s="5"/>
      <c r="N210" s="6"/>
      <c r="O210" s="6"/>
      <c r="P210" s="6"/>
      <c r="Q210" s="6"/>
      <c r="R210" s="7"/>
      <c r="S210" s="7"/>
      <c r="T210" s="7"/>
      <c r="U210" s="7"/>
    </row>
    <row r="211" spans="4:21">
      <c r="D211" s="3"/>
      <c r="E211" s="3"/>
      <c r="F211" s="3"/>
      <c r="G211" s="4"/>
      <c r="H211" s="4"/>
      <c r="I211" s="5"/>
      <c r="J211" s="5"/>
      <c r="K211" s="5"/>
      <c r="L211" s="5"/>
      <c r="M211" s="5"/>
      <c r="N211" s="6"/>
      <c r="O211" s="6"/>
      <c r="P211" s="6"/>
      <c r="Q211" s="6"/>
      <c r="R211" s="7"/>
      <c r="S211" s="7"/>
      <c r="T211" s="7"/>
      <c r="U211" s="7"/>
    </row>
    <row r="212" spans="4:21">
      <c r="D212" s="3"/>
      <c r="E212" s="3"/>
      <c r="F212" s="3"/>
      <c r="G212" s="4"/>
      <c r="H212" s="4"/>
      <c r="I212" s="5"/>
      <c r="J212" s="5"/>
      <c r="K212" s="5"/>
      <c r="L212" s="5"/>
      <c r="M212" s="5"/>
      <c r="N212" s="6"/>
      <c r="O212" s="6"/>
      <c r="P212" s="6"/>
      <c r="Q212" s="6"/>
      <c r="R212" s="7"/>
      <c r="S212" s="7"/>
      <c r="T212" s="7"/>
      <c r="U212" s="7"/>
    </row>
    <row r="213" spans="4:21">
      <c r="D213" s="3"/>
      <c r="E213" s="3"/>
      <c r="F213" s="3"/>
      <c r="G213" s="4"/>
      <c r="H213" s="4"/>
      <c r="I213" s="5"/>
      <c r="J213" s="5"/>
      <c r="K213" s="5"/>
      <c r="L213" s="5"/>
      <c r="M213" s="5"/>
      <c r="N213" s="6"/>
      <c r="O213" s="6"/>
      <c r="P213" s="6"/>
      <c r="Q213" s="6"/>
      <c r="R213" s="7"/>
      <c r="S213" s="7"/>
      <c r="T213" s="7"/>
      <c r="U213" s="7"/>
    </row>
    <row r="214" spans="4:21">
      <c r="D214" s="3"/>
      <c r="E214" s="3"/>
      <c r="F214" s="3"/>
      <c r="G214" s="4"/>
      <c r="H214" s="4"/>
      <c r="I214" s="5"/>
      <c r="J214" s="5"/>
      <c r="K214" s="5"/>
      <c r="L214" s="5"/>
      <c r="M214" s="5"/>
      <c r="N214" s="6"/>
      <c r="O214" s="6"/>
      <c r="P214" s="6"/>
      <c r="Q214" s="6"/>
      <c r="R214" s="7"/>
      <c r="S214" s="7"/>
      <c r="T214" s="7"/>
      <c r="U214" s="7"/>
    </row>
    <row r="215" spans="4:21">
      <c r="D215" s="3"/>
      <c r="E215" s="3"/>
      <c r="F215" s="3"/>
      <c r="G215" s="4"/>
      <c r="H215" s="4"/>
      <c r="I215" s="5"/>
      <c r="J215" s="5"/>
      <c r="K215" s="5"/>
      <c r="L215" s="5"/>
      <c r="M215" s="5"/>
      <c r="N215" s="6"/>
      <c r="O215" s="6"/>
      <c r="P215" s="6"/>
      <c r="Q215" s="6"/>
      <c r="R215" s="7"/>
      <c r="S215" s="7"/>
      <c r="T215" s="7"/>
      <c r="U215" s="7"/>
    </row>
    <row r="216" spans="4:21">
      <c r="D216" s="3"/>
      <c r="E216" s="3"/>
      <c r="F216" s="3"/>
      <c r="G216" s="4"/>
      <c r="H216" s="4"/>
      <c r="I216" s="5"/>
      <c r="J216" s="5"/>
      <c r="K216" s="5"/>
      <c r="L216" s="5"/>
      <c r="M216" s="5"/>
      <c r="N216" s="6"/>
      <c r="O216" s="6"/>
      <c r="P216" s="6"/>
      <c r="Q216" s="6"/>
      <c r="R216" s="7"/>
      <c r="S216" s="7"/>
      <c r="T216" s="7"/>
      <c r="U216" s="7"/>
    </row>
    <row r="217" spans="4:21">
      <c r="D217" s="3"/>
      <c r="E217" s="3"/>
      <c r="F217" s="3"/>
      <c r="G217" s="4"/>
      <c r="H217" s="4"/>
      <c r="I217" s="5"/>
      <c r="J217" s="5"/>
      <c r="K217" s="5"/>
      <c r="L217" s="5"/>
      <c r="M217" s="5"/>
      <c r="N217" s="6"/>
      <c r="O217" s="6"/>
      <c r="P217" s="6"/>
      <c r="Q217" s="6"/>
      <c r="R217" s="7"/>
      <c r="S217" s="7"/>
      <c r="T217" s="7"/>
      <c r="U217" s="7"/>
    </row>
    <row r="218" spans="4:21">
      <c r="D218" s="3"/>
      <c r="E218" s="3"/>
      <c r="F218" s="3"/>
      <c r="G218" s="4"/>
      <c r="H218" s="4"/>
      <c r="I218" s="5"/>
      <c r="J218" s="5"/>
      <c r="K218" s="5"/>
      <c r="L218" s="5"/>
      <c r="M218" s="5"/>
      <c r="N218" s="6"/>
      <c r="O218" s="6"/>
      <c r="P218" s="6"/>
      <c r="Q218" s="6"/>
      <c r="R218" s="7"/>
      <c r="S218" s="7"/>
      <c r="T218" s="7"/>
      <c r="U218" s="7"/>
    </row>
    <row r="219" spans="4:21">
      <c r="D219" s="3"/>
      <c r="E219" s="3"/>
      <c r="F219" s="3"/>
      <c r="G219" s="4"/>
      <c r="H219" s="4"/>
      <c r="I219" s="5"/>
      <c r="J219" s="5"/>
      <c r="K219" s="5"/>
      <c r="L219" s="5"/>
      <c r="M219" s="5"/>
      <c r="N219" s="6"/>
      <c r="O219" s="6"/>
      <c r="P219" s="6"/>
      <c r="Q219" s="6"/>
      <c r="R219" s="7"/>
      <c r="S219" s="7"/>
      <c r="T219" s="7"/>
      <c r="U219" s="7"/>
    </row>
    <row r="220" spans="4:21">
      <c r="D220" s="3"/>
      <c r="E220" s="3"/>
      <c r="F220" s="3"/>
      <c r="G220" s="4"/>
      <c r="H220" s="4"/>
      <c r="I220" s="5"/>
      <c r="J220" s="5"/>
      <c r="K220" s="5"/>
      <c r="L220" s="5"/>
      <c r="M220" s="5"/>
      <c r="N220" s="6"/>
      <c r="O220" s="6"/>
      <c r="P220" s="6"/>
      <c r="Q220" s="6"/>
      <c r="R220" s="7"/>
      <c r="S220" s="7"/>
      <c r="T220" s="7"/>
      <c r="U220" s="7"/>
    </row>
    <row r="221" spans="4:21">
      <c r="D221" s="3"/>
      <c r="E221" s="3"/>
      <c r="F221" s="3"/>
      <c r="G221" s="4"/>
      <c r="H221" s="4"/>
      <c r="I221" s="5"/>
      <c r="J221" s="5"/>
      <c r="K221" s="5"/>
      <c r="L221" s="5"/>
      <c r="M221" s="5"/>
      <c r="N221" s="6"/>
      <c r="O221" s="6"/>
      <c r="P221" s="6"/>
      <c r="Q221" s="6"/>
      <c r="R221" s="7"/>
      <c r="S221" s="7"/>
      <c r="T221" s="7"/>
      <c r="U221" s="7"/>
    </row>
    <row r="222" spans="4:21">
      <c r="D222" s="3"/>
      <c r="E222" s="3"/>
      <c r="F222" s="3"/>
      <c r="G222" s="4"/>
      <c r="H222" s="4"/>
      <c r="I222" s="5"/>
      <c r="J222" s="5"/>
      <c r="K222" s="5"/>
      <c r="L222" s="5"/>
      <c r="M222" s="5"/>
      <c r="N222" s="6"/>
      <c r="O222" s="6"/>
      <c r="P222" s="6"/>
      <c r="Q222" s="6"/>
      <c r="R222" s="7"/>
      <c r="S222" s="7"/>
      <c r="T222" s="7"/>
      <c r="U222" s="7"/>
    </row>
    <row r="223" spans="4:21">
      <c r="D223" s="3"/>
      <c r="E223" s="3"/>
      <c r="F223" s="3"/>
      <c r="G223" s="4"/>
      <c r="H223" s="4"/>
      <c r="I223" s="5"/>
      <c r="J223" s="5"/>
      <c r="K223" s="5"/>
      <c r="L223" s="5"/>
      <c r="M223" s="5"/>
      <c r="N223" s="6"/>
      <c r="O223" s="6"/>
      <c r="P223" s="6"/>
      <c r="Q223" s="6"/>
      <c r="R223" s="7"/>
      <c r="S223" s="7"/>
      <c r="T223" s="7"/>
      <c r="U223" s="7"/>
    </row>
    <row r="224" spans="4:21">
      <c r="D224" s="3"/>
      <c r="E224" s="3"/>
      <c r="F224" s="3"/>
      <c r="G224" s="4"/>
      <c r="H224" s="4"/>
      <c r="I224" s="5"/>
      <c r="J224" s="5"/>
      <c r="K224" s="5"/>
      <c r="L224" s="5"/>
      <c r="M224" s="5"/>
      <c r="N224" s="6"/>
      <c r="O224" s="6"/>
      <c r="P224" s="6"/>
      <c r="Q224" s="6"/>
      <c r="R224" s="7"/>
      <c r="S224" s="7"/>
      <c r="T224" s="7"/>
      <c r="U224" s="7"/>
    </row>
    <row r="225" spans="4:21">
      <c r="D225" s="3"/>
      <c r="E225" s="3"/>
      <c r="F225" s="3"/>
      <c r="G225" s="4"/>
      <c r="H225" s="4"/>
      <c r="I225" s="5"/>
      <c r="J225" s="5"/>
      <c r="K225" s="5"/>
      <c r="L225" s="5"/>
      <c r="M225" s="5"/>
      <c r="N225" s="6"/>
      <c r="O225" s="6"/>
      <c r="P225" s="6"/>
      <c r="Q225" s="6"/>
      <c r="R225" s="7"/>
      <c r="S225" s="7"/>
      <c r="T225" s="7"/>
      <c r="U225" s="7"/>
    </row>
    <row r="226" spans="4:21">
      <c r="D226" s="3"/>
      <c r="E226" s="3"/>
      <c r="F226" s="3"/>
      <c r="G226" s="4"/>
      <c r="H226" s="4"/>
      <c r="I226" s="5"/>
      <c r="J226" s="5"/>
      <c r="K226" s="5"/>
      <c r="L226" s="5"/>
      <c r="M226" s="5"/>
      <c r="N226" s="6"/>
      <c r="O226" s="6"/>
      <c r="P226" s="6"/>
      <c r="Q226" s="6"/>
      <c r="R226" s="7"/>
      <c r="S226" s="7"/>
      <c r="T226" s="7"/>
      <c r="U226" s="7"/>
    </row>
    <row r="227" spans="4:21">
      <c r="D227" s="3"/>
      <c r="E227" s="3"/>
      <c r="F227" s="3"/>
      <c r="G227" s="4"/>
      <c r="H227" s="4"/>
      <c r="I227" s="5"/>
      <c r="J227" s="5"/>
      <c r="K227" s="5"/>
      <c r="L227" s="5"/>
      <c r="M227" s="5"/>
      <c r="N227" s="6"/>
      <c r="O227" s="6"/>
      <c r="P227" s="6"/>
      <c r="Q227" s="6"/>
      <c r="R227" s="7"/>
      <c r="S227" s="7"/>
      <c r="T227" s="7"/>
      <c r="U227" s="7"/>
    </row>
    <row r="228" spans="4:21">
      <c r="D228" s="3"/>
      <c r="E228" s="3"/>
      <c r="F228" s="3"/>
      <c r="G228" s="4"/>
      <c r="H228" s="4"/>
      <c r="I228" s="5"/>
      <c r="J228" s="5"/>
      <c r="K228" s="5"/>
      <c r="L228" s="5"/>
      <c r="M228" s="5"/>
      <c r="N228" s="6"/>
      <c r="O228" s="6"/>
      <c r="P228" s="6"/>
      <c r="Q228" s="6"/>
      <c r="R228" s="7"/>
      <c r="S228" s="7"/>
      <c r="T228" s="7"/>
      <c r="U228" s="7"/>
    </row>
    <row r="229" spans="4:21">
      <c r="D229" s="3"/>
      <c r="E229" s="3"/>
      <c r="F229" s="3"/>
      <c r="G229" s="4"/>
      <c r="H229" s="4"/>
      <c r="I229" s="5"/>
      <c r="J229" s="5"/>
      <c r="K229" s="5"/>
      <c r="L229" s="5"/>
      <c r="M229" s="5"/>
      <c r="N229" s="6"/>
      <c r="O229" s="6"/>
      <c r="P229" s="6"/>
      <c r="Q229" s="6"/>
      <c r="R229" s="7"/>
      <c r="S229" s="7"/>
      <c r="T229" s="7"/>
      <c r="U229" s="7"/>
    </row>
    <row r="230" spans="4:21">
      <c r="D230" s="3"/>
      <c r="E230" s="3"/>
      <c r="F230" s="3"/>
      <c r="G230" s="4"/>
      <c r="H230" s="4"/>
      <c r="I230" s="5"/>
      <c r="J230" s="5"/>
      <c r="K230" s="5"/>
      <c r="L230" s="5"/>
      <c r="M230" s="5"/>
      <c r="N230" s="6"/>
      <c r="O230" s="6"/>
      <c r="P230" s="6"/>
      <c r="Q230" s="6"/>
      <c r="R230" s="7"/>
      <c r="S230" s="7"/>
      <c r="T230" s="7"/>
      <c r="U230" s="7"/>
    </row>
    <row r="231" spans="4:21">
      <c r="D231" s="3"/>
      <c r="E231" s="3"/>
      <c r="F231" s="3"/>
      <c r="G231" s="4"/>
      <c r="H231" s="4"/>
      <c r="I231" s="5"/>
      <c r="J231" s="5"/>
      <c r="K231" s="5"/>
      <c r="L231" s="5"/>
      <c r="M231" s="5"/>
      <c r="N231" s="6"/>
      <c r="O231" s="6"/>
      <c r="P231" s="6"/>
      <c r="Q231" s="6"/>
      <c r="R231" s="7"/>
      <c r="S231" s="7"/>
      <c r="T231" s="7"/>
      <c r="U231" s="7"/>
    </row>
    <row r="232" spans="4:21">
      <c r="D232" s="3"/>
      <c r="E232" s="3"/>
      <c r="F232" s="3"/>
      <c r="G232" s="4"/>
      <c r="H232" s="4"/>
      <c r="I232" s="5"/>
      <c r="J232" s="5"/>
      <c r="K232" s="5"/>
      <c r="L232" s="5"/>
      <c r="M232" s="5"/>
      <c r="N232" s="6"/>
      <c r="O232" s="6"/>
      <c r="P232" s="6"/>
      <c r="Q232" s="6"/>
      <c r="R232" s="7"/>
      <c r="S232" s="7"/>
      <c r="T232" s="7"/>
      <c r="U232" s="7"/>
    </row>
    <row r="233" spans="4:21">
      <c r="D233" s="3"/>
      <c r="E233" s="3"/>
      <c r="F233" s="3"/>
      <c r="G233" s="4"/>
      <c r="H233" s="4"/>
      <c r="I233" s="5"/>
      <c r="J233" s="5"/>
      <c r="K233" s="5"/>
      <c r="L233" s="5"/>
      <c r="M233" s="5"/>
      <c r="N233" s="6"/>
      <c r="O233" s="6"/>
      <c r="P233" s="6"/>
      <c r="Q233" s="6"/>
      <c r="R233" s="7"/>
      <c r="S233" s="7"/>
      <c r="T233" s="7"/>
      <c r="U233" s="7"/>
    </row>
    <row r="234" spans="4:21">
      <c r="D234" s="3"/>
      <c r="E234" s="3"/>
      <c r="F234" s="3"/>
      <c r="G234" s="4"/>
      <c r="H234" s="4"/>
      <c r="I234" s="5"/>
      <c r="J234" s="5"/>
      <c r="K234" s="5"/>
      <c r="L234" s="5"/>
      <c r="M234" s="5"/>
      <c r="N234" s="6"/>
      <c r="O234" s="6"/>
      <c r="P234" s="6"/>
      <c r="Q234" s="6"/>
      <c r="R234" s="7"/>
      <c r="S234" s="7"/>
      <c r="T234" s="7"/>
      <c r="U234" s="7"/>
    </row>
    <row r="235" spans="4:21">
      <c r="D235" s="3"/>
      <c r="E235" s="3"/>
      <c r="F235" s="3"/>
      <c r="G235" s="4"/>
      <c r="H235" s="4"/>
      <c r="I235" s="5"/>
      <c r="J235" s="5"/>
      <c r="K235" s="5"/>
      <c r="L235" s="5"/>
      <c r="M235" s="5"/>
      <c r="N235" s="6"/>
      <c r="O235" s="6"/>
      <c r="P235" s="6"/>
      <c r="Q235" s="6"/>
      <c r="R235" s="7"/>
      <c r="S235" s="7"/>
      <c r="T235" s="7"/>
      <c r="U235" s="7"/>
    </row>
    <row r="236" spans="4:21">
      <c r="D236" s="3"/>
      <c r="E236" s="3"/>
      <c r="F236" s="3"/>
      <c r="G236" s="4"/>
      <c r="H236" s="4"/>
      <c r="I236" s="5"/>
      <c r="J236" s="5"/>
      <c r="K236" s="5"/>
      <c r="L236" s="5"/>
      <c r="M236" s="5"/>
      <c r="N236" s="6"/>
      <c r="O236" s="6"/>
      <c r="P236" s="6"/>
      <c r="Q236" s="6"/>
      <c r="R236" s="7"/>
      <c r="S236" s="7"/>
      <c r="T236" s="7"/>
      <c r="U236" s="7"/>
    </row>
    <row r="237" spans="4:21">
      <c r="D237" s="3"/>
      <c r="E237" s="3"/>
      <c r="F237" s="3"/>
      <c r="G237" s="4"/>
      <c r="H237" s="4"/>
      <c r="I237" s="5"/>
      <c r="J237" s="5"/>
      <c r="K237" s="5"/>
      <c r="L237" s="5"/>
      <c r="M237" s="5"/>
      <c r="N237" s="6"/>
      <c r="O237" s="6"/>
      <c r="P237" s="6"/>
      <c r="Q237" s="6"/>
      <c r="R237" s="7"/>
      <c r="S237" s="7"/>
      <c r="T237" s="7"/>
      <c r="U237" s="7"/>
    </row>
    <row r="238" spans="4:21">
      <c r="D238" s="3"/>
      <c r="E238" s="3"/>
      <c r="F238" s="3"/>
      <c r="G238" s="4"/>
      <c r="H238" s="4"/>
      <c r="I238" s="5"/>
      <c r="J238" s="5"/>
      <c r="K238" s="5"/>
      <c r="L238" s="5"/>
      <c r="M238" s="5"/>
      <c r="N238" s="6"/>
      <c r="O238" s="6"/>
      <c r="P238" s="6"/>
      <c r="Q238" s="6"/>
      <c r="R238" s="7"/>
      <c r="S238" s="7"/>
      <c r="T238" s="7"/>
      <c r="U238" s="7"/>
    </row>
    <row r="239" spans="4:21">
      <c r="D239" s="3"/>
      <c r="E239" s="3"/>
      <c r="F239" s="3"/>
      <c r="G239" s="4"/>
      <c r="H239" s="4"/>
      <c r="I239" s="5"/>
      <c r="J239" s="5"/>
      <c r="K239" s="5"/>
      <c r="L239" s="5"/>
      <c r="M239" s="5"/>
      <c r="N239" s="6"/>
      <c r="O239" s="6"/>
      <c r="P239" s="6"/>
      <c r="Q239" s="6"/>
      <c r="R239" s="7"/>
      <c r="S239" s="7"/>
      <c r="T239" s="7"/>
      <c r="U239" s="7"/>
    </row>
    <row r="240" spans="4:21">
      <c r="D240" s="3"/>
      <c r="E240" s="3"/>
      <c r="F240" s="3"/>
      <c r="G240" s="4"/>
      <c r="H240" s="4"/>
      <c r="I240" s="5"/>
      <c r="J240" s="5"/>
      <c r="K240" s="5"/>
      <c r="L240" s="5"/>
      <c r="M240" s="5"/>
      <c r="N240" s="6"/>
      <c r="O240" s="6"/>
      <c r="P240" s="6"/>
      <c r="Q240" s="6"/>
      <c r="R240" s="7"/>
      <c r="S240" s="7"/>
      <c r="T240" s="7"/>
      <c r="U240" s="7"/>
    </row>
    <row r="241" spans="4:21">
      <c r="D241" s="3"/>
      <c r="E241" s="3"/>
      <c r="F241" s="3"/>
      <c r="G241" s="4"/>
      <c r="H241" s="4"/>
      <c r="I241" s="5"/>
      <c r="J241" s="5"/>
      <c r="K241" s="5"/>
      <c r="L241" s="5"/>
      <c r="M241" s="5"/>
      <c r="N241" s="6"/>
      <c r="O241" s="6"/>
      <c r="P241" s="6"/>
      <c r="Q241" s="6"/>
      <c r="R241" s="7"/>
      <c r="S241" s="7"/>
      <c r="T241" s="7"/>
      <c r="U241" s="7"/>
    </row>
    <row r="242" spans="4:21">
      <c r="D242" s="3"/>
      <c r="E242" s="3"/>
      <c r="F242" s="3"/>
      <c r="G242" s="4"/>
      <c r="H242" s="4"/>
      <c r="I242" s="5"/>
      <c r="J242" s="5"/>
      <c r="K242" s="5"/>
      <c r="L242" s="5"/>
      <c r="M242" s="5"/>
      <c r="N242" s="6"/>
      <c r="O242" s="6"/>
      <c r="P242" s="6"/>
      <c r="Q242" s="6"/>
      <c r="R242" s="7"/>
      <c r="S242" s="7"/>
      <c r="T242" s="7"/>
      <c r="U242" s="7"/>
    </row>
    <row r="243" spans="4:21">
      <c r="D243" s="3"/>
      <c r="E243" s="3"/>
      <c r="F243" s="3"/>
      <c r="G243" s="4"/>
      <c r="H243" s="4"/>
      <c r="I243" s="5"/>
      <c r="J243" s="5"/>
      <c r="K243" s="5"/>
      <c r="L243" s="5"/>
      <c r="M243" s="5"/>
      <c r="N243" s="6"/>
      <c r="O243" s="6"/>
      <c r="P243" s="6"/>
      <c r="Q243" s="6"/>
      <c r="R243" s="7"/>
      <c r="S243" s="7"/>
      <c r="T243" s="7"/>
      <c r="U243" s="7"/>
    </row>
    <row r="244" spans="4:21">
      <c r="D244" s="3"/>
      <c r="E244" s="3"/>
      <c r="F244" s="3"/>
      <c r="G244" s="4"/>
      <c r="H244" s="4"/>
      <c r="I244" s="5"/>
      <c r="J244" s="5"/>
      <c r="K244" s="5"/>
      <c r="L244" s="5"/>
      <c r="M244" s="5"/>
      <c r="N244" s="6"/>
      <c r="O244" s="6"/>
      <c r="P244" s="6"/>
      <c r="Q244" s="6"/>
      <c r="R244" s="7"/>
      <c r="S244" s="7"/>
      <c r="T244" s="7"/>
      <c r="U244" s="7"/>
    </row>
    <row r="245" spans="4:21">
      <c r="D245" s="3"/>
      <c r="E245" s="3"/>
      <c r="F245" s="3"/>
      <c r="G245" s="4"/>
      <c r="H245" s="4"/>
      <c r="I245" s="5"/>
      <c r="J245" s="5"/>
      <c r="K245" s="5"/>
      <c r="L245" s="5"/>
      <c r="M245" s="5"/>
      <c r="N245" s="6"/>
      <c r="O245" s="6"/>
      <c r="P245" s="6"/>
      <c r="Q245" s="6"/>
      <c r="R245" s="7"/>
      <c r="S245" s="7"/>
      <c r="T245" s="7"/>
      <c r="U245" s="7"/>
    </row>
    <row r="246" spans="4:21">
      <c r="D246" s="3"/>
      <c r="E246" s="3"/>
      <c r="F246" s="3"/>
      <c r="G246" s="4"/>
      <c r="H246" s="4"/>
      <c r="I246" s="5"/>
      <c r="J246" s="5"/>
      <c r="K246" s="5"/>
      <c r="L246" s="5"/>
      <c r="M246" s="5"/>
      <c r="N246" s="6"/>
      <c r="O246" s="6"/>
      <c r="P246" s="6"/>
      <c r="Q246" s="6"/>
      <c r="R246" s="7"/>
      <c r="S246" s="7"/>
      <c r="T246" s="7"/>
      <c r="U246" s="7"/>
    </row>
    <row r="247" spans="4:21">
      <c r="D247" s="3"/>
      <c r="E247" s="3"/>
      <c r="F247" s="3"/>
      <c r="G247" s="4"/>
      <c r="H247" s="4"/>
      <c r="I247" s="5"/>
      <c r="J247" s="5"/>
      <c r="K247" s="5"/>
      <c r="L247" s="5"/>
      <c r="M247" s="5"/>
      <c r="N247" s="6"/>
      <c r="O247" s="6"/>
      <c r="P247" s="6"/>
      <c r="Q247" s="6"/>
      <c r="R247" s="7"/>
      <c r="S247" s="7"/>
      <c r="T247" s="7"/>
      <c r="U247" s="7"/>
    </row>
    <row r="248" spans="4:21">
      <c r="D248" s="3"/>
      <c r="E248" s="3"/>
      <c r="F248" s="3"/>
      <c r="G248" s="4"/>
      <c r="H248" s="4"/>
      <c r="I248" s="5"/>
      <c r="J248" s="5"/>
      <c r="K248" s="5"/>
      <c r="L248" s="5"/>
      <c r="M248" s="5"/>
      <c r="N248" s="6"/>
      <c r="O248" s="6"/>
      <c r="P248" s="6"/>
      <c r="Q248" s="6"/>
      <c r="R248" s="7"/>
      <c r="S248" s="7"/>
      <c r="T248" s="7"/>
      <c r="U248" s="7"/>
    </row>
    <row r="249" spans="4:21">
      <c r="D249" s="3"/>
      <c r="E249" s="3"/>
      <c r="F249" s="3"/>
      <c r="G249" s="4"/>
      <c r="H249" s="4"/>
      <c r="I249" s="5"/>
      <c r="J249" s="5"/>
      <c r="K249" s="5"/>
      <c r="L249" s="5"/>
      <c r="M249" s="5"/>
      <c r="N249" s="6"/>
      <c r="O249" s="6"/>
      <c r="P249" s="6"/>
      <c r="Q249" s="6"/>
      <c r="R249" s="7"/>
      <c r="S249" s="7"/>
      <c r="T249" s="7"/>
      <c r="U249" s="7"/>
    </row>
    <row r="250" spans="4:21">
      <c r="D250" s="3"/>
      <c r="E250" s="3"/>
      <c r="F250" s="3"/>
      <c r="G250" s="4"/>
      <c r="H250" s="4"/>
      <c r="I250" s="5"/>
      <c r="J250" s="5"/>
      <c r="K250" s="5"/>
      <c r="L250" s="5"/>
      <c r="M250" s="5"/>
      <c r="N250" s="6"/>
      <c r="O250" s="6"/>
      <c r="P250" s="6"/>
      <c r="Q250" s="6"/>
      <c r="R250" s="7"/>
      <c r="S250" s="7"/>
      <c r="T250" s="7"/>
      <c r="U250" s="7"/>
    </row>
    <row r="251" spans="4:21">
      <c r="D251" s="3"/>
      <c r="E251" s="3"/>
      <c r="F251" s="3"/>
      <c r="G251" s="4"/>
      <c r="H251" s="4"/>
      <c r="I251" s="5"/>
      <c r="J251" s="5"/>
      <c r="K251" s="5"/>
      <c r="L251" s="5"/>
      <c r="M251" s="5"/>
      <c r="N251" s="6"/>
      <c r="O251" s="6"/>
      <c r="P251" s="6"/>
      <c r="Q251" s="6"/>
      <c r="R251" s="7"/>
      <c r="S251" s="7"/>
      <c r="T251" s="7"/>
      <c r="U251" s="7"/>
    </row>
    <row r="252" spans="4:21">
      <c r="D252" s="3"/>
      <c r="E252" s="3"/>
      <c r="F252" s="3"/>
      <c r="G252" s="4"/>
      <c r="H252" s="4"/>
      <c r="I252" s="5"/>
      <c r="J252" s="5"/>
      <c r="K252" s="5"/>
      <c r="L252" s="5"/>
      <c r="M252" s="5"/>
      <c r="N252" s="6"/>
      <c r="O252" s="6"/>
      <c r="P252" s="6"/>
      <c r="Q252" s="6"/>
      <c r="R252" s="7"/>
      <c r="S252" s="7"/>
      <c r="T252" s="7"/>
      <c r="U252" s="7"/>
    </row>
    <row r="253" spans="4:21">
      <c r="D253" s="3"/>
      <c r="E253" s="3"/>
      <c r="F253" s="3"/>
      <c r="G253" s="4"/>
      <c r="H253" s="4"/>
      <c r="I253" s="5"/>
      <c r="J253" s="5"/>
      <c r="K253" s="5"/>
      <c r="L253" s="5"/>
      <c r="M253" s="5"/>
      <c r="N253" s="6"/>
      <c r="O253" s="6"/>
      <c r="P253" s="6"/>
      <c r="Q253" s="6"/>
      <c r="R253" s="7"/>
      <c r="S253" s="7"/>
      <c r="T253" s="7"/>
      <c r="U253" s="7"/>
    </row>
    <row r="254" spans="4:21">
      <c r="D254" s="3"/>
      <c r="E254" s="3"/>
      <c r="F254" s="3"/>
      <c r="G254" s="4"/>
      <c r="H254" s="4"/>
      <c r="I254" s="5"/>
      <c r="J254" s="5"/>
      <c r="K254" s="5"/>
      <c r="L254" s="5"/>
      <c r="M254" s="5"/>
      <c r="N254" s="6"/>
      <c r="O254" s="6"/>
      <c r="P254" s="6"/>
      <c r="Q254" s="6"/>
      <c r="R254" s="7"/>
      <c r="S254" s="7"/>
      <c r="T254" s="7"/>
      <c r="U254" s="7"/>
    </row>
    <row r="255" spans="4:21">
      <c r="D255" s="3"/>
      <c r="E255" s="3"/>
      <c r="F255" s="3"/>
      <c r="G255" s="4"/>
      <c r="H255" s="4"/>
      <c r="I255" s="5"/>
      <c r="J255" s="5"/>
      <c r="K255" s="5"/>
      <c r="L255" s="5"/>
      <c r="M255" s="5"/>
      <c r="N255" s="6"/>
      <c r="O255" s="6"/>
      <c r="P255" s="6"/>
      <c r="Q255" s="6"/>
      <c r="R255" s="7"/>
      <c r="S255" s="7"/>
      <c r="T255" s="7"/>
      <c r="U255" s="7"/>
    </row>
    <row r="256" spans="4:21">
      <c r="D256" s="3"/>
      <c r="E256" s="3"/>
      <c r="F256" s="3"/>
      <c r="G256" s="4"/>
      <c r="H256" s="4"/>
      <c r="I256" s="5"/>
      <c r="J256" s="5"/>
      <c r="K256" s="5"/>
      <c r="L256" s="5"/>
      <c r="M256" s="5"/>
      <c r="N256" s="6"/>
      <c r="O256" s="6"/>
      <c r="P256" s="6"/>
      <c r="Q256" s="6"/>
      <c r="R256" s="7"/>
      <c r="S256" s="7"/>
      <c r="T256" s="7"/>
      <c r="U256" s="7"/>
    </row>
    <row r="257" spans="2:21">
      <c r="D257" s="3"/>
      <c r="E257" s="3"/>
      <c r="F257" s="3"/>
      <c r="G257" s="4"/>
      <c r="H257" s="4"/>
      <c r="I257" s="5"/>
      <c r="J257" s="5"/>
      <c r="K257" s="5"/>
      <c r="L257" s="5"/>
      <c r="M257" s="5"/>
      <c r="N257" s="6"/>
      <c r="O257" s="6"/>
      <c r="P257" s="6"/>
      <c r="Q257" s="6"/>
      <c r="R257" s="7"/>
      <c r="S257" s="7"/>
      <c r="T257" s="7"/>
      <c r="U257" s="7"/>
    </row>
    <row r="258" spans="2:21">
      <c r="D258" s="3"/>
      <c r="E258" s="3"/>
      <c r="F258" s="3"/>
      <c r="G258" s="4"/>
      <c r="H258" s="4"/>
      <c r="I258" s="5"/>
      <c r="J258" s="5"/>
      <c r="K258" s="5"/>
      <c r="L258" s="5"/>
      <c r="M258" s="5"/>
      <c r="N258" s="6"/>
      <c r="O258" s="6"/>
      <c r="P258" s="6"/>
      <c r="Q258" s="6"/>
      <c r="R258" s="7"/>
      <c r="S258" s="7"/>
      <c r="T258" s="7"/>
      <c r="U258" s="7"/>
    </row>
    <row r="260" spans="2:21">
      <c r="B260" s="132"/>
      <c r="C260" s="132"/>
    </row>
    <row r="261" spans="2:21">
      <c r="C261" s="132"/>
    </row>
    <row r="262" spans="2:21">
      <c r="C262" s="132"/>
    </row>
    <row r="263" spans="2:21">
      <c r="C263" s="132"/>
    </row>
    <row r="264" spans="2:21">
      <c r="B264" s="131" t="s">
        <v>37</v>
      </c>
      <c r="C264" s="132" t="e">
        <f>COUNTIF(#REF!,"วิทยาศาสตร์")</f>
        <v>#REF!</v>
      </c>
    </row>
    <row r="265" spans="2:21">
      <c r="B265" s="131" t="s">
        <v>35</v>
      </c>
      <c r="C265" s="132" t="e">
        <f>COUNTIF(#REF!,"สาธารณสุขศาสตร์")</f>
        <v>#REF!</v>
      </c>
    </row>
    <row r="266" spans="2:21">
      <c r="B266" s="131" t="s">
        <v>33</v>
      </c>
      <c r="C266" s="132" t="e">
        <f>COUNTIF(#REF!,"บริหารธุรกิจ เศรษฐศาสตร์และการสื่อสาร")</f>
        <v>#REF!</v>
      </c>
    </row>
    <row r="267" spans="2:21">
      <c r="C267" s="131" t="e">
        <f>SUBTOTAL(9,C264:C266)</f>
        <v>#REF!</v>
      </c>
    </row>
    <row r="268" spans="2:21">
      <c r="B268" s="131" t="s">
        <v>37</v>
      </c>
      <c r="C268" s="132" t="e">
        <f>COUNTIF(#REF!,"วิทยาศาสตร์")</f>
        <v>#REF!</v>
      </c>
    </row>
    <row r="269" spans="2:21">
      <c r="B269" s="131" t="s">
        <v>33</v>
      </c>
      <c r="C269" s="132" t="e">
        <f>COUNTIF(#REF!,"บริหารธุรกิจ เศรษฐศาสตร์และการสื่อสาร")</f>
        <v>#REF!</v>
      </c>
    </row>
    <row r="270" spans="2:21">
      <c r="B270" s="131" t="s">
        <v>45</v>
      </c>
      <c r="C270" s="132" t="e">
        <f>COUNTIF(#REF!,"สหเวชศาสตร์")</f>
        <v>#REF!</v>
      </c>
    </row>
    <row r="271" spans="2:21">
      <c r="B271" s="131" t="s">
        <v>38</v>
      </c>
      <c r="C271" s="132" t="e">
        <f>COUNTIF(#REF!,"พยาบาลศาสตร์")</f>
        <v>#REF!</v>
      </c>
    </row>
    <row r="272" spans="2:21">
      <c r="B272" s="131" t="s">
        <v>37</v>
      </c>
      <c r="C272" s="132">
        <v>20</v>
      </c>
    </row>
    <row r="273" spans="2:3">
      <c r="B273" s="131" t="s">
        <v>49</v>
      </c>
      <c r="C273" s="132" t="e">
        <f>COUNTIF(#REF!,"มนุษยศาสตร์")</f>
        <v>#REF!</v>
      </c>
    </row>
    <row r="274" spans="2:3">
      <c r="B274" s="131" t="s">
        <v>45</v>
      </c>
      <c r="C274" s="132">
        <v>17</v>
      </c>
    </row>
    <row r="275" spans="2:3">
      <c r="B275" s="131" t="s">
        <v>33</v>
      </c>
      <c r="C275" s="132">
        <v>3</v>
      </c>
    </row>
    <row r="276" spans="2:3">
      <c r="B276" s="131" t="s">
        <v>35</v>
      </c>
      <c r="C276" s="132">
        <v>5</v>
      </c>
    </row>
    <row r="277" spans="2:3">
      <c r="B277" s="131" t="s">
        <v>44</v>
      </c>
      <c r="C277" s="132">
        <f>COUNTIF(C78:C81,"ทันตแพทย์ศาสตร์")</f>
        <v>0</v>
      </c>
    </row>
    <row r="278" spans="2:3">
      <c r="B278" s="131" t="s">
        <v>46</v>
      </c>
      <c r="C278" s="132">
        <v>2</v>
      </c>
    </row>
    <row r="279" spans="2:3">
      <c r="B279" s="131" t="s">
        <v>36</v>
      </c>
      <c r="C279" s="132">
        <v>3</v>
      </c>
    </row>
    <row r="280" spans="2:3">
      <c r="B280" s="131" t="s">
        <v>47</v>
      </c>
      <c r="C280" s="132">
        <f>COUNTIF(C78:C82,"เจ้าหน้าที่บัณฑิตวิทยาลัย")</f>
        <v>0</v>
      </c>
    </row>
    <row r="281" spans="2:3">
      <c r="B281" s="131" t="s">
        <v>38</v>
      </c>
      <c r="C281" s="132">
        <v>3</v>
      </c>
    </row>
    <row r="282" spans="2:3">
      <c r="B282" s="131" t="s">
        <v>34</v>
      </c>
      <c r="C282" s="131">
        <v>4</v>
      </c>
    </row>
    <row r="283" spans="2:3">
      <c r="B283" s="131" t="s">
        <v>39</v>
      </c>
      <c r="C283" s="131">
        <v>3</v>
      </c>
    </row>
    <row r="284" spans="2:3">
      <c r="C284" s="131" t="e">
        <f>SUBTOTAL(9,C272:C283)</f>
        <v>#REF!</v>
      </c>
    </row>
    <row r="285" spans="2:3">
      <c r="B285" s="131" t="s">
        <v>37</v>
      </c>
      <c r="C285" s="132"/>
    </row>
    <row r="286" spans="2:3">
      <c r="B286" s="131" t="s">
        <v>33</v>
      </c>
      <c r="C286" s="132"/>
    </row>
    <row r="287" spans="2:3">
      <c r="B287" s="131" t="s">
        <v>38</v>
      </c>
      <c r="C287" s="132">
        <f>COUNTIF(C2:C76,"พยาบาลศาสตร์")</f>
        <v>0</v>
      </c>
    </row>
    <row r="288" spans="2:3">
      <c r="B288" s="131" t="s">
        <v>37</v>
      </c>
      <c r="C288" s="132">
        <f>COUNTIF(C2:C76,"วิทยาศาสตร์")</f>
        <v>0</v>
      </c>
    </row>
    <row r="1048369" spans="3:3">
      <c r="C1048369" s="131">
        <f>SUBTOTAL(9,C287:C1048368)</f>
        <v>0</v>
      </c>
    </row>
  </sheetData>
  <autoFilter ref="A1:AA96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="140" zoomScaleNormal="140" workbookViewId="0">
      <selection activeCell="A8" sqref="A8:F8"/>
    </sheetView>
  </sheetViews>
  <sheetFormatPr defaultRowHeight="15"/>
  <cols>
    <col min="1" max="1" width="9.140625" customWidth="1"/>
    <col min="5" max="5" width="9.140625" customWidth="1"/>
    <col min="6" max="6" width="47.28515625" customWidth="1"/>
  </cols>
  <sheetData>
    <row r="1" spans="1:7" ht="23.25">
      <c r="A1" s="245" t="s">
        <v>31</v>
      </c>
      <c r="B1" s="245"/>
      <c r="C1" s="245"/>
      <c r="D1" s="245"/>
      <c r="E1" s="245"/>
      <c r="F1" s="245"/>
    </row>
    <row r="2" spans="1:7" s="78" customFormat="1" ht="23.25">
      <c r="A2" s="245" t="s">
        <v>125</v>
      </c>
      <c r="B2" s="245"/>
      <c r="C2" s="245"/>
      <c r="D2" s="245"/>
      <c r="E2" s="245"/>
      <c r="F2" s="245"/>
    </row>
    <row r="3" spans="1:7" s="79" customFormat="1" ht="23.25">
      <c r="A3" s="245" t="s">
        <v>124</v>
      </c>
      <c r="B3" s="245"/>
      <c r="C3" s="245"/>
      <c r="D3" s="245"/>
      <c r="E3" s="245"/>
      <c r="F3" s="245"/>
    </row>
    <row r="4" spans="1:7" s="79" customFormat="1" ht="23.25">
      <c r="A4" s="245" t="s">
        <v>94</v>
      </c>
      <c r="B4" s="245"/>
      <c r="C4" s="245"/>
      <c r="D4" s="245"/>
      <c r="E4" s="245"/>
      <c r="F4" s="245"/>
    </row>
    <row r="5" spans="1:7" ht="23.25">
      <c r="A5" s="246" t="s">
        <v>189</v>
      </c>
      <c r="B5" s="246"/>
      <c r="C5" s="246"/>
      <c r="D5" s="246"/>
      <c r="E5" s="246"/>
      <c r="F5" s="246"/>
    </row>
    <row r="6" spans="1:7" ht="23.25">
      <c r="A6" s="170"/>
      <c r="B6" s="170"/>
      <c r="C6" s="170"/>
      <c r="D6" s="170"/>
      <c r="E6" s="170"/>
      <c r="F6" s="170"/>
    </row>
    <row r="7" spans="1:7" s="60" customFormat="1" ht="21">
      <c r="A7" s="22" t="s">
        <v>105</v>
      </c>
      <c r="B7" s="22"/>
      <c r="C7" s="22"/>
      <c r="D7" s="22"/>
      <c r="E7" s="22"/>
      <c r="F7" s="22"/>
    </row>
    <row r="8" spans="1:7" s="60" customFormat="1" ht="21">
      <c r="A8" s="252" t="s">
        <v>128</v>
      </c>
      <c r="B8" s="252"/>
      <c r="C8" s="252"/>
      <c r="D8" s="252"/>
      <c r="E8" s="252"/>
      <c r="F8" s="252"/>
    </row>
    <row r="9" spans="1:7" s="60" customFormat="1" ht="21">
      <c r="A9" s="252" t="s">
        <v>191</v>
      </c>
      <c r="B9" s="252"/>
      <c r="C9" s="252"/>
      <c r="D9" s="252"/>
      <c r="E9" s="252"/>
      <c r="F9" s="252"/>
      <c r="G9" s="252"/>
    </row>
    <row r="10" spans="1:7" s="60" customFormat="1" ht="21">
      <c r="A10" s="251" t="s">
        <v>190</v>
      </c>
      <c r="B10" s="251"/>
      <c r="C10" s="251"/>
      <c r="D10" s="251"/>
      <c r="E10" s="251"/>
      <c r="F10" s="251"/>
      <c r="G10" s="66"/>
    </row>
    <row r="11" spans="1:7" s="60" customFormat="1" ht="21">
      <c r="A11" s="251" t="s">
        <v>106</v>
      </c>
      <c r="B11" s="251"/>
      <c r="C11" s="251"/>
      <c r="D11" s="251"/>
      <c r="E11" s="251"/>
      <c r="F11" s="251"/>
    </row>
    <row r="12" spans="1:7" s="60" customFormat="1" ht="21">
      <c r="A12" s="73" t="s">
        <v>172</v>
      </c>
      <c r="B12" s="66"/>
      <c r="C12" s="66"/>
      <c r="D12" s="66"/>
      <c r="E12" s="66"/>
      <c r="F12" s="66"/>
    </row>
    <row r="13" spans="1:7" s="60" customFormat="1" ht="21">
      <c r="A13" s="73" t="s">
        <v>165</v>
      </c>
      <c r="B13" s="66"/>
      <c r="C13" s="66"/>
      <c r="D13" s="66"/>
      <c r="E13" s="66"/>
      <c r="F13" s="66"/>
    </row>
    <row r="14" spans="1:7" s="60" customFormat="1" ht="21">
      <c r="A14" s="251" t="s">
        <v>167</v>
      </c>
      <c r="B14" s="251"/>
      <c r="C14" s="251"/>
      <c r="D14" s="251"/>
      <c r="E14" s="251"/>
      <c r="F14" s="251"/>
    </row>
    <row r="15" spans="1:7" s="18" customFormat="1" ht="21">
      <c r="A15" s="251" t="s">
        <v>166</v>
      </c>
      <c r="B15" s="251"/>
      <c r="C15" s="251"/>
      <c r="D15" s="251"/>
      <c r="E15" s="251"/>
      <c r="F15" s="251"/>
    </row>
    <row r="16" spans="1:7" s="18" customFormat="1" ht="21">
      <c r="A16" s="71" t="s">
        <v>197</v>
      </c>
      <c r="B16" s="71"/>
      <c r="C16" s="71"/>
      <c r="D16" s="71"/>
    </row>
    <row r="17" spans="1:13" s="18" customFormat="1" ht="21">
      <c r="A17" s="253" t="s">
        <v>173</v>
      </c>
      <c r="B17" s="253"/>
      <c r="C17" s="253"/>
      <c r="D17" s="253"/>
      <c r="E17" s="253"/>
      <c r="F17" s="253"/>
      <c r="G17" s="160"/>
      <c r="H17" s="160"/>
      <c r="I17" s="160"/>
      <c r="J17" s="160"/>
      <c r="K17" s="160"/>
      <c r="L17" s="160"/>
      <c r="M17" s="160"/>
    </row>
    <row r="18" spans="1:13" s="21" customFormat="1" ht="21">
      <c r="A18" s="307" t="s">
        <v>179</v>
      </c>
      <c r="B18" s="307"/>
      <c r="C18" s="307"/>
      <c r="D18" s="307"/>
      <c r="E18" s="307"/>
      <c r="F18" s="307"/>
    </row>
    <row r="19" spans="1:13" s="21" customFormat="1" ht="21">
      <c r="A19" s="161" t="s">
        <v>130</v>
      </c>
      <c r="B19" s="161"/>
      <c r="C19" s="161"/>
      <c r="D19" s="161"/>
      <c r="E19" s="161"/>
      <c r="F19" s="161"/>
    </row>
    <row r="20" spans="1:13" s="153" customFormat="1" ht="21">
      <c r="A20" s="307" t="s">
        <v>200</v>
      </c>
      <c r="B20" s="307"/>
      <c r="C20" s="307"/>
      <c r="D20" s="307"/>
      <c r="E20" s="307"/>
      <c r="F20" s="307"/>
    </row>
    <row r="21" spans="1:13" s="153" customFormat="1" ht="21">
      <c r="A21" s="307" t="s">
        <v>196</v>
      </c>
      <c r="B21" s="307"/>
      <c r="C21" s="307"/>
      <c r="D21" s="307"/>
      <c r="E21" s="307"/>
      <c r="F21" s="307"/>
    </row>
    <row r="22" spans="1:13" s="153" customFormat="1" ht="21">
      <c r="A22" s="307" t="s">
        <v>174</v>
      </c>
      <c r="B22" s="307"/>
      <c r="C22" s="307"/>
      <c r="D22" s="307"/>
      <c r="E22" s="307"/>
      <c r="F22" s="307"/>
    </row>
    <row r="23" spans="1:13" s="153" customFormat="1" ht="21">
      <c r="A23" s="307" t="s">
        <v>129</v>
      </c>
      <c r="B23" s="307"/>
      <c r="C23" s="307"/>
      <c r="D23" s="307"/>
      <c r="E23" s="307"/>
      <c r="F23" s="307"/>
    </row>
    <row r="24" spans="1:13" s="71" customFormat="1" ht="21">
      <c r="A24" s="251" t="s">
        <v>52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</row>
    <row r="25" spans="1:13" s="71" customFormat="1" ht="21">
      <c r="A25" s="251" t="s">
        <v>152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3" s="71" customFormat="1" ht="21">
      <c r="A26" s="156" t="s">
        <v>153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</row>
    <row r="27" spans="1:13" s="18" customFormat="1" ht="21">
      <c r="A27" s="125" t="s">
        <v>154</v>
      </c>
    </row>
    <row r="28" spans="1:13" s="18" customFormat="1" ht="21">
      <c r="A28" s="248" t="s">
        <v>155</v>
      </c>
      <c r="B28" s="249"/>
      <c r="C28" s="249"/>
      <c r="D28" s="249"/>
      <c r="E28" s="249"/>
      <c r="F28" s="249"/>
      <c r="G28" s="249"/>
    </row>
    <row r="29" spans="1:13" s="18" customFormat="1" ht="21">
      <c r="A29" s="250" t="s">
        <v>156</v>
      </c>
      <c r="B29" s="250"/>
      <c r="C29" s="250"/>
      <c r="D29" s="250"/>
      <c r="E29" s="250"/>
      <c r="F29" s="250"/>
      <c r="G29" s="250"/>
    </row>
    <row r="30" spans="1:13" s="21" customFormat="1" ht="21">
      <c r="A30" s="21" t="s">
        <v>158</v>
      </c>
    </row>
    <row r="31" spans="1:13" ht="21">
      <c r="A31" s="21" t="s">
        <v>157</v>
      </c>
      <c r="B31" s="21"/>
      <c r="C31" s="21"/>
      <c r="D31" s="21"/>
      <c r="E31" s="21"/>
      <c r="F31" s="21"/>
    </row>
    <row r="32" spans="1:13" s="126" customFormat="1" ht="21">
      <c r="A32" s="251" t="s">
        <v>145</v>
      </c>
      <c r="B32" s="251"/>
      <c r="C32" s="251"/>
      <c r="D32" s="251"/>
      <c r="E32" s="251"/>
      <c r="F32" s="251"/>
      <c r="G32" s="156"/>
    </row>
    <row r="33" spans="1:7" s="61" customFormat="1" ht="21">
      <c r="A33" s="306" t="s">
        <v>146</v>
      </c>
      <c r="B33" s="306"/>
      <c r="C33" s="306"/>
      <c r="D33" s="306"/>
      <c r="E33" s="306"/>
      <c r="F33" s="306"/>
      <c r="G33" s="162"/>
    </row>
    <row r="34" spans="1:7" s="61" customFormat="1" ht="21">
      <c r="A34" s="22" t="s">
        <v>147</v>
      </c>
      <c r="B34" s="22"/>
      <c r="C34" s="22"/>
      <c r="D34" s="22"/>
      <c r="E34" s="22"/>
      <c r="F34" s="22"/>
      <c r="G34" s="22"/>
    </row>
    <row r="35" spans="1:7" ht="21">
      <c r="A35" s="22"/>
      <c r="B35" s="22"/>
      <c r="C35" s="22"/>
      <c r="D35" s="22"/>
      <c r="E35" s="22"/>
      <c r="F35" s="22"/>
      <c r="G35" s="21"/>
    </row>
    <row r="36" spans="1:7" ht="21">
      <c r="A36" s="21"/>
      <c r="B36" s="21"/>
      <c r="C36" s="21"/>
      <c r="D36" s="21"/>
      <c r="E36" s="21"/>
      <c r="F36" s="21"/>
    </row>
    <row r="37" spans="1:7" ht="21">
      <c r="A37" s="21"/>
      <c r="B37" s="21"/>
      <c r="C37" s="21"/>
      <c r="D37" s="21"/>
      <c r="E37" s="21"/>
      <c r="F37" s="21"/>
    </row>
    <row r="38" spans="1:7" ht="21">
      <c r="A38" s="21"/>
      <c r="B38" s="21"/>
      <c r="C38" s="21"/>
      <c r="D38" s="21"/>
      <c r="E38" s="21"/>
      <c r="F38" s="21"/>
    </row>
    <row r="39" spans="1:7" ht="21">
      <c r="A39" s="21"/>
      <c r="B39" s="21"/>
      <c r="C39" s="21"/>
      <c r="D39" s="21"/>
      <c r="E39" s="21"/>
      <c r="F39" s="21"/>
    </row>
    <row r="40" spans="1:7" ht="21">
      <c r="A40" s="21"/>
      <c r="B40" s="21"/>
      <c r="C40" s="21"/>
      <c r="D40" s="21"/>
      <c r="E40" s="21"/>
      <c r="F40" s="21"/>
    </row>
    <row r="41" spans="1:7" ht="21">
      <c r="A41" s="21"/>
      <c r="B41" s="21"/>
      <c r="C41" s="21"/>
      <c r="D41" s="21"/>
      <c r="E41" s="21"/>
      <c r="F41" s="21"/>
    </row>
  </sheetData>
  <mergeCells count="23">
    <mergeCell ref="A17:F17"/>
    <mergeCell ref="A18:F18"/>
    <mergeCell ref="A1:F1"/>
    <mergeCell ref="A2:F2"/>
    <mergeCell ref="A3:F3"/>
    <mergeCell ref="A4:F4"/>
    <mergeCell ref="A5:F5"/>
    <mergeCell ref="A32:F32"/>
    <mergeCell ref="A33:F33"/>
    <mergeCell ref="A28:G28"/>
    <mergeCell ref="A29:G29"/>
    <mergeCell ref="A8:F8"/>
    <mergeCell ref="A20:F20"/>
    <mergeCell ref="A14:F14"/>
    <mergeCell ref="A15:F15"/>
    <mergeCell ref="A11:F11"/>
    <mergeCell ref="A9:G9"/>
    <mergeCell ref="A10:F10"/>
    <mergeCell ref="A24:K24"/>
    <mergeCell ref="A25:K25"/>
    <mergeCell ref="A21:F21"/>
    <mergeCell ref="A22:F22"/>
    <mergeCell ref="A23:F23"/>
  </mergeCells>
  <pageMargins left="0.45" right="0.45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zoomScale="140" zoomScaleNormal="140" workbookViewId="0">
      <selection activeCell="A6" sqref="A6:D6"/>
    </sheetView>
  </sheetViews>
  <sheetFormatPr defaultRowHeight="15"/>
  <cols>
    <col min="1" max="1" width="8.140625" customWidth="1"/>
    <col min="2" max="2" width="47.140625" customWidth="1"/>
    <col min="3" max="3" width="12.5703125" customWidth="1"/>
    <col min="4" max="4" width="16" customWidth="1"/>
    <col min="6" max="6" width="10.42578125" customWidth="1"/>
    <col min="255" max="255" width="49.85546875" customWidth="1"/>
    <col min="256" max="256" width="14.85546875" customWidth="1"/>
    <col min="257" max="257" width="16" customWidth="1"/>
    <col min="262" max="262" width="10.42578125" customWidth="1"/>
    <col min="511" max="511" width="49.85546875" customWidth="1"/>
    <col min="512" max="512" width="14.85546875" customWidth="1"/>
    <col min="513" max="513" width="16" customWidth="1"/>
    <col min="518" max="518" width="10.42578125" customWidth="1"/>
    <col min="767" max="767" width="49.85546875" customWidth="1"/>
    <col min="768" max="768" width="14.85546875" customWidth="1"/>
    <col min="769" max="769" width="16" customWidth="1"/>
    <col min="774" max="774" width="10.42578125" customWidth="1"/>
    <col min="1023" max="1023" width="49.85546875" customWidth="1"/>
    <col min="1024" max="1024" width="14.85546875" customWidth="1"/>
    <col min="1025" max="1025" width="16" customWidth="1"/>
    <col min="1030" max="1030" width="10.42578125" customWidth="1"/>
    <col min="1279" max="1279" width="49.85546875" customWidth="1"/>
    <col min="1280" max="1280" width="14.85546875" customWidth="1"/>
    <col min="1281" max="1281" width="16" customWidth="1"/>
    <col min="1286" max="1286" width="10.42578125" customWidth="1"/>
    <col min="1535" max="1535" width="49.85546875" customWidth="1"/>
    <col min="1536" max="1536" width="14.85546875" customWidth="1"/>
    <col min="1537" max="1537" width="16" customWidth="1"/>
    <col min="1542" max="1542" width="10.42578125" customWidth="1"/>
    <col min="1791" max="1791" width="49.85546875" customWidth="1"/>
    <col min="1792" max="1792" width="14.85546875" customWidth="1"/>
    <col min="1793" max="1793" width="16" customWidth="1"/>
    <col min="1798" max="1798" width="10.42578125" customWidth="1"/>
    <col min="2047" max="2047" width="49.85546875" customWidth="1"/>
    <col min="2048" max="2048" width="14.85546875" customWidth="1"/>
    <col min="2049" max="2049" width="16" customWidth="1"/>
    <col min="2054" max="2054" width="10.42578125" customWidth="1"/>
    <col min="2303" max="2303" width="49.85546875" customWidth="1"/>
    <col min="2304" max="2304" width="14.85546875" customWidth="1"/>
    <col min="2305" max="2305" width="16" customWidth="1"/>
    <col min="2310" max="2310" width="10.42578125" customWidth="1"/>
    <col min="2559" max="2559" width="49.85546875" customWidth="1"/>
    <col min="2560" max="2560" width="14.85546875" customWidth="1"/>
    <col min="2561" max="2561" width="16" customWidth="1"/>
    <col min="2566" max="2566" width="10.42578125" customWidth="1"/>
    <col min="2815" max="2815" width="49.85546875" customWidth="1"/>
    <col min="2816" max="2816" width="14.85546875" customWidth="1"/>
    <col min="2817" max="2817" width="16" customWidth="1"/>
    <col min="2822" max="2822" width="10.42578125" customWidth="1"/>
    <col min="3071" max="3071" width="49.85546875" customWidth="1"/>
    <col min="3072" max="3072" width="14.85546875" customWidth="1"/>
    <col min="3073" max="3073" width="16" customWidth="1"/>
    <col min="3078" max="3078" width="10.42578125" customWidth="1"/>
    <col min="3327" max="3327" width="49.85546875" customWidth="1"/>
    <col min="3328" max="3328" width="14.85546875" customWidth="1"/>
    <col min="3329" max="3329" width="16" customWidth="1"/>
    <col min="3334" max="3334" width="10.42578125" customWidth="1"/>
    <col min="3583" max="3583" width="49.85546875" customWidth="1"/>
    <col min="3584" max="3584" width="14.85546875" customWidth="1"/>
    <col min="3585" max="3585" width="16" customWidth="1"/>
    <col min="3590" max="3590" width="10.42578125" customWidth="1"/>
    <col min="3839" max="3839" width="49.85546875" customWidth="1"/>
    <col min="3840" max="3840" width="14.85546875" customWidth="1"/>
    <col min="3841" max="3841" width="16" customWidth="1"/>
    <col min="3846" max="3846" width="10.42578125" customWidth="1"/>
    <col min="4095" max="4095" width="49.85546875" customWidth="1"/>
    <col min="4096" max="4096" width="14.85546875" customWidth="1"/>
    <col min="4097" max="4097" width="16" customWidth="1"/>
    <col min="4102" max="4102" width="10.42578125" customWidth="1"/>
    <col min="4351" max="4351" width="49.85546875" customWidth="1"/>
    <col min="4352" max="4352" width="14.85546875" customWidth="1"/>
    <col min="4353" max="4353" width="16" customWidth="1"/>
    <col min="4358" max="4358" width="10.42578125" customWidth="1"/>
    <col min="4607" max="4607" width="49.85546875" customWidth="1"/>
    <col min="4608" max="4608" width="14.85546875" customWidth="1"/>
    <col min="4609" max="4609" width="16" customWidth="1"/>
    <col min="4614" max="4614" width="10.42578125" customWidth="1"/>
    <col min="4863" max="4863" width="49.85546875" customWidth="1"/>
    <col min="4864" max="4864" width="14.85546875" customWidth="1"/>
    <col min="4865" max="4865" width="16" customWidth="1"/>
    <col min="4870" max="4870" width="10.42578125" customWidth="1"/>
    <col min="5119" max="5119" width="49.85546875" customWidth="1"/>
    <col min="5120" max="5120" width="14.85546875" customWidth="1"/>
    <col min="5121" max="5121" width="16" customWidth="1"/>
    <col min="5126" max="5126" width="10.42578125" customWidth="1"/>
    <col min="5375" max="5375" width="49.85546875" customWidth="1"/>
    <col min="5376" max="5376" width="14.85546875" customWidth="1"/>
    <col min="5377" max="5377" width="16" customWidth="1"/>
    <col min="5382" max="5382" width="10.42578125" customWidth="1"/>
    <col min="5631" max="5631" width="49.85546875" customWidth="1"/>
    <col min="5632" max="5632" width="14.85546875" customWidth="1"/>
    <col min="5633" max="5633" width="16" customWidth="1"/>
    <col min="5638" max="5638" width="10.42578125" customWidth="1"/>
    <col min="5887" max="5887" width="49.85546875" customWidth="1"/>
    <col min="5888" max="5888" width="14.85546875" customWidth="1"/>
    <col min="5889" max="5889" width="16" customWidth="1"/>
    <col min="5894" max="5894" width="10.42578125" customWidth="1"/>
    <col min="6143" max="6143" width="49.85546875" customWidth="1"/>
    <col min="6144" max="6144" width="14.85546875" customWidth="1"/>
    <col min="6145" max="6145" width="16" customWidth="1"/>
    <col min="6150" max="6150" width="10.42578125" customWidth="1"/>
    <col min="6399" max="6399" width="49.85546875" customWidth="1"/>
    <col min="6400" max="6400" width="14.85546875" customWidth="1"/>
    <col min="6401" max="6401" width="16" customWidth="1"/>
    <col min="6406" max="6406" width="10.42578125" customWidth="1"/>
    <col min="6655" max="6655" width="49.85546875" customWidth="1"/>
    <col min="6656" max="6656" width="14.85546875" customWidth="1"/>
    <col min="6657" max="6657" width="16" customWidth="1"/>
    <col min="6662" max="6662" width="10.42578125" customWidth="1"/>
    <col min="6911" max="6911" width="49.85546875" customWidth="1"/>
    <col min="6912" max="6912" width="14.85546875" customWidth="1"/>
    <col min="6913" max="6913" width="16" customWidth="1"/>
    <col min="6918" max="6918" width="10.42578125" customWidth="1"/>
    <col min="7167" max="7167" width="49.85546875" customWidth="1"/>
    <col min="7168" max="7168" width="14.85546875" customWidth="1"/>
    <col min="7169" max="7169" width="16" customWidth="1"/>
    <col min="7174" max="7174" width="10.42578125" customWidth="1"/>
    <col min="7423" max="7423" width="49.85546875" customWidth="1"/>
    <col min="7424" max="7424" width="14.85546875" customWidth="1"/>
    <col min="7425" max="7425" width="16" customWidth="1"/>
    <col min="7430" max="7430" width="10.42578125" customWidth="1"/>
    <col min="7679" max="7679" width="49.85546875" customWidth="1"/>
    <col min="7680" max="7680" width="14.85546875" customWidth="1"/>
    <col min="7681" max="7681" width="16" customWidth="1"/>
    <col min="7686" max="7686" width="10.42578125" customWidth="1"/>
    <col min="7935" max="7935" width="49.85546875" customWidth="1"/>
    <col min="7936" max="7936" width="14.85546875" customWidth="1"/>
    <col min="7937" max="7937" width="16" customWidth="1"/>
    <col min="7942" max="7942" width="10.42578125" customWidth="1"/>
    <col min="8191" max="8191" width="49.85546875" customWidth="1"/>
    <col min="8192" max="8192" width="14.85546875" customWidth="1"/>
    <col min="8193" max="8193" width="16" customWidth="1"/>
    <col min="8198" max="8198" width="10.42578125" customWidth="1"/>
    <col min="8447" max="8447" width="49.85546875" customWidth="1"/>
    <col min="8448" max="8448" width="14.85546875" customWidth="1"/>
    <col min="8449" max="8449" width="16" customWidth="1"/>
    <col min="8454" max="8454" width="10.42578125" customWidth="1"/>
    <col min="8703" max="8703" width="49.85546875" customWidth="1"/>
    <col min="8704" max="8704" width="14.85546875" customWidth="1"/>
    <col min="8705" max="8705" width="16" customWidth="1"/>
    <col min="8710" max="8710" width="10.42578125" customWidth="1"/>
    <col min="8959" max="8959" width="49.85546875" customWidth="1"/>
    <col min="8960" max="8960" width="14.85546875" customWidth="1"/>
    <col min="8961" max="8961" width="16" customWidth="1"/>
    <col min="8966" max="8966" width="10.42578125" customWidth="1"/>
    <col min="9215" max="9215" width="49.85546875" customWidth="1"/>
    <col min="9216" max="9216" width="14.85546875" customWidth="1"/>
    <col min="9217" max="9217" width="16" customWidth="1"/>
    <col min="9222" max="9222" width="10.42578125" customWidth="1"/>
    <col min="9471" max="9471" width="49.85546875" customWidth="1"/>
    <col min="9472" max="9472" width="14.85546875" customWidth="1"/>
    <col min="9473" max="9473" width="16" customWidth="1"/>
    <col min="9478" max="9478" width="10.42578125" customWidth="1"/>
    <col min="9727" max="9727" width="49.85546875" customWidth="1"/>
    <col min="9728" max="9728" width="14.85546875" customWidth="1"/>
    <col min="9729" max="9729" width="16" customWidth="1"/>
    <col min="9734" max="9734" width="10.42578125" customWidth="1"/>
    <col min="9983" max="9983" width="49.85546875" customWidth="1"/>
    <col min="9984" max="9984" width="14.85546875" customWidth="1"/>
    <col min="9985" max="9985" width="16" customWidth="1"/>
    <col min="9990" max="9990" width="10.42578125" customWidth="1"/>
    <col min="10239" max="10239" width="49.85546875" customWidth="1"/>
    <col min="10240" max="10240" width="14.85546875" customWidth="1"/>
    <col min="10241" max="10241" width="16" customWidth="1"/>
    <col min="10246" max="10246" width="10.42578125" customWidth="1"/>
    <col min="10495" max="10495" width="49.85546875" customWidth="1"/>
    <col min="10496" max="10496" width="14.85546875" customWidth="1"/>
    <col min="10497" max="10497" width="16" customWidth="1"/>
    <col min="10502" max="10502" width="10.42578125" customWidth="1"/>
    <col min="10751" max="10751" width="49.85546875" customWidth="1"/>
    <col min="10752" max="10752" width="14.85546875" customWidth="1"/>
    <col min="10753" max="10753" width="16" customWidth="1"/>
    <col min="10758" max="10758" width="10.42578125" customWidth="1"/>
    <col min="11007" max="11007" width="49.85546875" customWidth="1"/>
    <col min="11008" max="11008" width="14.85546875" customWidth="1"/>
    <col min="11009" max="11009" width="16" customWidth="1"/>
    <col min="11014" max="11014" width="10.42578125" customWidth="1"/>
    <col min="11263" max="11263" width="49.85546875" customWidth="1"/>
    <col min="11264" max="11264" width="14.85546875" customWidth="1"/>
    <col min="11265" max="11265" width="16" customWidth="1"/>
    <col min="11270" max="11270" width="10.42578125" customWidth="1"/>
    <col min="11519" max="11519" width="49.85546875" customWidth="1"/>
    <col min="11520" max="11520" width="14.85546875" customWidth="1"/>
    <col min="11521" max="11521" width="16" customWidth="1"/>
    <col min="11526" max="11526" width="10.42578125" customWidth="1"/>
    <col min="11775" max="11775" width="49.85546875" customWidth="1"/>
    <col min="11776" max="11776" width="14.85546875" customWidth="1"/>
    <col min="11777" max="11777" width="16" customWidth="1"/>
    <col min="11782" max="11782" width="10.42578125" customWidth="1"/>
    <col min="12031" max="12031" width="49.85546875" customWidth="1"/>
    <col min="12032" max="12032" width="14.85546875" customWidth="1"/>
    <col min="12033" max="12033" width="16" customWidth="1"/>
    <col min="12038" max="12038" width="10.42578125" customWidth="1"/>
    <col min="12287" max="12287" width="49.85546875" customWidth="1"/>
    <col min="12288" max="12288" width="14.85546875" customWidth="1"/>
    <col min="12289" max="12289" width="16" customWidth="1"/>
    <col min="12294" max="12294" width="10.42578125" customWidth="1"/>
    <col min="12543" max="12543" width="49.85546875" customWidth="1"/>
    <col min="12544" max="12544" width="14.85546875" customWidth="1"/>
    <col min="12545" max="12545" width="16" customWidth="1"/>
    <col min="12550" max="12550" width="10.42578125" customWidth="1"/>
    <col min="12799" max="12799" width="49.85546875" customWidth="1"/>
    <col min="12800" max="12800" width="14.85546875" customWidth="1"/>
    <col min="12801" max="12801" width="16" customWidth="1"/>
    <col min="12806" max="12806" width="10.42578125" customWidth="1"/>
    <col min="13055" max="13055" width="49.85546875" customWidth="1"/>
    <col min="13056" max="13056" width="14.85546875" customWidth="1"/>
    <col min="13057" max="13057" width="16" customWidth="1"/>
    <col min="13062" max="13062" width="10.42578125" customWidth="1"/>
    <col min="13311" max="13311" width="49.85546875" customWidth="1"/>
    <col min="13312" max="13312" width="14.85546875" customWidth="1"/>
    <col min="13313" max="13313" width="16" customWidth="1"/>
    <col min="13318" max="13318" width="10.42578125" customWidth="1"/>
    <col min="13567" max="13567" width="49.85546875" customWidth="1"/>
    <col min="13568" max="13568" width="14.85546875" customWidth="1"/>
    <col min="13569" max="13569" width="16" customWidth="1"/>
    <col min="13574" max="13574" width="10.42578125" customWidth="1"/>
    <col min="13823" max="13823" width="49.85546875" customWidth="1"/>
    <col min="13824" max="13824" width="14.85546875" customWidth="1"/>
    <col min="13825" max="13825" width="16" customWidth="1"/>
    <col min="13830" max="13830" width="10.42578125" customWidth="1"/>
    <col min="14079" max="14079" width="49.85546875" customWidth="1"/>
    <col min="14080" max="14080" width="14.85546875" customWidth="1"/>
    <col min="14081" max="14081" width="16" customWidth="1"/>
    <col min="14086" max="14086" width="10.42578125" customWidth="1"/>
    <col min="14335" max="14335" width="49.85546875" customWidth="1"/>
    <col min="14336" max="14336" width="14.85546875" customWidth="1"/>
    <col min="14337" max="14337" width="16" customWidth="1"/>
    <col min="14342" max="14342" width="10.42578125" customWidth="1"/>
    <col min="14591" max="14591" width="49.85546875" customWidth="1"/>
    <col min="14592" max="14592" width="14.85546875" customWidth="1"/>
    <col min="14593" max="14593" width="16" customWidth="1"/>
    <col min="14598" max="14598" width="10.42578125" customWidth="1"/>
    <col min="14847" max="14847" width="49.85546875" customWidth="1"/>
    <col min="14848" max="14848" width="14.85546875" customWidth="1"/>
    <col min="14849" max="14849" width="16" customWidth="1"/>
    <col min="14854" max="14854" width="10.42578125" customWidth="1"/>
    <col min="15103" max="15103" width="49.85546875" customWidth="1"/>
    <col min="15104" max="15104" width="14.85546875" customWidth="1"/>
    <col min="15105" max="15105" width="16" customWidth="1"/>
    <col min="15110" max="15110" width="10.42578125" customWidth="1"/>
    <col min="15359" max="15359" width="49.85546875" customWidth="1"/>
    <col min="15360" max="15360" width="14.85546875" customWidth="1"/>
    <col min="15361" max="15361" width="16" customWidth="1"/>
    <col min="15366" max="15366" width="10.42578125" customWidth="1"/>
    <col min="15615" max="15615" width="49.85546875" customWidth="1"/>
    <col min="15616" max="15616" width="14.85546875" customWidth="1"/>
    <col min="15617" max="15617" width="16" customWidth="1"/>
    <col min="15622" max="15622" width="10.42578125" customWidth="1"/>
    <col min="15871" max="15871" width="49.85546875" customWidth="1"/>
    <col min="15872" max="15872" width="14.85546875" customWidth="1"/>
    <col min="15873" max="15873" width="16" customWidth="1"/>
    <col min="15878" max="15878" width="10.42578125" customWidth="1"/>
    <col min="16127" max="16127" width="49.85546875" customWidth="1"/>
    <col min="16128" max="16128" width="14.85546875" customWidth="1"/>
    <col min="16129" max="16129" width="16" customWidth="1"/>
    <col min="16134" max="16134" width="10.42578125" customWidth="1"/>
  </cols>
  <sheetData>
    <row r="1" spans="1:6" s="8" customFormat="1" ht="19.5">
      <c r="A1" s="254" t="s">
        <v>3</v>
      </c>
      <c r="B1" s="254"/>
      <c r="C1" s="254"/>
      <c r="D1" s="254"/>
      <c r="E1" s="64"/>
    </row>
    <row r="2" spans="1:6" s="8" customFormat="1" ht="19.5">
      <c r="B2" s="140"/>
      <c r="C2" s="140"/>
      <c r="D2" s="140"/>
      <c r="E2" s="140"/>
    </row>
    <row r="3" spans="1:6" s="78" customFormat="1" ht="23.25">
      <c r="A3" s="245" t="s">
        <v>125</v>
      </c>
      <c r="B3" s="245"/>
      <c r="C3" s="245"/>
      <c r="D3" s="245"/>
    </row>
    <row r="4" spans="1:6" s="79" customFormat="1" ht="23.25">
      <c r="A4" s="245" t="s">
        <v>124</v>
      </c>
      <c r="B4" s="245"/>
      <c r="C4" s="245"/>
      <c r="D4" s="245"/>
    </row>
    <row r="5" spans="1:6" s="79" customFormat="1" ht="23.25">
      <c r="A5" s="245" t="s">
        <v>94</v>
      </c>
      <c r="B5" s="245"/>
      <c r="C5" s="245"/>
      <c r="D5" s="245"/>
    </row>
    <row r="6" spans="1:6" ht="23.25">
      <c r="A6" s="246" t="s">
        <v>189</v>
      </c>
      <c r="B6" s="246"/>
      <c r="C6" s="246"/>
      <c r="D6" s="246"/>
      <c r="E6" s="171"/>
      <c r="F6" s="171"/>
    </row>
    <row r="7" spans="1:6" ht="23.25">
      <c r="A7" s="170"/>
      <c r="B7" s="170"/>
      <c r="C7" s="170"/>
      <c r="D7" s="170"/>
      <c r="E7" s="171"/>
      <c r="F7" s="171"/>
    </row>
    <row r="8" spans="1:6" s="18" customFormat="1" ht="21">
      <c r="B8" s="19" t="s">
        <v>194</v>
      </c>
      <c r="E8" s="65"/>
    </row>
    <row r="9" spans="1:6" s="18" customFormat="1" ht="21">
      <c r="B9" s="148" t="s">
        <v>79</v>
      </c>
      <c r="E9" s="65"/>
    </row>
    <row r="10" spans="1:6" s="18" customFormat="1" ht="21">
      <c r="C10" s="65"/>
      <c r="D10" s="65"/>
    </row>
    <row r="11" spans="1:6" s="18" customFormat="1" ht="21">
      <c r="B11" s="83" t="s">
        <v>0</v>
      </c>
      <c r="C11" s="69" t="s">
        <v>4</v>
      </c>
      <c r="D11" s="82" t="s">
        <v>5</v>
      </c>
    </row>
    <row r="12" spans="1:6" s="18" customFormat="1" ht="21">
      <c r="B12" s="151" t="s">
        <v>112</v>
      </c>
      <c r="C12" s="28">
        <v>14</v>
      </c>
      <c r="D12" s="119">
        <f>C12*100/$C$27</f>
        <v>18.421052631578949</v>
      </c>
    </row>
    <row r="13" spans="1:6" s="18" customFormat="1" ht="21">
      <c r="B13" s="149" t="s">
        <v>114</v>
      </c>
      <c r="C13" s="28">
        <v>11</v>
      </c>
      <c r="D13" s="119">
        <f t="shared" ref="D13:D27" si="0">C13*100/$C$27</f>
        <v>14.473684210526315</v>
      </c>
    </row>
    <row r="14" spans="1:6" s="18" customFormat="1" ht="21">
      <c r="B14" s="149" t="s">
        <v>117</v>
      </c>
      <c r="C14" s="28">
        <v>9</v>
      </c>
      <c r="D14" s="119">
        <f t="shared" si="0"/>
        <v>11.842105263157896</v>
      </c>
    </row>
    <row r="15" spans="1:6" s="18" customFormat="1" ht="21">
      <c r="B15" s="149" t="s">
        <v>111</v>
      </c>
      <c r="C15" s="150">
        <v>6</v>
      </c>
      <c r="D15" s="119">
        <f t="shared" si="0"/>
        <v>7.8947368421052628</v>
      </c>
    </row>
    <row r="16" spans="1:6" s="18" customFormat="1" ht="21">
      <c r="B16" s="149" t="s">
        <v>116</v>
      </c>
      <c r="C16" s="28">
        <v>6</v>
      </c>
      <c r="D16" s="119">
        <f t="shared" si="0"/>
        <v>7.8947368421052628</v>
      </c>
    </row>
    <row r="17" spans="1:4" s="18" customFormat="1" ht="21">
      <c r="B17" s="149" t="s">
        <v>148</v>
      </c>
      <c r="C17" s="28">
        <v>5</v>
      </c>
      <c r="D17" s="119">
        <f t="shared" si="0"/>
        <v>6.5789473684210522</v>
      </c>
    </row>
    <row r="18" spans="1:4" s="18" customFormat="1" ht="21">
      <c r="B18" s="149" t="s">
        <v>149</v>
      </c>
      <c r="C18" s="28">
        <v>3</v>
      </c>
      <c r="D18" s="119">
        <f t="shared" si="0"/>
        <v>3.9473684210526314</v>
      </c>
    </row>
    <row r="19" spans="1:4" s="18" customFormat="1" ht="21">
      <c r="B19" s="151" t="s">
        <v>113</v>
      </c>
      <c r="C19" s="28">
        <v>3</v>
      </c>
      <c r="D19" s="119">
        <f t="shared" si="0"/>
        <v>3.9473684210526314</v>
      </c>
    </row>
    <row r="20" spans="1:4" s="18" customFormat="1" ht="21">
      <c r="B20" s="149" t="s">
        <v>119</v>
      </c>
      <c r="C20" s="28">
        <v>2</v>
      </c>
      <c r="D20" s="119">
        <f t="shared" si="0"/>
        <v>2.6315789473684212</v>
      </c>
    </row>
    <row r="21" spans="1:4" s="18" customFormat="1" ht="21">
      <c r="B21" s="149" t="s">
        <v>120</v>
      </c>
      <c r="C21" s="28">
        <v>2</v>
      </c>
      <c r="D21" s="119">
        <f t="shared" si="0"/>
        <v>2.6315789473684212</v>
      </c>
    </row>
    <row r="22" spans="1:4" s="18" customFormat="1" ht="21">
      <c r="B22" s="149" t="s">
        <v>67</v>
      </c>
      <c r="C22" s="28">
        <v>1</v>
      </c>
      <c r="D22" s="119">
        <f t="shared" si="0"/>
        <v>1.3157894736842106</v>
      </c>
    </row>
    <row r="23" spans="1:4" s="18" customFormat="1" ht="21">
      <c r="B23" s="149" t="s">
        <v>121</v>
      </c>
      <c r="C23" s="28">
        <v>1</v>
      </c>
      <c r="D23" s="119">
        <f t="shared" si="0"/>
        <v>1.3157894736842106</v>
      </c>
    </row>
    <row r="24" spans="1:4" s="18" customFormat="1" ht="21">
      <c r="B24" s="149" t="s">
        <v>118</v>
      </c>
      <c r="C24" s="28">
        <v>1</v>
      </c>
      <c r="D24" s="119">
        <f t="shared" si="0"/>
        <v>1.3157894736842106</v>
      </c>
    </row>
    <row r="25" spans="1:4" s="18" customFormat="1" ht="21">
      <c r="B25" s="149" t="s">
        <v>115</v>
      </c>
      <c r="C25" s="28">
        <v>1</v>
      </c>
      <c r="D25" s="119">
        <f t="shared" si="0"/>
        <v>1.3157894736842106</v>
      </c>
    </row>
    <row r="26" spans="1:4" s="18" customFormat="1" ht="21">
      <c r="B26" s="151" t="s">
        <v>39</v>
      </c>
      <c r="C26" s="28">
        <v>11</v>
      </c>
      <c r="D26" s="119">
        <f t="shared" si="0"/>
        <v>14.473684210526315</v>
      </c>
    </row>
    <row r="27" spans="1:4" s="84" customFormat="1" ht="21.75" thickBot="1">
      <c r="B27" s="90" t="s">
        <v>6</v>
      </c>
      <c r="C27" s="243">
        <f>SUM(C12:C26)</f>
        <v>76</v>
      </c>
      <c r="D27" s="152">
        <f t="shared" si="0"/>
        <v>100</v>
      </c>
    </row>
    <row r="28" spans="1:4" s="60" customFormat="1" ht="21.75" thickTop="1">
      <c r="B28" s="168"/>
      <c r="C28" s="168"/>
      <c r="D28" s="168"/>
    </row>
    <row r="29" spans="1:4" s="18" customFormat="1" ht="21">
      <c r="B29" s="167" t="s">
        <v>95</v>
      </c>
      <c r="C29" s="120"/>
      <c r="D29" s="120"/>
    </row>
    <row r="30" spans="1:4" s="18" customFormat="1" ht="21">
      <c r="A30" s="251" t="s">
        <v>96</v>
      </c>
      <c r="B30" s="251"/>
      <c r="C30" s="251"/>
      <c r="D30" s="251"/>
    </row>
    <row r="31" spans="1:4" s="18" customFormat="1" ht="21">
      <c r="A31" s="166" t="s">
        <v>97</v>
      </c>
      <c r="B31" s="166"/>
      <c r="C31" s="166"/>
      <c r="D31" s="166"/>
    </row>
    <row r="32" spans="1:4" s="60" customFormat="1" ht="21"/>
    <row r="33" s="60" customFormat="1" ht="21"/>
  </sheetData>
  <mergeCells count="6">
    <mergeCell ref="A30:D30"/>
    <mergeCell ref="A1:D1"/>
    <mergeCell ref="A3:D3"/>
    <mergeCell ref="A4:D4"/>
    <mergeCell ref="A5:D5"/>
    <mergeCell ref="A6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DATA-รวมทั้งหมด</vt:lpstr>
      <vt:lpstr>24 มี.ค. 60 - เช้า</vt:lpstr>
      <vt:lpstr>สรุปผล วันที่ 24 เช้า</vt:lpstr>
      <vt:lpstr>คณะ-เช้า</vt:lpstr>
      <vt:lpstr>ก่อน-หลัง-เช้า</vt:lpstr>
      <vt:lpstr>ข้อเสนอแนะวันที่ 24 -เช้า</vt:lpstr>
      <vt:lpstr>24 มี.ค. 60 -บ่าย</vt:lpstr>
      <vt:lpstr>สรุปผลวันที่ 24 บ่าย</vt:lpstr>
      <vt:lpstr>คณะ-บ่าย</vt:lpstr>
      <vt:lpstr>ก่อน-หลัง-บ่าย</vt:lpstr>
      <vt:lpstr>ข้อเสนอแนะวันที่ 24 -บ่าย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charewan</cp:lastModifiedBy>
  <cp:lastPrinted>2017-04-04T07:58:38Z</cp:lastPrinted>
  <dcterms:created xsi:type="dcterms:W3CDTF">2014-10-15T08:34:52Z</dcterms:created>
  <dcterms:modified xsi:type="dcterms:W3CDTF">2017-04-04T08:05:14Z</dcterms:modified>
</cp:coreProperties>
</file>