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4"/>
  </bookViews>
  <sheets>
    <sheet name="DATA" sheetId="1" r:id="rId1"/>
    <sheet name="บทสรุป" sheetId="9" r:id="rId2"/>
    <sheet name="สรุปตาราง1-2" sheetId="2" r:id="rId3"/>
    <sheet name="ก่อน-หลัง" sheetId="12" r:id="rId4"/>
    <sheet name="ตาราง 5" sheetId="14" r:id="rId5"/>
  </sheets>
  <definedNames>
    <definedName name="_xlnm._FilterDatabase" localSheetId="0" hidden="1">DATA!$E$1:$E$60</definedName>
  </definedNames>
  <calcPr calcId="162913"/>
</workbook>
</file>

<file path=xl/calcChain.xml><?xml version="1.0" encoding="utf-8"?>
<calcChain xmlns="http://schemas.openxmlformats.org/spreadsheetml/2006/main">
  <c r="G22" i="2" l="1"/>
  <c r="G24" i="2"/>
  <c r="G25" i="2"/>
  <c r="G26" i="2"/>
  <c r="G27" i="2"/>
  <c r="G28" i="2"/>
  <c r="G29" i="2"/>
  <c r="G30" i="2"/>
  <c r="G13" i="12" l="1"/>
  <c r="G11" i="12"/>
  <c r="G9" i="12"/>
  <c r="F15" i="12"/>
  <c r="F13" i="12"/>
  <c r="F11" i="12"/>
  <c r="F9" i="12"/>
  <c r="H15" i="14"/>
  <c r="G15" i="14"/>
  <c r="H14" i="14"/>
  <c r="H13" i="14"/>
  <c r="G14" i="14"/>
  <c r="G13" i="14"/>
  <c r="Q10" i="1" l="1"/>
  <c r="Q9" i="1"/>
  <c r="O10" i="1"/>
  <c r="O9" i="1"/>
  <c r="L10" i="1"/>
  <c r="L9" i="1"/>
  <c r="K8" i="1"/>
  <c r="I10" i="1"/>
  <c r="I9" i="1"/>
  <c r="R8" i="1"/>
  <c r="R7" i="1"/>
  <c r="G7" i="1"/>
  <c r="J7" i="1" l="1"/>
  <c r="F12" i="2"/>
  <c r="G23" i="2" l="1"/>
  <c r="G21" i="2"/>
  <c r="G20" i="2"/>
  <c r="H8" i="1"/>
  <c r="I8" i="1"/>
  <c r="J8" i="1"/>
  <c r="L8" i="1"/>
  <c r="M8" i="1"/>
  <c r="N8" i="1"/>
  <c r="O8" i="1"/>
  <c r="P8" i="1"/>
  <c r="Q8" i="1"/>
  <c r="H7" i="1"/>
  <c r="I7" i="1"/>
  <c r="K7" i="1"/>
  <c r="L7" i="1"/>
  <c r="M7" i="1"/>
  <c r="N7" i="1"/>
  <c r="O7" i="1"/>
  <c r="P7" i="1"/>
  <c r="Q7" i="1"/>
  <c r="G8" i="1"/>
  <c r="H16" i="14" l="1"/>
  <c r="G16" i="14"/>
  <c r="G15" i="12" l="1"/>
  <c r="G23" i="12"/>
  <c r="F21" i="12"/>
  <c r="H21" i="12" s="1"/>
  <c r="F23" i="12" l="1"/>
  <c r="G17" i="12"/>
  <c r="G19" i="12"/>
  <c r="G21" i="12"/>
  <c r="F17" i="12"/>
  <c r="F19" i="12"/>
  <c r="G7" i="14" l="1"/>
  <c r="H11" i="14" l="1"/>
  <c r="H8" i="14"/>
  <c r="H9" i="14"/>
  <c r="H7" i="14"/>
  <c r="G8" i="14" l="1"/>
  <c r="G9" i="14"/>
  <c r="I16" i="14" l="1"/>
  <c r="I14" i="14"/>
  <c r="I13" i="14"/>
  <c r="I9" i="14"/>
  <c r="I8" i="14"/>
  <c r="I7" i="14"/>
  <c r="H23" i="12"/>
  <c r="H19" i="12"/>
  <c r="H17" i="12"/>
  <c r="I15" i="14" l="1"/>
  <c r="G11" i="14"/>
  <c r="I11" i="14" s="1"/>
  <c r="G11" i="2" l="1"/>
  <c r="G10" i="2" l="1"/>
  <c r="G12" i="2"/>
</calcChain>
</file>

<file path=xl/sharedStrings.xml><?xml version="1.0" encoding="utf-8"?>
<sst xmlns="http://schemas.openxmlformats.org/spreadsheetml/2006/main" count="152" uniqueCount="126">
  <si>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</si>
  <si>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</si>
  <si>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</si>
  <si>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</si>
  <si>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</si>
  <si>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</si>
  <si>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</si>
  <si>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</si>
  <si>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</si>
  <si>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</si>
  <si>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</si>
  <si>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</si>
  <si>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</si>
  <si>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</si>
  <si>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</si>
  <si>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บทสรุปสำหรับผู้บริหาร</t>
  </si>
  <si>
    <t>- 3 -</t>
  </si>
  <si>
    <t>- 2 -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</si>
  <si>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</si>
  <si>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</si>
  <si>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</si>
  <si>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</si>
  <si>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</si>
  <si>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</si>
  <si>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</si>
  <si>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จากตาราง 1  แสดงจำนวนและร้อยละของผู้ตอบแบบสอบถาม จำแนกตามสถานภาพ พบว่า</t>
  </si>
  <si>
    <t xml:space="preserve">ผลการประเมินโครงการอบรมการใช้งานระบบสารสนเทศของบัณฑิตวิทยาลัย (iThesis) </t>
  </si>
  <si>
    <t>ผลการประเมินโครงการอบรมการใช้งานระบบสารสนเทศของบัณฑิตวิทยาลัย (iThesis)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</si>
  <si>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</si>
  <si>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</si>
  <si>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ความคิดเห็นเกี่ยวกับการจัดโครงการอบรมการใช้งานระบบสารสนเทศของบัณฑิตวิทยาลัย (iThesis) </t>
  </si>
  <si>
    <t xml:space="preserve">ในวันอังคารที่ 22 ตุลาคม 2562 </t>
  </si>
  <si>
    <t xml:space="preserve">   1.2  ความเหมาะสมของวันจัดโครงการ (วันอังคารที่ 22 ตุลาคม 2562)</t>
  </si>
  <si>
    <t xml:space="preserve">         (เวลา 13.00 - 17.00 น.)</t>
  </si>
  <si>
    <t>นิสิตระดับปริญญาเอก</t>
  </si>
  <si>
    <t>นิสิตระดับปริญญาโท</t>
  </si>
  <si>
    <t>สาขาวิชา</t>
  </si>
  <si>
    <t xml:space="preserve">          จากการจัดโครงการอบรมการใช้งานระบบสารสนเทศของบัณฑิตวิทยาลัย (iThesis) ในวันอังคารที่ </t>
  </si>
  <si>
    <t>(ดูผ่าน YouTube)</t>
  </si>
  <si>
    <t>ปริญญาเอก</t>
  </si>
  <si>
    <t>ศึกษาศาสตร์</t>
  </si>
  <si>
    <t>สาธารณสุขศาสตร์</t>
  </si>
  <si>
    <t>ปริญญาโท</t>
  </si>
  <si>
    <t>วิศวกรรมศาสตร์</t>
  </si>
  <si>
    <t>บริหารธุรกิจ เศรษฐศาสตร์และการสื่อสาร</t>
  </si>
  <si>
    <t>พยาบาลศาสตร์</t>
  </si>
  <si>
    <t>วิทยาศาสตร์ศึกษา</t>
  </si>
  <si>
    <t>วิศวกรรมเครื่องกล</t>
  </si>
  <si>
    <t>การสื่อสาร</t>
  </si>
  <si>
    <t>บริหารการพยาบาล</t>
  </si>
  <si>
    <t>เพศ</t>
  </si>
  <si>
    <t>อายุ</t>
  </si>
  <si>
    <t>หญิง</t>
  </si>
  <si>
    <t>20-30 ปี</t>
  </si>
  <si>
    <t>31-40 ปี</t>
  </si>
  <si>
    <t>ชาย</t>
  </si>
  <si>
    <t>41-50 ปี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</si>
  <si>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</si>
  <si>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</si>
  <si>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</si>
  <si>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</si>
  <si>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>6. ก่อนเข้ารับการอบรมท่านมีความรู้ความเข้าใจในบทบาทของอาจารย์</t>
  </si>
  <si>
    <t>ที่ปรึกษาระบบการเขียนวิทยานิพนธ์อิเล็กทรอนิกส์</t>
  </si>
  <si>
    <t>7. หลังการอบรมท่านมีความรู้ความเข้าใจในภาพรวม</t>
  </si>
  <si>
    <t>ที่ปรึกษาบนระบบการเขียนวิทยานิพนธ์อิเล็กทรอนิกส์</t>
  </si>
  <si>
    <t>9. หลังการอบรมท่านมีความรู้ความเข้าใจในเรื่องบทบาทอาจารย์</t>
  </si>
  <si>
    <t>(N = 5)</t>
  </si>
  <si>
    <t xml:space="preserve">            เฉลี่ยรวมด้านคุณภาพการให้บริการ</t>
  </si>
  <si>
    <t>ในภาพรวมพบว่า ผู้เข้าร่วมโครงการฯ มีความคิดเห็นอยู่ในระดับมาก (ค่าเฉลี่ย 4.08)</t>
  </si>
  <si>
    <t xml:space="preserve">          เมื่อพิจารณารายด้านแล้ว พบว่า ด้านคุณภาพการให้บริการ มีค่าเฉลี่ยสูงสุด (ค่าเฉลี่ย 4.50) </t>
  </si>
  <si>
    <t xml:space="preserve">   1.1  ความสะดวกในการสมัครเข้ารับการอบรม</t>
  </si>
  <si>
    <t xml:space="preserve">พบว่า ข้อที่มีค่าเฉลี่ยสูงที่สุดคือ ความสะดวกในการสมัครเข้ารับการอบรม  และการเข้ารับการอบรมฯ </t>
  </si>
  <si>
    <t xml:space="preserve">รองลงมาคือ ด้านกระบวนการและขั้นตอนการให้บริการ (ค่าเฉลี่ย 3.80) เมื่อพิจารณารายข้อแล้ว </t>
  </si>
  <si>
    <t>ในครั้งนี้เป็นประโยชน์ (ค่าเฉลี่ย 4.60) รองลงมาได้แก่ ความรู้ และความสามารถในการถ่ายทอด</t>
  </si>
  <si>
    <t>ความรู้ของวิทยากร (ค่าเฉลี่ย 4.40)</t>
  </si>
  <si>
    <t xml:space="preserve">      ข้อเสนอแนะการจัดโครงการอบรมการใช้งานระบบสารสนเทศของบัณฑิตวิทยาลัย (iThesis) ในครั้งต่อไป</t>
  </si>
  <si>
    <t xml:space="preserve">ความรู้ ความเข้าใจสูงขึ้น อยู่ในระดับมาก (ค่าเฉลี่ย 3.73) </t>
  </si>
  <si>
    <t>ส่วนใหญ่ผู้ตอบแบบสอบถามนิสิตระดับปริญญาโท คิดเป็นร้อยละ 60.00 รองลงได้แก่ นิสิตระดับปริญญาเอก</t>
  </si>
  <si>
    <t>คิดเป็นร้อยละ 40.00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</si>
  <si>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จำแนกตามคณะ/สาขาวิชา </t>
    </r>
  </si>
  <si>
    <t>คณะ/สาขาวิชา</t>
  </si>
  <si>
    <t>คณะศึกษาศาสตร์</t>
  </si>
  <si>
    <t>สาขาวิชาวิทยาศาสตร์ศึกษา</t>
  </si>
  <si>
    <t>คณะสาธารณสุขศาสตร์</t>
  </si>
  <si>
    <t>สาขาวิชาสาธารณสุขศาสตร์</t>
  </si>
  <si>
    <t>คณะวิศวกรรมศาสตร์</t>
  </si>
  <si>
    <t>สาขาวิชาวิศวกรรมเครื่องกล</t>
  </si>
  <si>
    <t>คณะบริหารธุรกิจ เศรษฐศาสตร์และการสื่อสาร</t>
  </si>
  <si>
    <t>สาขาวิชาการสื่อสาร</t>
  </si>
  <si>
    <t>คณะพยาบาลศาสตร์</t>
  </si>
  <si>
    <t>สาขาวิชาบริหารการพยาบาล</t>
  </si>
  <si>
    <t xml:space="preserve">     จากตาราง 2 พบว่า ผู้ตอบแบบสอบถามส่วนใหญ่สังกัดคณะศึกษาศาสตร์ คณะสาธารณสุขศาสตร์</t>
  </si>
  <si>
    <t xml:space="preserve">          คณะวิศวกรรมศาสตร์ คณะบริหารธุรกิจ เศรษฐศาสตร์และการสื่อสาร และคณะพยาบาลศาสตร์</t>
  </si>
  <si>
    <t xml:space="preserve">          คิดเป็นร้อยละ 20.00</t>
  </si>
  <si>
    <t xml:space="preserve">     เมื่อพิจารณารายสาขาวิชา พบว่า ผู้ตอบแบบสอบถามส่วนใหญ่สังกัดสาขาวิชาวิทยาศาสตร์ศึกษา</t>
  </si>
  <si>
    <t xml:space="preserve">          คณะศึกษาศาสตร์ สาขาวิชาสาธารณสุขศาสตร์ คณะสาธารณสุขศาสตร์ สาขาวิชาวิศวกรรมเครื่องกล</t>
  </si>
  <si>
    <t xml:space="preserve">          คณะวิศวกรรมศาสตร์ สาขาวิชาบริหารการพยาบาล คณะพยาบาลศาสตร์ คิดเป็นร้อยละ 20.00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</si>
  <si>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</si>
  <si>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</si>
  <si>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5)</t>
    </r>
  </si>
  <si>
    <t xml:space="preserve">          จากตาราง 4 พบว่า ผู้ตอบแบบสอบถามมีความคิดเห็นเกี่ยวกับการจัดโครงการอบรมการใช้งาน</t>
  </si>
  <si>
    <t xml:space="preserve">ระบบสารสนเทศของบัณฑิตวิทยาลัย (iThesis) ในวันอังคารที่ 22 ตุลาคม 2562 (ดูผ่าน YouTube) </t>
  </si>
  <si>
    <r>
      <rPr>
        <b/>
        <sz val="16"/>
        <rFont val="TH SarabunPSK"/>
        <family val="2"/>
      </rPr>
      <t xml:space="preserve">       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</si>
  <si>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8. หลังการอบรมท่านมีความรู้ความเข้าใจในระบบการเขียน</t>
  </si>
  <si>
    <t xml:space="preserve">          ผู้ตอบแบบสอบถามส่วนใหญ่สังกัดคณะศึกษาศาสตร์ คณะสาธารณสุขศาสตร์ คณะวิศวกรรมศาสตร์ </t>
  </si>
  <si>
    <t xml:space="preserve">          คณะบริหารธุรกิจ เศรษฐศาสตร์และการสื่อสาร และคณะพยาบาลศาสตร์ คิดเป็นร้อยละ 20.00</t>
  </si>
  <si>
    <t xml:space="preserve">          เมื่อพิจารณารายสาขาวิชา พบว่า ผู้ตอบแบบสอบถามส่วนใหญ่สังกัดสาขาวิชาวิทยาศาสตร์ศึกษา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</si>
  <si>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3.73)</t>
  </si>
  <si>
    <t xml:space="preserve">ภาพรวมอยู่ในระดับมาก (ค่าเฉลี่ย 4.50) และหลังเข้ารับการอบรมค่าเฉลี่ยความรู้ ความเข้าใจสูงขึ้น </t>
  </si>
  <si>
    <t>ในบทบาทของอาจารย์ที่ปรึกษาระบบการเขียนวิทยานิพนธ์อิเล็กทรอนิกส์เพิ่มมากขึ้น (ค่าเฉลี่ยก่อน 1.60)</t>
  </si>
  <si>
    <t>(ค่าเฉลี่ยหลัง 3.80) ตามลำดับ ในทำนองเดียวกันกับผู้เข้าร่วมโครงการมีความรู้ความเข้าใจในระบบการเขียน</t>
  </si>
  <si>
    <t xml:space="preserve">            วิทยานิพนธ์อิเล็กทรอนิกส์เพิ่มมากขึ้น (ค่าเฉลี่ยก่อน 2.80) (ค่าเฉลี่ยหลัง 3.60) ตามลำดับ</t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</si>
  <si>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</si>
  <si>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</si>
  <si>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 xml:space="preserve">   2.2  การเข้ารับการอบรมฯ ในครั้งนี้เป็นประโยชน์ต่อท่านอยู่ระดับใด</t>
  </si>
  <si>
    <t xml:space="preserve">22 ตุลาคม 2562 (ดูผ่าน YouTube) โดยมีวัตถุประสงค์ เพื่อสร้างความรู้ความเข้าใจให้กับนิสิตบัณฑิตศึกษา </t>
  </si>
  <si>
    <t xml:space="preserve">เกี่ยวกับวิธีการเขียนวิทยานิพนธ์ด้วยระบบ (iThesis) เป้าหมายผู้เข้าร่วมโครงการ จำนวน 15 คน </t>
  </si>
  <si>
    <t xml:space="preserve">มีผู้เข้าร่วมโครงการจำนวน 5 คน ผู้ตอบแบบสอบถาม จำนวนทั้งสิ้น 5 คน คิดเป็นร้อยละ 100.00 </t>
  </si>
  <si>
    <t>รองลงมาได้แก่ นิสิตระดับปริญญาเอก คิดเป็นร้อยละ 40.00</t>
  </si>
  <si>
    <t xml:space="preserve">ของผู้เข้าร่วมโครงการ โดยผู้เข้าร่วมโครงการเป็นนิสิตระดับปริญญาโท คิดเป็นร้อยละ 60.00 </t>
  </si>
  <si>
    <t>น้อย</t>
  </si>
  <si>
    <t>ที่จัดในโครงการฯ ภาพรวม อยู่ในระดับน้อย (ค่าเฉลี่ย 2.00) และหลังเข้ารับการอบรมค่าเฉลี่ย</t>
  </si>
  <si>
    <t xml:space="preserve">ควรจัดอบรมออนไลน์ในวันหยุดเสาร์ - อาทิตย์ </t>
  </si>
  <si>
    <r>
      <rPr>
        <b/>
        <sz val="16"/>
        <rFont val="TH SarabunPSK"/>
        <family val="2"/>
      </rPr>
      <t xml:space="preserve">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ควรจัดอบรมออนไลน์ในวันหยุดเสาร์ - อาทิตย์</t>
    </r>
  </si>
  <si>
    <t xml:space="preserve">เมื่อเทียบกับก่อนการเข้ารับการอบรม อยู่ในระดับน้อย (ค่าเฉลี่ย 2.00) </t>
  </si>
  <si>
    <t>อยู่ในระดับน้อย (ค่าเฉลี่ย 2.00) เมื่อพิจารณารายข้อพบว่า ผู้เข้าร่วมโครงการมีความรู้ความเข้าใจ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</si>
</sst>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FDA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/>
    <xf numFmtId="0" fontId="8" fillId="3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8" fillId="6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28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2" fontId="21" fillId="0" borderId="9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2" fontId="19" fillId="0" borderId="0" xfId="0" applyNumberFormat="1" applyFont="1"/>
    <xf numFmtId="2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2" fontId="20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23" fillId="0" borderId="13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13" xfId="0" applyFont="1" applyBorder="1" applyAlignment="1"/>
    <xf numFmtId="2" fontId="26" fillId="7" borderId="13" xfId="0" applyNumberFormat="1" applyFont="1" applyFill="1" applyBorder="1" applyAlignment="1">
      <alignment wrapText="1"/>
    </xf>
    <xf numFmtId="2" fontId="26" fillId="0" borderId="0" xfId="0" applyNumberFormat="1" applyFont="1" applyAlignment="1">
      <alignment wrapText="1"/>
    </xf>
    <xf numFmtId="2" fontId="25" fillId="7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top" wrapText="1"/>
    </xf>
    <xf numFmtId="0" fontId="26" fillId="8" borderId="13" xfId="0" applyFont="1" applyFill="1" applyBorder="1" applyAlignment="1">
      <alignment horizontal="center" vertical="top" wrapText="1"/>
    </xf>
    <xf numFmtId="0" fontId="26" fillId="9" borderId="13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19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19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17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18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19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19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26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26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27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22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23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21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22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23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160" zoomScaleNormal="160" workbookViewId="0">
      <selection activeCell="E10" sqref="E10"/>
    </sheetView>
  </sheetViews>
  <sheetFormatPr defaultColWidth="15" defaultRowHeight="24"/>
  <cols>
    <col min="1" max="1" width="4.42578125" style="8" bestFit="1" customWidth="1"/>
    <col min="2" max="2" width="4.7109375" style="8" bestFit="1" customWidth="1"/>
    <col min="3" max="3" width="7.42578125" style="8" bestFit="1" customWidth="1"/>
    <col min="4" max="4" width="27.85546875" style="8" bestFit="1" customWidth="1"/>
    <col min="5" max="5" width="31" style="8" bestFit="1" customWidth="1"/>
    <col min="6" max="6" width="14.85546875" style="8" bestFit="1" customWidth="1"/>
    <col min="7" max="8" width="5.140625" style="46" bestFit="1" customWidth="1"/>
    <col min="9" max="9" width="5.5703125" style="46" bestFit="1" customWidth="1"/>
    <col min="10" max="10" width="6.28515625" style="9" customWidth="1"/>
    <col min="11" max="11" width="6.28515625" style="9" bestFit="1" customWidth="1"/>
    <col min="12" max="13" width="6.28515625" style="52" bestFit="1" customWidth="1"/>
    <col min="14" max="15" width="6.28515625" style="32" bestFit="1" customWidth="1"/>
    <col min="16" max="17" width="5.140625" style="47" bestFit="1" customWidth="1"/>
    <col min="18" max="18" width="5" style="8" bestFit="1" customWidth="1"/>
    <col min="19" max="16384" width="15" style="8"/>
  </cols>
  <sheetData>
    <row r="1" spans="1:32" s="115" customFormat="1" ht="24.75" customHeight="1">
      <c r="A1" s="115" t="s">
        <v>14</v>
      </c>
      <c r="B1" s="115" t="s">
        <v>50</v>
      </c>
      <c r="C1" s="115" t="s">
        <v>51</v>
      </c>
      <c r="D1" s="115" t="s">
        <v>2</v>
      </c>
      <c r="E1" s="115" t="s">
        <v>0</v>
      </c>
      <c r="F1" s="115" t="s">
        <v>36</v>
      </c>
      <c r="G1" s="116">
        <v>1</v>
      </c>
      <c r="H1" s="116">
        <v>2</v>
      </c>
      <c r="I1" s="116">
        <v>3</v>
      </c>
      <c r="J1" s="117">
        <v>4</v>
      </c>
      <c r="K1" s="117">
        <v>5</v>
      </c>
      <c r="L1" s="117">
        <v>6</v>
      </c>
      <c r="M1" s="116">
        <v>7</v>
      </c>
      <c r="N1" s="116">
        <v>8</v>
      </c>
      <c r="O1" s="116">
        <v>9</v>
      </c>
      <c r="P1" s="117">
        <v>10</v>
      </c>
      <c r="Q1" s="117">
        <v>11</v>
      </c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1:32" s="110" customFormat="1" ht="21.75">
      <c r="A2" s="109">
        <v>1</v>
      </c>
      <c r="B2" s="111" t="s">
        <v>52</v>
      </c>
      <c r="C2" s="111" t="s">
        <v>53</v>
      </c>
      <c r="D2" s="111" t="s">
        <v>39</v>
      </c>
      <c r="E2" s="111" t="s">
        <v>40</v>
      </c>
      <c r="F2" s="111" t="s">
        <v>46</v>
      </c>
      <c r="G2" s="111">
        <v>5</v>
      </c>
      <c r="H2" s="111">
        <v>1</v>
      </c>
      <c r="I2" s="111">
        <v>1</v>
      </c>
      <c r="J2" s="111">
        <v>3</v>
      </c>
      <c r="K2" s="111">
        <v>4</v>
      </c>
      <c r="L2" s="111">
        <v>2</v>
      </c>
      <c r="M2" s="111">
        <v>5</v>
      </c>
      <c r="N2" s="111">
        <v>4</v>
      </c>
      <c r="O2" s="111">
        <v>4</v>
      </c>
      <c r="P2" s="111">
        <v>5</v>
      </c>
      <c r="Q2" s="111">
        <v>5</v>
      </c>
    </row>
    <row r="3" spans="1:32" s="110" customFormat="1" ht="21.75">
      <c r="A3" s="109">
        <v>2</v>
      </c>
      <c r="B3" s="111" t="s">
        <v>52</v>
      </c>
      <c r="C3" s="111" t="s">
        <v>54</v>
      </c>
      <c r="D3" s="111" t="s">
        <v>39</v>
      </c>
      <c r="E3" s="111" t="s">
        <v>41</v>
      </c>
      <c r="F3" s="111" t="s">
        <v>41</v>
      </c>
      <c r="G3" s="111">
        <v>5</v>
      </c>
      <c r="H3" s="111">
        <v>5</v>
      </c>
      <c r="I3" s="111">
        <v>3</v>
      </c>
      <c r="J3" s="111">
        <v>1</v>
      </c>
      <c r="K3" s="111">
        <v>4</v>
      </c>
      <c r="L3" s="111">
        <v>1</v>
      </c>
      <c r="M3" s="111">
        <v>3</v>
      </c>
      <c r="N3" s="111">
        <v>4</v>
      </c>
      <c r="O3" s="111">
        <v>3</v>
      </c>
      <c r="P3" s="111">
        <v>4</v>
      </c>
      <c r="Q3" s="111">
        <v>4</v>
      </c>
    </row>
    <row r="4" spans="1:32" s="110" customFormat="1" ht="21.75">
      <c r="A4" s="109">
        <v>3</v>
      </c>
      <c r="B4" s="111" t="s">
        <v>55</v>
      </c>
      <c r="C4" s="111" t="s">
        <v>53</v>
      </c>
      <c r="D4" s="111" t="s">
        <v>42</v>
      </c>
      <c r="E4" s="111" t="s">
        <v>43</v>
      </c>
      <c r="F4" s="111" t="s">
        <v>47</v>
      </c>
      <c r="G4" s="111">
        <v>4</v>
      </c>
      <c r="H4" s="111">
        <v>4</v>
      </c>
      <c r="I4" s="111">
        <v>4</v>
      </c>
      <c r="J4" s="111">
        <v>1</v>
      </c>
      <c r="K4" s="111">
        <v>1</v>
      </c>
      <c r="L4" s="111">
        <v>2</v>
      </c>
      <c r="M4" s="111">
        <v>3</v>
      </c>
      <c r="N4" s="111">
        <v>3</v>
      </c>
      <c r="O4" s="111">
        <v>4</v>
      </c>
      <c r="P4" s="111">
        <v>4</v>
      </c>
      <c r="Q4" s="111">
        <v>5</v>
      </c>
    </row>
    <row r="5" spans="1:32" s="110" customFormat="1" ht="21.75">
      <c r="A5" s="109">
        <v>4</v>
      </c>
      <c r="B5" s="111" t="s">
        <v>55</v>
      </c>
      <c r="C5" s="111" t="s">
        <v>56</v>
      </c>
      <c r="D5" s="111" t="s">
        <v>39</v>
      </c>
      <c r="E5" s="111" t="s">
        <v>44</v>
      </c>
      <c r="F5" s="111" t="s">
        <v>48</v>
      </c>
      <c r="G5" s="111">
        <v>5</v>
      </c>
      <c r="H5" s="111">
        <v>4</v>
      </c>
      <c r="I5" s="111">
        <v>4</v>
      </c>
      <c r="J5" s="111">
        <v>2</v>
      </c>
      <c r="K5" s="111">
        <v>4</v>
      </c>
      <c r="L5" s="111">
        <v>2</v>
      </c>
      <c r="M5" s="111">
        <v>5</v>
      </c>
      <c r="N5" s="111">
        <v>4</v>
      </c>
      <c r="O5" s="111">
        <v>5</v>
      </c>
      <c r="P5" s="111">
        <v>5</v>
      </c>
      <c r="Q5" s="111">
        <v>5</v>
      </c>
    </row>
    <row r="6" spans="1:32" s="110" customFormat="1" ht="21.75">
      <c r="A6" s="109">
        <v>5</v>
      </c>
      <c r="B6" s="111" t="s">
        <v>52</v>
      </c>
      <c r="C6" s="111" t="s">
        <v>56</v>
      </c>
      <c r="D6" s="111" t="s">
        <v>42</v>
      </c>
      <c r="E6" s="111" t="s">
        <v>45</v>
      </c>
      <c r="F6" s="111" t="s">
        <v>49</v>
      </c>
      <c r="G6" s="111">
        <v>4</v>
      </c>
      <c r="H6" s="111">
        <v>4</v>
      </c>
      <c r="I6" s="111">
        <v>4</v>
      </c>
      <c r="J6" s="111">
        <v>1</v>
      </c>
      <c r="K6" s="111">
        <v>1</v>
      </c>
      <c r="L6" s="111">
        <v>1</v>
      </c>
      <c r="M6" s="111">
        <v>3</v>
      </c>
      <c r="N6" s="111">
        <v>3</v>
      </c>
      <c r="O6" s="111">
        <v>3</v>
      </c>
      <c r="P6" s="111">
        <v>4</v>
      </c>
      <c r="Q6" s="111">
        <v>4</v>
      </c>
    </row>
    <row r="7" spans="1:32" s="60" customFormat="1" ht="21.75">
      <c r="A7" s="60" t="s">
        <v>22</v>
      </c>
      <c r="G7" s="112">
        <f>AVERAGE(G2:G6)</f>
        <v>4.5999999999999996</v>
      </c>
      <c r="H7" s="112">
        <f t="shared" ref="H7:Q7" si="0">AVERAGE(H2:H6)</f>
        <v>3.6</v>
      </c>
      <c r="I7" s="112">
        <f t="shared" si="0"/>
        <v>3.2</v>
      </c>
      <c r="J7" s="112">
        <f t="shared" si="0"/>
        <v>1.6</v>
      </c>
      <c r="K7" s="112">
        <f t="shared" si="0"/>
        <v>2.8</v>
      </c>
      <c r="L7" s="112">
        <f t="shared" si="0"/>
        <v>1.6</v>
      </c>
      <c r="M7" s="112">
        <f t="shared" si="0"/>
        <v>3.8</v>
      </c>
      <c r="N7" s="112">
        <f t="shared" si="0"/>
        <v>3.6</v>
      </c>
      <c r="O7" s="112">
        <f t="shared" si="0"/>
        <v>3.8</v>
      </c>
      <c r="P7" s="112">
        <f t="shared" si="0"/>
        <v>4.4000000000000004</v>
      </c>
      <c r="Q7" s="112">
        <f t="shared" si="0"/>
        <v>4.5999999999999996</v>
      </c>
      <c r="R7" s="113">
        <f>AVERAGE(G2:I6,P2:Q6)</f>
        <v>4.08</v>
      </c>
    </row>
    <row r="8" spans="1:32" s="60" customFormat="1" ht="21.75">
      <c r="G8" s="112">
        <f t="shared" ref="G8:Q8" si="1">STDEV(G2:G6)</f>
        <v>0.54772255750516674</v>
      </c>
      <c r="H8" s="112">
        <f t="shared" si="1"/>
        <v>1.5165750888103104</v>
      </c>
      <c r="I8" s="112">
        <f t="shared" si="1"/>
        <v>1.3038404810405295</v>
      </c>
      <c r="J8" s="112">
        <f t="shared" si="1"/>
        <v>0.89442719099991574</v>
      </c>
      <c r="K8" s="112">
        <f>STDEV(K2:K6)</f>
        <v>1.6431676725154982</v>
      </c>
      <c r="L8" s="112">
        <f t="shared" si="1"/>
        <v>0.54772255750516596</v>
      </c>
      <c r="M8" s="112">
        <f t="shared" si="1"/>
        <v>1.0954451150103319</v>
      </c>
      <c r="N8" s="112">
        <f t="shared" si="1"/>
        <v>0.54772255750516674</v>
      </c>
      <c r="O8" s="112">
        <f t="shared" si="1"/>
        <v>0.83666002653407512</v>
      </c>
      <c r="P8" s="112">
        <f t="shared" si="1"/>
        <v>0.54772255750516674</v>
      </c>
      <c r="Q8" s="112">
        <f t="shared" si="1"/>
        <v>0.54772255750516674</v>
      </c>
      <c r="R8" s="113">
        <f>STDEVA(G2:I6,P2:Q6)</f>
        <v>1.0770329614269003</v>
      </c>
    </row>
    <row r="9" spans="1:32" s="60" customFormat="1" ht="21.75">
      <c r="I9" s="112">
        <f>STDEV(G2:I6)</f>
        <v>1.2649110640673518</v>
      </c>
      <c r="L9" s="112">
        <f>STDEVA(J2:L6)</f>
        <v>1.1952286093343936</v>
      </c>
      <c r="O9" s="112">
        <f>STDEVA(M2:O6)</f>
        <v>0.79880863671798041</v>
      </c>
      <c r="Q9" s="112">
        <f>STDEVA(P2:Q6)</f>
        <v>0.52704627669472992</v>
      </c>
    </row>
    <row r="10" spans="1:32" s="60" customFormat="1" ht="21.75">
      <c r="I10" s="114">
        <f>AVERAGE(G2:I6)</f>
        <v>3.8</v>
      </c>
      <c r="L10" s="114">
        <f>AVERAGE(J2:L6)</f>
        <v>2</v>
      </c>
      <c r="O10" s="114">
        <f>AVERAGE(M2:O6)</f>
        <v>3.7333333333333334</v>
      </c>
      <c r="Q10" s="114">
        <f>AVERAGE(P2:Q6)</f>
        <v>4.5</v>
      </c>
    </row>
    <row r="11" spans="1:32">
      <c r="F11" s="6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32"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32"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32"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32"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32"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7:17"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7:17"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7:17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7:17"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7:17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7:17"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7:17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7:17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7:17"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7:17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7:17"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7:17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7:17"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7:17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autoFilter ref="E1:E6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zoomScale="160" zoomScaleNormal="160" workbookViewId="0">
      <selection activeCell="A21" sqref="A21:F21"/>
    </sheetView>
  </sheetViews>
  <sheetFormatPr defaultRowHeight="15"/>
  <cols>
    <col min="1" max="1" width="9.140625" style="35" customWidth="1"/>
    <col min="2" max="2" width="9.140625" style="35"/>
    <col min="3" max="3" width="9.140625" style="35" customWidth="1"/>
    <col min="4" max="4" width="9.140625" style="35"/>
    <col min="5" max="5" width="9.140625" style="35" customWidth="1"/>
    <col min="6" max="6" width="49.7109375" style="35" customWidth="1"/>
    <col min="7" max="16384" width="9.140625" style="35"/>
  </cols>
  <sheetData>
    <row r="1" spans="1:7" s="34" customFormat="1" ht="27.75">
      <c r="A1" s="138" t="s">
        <v>15</v>
      </c>
      <c r="B1" s="138"/>
      <c r="C1" s="138"/>
      <c r="D1" s="138"/>
      <c r="E1" s="138"/>
      <c r="F1" s="138"/>
    </row>
    <row r="2" spans="1:7" s="34" customFormat="1" ht="27.75">
      <c r="A2" s="138" t="s">
        <v>27</v>
      </c>
      <c r="B2" s="138"/>
      <c r="C2" s="138"/>
      <c r="D2" s="138"/>
      <c r="E2" s="138"/>
      <c r="F2" s="138"/>
    </row>
    <row r="3" spans="1:7" ht="27.75">
      <c r="A3" s="138" t="s">
        <v>31</v>
      </c>
      <c r="B3" s="138"/>
      <c r="C3" s="138"/>
      <c r="D3" s="138"/>
      <c r="E3" s="138"/>
      <c r="F3" s="138"/>
    </row>
    <row r="4" spans="1:7" ht="27.75">
      <c r="A4" s="138" t="s">
        <v>38</v>
      </c>
      <c r="B4" s="138"/>
      <c r="C4" s="138"/>
      <c r="D4" s="138"/>
      <c r="E4" s="138"/>
      <c r="F4" s="138"/>
    </row>
    <row r="5" spans="1:7" ht="24">
      <c r="A5" s="120"/>
      <c r="B5" s="120"/>
      <c r="C5" s="120"/>
      <c r="D5" s="120"/>
      <c r="E5" s="120"/>
      <c r="F5" s="120"/>
    </row>
    <row r="6" spans="1:7" s="37" customFormat="1" ht="24">
      <c r="A6" s="36" t="s">
        <v>37</v>
      </c>
      <c r="B6" s="36"/>
      <c r="C6" s="36"/>
      <c r="D6" s="36"/>
      <c r="E6" s="36"/>
      <c r="F6" s="36"/>
    </row>
    <row r="7" spans="1:7" s="37" customFormat="1" ht="24">
      <c r="A7" s="36" t="s">
        <v>115</v>
      </c>
      <c r="B7" s="36"/>
      <c r="C7" s="36"/>
      <c r="D7" s="36"/>
      <c r="E7" s="36"/>
      <c r="F7" s="36"/>
    </row>
    <row r="8" spans="1:7" s="37" customFormat="1" ht="24">
      <c r="A8" s="51" t="s">
        <v>116</v>
      </c>
      <c r="B8" s="51"/>
      <c r="C8" s="51"/>
      <c r="D8" s="51"/>
      <c r="E8" s="51"/>
      <c r="F8" s="51"/>
    </row>
    <row r="9" spans="1:7" s="37" customFormat="1" ht="24">
      <c r="A9" s="36" t="s">
        <v>117</v>
      </c>
      <c r="B9" s="36"/>
      <c r="C9" s="36"/>
      <c r="D9" s="36"/>
      <c r="E9" s="36"/>
      <c r="F9" s="36"/>
    </row>
    <row r="10" spans="1:7" s="37" customFormat="1" ht="24">
      <c r="A10" s="36" t="s">
        <v>119</v>
      </c>
      <c r="B10" s="36"/>
      <c r="C10" s="36"/>
      <c r="D10" s="36"/>
      <c r="E10" s="36"/>
      <c r="F10" s="36"/>
    </row>
    <row r="11" spans="1:7" s="37" customFormat="1" ht="24">
      <c r="A11" s="48" t="s">
        <v>118</v>
      </c>
      <c r="B11" s="48"/>
      <c r="C11" s="48"/>
      <c r="D11" s="48"/>
      <c r="E11" s="48"/>
      <c r="F11" s="48"/>
    </row>
    <row r="12" spans="1:7" s="4" customFormat="1" ht="24">
      <c r="A12" s="57" t="s">
        <v>104</v>
      </c>
      <c r="B12" s="57"/>
      <c r="C12" s="57"/>
      <c r="D12" s="57"/>
      <c r="E12" s="57"/>
      <c r="F12" s="57"/>
    </row>
    <row r="13" spans="1:7" s="4" customFormat="1" ht="24">
      <c r="A13" s="10" t="s">
        <v>105</v>
      </c>
      <c r="B13" s="10"/>
      <c r="C13" s="10"/>
      <c r="D13" s="10"/>
      <c r="E13" s="10"/>
      <c r="F13" s="10"/>
    </row>
    <row r="14" spans="1:7" s="4" customFormat="1" ht="24">
      <c r="A14" s="10" t="s">
        <v>106</v>
      </c>
      <c r="B14" s="10"/>
      <c r="C14" s="10"/>
      <c r="D14" s="10"/>
      <c r="E14" s="10"/>
      <c r="F14" s="10"/>
      <c r="G14" s="107"/>
    </row>
    <row r="15" spans="1:7" s="4" customFormat="1" ht="24">
      <c r="A15" s="4" t="s">
        <v>95</v>
      </c>
      <c r="E15" s="107"/>
      <c r="F15" s="107"/>
      <c r="G15" s="107"/>
    </row>
    <row r="16" spans="1:7" s="4" customFormat="1" ht="24">
      <c r="A16" s="4" t="s">
        <v>96</v>
      </c>
      <c r="E16" s="107"/>
      <c r="F16" s="107"/>
      <c r="G16" s="107"/>
    </row>
    <row r="17" spans="1:9" s="4" customFormat="1" ht="24">
      <c r="A17" s="55" t="s">
        <v>21</v>
      </c>
      <c r="B17" s="55"/>
      <c r="C17" s="55"/>
      <c r="D17" s="55"/>
      <c r="E17" s="55"/>
      <c r="F17" s="55"/>
    </row>
    <row r="18" spans="1:9" s="4" customFormat="1" ht="24">
      <c r="A18" s="55" t="s">
        <v>107</v>
      </c>
      <c r="B18" s="55"/>
      <c r="C18" s="55"/>
      <c r="D18" s="55"/>
      <c r="E18" s="55"/>
      <c r="F18" s="55"/>
    </row>
    <row r="19" spans="1:9" s="4" customFormat="1" ht="24">
      <c r="A19" s="55" t="s">
        <v>124</v>
      </c>
      <c r="B19" s="55"/>
      <c r="C19" s="55"/>
      <c r="D19" s="55"/>
      <c r="E19" s="55"/>
      <c r="F19" s="55"/>
    </row>
    <row r="20" spans="1:9" s="4" customFormat="1" ht="24">
      <c r="A20" s="95"/>
      <c r="B20" s="95" t="s">
        <v>30</v>
      </c>
      <c r="C20" s="95"/>
      <c r="D20" s="95"/>
      <c r="E20" s="95"/>
      <c r="F20" s="95"/>
    </row>
    <row r="21" spans="1:9" s="4" customFormat="1" ht="24">
      <c r="A21" s="136" t="s">
        <v>29</v>
      </c>
      <c r="B21" s="136"/>
      <c r="C21" s="136"/>
      <c r="D21" s="136"/>
      <c r="E21" s="136"/>
      <c r="F21" s="136"/>
      <c r="G21" s="10"/>
      <c r="H21" s="96"/>
    </row>
    <row r="22" spans="1:9" s="4" customFormat="1" ht="24">
      <c r="A22" s="96" t="s">
        <v>108</v>
      </c>
      <c r="B22" s="96"/>
      <c r="C22" s="96"/>
      <c r="D22" s="96"/>
      <c r="E22" s="96"/>
      <c r="F22" s="96"/>
      <c r="G22" s="10"/>
      <c r="H22" s="96"/>
    </row>
    <row r="23" spans="1:9" s="4" customFormat="1" ht="24">
      <c r="A23" s="96" t="s">
        <v>125</v>
      </c>
      <c r="B23" s="96"/>
      <c r="C23" s="96"/>
      <c r="D23" s="96"/>
      <c r="E23" s="96"/>
      <c r="F23" s="96"/>
      <c r="G23" s="10"/>
      <c r="H23" s="96"/>
    </row>
    <row r="24" spans="1:9" s="4" customFormat="1" ht="24">
      <c r="A24" s="96" t="s">
        <v>109</v>
      </c>
      <c r="B24" s="96"/>
      <c r="C24" s="96"/>
      <c r="D24" s="96"/>
      <c r="E24" s="96"/>
      <c r="F24" s="96"/>
      <c r="G24" s="10"/>
      <c r="H24" s="96"/>
    </row>
    <row r="25" spans="1:9" s="4" customFormat="1" ht="24">
      <c r="A25" s="96" t="s">
        <v>110</v>
      </c>
      <c r="B25" s="96"/>
      <c r="C25" s="96"/>
      <c r="D25" s="96"/>
      <c r="E25" s="96"/>
      <c r="F25" s="96"/>
      <c r="G25" s="10"/>
      <c r="H25" s="96"/>
    </row>
    <row r="26" spans="1:9" s="4" customFormat="1" ht="24">
      <c r="A26" s="97" t="s">
        <v>111</v>
      </c>
      <c r="B26" s="97"/>
      <c r="C26" s="97"/>
      <c r="D26" s="97"/>
      <c r="E26" s="97"/>
      <c r="F26" s="97"/>
      <c r="G26" s="97"/>
      <c r="H26" s="97"/>
      <c r="I26" s="97"/>
    </row>
    <row r="27" spans="1:9" ht="24">
      <c r="A27" s="137" t="s">
        <v>123</v>
      </c>
      <c r="B27" s="137"/>
      <c r="C27" s="137"/>
      <c r="D27" s="137"/>
      <c r="E27" s="137"/>
      <c r="F27" s="137"/>
    </row>
    <row r="28" spans="1:9" s="101" customFormat="1" ht="24"/>
    <row r="29" spans="1:9" s="101" customFormat="1" ht="24"/>
  </sheetData>
  <mergeCells count="6">
    <mergeCell ref="A21:F21"/>
    <mergeCell ref="A27:F27"/>
    <mergeCell ref="A1:F1"/>
    <mergeCell ref="A2:F2"/>
    <mergeCell ref="A3:F3"/>
    <mergeCell ref="A4:F4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20" zoomScaleNormal="120" workbookViewId="0">
      <selection activeCell="E7" sqref="E7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42" t="s">
        <v>1</v>
      </c>
      <c r="C1" s="142"/>
      <c r="D1" s="142"/>
      <c r="E1" s="142"/>
      <c r="F1" s="142"/>
      <c r="G1" s="142"/>
      <c r="H1" s="50"/>
    </row>
    <row r="2" spans="2:9">
      <c r="B2" s="103"/>
      <c r="C2" s="103"/>
      <c r="D2" s="103"/>
      <c r="E2" s="103"/>
      <c r="F2" s="103"/>
      <c r="G2" s="103"/>
      <c r="H2" s="50"/>
    </row>
    <row r="3" spans="2:9" s="12" customFormat="1" ht="27.75">
      <c r="B3" s="138" t="s">
        <v>26</v>
      </c>
      <c r="C3" s="138"/>
      <c r="D3" s="138"/>
      <c r="E3" s="138"/>
      <c r="F3" s="138"/>
      <c r="G3" s="138"/>
      <c r="H3" s="90"/>
      <c r="I3" s="11"/>
    </row>
    <row r="4" spans="2:9" s="12" customFormat="1" ht="27.75">
      <c r="B4" s="138" t="s">
        <v>31</v>
      </c>
      <c r="C4" s="138"/>
      <c r="D4" s="138"/>
      <c r="E4" s="138"/>
      <c r="F4" s="138"/>
      <c r="G4" s="138"/>
      <c r="H4" s="11"/>
      <c r="I4" s="11"/>
    </row>
    <row r="5" spans="2:9" s="12" customFormat="1" ht="27.75">
      <c r="B5" s="138" t="s">
        <v>38</v>
      </c>
      <c r="C5" s="138"/>
      <c r="D5" s="138"/>
      <c r="E5" s="138"/>
      <c r="F5" s="138"/>
      <c r="G5" s="138"/>
      <c r="H5" s="11"/>
      <c r="I5" s="11"/>
    </row>
    <row r="6" spans="2:9">
      <c r="B6" s="143"/>
      <c r="C6" s="143"/>
      <c r="D6" s="143"/>
      <c r="E6" s="143"/>
      <c r="F6" s="143"/>
      <c r="G6" s="143"/>
      <c r="H6" s="143"/>
    </row>
    <row r="7" spans="2:9" s="4" customFormat="1" ht="24">
      <c r="B7" s="5" t="s">
        <v>18</v>
      </c>
      <c r="F7" s="13"/>
      <c r="G7" s="13"/>
      <c r="H7" s="13"/>
    </row>
    <row r="8" spans="2:9" s="4" customFormat="1" ht="24">
      <c r="B8" s="14" t="s">
        <v>28</v>
      </c>
      <c r="C8" s="58"/>
      <c r="D8" s="58"/>
      <c r="E8" s="58"/>
      <c r="F8" s="59"/>
      <c r="G8" s="59"/>
      <c r="H8" s="13"/>
    </row>
    <row r="9" spans="2:9" s="4" customFormat="1" ht="24.75" thickBot="1">
      <c r="B9" s="14"/>
      <c r="C9" s="144" t="s">
        <v>2</v>
      </c>
      <c r="D9" s="144"/>
      <c r="E9" s="144"/>
      <c r="F9" s="53" t="s">
        <v>3</v>
      </c>
      <c r="G9" s="53" t="s">
        <v>4</v>
      </c>
      <c r="H9" s="13"/>
    </row>
    <row r="10" spans="2:9" s="4" customFormat="1" ht="24.75" thickTop="1">
      <c r="B10" s="14"/>
      <c r="C10" s="139" t="s">
        <v>35</v>
      </c>
      <c r="D10" s="140"/>
      <c r="E10" s="141"/>
      <c r="F10" s="15">
        <v>3</v>
      </c>
      <c r="G10" s="43">
        <f>F10*100/F$12</f>
        <v>60</v>
      </c>
      <c r="H10" s="91"/>
    </row>
    <row r="11" spans="2:9" s="4" customFormat="1" ht="24">
      <c r="B11" s="14"/>
      <c r="C11" s="139" t="s">
        <v>34</v>
      </c>
      <c r="D11" s="140"/>
      <c r="E11" s="141"/>
      <c r="F11" s="15">
        <v>2</v>
      </c>
      <c r="G11" s="43">
        <f>F11*100/F$12</f>
        <v>40</v>
      </c>
      <c r="H11" s="102"/>
    </row>
    <row r="12" spans="2:9" s="4" customFormat="1" ht="24.75" thickBot="1">
      <c r="B12" s="14"/>
      <c r="C12" s="144" t="s">
        <v>5</v>
      </c>
      <c r="D12" s="144"/>
      <c r="E12" s="144"/>
      <c r="F12" s="54">
        <f>SUM(F10:F11)</f>
        <v>5</v>
      </c>
      <c r="G12" s="33">
        <f>F12*100/F$12</f>
        <v>100</v>
      </c>
    </row>
    <row r="13" spans="2:9" s="4" customFormat="1" ht="14.25" customHeight="1" thickTop="1">
      <c r="B13" s="14"/>
      <c r="C13" s="17"/>
      <c r="D13" s="17"/>
      <c r="E13" s="17"/>
      <c r="F13" s="18"/>
      <c r="G13" s="19"/>
    </row>
    <row r="14" spans="2:9" s="4" customFormat="1" ht="24">
      <c r="B14" s="14"/>
      <c r="C14" s="4" t="s">
        <v>25</v>
      </c>
      <c r="F14" s="13"/>
      <c r="G14" s="13"/>
    </row>
    <row r="15" spans="2:9" s="4" customFormat="1" ht="24">
      <c r="B15" s="4" t="s">
        <v>77</v>
      </c>
      <c r="F15" s="13"/>
      <c r="G15" s="13"/>
    </row>
    <row r="16" spans="2:9" s="4" customFormat="1" ht="24">
      <c r="B16" s="4" t="s">
        <v>78</v>
      </c>
      <c r="F16" s="102"/>
      <c r="G16" s="102"/>
    </row>
    <row r="17" spans="2:7" s="4" customFormat="1" ht="24">
      <c r="F17" s="56"/>
      <c r="G17" s="56"/>
    </row>
    <row r="18" spans="2:7" s="4" customFormat="1" ht="24">
      <c r="B18" s="14" t="s">
        <v>79</v>
      </c>
      <c r="F18" s="13"/>
      <c r="G18" s="13"/>
    </row>
    <row r="19" spans="2:7" s="4" customFormat="1" ht="24.75" thickBot="1">
      <c r="C19" s="150" t="s">
        <v>80</v>
      </c>
      <c r="D19" s="151"/>
      <c r="E19" s="151"/>
      <c r="F19" s="123" t="s">
        <v>3</v>
      </c>
      <c r="G19" s="123" t="s">
        <v>4</v>
      </c>
    </row>
    <row r="20" spans="2:7" s="4" customFormat="1" ht="24.75" thickTop="1">
      <c r="C20" s="148" t="s">
        <v>81</v>
      </c>
      <c r="D20" s="148"/>
      <c r="E20" s="148"/>
      <c r="F20" s="129">
        <v>1</v>
      </c>
      <c r="G20" s="132">
        <f>F22*100/F$30</f>
        <v>20</v>
      </c>
    </row>
    <row r="21" spans="2:7" s="4" customFormat="1" ht="24">
      <c r="C21" s="149" t="s">
        <v>82</v>
      </c>
      <c r="D21" s="149"/>
      <c r="E21" s="149"/>
      <c r="F21" s="20">
        <v>1</v>
      </c>
      <c r="G21" s="16">
        <f>F21*100/F$30</f>
        <v>20</v>
      </c>
    </row>
    <row r="22" spans="2:7" s="4" customFormat="1" ht="24">
      <c r="C22" s="127" t="s">
        <v>83</v>
      </c>
      <c r="D22" s="104"/>
      <c r="E22" s="105"/>
      <c r="F22" s="130">
        <v>1</v>
      </c>
      <c r="G22" s="132">
        <f>F22*100/F$30</f>
        <v>20</v>
      </c>
    </row>
    <row r="23" spans="2:7" s="4" customFormat="1" ht="24">
      <c r="C23" s="139" t="s">
        <v>84</v>
      </c>
      <c r="D23" s="140"/>
      <c r="E23" s="141"/>
      <c r="F23" s="20">
        <v>1</v>
      </c>
      <c r="G23" s="16">
        <f>F23*100/F$30</f>
        <v>20</v>
      </c>
    </row>
    <row r="24" spans="2:7" s="4" customFormat="1" ht="24">
      <c r="C24" s="128" t="s">
        <v>85</v>
      </c>
      <c r="D24" s="125"/>
      <c r="E24" s="125"/>
      <c r="F24" s="131">
        <v>1</v>
      </c>
      <c r="G24" s="132">
        <f t="shared" ref="G24:G30" si="0">F24*100/F$30</f>
        <v>20</v>
      </c>
    </row>
    <row r="25" spans="2:7" s="4" customFormat="1" ht="24">
      <c r="C25" s="124" t="s">
        <v>86</v>
      </c>
      <c r="D25" s="125"/>
      <c r="E25" s="125"/>
      <c r="F25" s="126">
        <v>1</v>
      </c>
      <c r="G25" s="16">
        <f t="shared" si="0"/>
        <v>20</v>
      </c>
    </row>
    <row r="26" spans="2:7" s="4" customFormat="1" ht="24">
      <c r="C26" s="128" t="s">
        <v>87</v>
      </c>
      <c r="D26" s="125"/>
      <c r="E26" s="125"/>
      <c r="F26" s="131">
        <v>1</v>
      </c>
      <c r="G26" s="132">
        <f t="shared" si="0"/>
        <v>20</v>
      </c>
    </row>
    <row r="27" spans="2:7" s="4" customFormat="1" ht="24">
      <c r="C27" s="124" t="s">
        <v>88</v>
      </c>
      <c r="D27" s="125"/>
      <c r="E27" s="125"/>
      <c r="F27" s="126">
        <v>1</v>
      </c>
      <c r="G27" s="16">
        <f t="shared" si="0"/>
        <v>20</v>
      </c>
    </row>
    <row r="28" spans="2:7" s="4" customFormat="1" ht="24">
      <c r="C28" s="128" t="s">
        <v>89</v>
      </c>
      <c r="D28" s="125"/>
      <c r="E28" s="125"/>
      <c r="F28" s="131">
        <v>1</v>
      </c>
      <c r="G28" s="132">
        <f t="shared" si="0"/>
        <v>20</v>
      </c>
    </row>
    <row r="29" spans="2:7" s="4" customFormat="1" ht="24">
      <c r="C29" s="124" t="s">
        <v>90</v>
      </c>
      <c r="D29" s="125"/>
      <c r="E29" s="125"/>
      <c r="F29" s="126">
        <v>1</v>
      </c>
      <c r="G29" s="16">
        <f t="shared" si="0"/>
        <v>20</v>
      </c>
    </row>
    <row r="30" spans="2:7" s="4" customFormat="1" ht="24.75" thickBot="1">
      <c r="C30" s="145" t="s">
        <v>5</v>
      </c>
      <c r="D30" s="146"/>
      <c r="E30" s="147"/>
      <c r="F30" s="21">
        <v>5</v>
      </c>
      <c r="G30" s="33">
        <f t="shared" si="0"/>
        <v>100</v>
      </c>
    </row>
    <row r="31" spans="2:7" s="4" customFormat="1" ht="24.75" thickTop="1">
      <c r="C31" s="17"/>
      <c r="D31" s="17"/>
      <c r="E31" s="17"/>
      <c r="F31" s="18"/>
      <c r="G31" s="19"/>
    </row>
    <row r="32" spans="2:7" s="4" customFormat="1" ht="24">
      <c r="C32" s="17"/>
      <c r="D32" s="17"/>
      <c r="E32" s="17"/>
      <c r="F32" s="18"/>
      <c r="G32" s="19"/>
    </row>
    <row r="33" spans="1:8" s="4" customFormat="1" ht="24">
      <c r="C33" s="17"/>
      <c r="D33" s="17"/>
      <c r="E33" s="17"/>
      <c r="F33" s="18"/>
      <c r="G33" s="19"/>
    </row>
    <row r="34" spans="1:8" s="4" customFormat="1" ht="24">
      <c r="B34" s="142" t="s">
        <v>17</v>
      </c>
      <c r="C34" s="142"/>
      <c r="D34" s="142"/>
      <c r="E34" s="142"/>
      <c r="F34" s="142"/>
      <c r="G34" s="142"/>
    </row>
    <row r="35" spans="1:8" s="4" customFormat="1" ht="24">
      <c r="B35" s="121"/>
      <c r="C35" s="121"/>
      <c r="D35" s="121"/>
      <c r="E35" s="121"/>
      <c r="F35" s="121"/>
      <c r="G35" s="121"/>
    </row>
    <row r="36" spans="1:8" s="4" customFormat="1" ht="24">
      <c r="B36" s="106" t="s">
        <v>91</v>
      </c>
      <c r="C36" s="133"/>
      <c r="D36" s="133"/>
      <c r="E36" s="134"/>
      <c r="F36" s="135"/>
      <c r="G36" s="107"/>
    </row>
    <row r="37" spans="1:8" s="4" customFormat="1" ht="24">
      <c r="A37" s="4" t="s">
        <v>92</v>
      </c>
      <c r="B37" s="133"/>
      <c r="C37" s="133"/>
      <c r="D37" s="133"/>
      <c r="E37" s="134"/>
      <c r="F37" s="135"/>
      <c r="G37" s="107"/>
    </row>
    <row r="38" spans="1:8" s="4" customFormat="1" ht="24">
      <c r="A38" s="4" t="s">
        <v>93</v>
      </c>
      <c r="E38" s="107"/>
      <c r="F38" s="107"/>
      <c r="G38" s="107"/>
    </row>
    <row r="39" spans="1:8" s="4" customFormat="1" ht="24">
      <c r="B39" s="4" t="s">
        <v>94</v>
      </c>
      <c r="E39" s="107"/>
      <c r="F39" s="107"/>
      <c r="G39" s="107"/>
    </row>
    <row r="40" spans="1:8" s="4" customFormat="1" ht="24">
      <c r="A40" s="4" t="s">
        <v>95</v>
      </c>
      <c r="E40" s="107"/>
      <c r="F40" s="107"/>
      <c r="G40" s="107"/>
    </row>
    <row r="41" spans="1:8" s="4" customFormat="1" ht="24">
      <c r="A41" s="4" t="s">
        <v>96</v>
      </c>
      <c r="E41" s="107"/>
      <c r="F41" s="107"/>
      <c r="G41" s="107"/>
    </row>
    <row r="42" spans="1:8" s="4" customFormat="1" ht="24">
      <c r="B42" s="103"/>
      <c r="C42" s="103"/>
      <c r="D42" s="103"/>
      <c r="E42" s="103"/>
      <c r="F42" s="103"/>
      <c r="G42" s="103"/>
      <c r="H42" s="102"/>
    </row>
  </sheetData>
  <mergeCells count="15">
    <mergeCell ref="C11:E11"/>
    <mergeCell ref="B34:G34"/>
    <mergeCell ref="B1:G1"/>
    <mergeCell ref="B6:H6"/>
    <mergeCell ref="C9:E9"/>
    <mergeCell ref="B4:G4"/>
    <mergeCell ref="B5:G5"/>
    <mergeCell ref="B3:G3"/>
    <mergeCell ref="C10:E10"/>
    <mergeCell ref="C30:E30"/>
    <mergeCell ref="C12:E12"/>
    <mergeCell ref="C20:E20"/>
    <mergeCell ref="C21:E21"/>
    <mergeCell ref="C19:E19"/>
    <mergeCell ref="C23:E23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="120" zoomScaleNormal="120" workbookViewId="0">
      <selection activeCell="K29" sqref="K29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20.710937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7" customFormat="1" ht="24">
      <c r="A1" s="175" t="s">
        <v>16</v>
      </c>
      <c r="B1" s="175"/>
      <c r="C1" s="175"/>
      <c r="D1" s="175"/>
      <c r="E1" s="175"/>
      <c r="F1" s="175"/>
      <c r="G1" s="175"/>
      <c r="H1" s="175"/>
    </row>
    <row r="2" spans="1:9">
      <c r="B2" s="2"/>
      <c r="C2" s="2"/>
      <c r="D2" s="2"/>
      <c r="E2" s="2"/>
      <c r="I2" s="3"/>
    </row>
    <row r="3" spans="1:9" s="4" customFormat="1" ht="24">
      <c r="B3" s="5" t="s">
        <v>19</v>
      </c>
      <c r="F3" s="42"/>
      <c r="G3" s="42"/>
      <c r="H3" s="42"/>
    </row>
    <row r="4" spans="1:9" s="10" customFormat="1" ht="25.5" customHeight="1">
      <c r="B4" s="31" t="s">
        <v>97</v>
      </c>
      <c r="F4" s="42"/>
      <c r="G4" s="42"/>
      <c r="H4" s="42"/>
    </row>
    <row r="5" spans="1:9" s="10" customFormat="1" ht="24.75" thickBot="1">
      <c r="B5" s="10" t="s">
        <v>66</v>
      </c>
      <c r="F5" s="44"/>
      <c r="G5" s="44"/>
      <c r="H5" s="44"/>
    </row>
    <row r="6" spans="1:9" s="4" customFormat="1" ht="24.75" thickTop="1">
      <c r="B6" s="165" t="s">
        <v>6</v>
      </c>
      <c r="C6" s="166"/>
      <c r="D6" s="166"/>
      <c r="E6" s="167"/>
      <c r="F6" s="171"/>
      <c r="G6" s="173" t="s">
        <v>7</v>
      </c>
      <c r="H6" s="173" t="s">
        <v>8</v>
      </c>
    </row>
    <row r="7" spans="1:9" s="4" customFormat="1" ht="24.75" thickBot="1">
      <c r="B7" s="168"/>
      <c r="C7" s="169"/>
      <c r="D7" s="169"/>
      <c r="E7" s="170"/>
      <c r="F7" s="172"/>
      <c r="G7" s="174"/>
      <c r="H7" s="174"/>
    </row>
    <row r="8" spans="1:9" s="4" customFormat="1" ht="24.75" thickTop="1">
      <c r="B8" s="92" t="s">
        <v>11</v>
      </c>
      <c r="C8" s="93"/>
      <c r="D8" s="93"/>
      <c r="E8" s="94"/>
      <c r="F8" s="62"/>
      <c r="G8" s="17"/>
      <c r="H8" s="45"/>
      <c r="I8" s="6"/>
    </row>
    <row r="9" spans="1:9" s="4" customFormat="1" ht="24" customHeight="1">
      <c r="B9" s="159" t="s">
        <v>59</v>
      </c>
      <c r="C9" s="160"/>
      <c r="D9" s="160"/>
      <c r="E9" s="161"/>
      <c r="F9" s="155">
        <f>DATA!J7</f>
        <v>1.6</v>
      </c>
      <c r="G9" s="155">
        <f>DATA!J8</f>
        <v>0.89442719099991574</v>
      </c>
      <c r="H9" s="157" t="s">
        <v>120</v>
      </c>
    </row>
    <row r="10" spans="1:9" s="4" customFormat="1" ht="24" customHeight="1">
      <c r="B10" s="152" t="s">
        <v>57</v>
      </c>
      <c r="C10" s="153"/>
      <c r="D10" s="153"/>
      <c r="E10" s="154"/>
      <c r="F10" s="156"/>
      <c r="G10" s="156"/>
      <c r="H10" s="158"/>
    </row>
    <row r="11" spans="1:9" s="4" customFormat="1" ht="24" customHeight="1">
      <c r="B11" s="159" t="s">
        <v>60</v>
      </c>
      <c r="C11" s="160"/>
      <c r="D11" s="160"/>
      <c r="E11" s="161"/>
      <c r="F11" s="155">
        <f>DATA!K7</f>
        <v>2.8</v>
      </c>
      <c r="G11" s="155">
        <f>DATA!K8</f>
        <v>1.6431676725154982</v>
      </c>
      <c r="H11" s="157" t="s">
        <v>120</v>
      </c>
    </row>
    <row r="12" spans="1:9" s="4" customFormat="1" ht="24">
      <c r="B12" s="152" t="s">
        <v>58</v>
      </c>
      <c r="C12" s="153"/>
      <c r="D12" s="153"/>
      <c r="E12" s="154"/>
      <c r="F12" s="156"/>
      <c r="G12" s="156"/>
      <c r="H12" s="158"/>
    </row>
    <row r="13" spans="1:9" s="4" customFormat="1" ht="24" customHeight="1">
      <c r="B13" s="159" t="s">
        <v>61</v>
      </c>
      <c r="C13" s="160"/>
      <c r="D13" s="160"/>
      <c r="E13" s="161"/>
      <c r="F13" s="155">
        <f>DATA!L7</f>
        <v>1.6</v>
      </c>
      <c r="G13" s="155">
        <f>DATA!L8</f>
        <v>0.54772255750516596</v>
      </c>
      <c r="H13" s="157" t="s">
        <v>120</v>
      </c>
    </row>
    <row r="14" spans="1:9" s="4" customFormat="1" ht="24" customHeight="1">
      <c r="B14" s="152" t="s">
        <v>62</v>
      </c>
      <c r="C14" s="153"/>
      <c r="D14" s="153"/>
      <c r="E14" s="154"/>
      <c r="F14" s="156"/>
      <c r="G14" s="156"/>
      <c r="H14" s="158"/>
    </row>
    <row r="15" spans="1:9" s="4" customFormat="1" ht="24.75" thickBot="1">
      <c r="B15" s="176" t="s">
        <v>12</v>
      </c>
      <c r="C15" s="177"/>
      <c r="D15" s="177"/>
      <c r="E15" s="178"/>
      <c r="F15" s="22">
        <f>DATA!L10</f>
        <v>2</v>
      </c>
      <c r="G15" s="23">
        <f>DATA!L9</f>
        <v>1.1952286093343936</v>
      </c>
      <c r="H15" s="24" t="s">
        <v>120</v>
      </c>
    </row>
    <row r="16" spans="1:9" s="4" customFormat="1" ht="24.75" thickTop="1">
      <c r="B16" s="63" t="s">
        <v>13</v>
      </c>
      <c r="C16" s="64"/>
      <c r="D16" s="64"/>
      <c r="E16" s="25"/>
      <c r="F16" s="26"/>
      <c r="G16" s="26"/>
      <c r="H16" s="25"/>
    </row>
    <row r="17" spans="1:10" s="4" customFormat="1" ht="24" customHeight="1">
      <c r="B17" s="159" t="s">
        <v>63</v>
      </c>
      <c r="C17" s="160"/>
      <c r="D17" s="160"/>
      <c r="E17" s="161"/>
      <c r="F17" s="155">
        <f>DATA!M7</f>
        <v>3.8</v>
      </c>
      <c r="G17" s="155">
        <f>DATA!M8</f>
        <v>1.0954451150103319</v>
      </c>
      <c r="H17" s="157" t="str">
        <f>IF(F17&gt;4.5,"มากที่สุด",IF(F17&gt;3.5,"มาก",IF(F17&gt;2.5,"ปานกลาง",IF(F17&gt;1.5,"น้อย",IF(F17&lt;=1.5,"น้อยที่สุด")))))</f>
        <v>มาก</v>
      </c>
    </row>
    <row r="18" spans="1:10" s="4" customFormat="1" ht="24" customHeight="1">
      <c r="B18" s="152" t="s">
        <v>57</v>
      </c>
      <c r="C18" s="153"/>
      <c r="D18" s="153"/>
      <c r="E18" s="154"/>
      <c r="F18" s="156"/>
      <c r="G18" s="156"/>
      <c r="H18" s="158"/>
    </row>
    <row r="19" spans="1:10" s="4" customFormat="1" ht="24" customHeight="1">
      <c r="B19" s="159" t="s">
        <v>103</v>
      </c>
      <c r="C19" s="160"/>
      <c r="D19" s="160"/>
      <c r="E19" s="161"/>
      <c r="F19" s="155">
        <f>DATA!N7</f>
        <v>3.6</v>
      </c>
      <c r="G19" s="155">
        <f>DATA!N8</f>
        <v>0.54772255750516674</v>
      </c>
      <c r="H19" s="157" t="str">
        <f t="shared" ref="H19:H23" si="0">IF(F19&gt;4.5,"มากที่สุด",IF(F19&gt;3.5,"มาก",IF(F19&gt;2.5,"ปานกลาง",IF(F19&gt;1.5,"น้อย",IF(F19&lt;=1.5,"น้อยที่สุด")))))</f>
        <v>มาก</v>
      </c>
    </row>
    <row r="20" spans="1:10" s="4" customFormat="1" ht="24" customHeight="1">
      <c r="B20" s="152" t="s">
        <v>58</v>
      </c>
      <c r="C20" s="153"/>
      <c r="D20" s="153"/>
      <c r="E20" s="154"/>
      <c r="F20" s="156"/>
      <c r="G20" s="156"/>
      <c r="H20" s="158"/>
    </row>
    <row r="21" spans="1:10" s="4" customFormat="1" ht="24" customHeight="1">
      <c r="B21" s="159" t="s">
        <v>65</v>
      </c>
      <c r="C21" s="160"/>
      <c r="D21" s="160"/>
      <c r="E21" s="161"/>
      <c r="F21" s="155">
        <f>DATA!O7</f>
        <v>3.8</v>
      </c>
      <c r="G21" s="155">
        <f>DATA!O8</f>
        <v>0.83666002653407512</v>
      </c>
      <c r="H21" s="157" t="str">
        <f t="shared" ref="H21" si="1">IF(F21&gt;4.5,"มากที่สุด",IF(F21&gt;3.5,"มาก",IF(F21&gt;2.5,"ปานกลาง",IF(F21&gt;1.5,"น้อย",IF(F21&lt;=1.5,"น้อยที่สุด")))))</f>
        <v>มาก</v>
      </c>
    </row>
    <row r="22" spans="1:10" s="4" customFormat="1" ht="24" customHeight="1">
      <c r="B22" s="152" t="s">
        <v>64</v>
      </c>
      <c r="C22" s="153"/>
      <c r="D22" s="153"/>
      <c r="E22" s="154"/>
      <c r="F22" s="156"/>
      <c r="G22" s="156"/>
      <c r="H22" s="158"/>
    </row>
    <row r="23" spans="1:10" s="4" customFormat="1" ht="24.75" thickBot="1">
      <c r="B23" s="162" t="s">
        <v>12</v>
      </c>
      <c r="C23" s="163"/>
      <c r="D23" s="163"/>
      <c r="E23" s="164"/>
      <c r="F23" s="23">
        <f>DATA!O10</f>
        <v>3.7333333333333334</v>
      </c>
      <c r="G23" s="27">
        <f>DATA!O9</f>
        <v>0.79880863671798041</v>
      </c>
      <c r="H23" s="24" t="str">
        <f t="shared" si="0"/>
        <v>มาก</v>
      </c>
      <c r="J23" s="28"/>
    </row>
    <row r="24" spans="1:10" s="4" customFormat="1" ht="16.5" customHeight="1" thickTop="1">
      <c r="B24" s="6"/>
      <c r="C24" s="6"/>
      <c r="D24" s="6"/>
      <c r="E24" s="6"/>
      <c r="F24" s="29"/>
      <c r="G24" s="29"/>
      <c r="H24" s="29"/>
    </row>
    <row r="25" spans="1:10" s="4" customFormat="1" ht="24">
      <c r="B25" s="10"/>
      <c r="C25" s="10" t="s">
        <v>98</v>
      </c>
      <c r="D25" s="10"/>
      <c r="E25" s="10"/>
      <c r="F25" s="10"/>
      <c r="G25" s="10"/>
      <c r="H25" s="10"/>
      <c r="I25" s="10"/>
      <c r="J25" s="10"/>
    </row>
    <row r="26" spans="1:10" s="4" customFormat="1" ht="24">
      <c r="B26" s="10" t="s">
        <v>121</v>
      </c>
      <c r="C26" s="10"/>
      <c r="D26" s="10"/>
      <c r="E26" s="10"/>
      <c r="F26" s="10"/>
      <c r="G26" s="10"/>
      <c r="H26" s="10"/>
      <c r="I26" s="10"/>
      <c r="J26" s="10"/>
    </row>
    <row r="27" spans="1:10" s="4" customFormat="1" ht="24">
      <c r="B27" s="10" t="s">
        <v>76</v>
      </c>
      <c r="C27" s="10"/>
      <c r="D27" s="10"/>
      <c r="E27" s="10"/>
      <c r="F27" s="10"/>
      <c r="G27" s="10"/>
      <c r="H27" s="10"/>
      <c r="I27" s="10"/>
      <c r="J27" s="10"/>
    </row>
    <row r="28" spans="1:10" s="4" customFormat="1" ht="24">
      <c r="A28" s="41"/>
      <c r="B28" s="41"/>
      <c r="C28" s="41"/>
      <c r="D28" s="41"/>
      <c r="E28" s="41"/>
      <c r="F28" s="41"/>
      <c r="G28" s="10"/>
      <c r="H28" s="10"/>
    </row>
    <row r="29" spans="1:10" s="4" customFormat="1" ht="24">
      <c r="B29" s="10"/>
      <c r="C29" s="10"/>
      <c r="D29" s="10"/>
      <c r="E29" s="10"/>
      <c r="F29" s="10"/>
      <c r="G29" s="10"/>
      <c r="H29" s="10"/>
      <c r="I29" s="10"/>
      <c r="J29" s="10"/>
    </row>
    <row r="30" spans="1:10" s="4" customFormat="1" ht="24">
      <c r="B30" s="10"/>
      <c r="C30" s="10"/>
      <c r="D30" s="10"/>
      <c r="E30" s="10"/>
      <c r="F30" s="10"/>
      <c r="G30" s="10"/>
      <c r="H30" s="10"/>
      <c r="I30" s="10"/>
      <c r="J30" s="10"/>
    </row>
    <row r="31" spans="1:10" s="7" customFormat="1" ht="24">
      <c r="B31" s="38"/>
      <c r="C31" s="38"/>
      <c r="D31" s="38"/>
      <c r="E31" s="38"/>
      <c r="F31" s="39"/>
      <c r="G31" s="39"/>
      <c r="H31" s="40"/>
    </row>
  </sheetData>
  <mergeCells count="37">
    <mergeCell ref="B23:E23"/>
    <mergeCell ref="B6:E7"/>
    <mergeCell ref="F6:F7"/>
    <mergeCell ref="G6:G7"/>
    <mergeCell ref="A1:H1"/>
    <mergeCell ref="H6:H7"/>
    <mergeCell ref="B9:E9"/>
    <mergeCell ref="B11:E11"/>
    <mergeCell ref="B15:E15"/>
    <mergeCell ref="B19:E19"/>
    <mergeCell ref="B21:E21"/>
    <mergeCell ref="B13:E13"/>
    <mergeCell ref="B10:E10"/>
    <mergeCell ref="B14:E14"/>
    <mergeCell ref="F9:F10"/>
    <mergeCell ref="G9:G10"/>
    <mergeCell ref="H9:H10"/>
    <mergeCell ref="F13:F14"/>
    <mergeCell ref="G13:G14"/>
    <mergeCell ref="H13:H14"/>
    <mergeCell ref="B17:E17"/>
    <mergeCell ref="F11:F12"/>
    <mergeCell ref="G11:G12"/>
    <mergeCell ref="H11:H12"/>
    <mergeCell ref="B12:E12"/>
    <mergeCell ref="B18:E18"/>
    <mergeCell ref="B22:E22"/>
    <mergeCell ref="F17:F18"/>
    <mergeCell ref="G17:G18"/>
    <mergeCell ref="H17:H18"/>
    <mergeCell ref="F21:F22"/>
    <mergeCell ref="G21:G22"/>
    <mergeCell ref="H21:H22"/>
    <mergeCell ref="B20:E20"/>
    <mergeCell ref="F19:F20"/>
    <mergeCell ref="G19:G20"/>
    <mergeCell ref="H19:H20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topLeftCell="A19" zoomScale="160" zoomScaleNormal="160" workbookViewId="0">
      <selection activeCell="C32" sqref="C32"/>
    </sheetView>
  </sheetViews>
  <sheetFormatPr defaultRowHeight="23.25"/>
  <cols>
    <col min="1" max="1" width="7.140625" style="1" customWidth="1"/>
    <col min="2" max="2" width="4.5703125" style="1" customWidth="1"/>
    <col min="3" max="3" width="16.140625" style="1" customWidth="1"/>
    <col min="4" max="4" width="6.28515625" style="1" customWidth="1"/>
    <col min="5" max="5" width="15.42578125" style="1" customWidth="1"/>
    <col min="6" max="6" width="1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7" customFormat="1" ht="24">
      <c r="B1" s="175" t="s">
        <v>20</v>
      </c>
      <c r="C1" s="175"/>
      <c r="D1" s="175"/>
      <c r="E1" s="175"/>
      <c r="F1" s="175"/>
      <c r="G1" s="175"/>
      <c r="H1" s="175"/>
      <c r="I1" s="175"/>
    </row>
    <row r="2" spans="2:11" s="7" customFormat="1" ht="24">
      <c r="B2" s="61"/>
      <c r="C2" s="61"/>
      <c r="D2" s="61"/>
      <c r="E2" s="61"/>
      <c r="F2" s="61"/>
      <c r="G2" s="61"/>
      <c r="H2" s="61"/>
      <c r="I2" s="61"/>
    </row>
    <row r="3" spans="2:11" s="65" customFormat="1" ht="24" thickBot="1">
      <c r="C3" s="66" t="s">
        <v>99</v>
      </c>
      <c r="G3" s="67"/>
      <c r="H3" s="67"/>
      <c r="I3" s="67"/>
    </row>
    <row r="4" spans="2:11" s="65" customFormat="1" ht="19.5" customHeight="1" thickTop="1">
      <c r="C4" s="201" t="s">
        <v>6</v>
      </c>
      <c r="D4" s="202"/>
      <c r="E4" s="202"/>
      <c r="F4" s="203"/>
      <c r="G4" s="207"/>
      <c r="H4" s="209" t="s">
        <v>7</v>
      </c>
      <c r="I4" s="209" t="s">
        <v>8</v>
      </c>
    </row>
    <row r="5" spans="2:11" s="65" customFormat="1" ht="12" customHeight="1" thickBot="1">
      <c r="C5" s="204"/>
      <c r="D5" s="205"/>
      <c r="E5" s="205"/>
      <c r="F5" s="206"/>
      <c r="G5" s="208"/>
      <c r="H5" s="210"/>
      <c r="I5" s="210"/>
    </row>
    <row r="6" spans="2:11" s="65" customFormat="1" ht="24" thickTop="1">
      <c r="C6" s="193" t="s">
        <v>24</v>
      </c>
      <c r="D6" s="194"/>
      <c r="E6" s="194"/>
      <c r="F6" s="195"/>
      <c r="G6" s="68"/>
      <c r="H6" s="69"/>
      <c r="I6" s="69"/>
    </row>
    <row r="7" spans="2:11" s="65" customFormat="1">
      <c r="C7" s="190" t="s">
        <v>70</v>
      </c>
      <c r="D7" s="191"/>
      <c r="E7" s="191"/>
      <c r="F7" s="192"/>
      <c r="G7" s="70">
        <f>DATA!G7</f>
        <v>4.5999999999999996</v>
      </c>
      <c r="H7" s="70">
        <f>DATA!G8</f>
        <v>0.54772255750516674</v>
      </c>
      <c r="I7" s="71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65" customFormat="1">
      <c r="C8" s="72" t="s">
        <v>32</v>
      </c>
      <c r="D8" s="72"/>
      <c r="E8" s="72"/>
      <c r="F8" s="72"/>
      <c r="G8" s="70">
        <f>DATA!H7</f>
        <v>3.6</v>
      </c>
      <c r="H8" s="70">
        <f>DATA!H8</f>
        <v>1.5165750888103104</v>
      </c>
      <c r="I8" s="71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65" customFormat="1">
      <c r="C9" s="73" t="s">
        <v>23</v>
      </c>
      <c r="D9" s="74"/>
      <c r="E9" s="74"/>
      <c r="F9" s="75"/>
      <c r="G9" s="199">
        <f>DATA!I7</f>
        <v>3.2</v>
      </c>
      <c r="H9" s="199">
        <f>DATA!I8</f>
        <v>1.3038404810405295</v>
      </c>
      <c r="I9" s="181" t="str">
        <f t="shared" ref="I9" si="0">IF(G9&gt;4.5,"มากที่สุด",IF(G9&gt;3.5,"มาก",IF(G9&gt;2.5,"ปานกลาง",IF(G9&gt;1.5,"น้อย",IF(G9&lt;=1.5,"น้อยที่สุด")))))</f>
        <v>ปานกลาง</v>
      </c>
    </row>
    <row r="10" spans="2:11" s="65" customFormat="1">
      <c r="C10" s="76" t="s">
        <v>33</v>
      </c>
      <c r="D10" s="77"/>
      <c r="E10" s="77"/>
      <c r="F10" s="78"/>
      <c r="G10" s="200"/>
      <c r="H10" s="200"/>
      <c r="I10" s="182"/>
    </row>
    <row r="11" spans="2:11" s="65" customFormat="1">
      <c r="C11" s="196" t="s">
        <v>9</v>
      </c>
      <c r="D11" s="197"/>
      <c r="E11" s="197"/>
      <c r="F11" s="198"/>
      <c r="G11" s="79">
        <f>DATA!I10</f>
        <v>3.8</v>
      </c>
      <c r="H11" s="79">
        <f>DATA!I9</f>
        <v>1.2649110640673518</v>
      </c>
      <c r="I11" s="80" t="str">
        <f>IF(G11&gt;4.5,"มากที่สุด",IF(G11&gt;3.5,"มาก",IF(G11&gt;2.5,"ปานกลาง",IF(G11&gt;1.5,"น้อย",IF(G11&lt;=1.5,"น้อยที่สุด")))))</f>
        <v>มาก</v>
      </c>
      <c r="K11" s="81"/>
    </row>
    <row r="12" spans="2:11" s="65" customFormat="1">
      <c r="C12" s="190" t="s">
        <v>112</v>
      </c>
      <c r="D12" s="191"/>
      <c r="E12" s="191"/>
      <c r="F12" s="192"/>
      <c r="G12" s="86"/>
      <c r="H12" s="86"/>
      <c r="I12" s="87"/>
    </row>
    <row r="13" spans="2:11" s="65" customFormat="1" ht="23.25" customHeight="1">
      <c r="C13" s="189" t="s">
        <v>113</v>
      </c>
      <c r="D13" s="189"/>
      <c r="E13" s="189"/>
      <c r="F13" s="189"/>
      <c r="G13" s="86">
        <f>DATA!P7</f>
        <v>4.4000000000000004</v>
      </c>
      <c r="H13" s="86">
        <f>DATA!P8</f>
        <v>0.54772255750516674</v>
      </c>
      <c r="I13" s="71" t="str">
        <f t="shared" ref="I13:I16" si="1">IF(G13&gt;4.5,"มากที่สุด",IF(G13&gt;3.5,"มาก",IF(G13&gt;2.5,"ปานกลาง",IF(G13&gt;1.5,"น้อย",IF(G13&lt;=1.5,"น้อยที่สุด")))))</f>
        <v>มาก</v>
      </c>
    </row>
    <row r="14" spans="2:11" s="65" customFormat="1" ht="23.25" customHeight="1">
      <c r="C14" s="189" t="s">
        <v>114</v>
      </c>
      <c r="D14" s="189"/>
      <c r="E14" s="189"/>
      <c r="F14" s="189"/>
      <c r="G14" s="84">
        <f>DATA!Q7</f>
        <v>4.5999999999999996</v>
      </c>
      <c r="H14" s="84">
        <f>DATA!Q8</f>
        <v>0.54772255750516674</v>
      </c>
      <c r="I14" s="85" t="str">
        <f t="shared" si="1"/>
        <v>มากที่สุด</v>
      </c>
    </row>
    <row r="15" spans="2:11" s="65" customFormat="1">
      <c r="C15" s="183" t="s">
        <v>67</v>
      </c>
      <c r="D15" s="184"/>
      <c r="E15" s="184"/>
      <c r="F15" s="185"/>
      <c r="G15" s="82">
        <f>DATA!Q10</f>
        <v>4.5</v>
      </c>
      <c r="H15" s="82">
        <f>DATA!Q9</f>
        <v>0.52704627669472992</v>
      </c>
      <c r="I15" s="83" t="str">
        <f t="shared" si="1"/>
        <v>มาก</v>
      </c>
    </row>
    <row r="16" spans="2:11" s="65" customFormat="1" ht="24" thickBot="1">
      <c r="C16" s="186" t="s">
        <v>10</v>
      </c>
      <c r="D16" s="187"/>
      <c r="E16" s="187"/>
      <c r="F16" s="188"/>
      <c r="G16" s="88">
        <f>DATA!R7</f>
        <v>4.08</v>
      </c>
      <c r="H16" s="88">
        <f>DATA!R8</f>
        <v>1.0770329614269003</v>
      </c>
      <c r="I16" s="89" t="str">
        <f t="shared" si="1"/>
        <v>มาก</v>
      </c>
    </row>
    <row r="17" spans="1:9" s="65" customFormat="1" ht="24" thickTop="1">
      <c r="C17" s="98"/>
      <c r="D17" s="98"/>
      <c r="E17" s="98"/>
      <c r="F17" s="98"/>
      <c r="G17" s="99"/>
      <c r="H17" s="99"/>
      <c r="I17" s="100"/>
    </row>
    <row r="18" spans="1:9" s="4" customFormat="1" ht="24">
      <c r="C18" s="106" t="s">
        <v>100</v>
      </c>
      <c r="D18" s="108"/>
      <c r="E18" s="108"/>
      <c r="F18" s="108"/>
      <c r="G18" s="108"/>
      <c r="H18" s="108"/>
      <c r="I18" s="108"/>
    </row>
    <row r="19" spans="1:9" s="4" customFormat="1" ht="24">
      <c r="C19" s="179" t="s">
        <v>101</v>
      </c>
      <c r="D19" s="180"/>
      <c r="E19" s="180"/>
      <c r="F19" s="180"/>
      <c r="G19" s="180"/>
      <c r="H19" s="180"/>
      <c r="I19" s="180"/>
    </row>
    <row r="20" spans="1:9" s="4" customFormat="1" ht="24">
      <c r="C20" s="119" t="s">
        <v>68</v>
      </c>
      <c r="D20" s="122"/>
      <c r="E20" s="122"/>
      <c r="F20" s="122"/>
      <c r="G20" s="122"/>
      <c r="H20" s="122"/>
      <c r="I20" s="122"/>
    </row>
    <row r="21" spans="1:9" s="4" customFormat="1" ht="24">
      <c r="C21" s="30" t="s">
        <v>69</v>
      </c>
      <c r="D21" s="30"/>
      <c r="E21" s="30"/>
      <c r="F21" s="30"/>
      <c r="G21" s="30"/>
      <c r="H21" s="30"/>
      <c r="I21" s="30"/>
    </row>
    <row r="22" spans="1:9" s="4" customFormat="1" ht="24">
      <c r="C22" s="30" t="s">
        <v>72</v>
      </c>
      <c r="D22" s="119"/>
      <c r="E22" s="119"/>
      <c r="F22" s="119"/>
      <c r="G22" s="119"/>
      <c r="H22" s="119"/>
      <c r="I22" s="119"/>
    </row>
    <row r="23" spans="1:9" s="4" customFormat="1" ht="24">
      <c r="C23" s="30" t="s">
        <v>71</v>
      </c>
      <c r="D23" s="119"/>
      <c r="E23" s="119"/>
      <c r="F23" s="119"/>
      <c r="G23" s="119"/>
      <c r="H23" s="119"/>
      <c r="I23" s="119"/>
    </row>
    <row r="24" spans="1:9" s="4" customFormat="1" ht="24">
      <c r="C24" s="179" t="s">
        <v>73</v>
      </c>
      <c r="D24" s="180"/>
      <c r="E24" s="180"/>
      <c r="F24" s="180"/>
      <c r="G24" s="180"/>
      <c r="H24" s="180"/>
      <c r="I24" s="180"/>
    </row>
    <row r="25" spans="1:9" s="4" customFormat="1" ht="24">
      <c r="C25" s="119" t="s">
        <v>74</v>
      </c>
      <c r="D25" s="122"/>
      <c r="E25" s="122"/>
      <c r="F25" s="122"/>
      <c r="G25" s="122"/>
      <c r="H25" s="122"/>
      <c r="I25" s="122"/>
    </row>
    <row r="26" spans="1:9" s="4" customFormat="1" ht="24">
      <c r="C26" s="119"/>
      <c r="D26" s="122"/>
      <c r="E26" s="122"/>
      <c r="F26" s="122"/>
      <c r="G26" s="122"/>
      <c r="H26" s="122"/>
      <c r="I26" s="122"/>
    </row>
    <row r="27" spans="1:9" s="4" customFormat="1" ht="24">
      <c r="A27" s="5" t="s">
        <v>102</v>
      </c>
    </row>
    <row r="28" spans="1:9" s="4" customFormat="1" ht="24">
      <c r="B28" s="49" t="s">
        <v>75</v>
      </c>
    </row>
    <row r="29" spans="1:9" s="4" customFormat="1" ht="24">
      <c r="B29" s="49"/>
      <c r="C29" s="4" t="s">
        <v>122</v>
      </c>
    </row>
    <row r="30" spans="1:9" s="4" customFormat="1" ht="24">
      <c r="B30" s="49"/>
    </row>
  </sheetData>
  <mergeCells count="18">
    <mergeCell ref="B1:I1"/>
    <mergeCell ref="C4:F5"/>
    <mergeCell ref="G4:G5"/>
    <mergeCell ref="H4:H5"/>
    <mergeCell ref="I4:I5"/>
    <mergeCell ref="C6:F6"/>
    <mergeCell ref="C7:F7"/>
    <mergeCell ref="C11:F11"/>
    <mergeCell ref="G9:G10"/>
    <mergeCell ref="H9:H10"/>
    <mergeCell ref="C19:I19"/>
    <mergeCell ref="C24:I24"/>
    <mergeCell ref="I9:I10"/>
    <mergeCell ref="C15:F15"/>
    <mergeCell ref="C16:F16"/>
    <mergeCell ref="C14:F14"/>
    <mergeCell ref="C12:F12"/>
    <mergeCell ref="C13:F13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สรุปตาราง1-2</vt:lpstr>
      <vt:lpstr>ก่อน-หลัง</vt:lpstr>
      <vt:lpstr>ตาราง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2019-11-25T07:57:41Z</cp:lastPrinted>
  <dcterms:created xsi:type="dcterms:W3CDTF">2014-10-15T08:34:52Z</dcterms:created>
  <dcterms:modified xsi:type="dcterms:W3CDTF">2019-11-25T07:58:24Z</dcterms:modified>
</cp:coreProperties>
</file>