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1"/>
  </bookViews>
  <sheets>
    <sheet name="DATA" sheetId="1" r:id="rId1"/>
    <sheet name="บทสรุป" sheetId="9" r:id="rId2"/>
    <sheet name="สรุปตาราง1-2" sheetId="2" r:id="rId3"/>
    <sheet name="ก่อน-หลัง" sheetId="12" r:id="rId4"/>
    <sheet name="ตาราง 5" sheetId="14" r:id="rId5"/>
    <sheet name="รวมข้อเสนอแนะ" sheetId="3" r:id="rId6"/>
  </sheets>
  <definedNames>
    <definedName name="_xlnm._FilterDatabase" localSheetId="0" hidden="1">DATA!$C$1:$C$116</definedName>
  </definedNames>
  <calcPr calcId="162913"/>
</workbook>
</file>

<file path=xl/calcChain.xml><?xml version="1.0" encoding="utf-8"?>
<calcChain xmlns="http://schemas.openxmlformats.org/spreadsheetml/2006/main">
  <c r="S9" i="1" l="1"/>
  <c r="M11" i="1"/>
  <c r="L9" i="1"/>
  <c r="F39" i="2"/>
  <c r="G39" i="2" s="1"/>
  <c r="E10" i="1"/>
  <c r="F10" i="1"/>
  <c r="G10" i="1"/>
  <c r="D10" i="1"/>
  <c r="E9" i="1"/>
  <c r="F9" i="1"/>
  <c r="G9" i="1"/>
  <c r="F13" i="2"/>
  <c r="C16" i="1"/>
  <c r="G38" i="2" l="1"/>
  <c r="M12" i="1"/>
  <c r="K12" i="1"/>
  <c r="K11" i="1"/>
  <c r="I9" i="1"/>
  <c r="D9" i="1"/>
  <c r="F26" i="2" l="1"/>
  <c r="G25" i="2" l="1"/>
  <c r="G26" i="2"/>
  <c r="G23" i="2"/>
  <c r="G24" i="2"/>
  <c r="C21" i="1"/>
  <c r="D20" i="3"/>
  <c r="AD10" i="1"/>
  <c r="AD9" i="1"/>
  <c r="AC12" i="1"/>
  <c r="AC11" i="1"/>
  <c r="Z12" i="1"/>
  <c r="Z11" i="1"/>
  <c r="X12" i="1"/>
  <c r="X11" i="1"/>
  <c r="U12" i="1"/>
  <c r="U11" i="1"/>
  <c r="R12" i="1"/>
  <c r="R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J9" i="1"/>
  <c r="K9" i="1"/>
  <c r="M9" i="1"/>
  <c r="N9" i="1"/>
  <c r="O9" i="1"/>
  <c r="P9" i="1"/>
  <c r="Q9" i="1"/>
  <c r="R9" i="1"/>
  <c r="T9" i="1"/>
  <c r="U9" i="1"/>
  <c r="V9" i="1"/>
  <c r="W9" i="1"/>
  <c r="X9" i="1"/>
  <c r="Y9" i="1"/>
  <c r="Z9" i="1"/>
  <c r="AA9" i="1"/>
  <c r="AB9" i="1"/>
  <c r="AC9" i="1"/>
  <c r="I10" i="1"/>
  <c r="H28" i="14" l="1"/>
  <c r="H30" i="14"/>
  <c r="G31" i="14"/>
  <c r="H32" i="14"/>
  <c r="G32" i="14"/>
  <c r="H31" i="14"/>
  <c r="G14" i="12" l="1"/>
  <c r="G21" i="12"/>
  <c r="F19" i="12"/>
  <c r="H19" i="12" s="1"/>
  <c r="G26" i="14" l="1"/>
  <c r="H26" i="14"/>
  <c r="F21" i="12"/>
  <c r="F14" i="12"/>
  <c r="G12" i="12"/>
  <c r="G16" i="12"/>
  <c r="G18" i="12"/>
  <c r="G19" i="12"/>
  <c r="H24" i="14"/>
  <c r="H25" i="14"/>
  <c r="H29" i="14"/>
  <c r="F12" i="12"/>
  <c r="F16" i="12"/>
  <c r="F18" i="12"/>
  <c r="G24" i="14"/>
  <c r="G25" i="14"/>
  <c r="G28" i="14"/>
  <c r="G29" i="14"/>
  <c r="G30" i="14"/>
  <c r="F9" i="12" l="1"/>
  <c r="G7" i="14" l="1"/>
  <c r="G22" i="2" l="1"/>
  <c r="H11" i="14" l="1"/>
  <c r="G14" i="14"/>
  <c r="G17" i="14"/>
  <c r="G18" i="14"/>
  <c r="G19" i="14"/>
  <c r="G20" i="14"/>
  <c r="G21" i="14"/>
  <c r="F11" i="12"/>
  <c r="G13" i="14"/>
  <c r="H8" i="14"/>
  <c r="H9" i="14"/>
  <c r="H13" i="14"/>
  <c r="H14" i="14"/>
  <c r="H17" i="14"/>
  <c r="H18" i="14"/>
  <c r="H19" i="14"/>
  <c r="H20" i="14"/>
  <c r="H21" i="14"/>
  <c r="G9" i="12"/>
  <c r="G11" i="12"/>
  <c r="H7" i="14"/>
  <c r="G8" i="14" l="1"/>
  <c r="G9" i="14"/>
  <c r="I32" i="14" l="1"/>
  <c r="I30" i="14"/>
  <c r="I29" i="14"/>
  <c r="I28" i="14"/>
  <c r="I25" i="14"/>
  <c r="I24" i="14"/>
  <c r="I21" i="14"/>
  <c r="I20" i="14"/>
  <c r="I19" i="14"/>
  <c r="I18" i="14"/>
  <c r="I17" i="14"/>
  <c r="I14" i="14"/>
  <c r="I13" i="14"/>
  <c r="I9" i="14"/>
  <c r="I8" i="14"/>
  <c r="I7" i="14"/>
  <c r="H21" i="12"/>
  <c r="H18" i="12"/>
  <c r="H16" i="12"/>
  <c r="I26" i="14" l="1"/>
  <c r="G22" i="14"/>
  <c r="I22" i="14" s="1"/>
  <c r="G15" i="14"/>
  <c r="I15" i="14" s="1"/>
  <c r="I31" i="14" l="1"/>
  <c r="G11" i="14"/>
  <c r="I11" i="14" s="1"/>
  <c r="G12" i="2" l="1"/>
  <c r="H22" i="14"/>
  <c r="G11" i="2" l="1"/>
  <c r="G13" i="2"/>
  <c r="H15" i="14"/>
</calcChain>
</file>

<file path=xl/sharedStrings.xml><?xml version="1.0" encoding="utf-8"?>
<sst xmlns="http://schemas.openxmlformats.org/spreadsheetml/2006/main" count="186" uniqueCount="140">
  <si>
    <t>คณะ</t>
  </si>
  <si>
    <t>web</t>
  </si>
  <si>
    <t>4.1.1</t>
  </si>
  <si>
    <t>4.2.1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</si>
  <si>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</si>
  <si>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</si>
  <si>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</si>
  <si>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</si>
  <si>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</si>
  <si>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</si>
  <si>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</si>
  <si>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</si>
  <si>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</si>
  <si>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</si>
  <si>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</si>
  <si>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</si>
  <si>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</si>
  <si>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</si>
  <si>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</si>
  <si>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</si>
  <si>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</si>
  <si>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</si>
  <si>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</si>
  <si>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</si>
  <si>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</si>
  <si>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</si>
  <si>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</si>
  <si>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</si>
  <si>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</si>
  <si>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</si>
  <si>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ความถี่</t>
  </si>
  <si>
    <t>บทสรุปสำหรับผู้บริหาร</t>
  </si>
  <si>
    <t>- 3 -</t>
  </si>
  <si>
    <t>- 2 -</t>
  </si>
  <si>
    <t>4.1.2</t>
  </si>
  <si>
    <t>4.2.2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</si>
  <si>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</si>
  <si>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</si>
  <si>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</si>
  <si>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</si>
  <si>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- 4 -</t>
  </si>
  <si>
    <t xml:space="preserve">       เฉลี่ยรวมด้านคุณภาพการให้บริการ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</si>
  <si>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</si>
  <si>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</si>
  <si>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(ตอบได้มากกว่า 1 ข้อ)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</si>
  <si>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</si>
  <si>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>4.1.3</t>
  </si>
  <si>
    <t>4.2.3</t>
  </si>
  <si>
    <t xml:space="preserve"> </t>
  </si>
  <si>
    <t>4.1.2 ระบบการเขียนวิทยานิพนธ์อิเล็กทรอนิกส์</t>
  </si>
  <si>
    <t xml:space="preserve">   1.3  ความเหมาะสมของระยะเวลาในการจัดโครงการ</t>
  </si>
  <si>
    <t>4. ด้านคุณภาพการให้บริการ (โครงการอบรมการเขียนโปรแกรม iThesis)</t>
  </si>
  <si>
    <t xml:space="preserve">   5.2 เนื้อหาสาระของเอกสารประกอบการอบรมตรงตามเนื้อหาในการอบรม
</t>
  </si>
  <si>
    <t>อิเล็กทรอนิกส์</t>
  </si>
  <si>
    <t xml:space="preserve">4.1.1 ภาพรวมการทำงานของระบบการเขียนวิทยานิพนธ์ </t>
  </si>
  <si>
    <t>4.1.3 บทบาทอาจารย์ที่ปรึกษาบนระบบการเขียนวิทยานิพนธ์</t>
  </si>
  <si>
    <t xml:space="preserve">4.2.1 ภาพรวมการทำงานของระบบการเขียนวิทยานิพนธ์ </t>
  </si>
  <si>
    <t>4.2.2 ระบบการเขียนวิทยานิพนธ์อิเล็กทรอนิกส์</t>
  </si>
  <si>
    <t>4.2.3 บทบาทอาจารย์ที่ปรึกษาบนระบบการเขียนวิทยานิพนธ์</t>
  </si>
  <si>
    <t>1. ด้านกระบวนการและขั้นตอนการให้บริการ</t>
  </si>
  <si>
    <t>website บัณฑิตวิทยาลัย</t>
  </si>
  <si>
    <t>จากตาราง 1  แสดงจำนวนและร้อยละของผู้ตอบแบบสอบถาม จำแนกตามสถานภาพ พบว่า</t>
  </si>
  <si>
    <t xml:space="preserve">ผลการประเมินโครงการอบรมการใช้งานระบบสารสนเทศของบัณฑิตวิทยาลัย (iThesis) 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</si>
  <si>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</si>
  <si>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ข้อเสนอแนะการจัดโครงการอบรมการใช้งานระบบสารสนเทศของบัณฑิตวิทยาลัย (iThesis) ในครั้งต่อไป</t>
  </si>
  <si>
    <t>ผลการประเมินโครงการอบรมการใช้งานระบบสารสนเทศของบัณฑิตวิทยาลัย (iThesis)</t>
  </si>
  <si>
    <t xml:space="preserve">เพื่อสร้างความรู้ความเข้าใจให้กับนิสิตบัณฑิตศึกษา เกี่ยวกับวิธีการเขียนวิทยานิพนธ์ด้วยระบบ (iThesis) </t>
  </si>
  <si>
    <t xml:space="preserve">   2.1 เจ้าหน้าที่ให้บริการด้วยความเต็มใจ  ยิ้มแย้มแจ่มใส</t>
  </si>
  <si>
    <t xml:space="preserve">   2.2 เจ้าหน้าที่ให้บริการด้วยความรวดเร็ว</t>
  </si>
  <si>
    <t xml:space="preserve">   4.3  ความรู้ และความสามารถในการถ่ายทอดความรู้ของวิทยากร 
</t>
  </si>
  <si>
    <t xml:space="preserve">   4.4  การเข้ารับการอบรมฯ ในครั้งนี้เป็นประโยชน์ต่อท่านอยู่ระดับใด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</si>
  <si>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</si>
  <si>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</si>
  <si>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rPr>
        <b/>
        <i/>
        <sz val="16"/>
        <rFont val="TH SarabunPSK"/>
        <family val="2"/>
      </rPr>
      <t>ตาราง 4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</si>
  <si>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r>
      <rPr>
        <b/>
        <sz val="16"/>
        <rFont val="TH SarabunPSK"/>
        <family val="2"/>
      </rPr>
      <t xml:space="preserve">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</si>
  <si>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</si>
  <si>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ความคิดเห็นเกี่ยวกับการจัดโครงการอบรมการใช้งานระบบสารสนเทศของบัณฑิตวิทยาลัย (iThesis) </t>
  </si>
  <si>
    <t xml:space="preserve">ตามลำดับ ในทำนองเดียวกันกับเรื่องระบบการเขียนวิทยานิพนธ์อิเล็กทรอนิกส์ ผู้เข้าร่วมโครงการมีความรู้ </t>
  </si>
  <si>
    <t>มาก</t>
  </si>
  <si>
    <t xml:space="preserve">ในวันอังคารที่ 22 ตุลาคม 2562 </t>
  </si>
  <si>
    <t>ณ ห้องประชุม TA 110 บัณฑิตวิทยาลัย มหาวิทยาลัยนเรศวร</t>
  </si>
  <si>
    <t xml:space="preserve">   1.2  ความเหมาะสมของวันจัดโครงการ (วันอังคารที่ 22 ตุลาคม 2562)</t>
  </si>
  <si>
    <t xml:space="preserve">         (เวลา 13.00 - 17.00 น.)</t>
  </si>
  <si>
    <t>บัณฑิตวิทยาลัย มหาวิทยาลัยนเรศวร ในภาพรวมพบว่า ผู้เข้าร่วมโครงการฯ มีความคิดเห็น</t>
  </si>
  <si>
    <t xml:space="preserve">ระบบสารสนเทศของบัณฑิตวิทยาลัย (iThesis) ในวันอังคารที่ 22 ตุลาคม 2562 ณ ห้องประชุม TA 110 </t>
  </si>
  <si>
    <t>นิสิตระดับปริญญาเอก</t>
  </si>
  <si>
    <t>เทคโนโลยีและสื่อสารการศึกษา</t>
  </si>
  <si>
    <t>นิสิตระดับปริญญาโท</t>
  </si>
  <si>
    <t>เฟสบุ๊ค</t>
  </si>
  <si>
    <t>ช่วงเวลา</t>
  </si>
  <si>
    <t>บ่าย</t>
  </si>
  <si>
    <t>วิทยาศาสตร์และเทคโนโลยีการอาหาร</t>
  </si>
  <si>
    <t>อาจารย์</t>
  </si>
  <si>
    <t>ชีวเวชศาสตร์</t>
  </si>
  <si>
    <t>ควรจัดอบรมต่อไปเรื่อยๆ เพื่อให้นิสิตเข้าใจมากขึ้น เพราะต้องลงมือปฏิบัติ</t>
  </si>
  <si>
    <t>ถึงจะทราบถึงปัญญา</t>
  </si>
  <si>
    <t xml:space="preserve">                   ควรจัดอบรมต่อไปเรื่อยๆ เพื่อให้นิสิตเข้าใจมากขึ้น เพราะต้องลงมือปฏิบัติถึงจะทราบถึงปัญญา</t>
  </si>
  <si>
    <r>
      <rPr>
        <b/>
        <i/>
        <sz val="15"/>
        <color theme="1"/>
        <rFont val="TH SarabunPSK"/>
        <family val="2"/>
      </rPr>
      <t>ตาราง 5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7)</t>
    </r>
  </si>
  <si>
    <t>(N = 7)</t>
  </si>
  <si>
    <t>สาขาวิชา</t>
  </si>
  <si>
    <t>คิดเป็นร้อยละ 28.57</t>
  </si>
  <si>
    <t>Facebook บัณฑิตวิทยาลัย</t>
  </si>
  <si>
    <t>ช่วงบ่าย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</si>
  <si>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จำแนกตามการอบรมช่วงเวลา</t>
    </r>
  </si>
  <si>
    <t>พบว่า ผู้ตอบแบบสอบถามเข้ารับการอบรมช่วงบ่าย คิดเป็นร้อยละ 100.00</t>
  </si>
  <si>
    <t>ที่จัดในโครงการฯ ภาพรวม อยู่ในระดับมาก (ค่าเฉลี่ย 3.33)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</si>
  <si>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4.33) </t>
  </si>
  <si>
    <t>อยู่ในระดับมาก (ค่าเฉลี่ย 4.46)</t>
  </si>
  <si>
    <t>รองลงมาคือ ด้านคุณภาพการให้บริการ (ค่าเฉลี่ย 4.50) และด้านสิ่งอำนวยความสะดวก</t>
  </si>
  <si>
    <t xml:space="preserve">(ค่าเฉลี่ย 4.46) เมื่อพิจารณารายข้อแล้ว พบว่า ข้อที่มีค่าเฉลี่ยสูงที่สุดคือ เจ้าหน้าที่ให้บริการ </t>
  </si>
  <si>
    <t>ด้วยความเต็มใจยิ้มแย้มแจ่มใส เจ้าหน้าที่ให้บริการด้วยความรวดเร็ว ความชัดเจนของระบบเสียง</t>
  </si>
  <si>
    <t xml:space="preserve">ในการลงทะเบียนความสะอาดของสถานที่จัดอบรม และการเข้ารับการอบรมฯ ในครั้งนี้เป็นประโยชน์ </t>
  </si>
  <si>
    <t>(ค่าเฉลี่ย 4.57)</t>
  </si>
  <si>
    <t xml:space="preserve">- 5 - </t>
  </si>
  <si>
    <t xml:space="preserve">          จากตาราง 5 พบว่า ผู้ตอบแบบสอบถามมีความคิดเห็นเกี่ยวกับการจัดโครงการอบรมการใช้งาน</t>
  </si>
  <si>
    <t xml:space="preserve">          เมื่อพิจารณารายด้านแล้ว พบว่า ด้านเจ้าหน้าที่ผู้ให้บริการ มีค่าเฉลี่ยสูงสุด (ค่าเฉลี่ย 4.71) </t>
  </si>
  <si>
    <t>ส่วนใหญ่ผู้ตอบแบบสอบถามนิสิตระดับปริญญาโท คิดเป็นร้อยละ 71.43 รองลงได้แก่ นิสิตระดับปริญญาเอก</t>
  </si>
  <si>
    <t>ภายในห้องอบรมและความสว่างภายในห้องอบรม (ค่าเฉลี่ย 4.71) รองลงมาได้แก่ ความสะดวก</t>
  </si>
  <si>
    <t>เป้าหมายผู้เข้าร่วมโครงการ จำนวน 15 คน มีผู้เข้าร่วมโครงการจำนวน 7 คน ผู้ตอบแบบสอบถาม</t>
  </si>
  <si>
    <t>ระดับปริญญาโท คิดเป็นร้อยละ 71.43 รองลงมาได้แก่ นิสิตระดับปริญญาเอก คิดเป็นร้อยละ 28.57</t>
  </si>
  <si>
    <t>จากตาราง 3 แสดงจำนวนและร้อยละของผู้ตอบแบบสอบถาม จำแนกตามการอบรมช่วงเวลา</t>
  </si>
  <si>
    <t xml:space="preserve">          คิดป็นร้อยละ 10.00 ผู้ตอบแบบสอบถามทราบข้อมูลการดำเนินโครงการจำแนกตามการอบรม</t>
  </si>
  <si>
    <t xml:space="preserve">          ช่วงเวลา พบว่า ผู้ตอบแบบสอบถามเข้ารับการอบรมช่วงบ่าย คิดเป็นร้อยละ 100.00</t>
  </si>
  <si>
    <t xml:space="preserve">เมื่อเทียบกับก่อนการเข้ารับการอบรม อยู่ในระดับมาก (ค่าเฉลี่ย 3.33) 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</si>
  <si>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4.33)</t>
  </si>
  <si>
    <t>อยู่ในระดับมาก (ค่าเฉลี่ย 4.33) เมื่อพิจารณารายข้อพบว่า ผู้เข้าร่วมโครงการมีความรู้เรื่องบทบาทอาจารย์</t>
  </si>
  <si>
    <t xml:space="preserve">ภาพรวมอยู่ในระดับมาก (ค่าเฉลี่ย 3.33) และหลังเข้ารับการอบรมค่าเฉลี่ยความรู้ ความเข้าใจสูงขึ้น </t>
  </si>
  <si>
    <t>จำนวนทั้งสิ้น 7 คน คิดเป็นร้อยละ 100.00 ของผู้เข้าร่วมโครงการ โดยผู้เข้าร่วมโครงการเป็นนิสิต</t>
  </si>
  <si>
    <t>อาจารย์ที่ปรึกษา</t>
  </si>
  <si>
    <t xml:space="preserve">          บัณฑิตวิทยาลัย และคณะที่สังกัดมากที่สุด คิดเป็นร้อยละ 30.00 รองลงมาได้แก่ อาจารย์ที่ปรึกษา </t>
  </si>
  <si>
    <t xml:space="preserve">            เพิ่มมากขึ้นเช่นเดียวกัน (ค่าเฉลี่ยก่อน 3.29) (ค่าเฉลี่ยหลัง 4.29) ตามลำดับ</t>
  </si>
  <si>
    <r>
      <rPr>
        <b/>
        <sz val="16"/>
        <rFont val="TH SarabunPSK"/>
        <family val="2"/>
      </rPr>
      <t xml:space="preserve">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</si>
  <si>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 xml:space="preserve">          จากการจัดโครงการอบรมการใช้งานระบบสารสนเทศของบัณฑิตวิทยาลัย (iThesis) ในวันอังคารที่ </t>
  </si>
  <si>
    <t xml:space="preserve">22 ตุลาคม 2562 ณ ห้องประชุม TA 110 บัณฑิตวิทยาลัย มหาวิทยาลัยนเรศวร โดยมีวัตถุประสงค์ </t>
  </si>
  <si>
    <t xml:space="preserve">          ผู้ตอบแบบสอบถามทราบข้อมูลการดำเนินโครงการจาก website บัณฑิตวิทยาลัย Facebook </t>
  </si>
  <si>
    <t>จากตาราง 2  แสดงจำนวนและร้อยละของผู้ตอบแบบสอบถาม จำแนกตามการประชาสัมพันธ์</t>
  </si>
  <si>
    <t xml:space="preserve">โครงการฯ พบว่า ผู้ตอบแบบสอบถามทราบข้อมูลจากการจัดโครงการฯ จาก website บัณฑิตวิทยาลัย </t>
  </si>
  <si>
    <t xml:space="preserve">Facebook บัณฑิตวิทยาลัย และคณะที่สังกัดมากที่สุด คิดเป็นร้อยละ 30.00 รองลงมาได้แก่ </t>
  </si>
  <si>
    <t>อาจารย์ที่ปรึกษา คิดป็นร้อยละ 10.00</t>
  </si>
  <si>
    <t xml:space="preserve">ที่ปรึกษาบนระบบการเขียนวิทยานิพนธ์อิเล็กทรอนิกส์เพิ่มมากขึ้น (ค่าเฉลี่ยก่อน 3.57) (ค่าเฉลี่ยหลัง 4.43)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</si>
</sst>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u/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sz val="16"/>
      <name val="TH Sarabun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FDA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1" fillId="0" borderId="0" xfId="0" applyFont="1" applyAlignment="1"/>
    <xf numFmtId="0" fontId="10" fillId="0" borderId="0" xfId="0" applyFont="1"/>
    <xf numFmtId="0" fontId="3" fillId="0" borderId="0" xfId="0" applyFont="1" applyAlignment="1"/>
    <xf numFmtId="0" fontId="11" fillId="0" borderId="0" xfId="0" applyFont="1"/>
    <xf numFmtId="0" fontId="1" fillId="0" borderId="0" xfId="0" applyFont="1" applyAlignment="1">
      <alignment horizontal="center"/>
    </xf>
    <xf numFmtId="0" fontId="12" fillId="0" borderId="0" xfId="0" applyFont="1"/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Alignment="1"/>
    <xf numFmtId="0" fontId="9" fillId="5" borderId="0" xfId="0" applyFont="1" applyFill="1" applyAlignment="1">
      <alignment wrapText="1"/>
    </xf>
    <xf numFmtId="2" fontId="6" fillId="0" borderId="7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left" indent="5"/>
    </xf>
    <xf numFmtId="0" fontId="18" fillId="0" borderId="0" xfId="0" applyFont="1"/>
    <xf numFmtId="0" fontId="14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9" fillId="6" borderId="0" xfId="0" applyFont="1" applyFill="1" applyAlignment="1">
      <alignment wrapText="1"/>
    </xf>
    <xf numFmtId="0" fontId="19" fillId="0" borderId="13" xfId="0" applyFont="1" applyBorder="1" applyAlignment="1">
      <alignment horizontal="center" wrapText="1"/>
    </xf>
    <xf numFmtId="0" fontId="9" fillId="7" borderId="0" xfId="0" applyFont="1" applyFill="1" applyAlignment="1">
      <alignment wrapText="1"/>
    </xf>
    <xf numFmtId="0" fontId="1" fillId="0" borderId="0" xfId="0" applyFont="1" applyAlignment="1">
      <alignment horizontal="left" indent="5"/>
    </xf>
    <xf numFmtId="0" fontId="6" fillId="0" borderId="0" xfId="0" applyFont="1"/>
    <xf numFmtId="49" fontId="2" fillId="0" borderId="0" xfId="0" applyNumberFormat="1" applyFont="1" applyAlignment="1"/>
    <xf numFmtId="0" fontId="1" fillId="0" borderId="0" xfId="0" applyFont="1" applyAlignment="1">
      <alignment horizontal="left" indent="5"/>
    </xf>
    <xf numFmtId="0" fontId="9" fillId="8" borderId="0" xfId="0" applyFont="1" applyFill="1" applyAlignment="1">
      <alignment wrapText="1"/>
    </xf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wrapText="1"/>
    </xf>
    <xf numFmtId="0" fontId="6" fillId="0" borderId="13" xfId="0" applyFont="1" applyBorder="1" applyAlignment="1">
      <alignment horizontal="center" vertical="top"/>
    </xf>
    <xf numFmtId="0" fontId="19" fillId="10" borderId="13" xfId="0" applyFont="1" applyFill="1" applyBorder="1" applyAlignment="1">
      <alignment horizontal="center" wrapText="1"/>
    </xf>
    <xf numFmtId="2" fontId="8" fillId="9" borderId="13" xfId="0" applyNumberFormat="1" applyFont="1" applyFill="1" applyBorder="1" applyAlignment="1">
      <alignment wrapText="1"/>
    </xf>
    <xf numFmtId="2" fontId="6" fillId="9" borderId="13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20" fillId="0" borderId="13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11" borderId="13" xfId="0" applyFont="1" applyFill="1" applyBorder="1" applyAlignment="1">
      <alignment wrapText="1"/>
    </xf>
    <xf numFmtId="0" fontId="1" fillId="0" borderId="10" xfId="0" applyFont="1" applyBorder="1"/>
    <xf numFmtId="49" fontId="1" fillId="0" borderId="0" xfId="0" applyNumberFormat="1" applyFont="1" applyAlignment="1">
      <alignment horizontal="center"/>
    </xf>
    <xf numFmtId="2" fontId="1" fillId="0" borderId="23" xfId="0" applyNumberFormat="1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/>
    <xf numFmtId="0" fontId="22" fillId="0" borderId="29" xfId="0" applyFont="1" applyBorder="1"/>
    <xf numFmtId="0" fontId="22" fillId="0" borderId="30" xfId="0" applyFont="1" applyBorder="1"/>
    <xf numFmtId="0" fontId="22" fillId="0" borderId="28" xfId="0" applyFont="1" applyBorder="1"/>
    <xf numFmtId="0" fontId="22" fillId="0" borderId="25" xfId="0" applyFont="1" applyBorder="1"/>
    <xf numFmtId="0" fontId="22" fillId="0" borderId="26" xfId="0" applyFont="1" applyBorder="1"/>
    <xf numFmtId="0" fontId="22" fillId="0" borderId="27" xfId="0" applyFont="1" applyBorder="1"/>
    <xf numFmtId="2" fontId="24" fillId="0" borderId="9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2" fontId="22" fillId="0" borderId="0" xfId="0" applyNumberFormat="1" applyFont="1"/>
    <xf numFmtId="2" fontId="24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2" fontId="23" fillId="0" borderId="13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2" fontId="2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24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/>
    <xf numFmtId="0" fontId="25" fillId="11" borderId="13" xfId="0" applyFont="1" applyFill="1" applyBorder="1" applyAlignment="1">
      <alignment wrapText="1"/>
    </xf>
    <xf numFmtId="2" fontId="6" fillId="9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wrapText="1"/>
    </xf>
    <xf numFmtId="0" fontId="19" fillId="12" borderId="13" xfId="0" applyFont="1" applyFill="1" applyBorder="1" applyAlignment="1">
      <alignment horizontal="center" wrapText="1"/>
    </xf>
    <xf numFmtId="0" fontId="20" fillId="12" borderId="13" xfId="0" applyFont="1" applyFill="1" applyBorder="1" applyAlignment="1">
      <alignment wrapText="1"/>
    </xf>
    <xf numFmtId="0" fontId="6" fillId="9" borderId="13" xfId="0" applyFont="1" applyFill="1" applyBorder="1" applyAlignment="1">
      <alignment horizontal="right"/>
    </xf>
    <xf numFmtId="2" fontId="8" fillId="0" borderId="0" xfId="0" applyNumberFormat="1" applyFont="1" applyAlignment="1">
      <alignment wrapText="1"/>
    </xf>
    <xf numFmtId="0" fontId="26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7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0" fillId="0" borderId="1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2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DA5"/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18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18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25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18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16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17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18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18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18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18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25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25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26</xdr:row>
      <xdr:rowOff>158948</xdr:rowOff>
    </xdr:from>
    <xdr:ext cx="65" cy="172227"/>
    <xdr:sp macro="" textlink="">
      <xdr:nvSpPr>
        <xdr:cNvPr id="14" name="TextBox 13"/>
        <xdr:cNvSpPr txBox="1"/>
      </xdr:nvSpPr>
      <xdr:spPr>
        <a:xfrm>
          <a:off x="7085409" y="73324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21</xdr:row>
      <xdr:rowOff>95250</xdr:rowOff>
    </xdr:from>
    <xdr:ext cx="184731" cy="264560"/>
    <xdr:sp macro="" textlink="">
      <xdr:nvSpPr>
        <xdr:cNvPr id="31" name="TextBox 30"/>
        <xdr:cNvSpPr txBox="1"/>
      </xdr:nvSpPr>
      <xdr:spPr>
        <a:xfrm>
          <a:off x="4826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22</xdr:row>
      <xdr:rowOff>69652</xdr:rowOff>
    </xdr:from>
    <xdr:ext cx="156036" cy="172227"/>
    <xdr:sp macro="" textlink="">
      <xdr:nvSpPr>
        <xdr:cNvPr id="32" name="TextBox 31"/>
        <xdr:cNvSpPr txBox="1"/>
      </xdr:nvSpPr>
      <xdr:spPr>
        <a:xfrm>
          <a:off x="1778794" y="788015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20</xdr:row>
      <xdr:rowOff>57745</xdr:rowOff>
    </xdr:from>
    <xdr:ext cx="65" cy="172227"/>
    <xdr:sp macro="" textlink="">
      <xdr:nvSpPr>
        <xdr:cNvPr id="33" name="TextBox 32"/>
        <xdr:cNvSpPr txBox="1"/>
      </xdr:nvSpPr>
      <xdr:spPr>
        <a:xfrm>
          <a:off x="1553765" y="725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21</xdr:row>
      <xdr:rowOff>69650</xdr:rowOff>
    </xdr:from>
    <xdr:ext cx="65" cy="172227"/>
    <xdr:sp macro="" textlink="">
      <xdr:nvSpPr>
        <xdr:cNvPr id="34" name="TextBox 33"/>
        <xdr:cNvSpPr txBox="1"/>
      </xdr:nvSpPr>
      <xdr:spPr>
        <a:xfrm>
          <a:off x="513161" y="757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22</xdr:row>
      <xdr:rowOff>57744</xdr:rowOff>
    </xdr:from>
    <xdr:ext cx="65" cy="172227"/>
    <xdr:sp macro="" textlink="">
      <xdr:nvSpPr>
        <xdr:cNvPr id="35" name="TextBox 34"/>
        <xdr:cNvSpPr txBox="1"/>
      </xdr:nvSpPr>
      <xdr:spPr>
        <a:xfrm>
          <a:off x="1098946" y="78682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6"/>
  <sheetViews>
    <sheetView topLeftCell="J1" zoomScale="160" zoomScaleNormal="160" workbookViewId="0">
      <selection activeCell="X11" sqref="X11"/>
    </sheetView>
  </sheetViews>
  <sheetFormatPr defaultColWidth="15" defaultRowHeight="24"/>
  <cols>
    <col min="1" max="1" width="4.42578125" style="13" bestFit="1" customWidth="1"/>
    <col min="2" max="2" width="31.28515625" style="13" customWidth="1"/>
    <col min="3" max="3" width="36.5703125" style="13" customWidth="1"/>
    <col min="4" max="4" width="7" style="13" customWidth="1"/>
    <col min="5" max="5" width="5.7109375" style="13" bestFit="1" customWidth="1"/>
    <col min="6" max="6" width="6" style="13" bestFit="1" customWidth="1"/>
    <col min="7" max="7" width="6" style="13" customWidth="1"/>
    <col min="8" max="8" width="6.42578125" style="13" bestFit="1" customWidth="1"/>
    <col min="9" max="10" width="5.140625" style="57" bestFit="1" customWidth="1"/>
    <col min="11" max="11" width="5.5703125" style="57" bestFit="1" customWidth="1"/>
    <col min="12" max="18" width="5.140625" style="13" bestFit="1" customWidth="1"/>
    <col min="19" max="19" width="6.28515625" style="16" customWidth="1"/>
    <col min="20" max="20" width="6.28515625" style="16" bestFit="1" customWidth="1"/>
    <col min="21" max="22" width="6.28515625" style="64" bestFit="1" customWidth="1"/>
    <col min="23" max="24" width="6.28515625" style="43" bestFit="1" customWidth="1"/>
    <col min="25" max="26" width="5.140625" style="59" bestFit="1" customWidth="1"/>
    <col min="27" max="27" width="5.140625" style="59" customWidth="1"/>
    <col min="28" max="28" width="5.140625" style="59" bestFit="1" customWidth="1"/>
    <col min="29" max="30" width="5" style="13" bestFit="1" customWidth="1"/>
    <col min="31" max="16384" width="15" style="13"/>
  </cols>
  <sheetData>
    <row r="1" spans="1:44" s="58" customFormat="1" ht="27.75">
      <c r="A1" s="58" t="s">
        <v>29</v>
      </c>
      <c r="B1" s="58" t="s">
        <v>5</v>
      </c>
      <c r="C1" s="58" t="s">
        <v>99</v>
      </c>
      <c r="D1" s="126" t="s">
        <v>1</v>
      </c>
      <c r="E1" s="126" t="s">
        <v>88</v>
      </c>
      <c r="F1" s="126" t="s">
        <v>0</v>
      </c>
      <c r="G1" s="126" t="s">
        <v>92</v>
      </c>
      <c r="H1" s="126" t="s">
        <v>89</v>
      </c>
      <c r="I1" s="70">
        <v>1.1000000000000001</v>
      </c>
      <c r="J1" s="70">
        <v>1.2</v>
      </c>
      <c r="K1" s="70">
        <v>1.3</v>
      </c>
      <c r="L1" s="122">
        <v>2.1</v>
      </c>
      <c r="M1" s="122">
        <v>2.2000000000000002</v>
      </c>
      <c r="N1" s="70">
        <v>3.1</v>
      </c>
      <c r="O1" s="70">
        <v>3.2</v>
      </c>
      <c r="P1" s="70">
        <v>3.3</v>
      </c>
      <c r="Q1" s="70">
        <v>3.4</v>
      </c>
      <c r="R1" s="70">
        <v>3.5</v>
      </c>
      <c r="S1" s="122" t="s">
        <v>2</v>
      </c>
      <c r="T1" s="122" t="s">
        <v>34</v>
      </c>
      <c r="U1" s="122" t="s">
        <v>46</v>
      </c>
      <c r="V1" s="70" t="s">
        <v>3</v>
      </c>
      <c r="W1" s="70" t="s">
        <v>35</v>
      </c>
      <c r="X1" s="70" t="s">
        <v>47</v>
      </c>
      <c r="Y1" s="122">
        <v>4.3</v>
      </c>
      <c r="Z1" s="122">
        <v>4.4000000000000004</v>
      </c>
      <c r="AA1" s="70">
        <v>5.0999999999999996</v>
      </c>
      <c r="AB1" s="70">
        <v>5.2</v>
      </c>
      <c r="AC1" s="70">
        <v>5.3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 s="78" customFormat="1">
      <c r="A2" s="77">
        <v>1</v>
      </c>
      <c r="B2" s="77" t="s">
        <v>85</v>
      </c>
      <c r="C2" s="77" t="s">
        <v>86</v>
      </c>
      <c r="D2" s="77">
        <v>1</v>
      </c>
      <c r="E2" s="77">
        <v>0</v>
      </c>
      <c r="F2" s="77">
        <v>0</v>
      </c>
      <c r="G2" s="77">
        <v>0</v>
      </c>
      <c r="H2" s="145" t="s">
        <v>90</v>
      </c>
      <c r="I2" s="121">
        <v>5</v>
      </c>
      <c r="J2" s="121">
        <v>5</v>
      </c>
      <c r="K2" s="121">
        <v>5</v>
      </c>
      <c r="L2" s="123">
        <v>5</v>
      </c>
      <c r="M2" s="123">
        <v>5</v>
      </c>
      <c r="N2" s="121">
        <v>5</v>
      </c>
      <c r="O2" s="121">
        <v>5</v>
      </c>
      <c r="P2" s="121">
        <v>5</v>
      </c>
      <c r="Q2" s="121">
        <v>5</v>
      </c>
      <c r="R2" s="121">
        <v>5</v>
      </c>
      <c r="S2" s="123">
        <v>2</v>
      </c>
      <c r="T2" s="123">
        <v>2</v>
      </c>
      <c r="U2" s="123">
        <v>5</v>
      </c>
      <c r="V2" s="121">
        <v>4</v>
      </c>
      <c r="W2" s="121">
        <v>4</v>
      </c>
      <c r="X2" s="121">
        <v>5</v>
      </c>
      <c r="Y2" s="123">
        <v>5</v>
      </c>
      <c r="Z2" s="123">
        <v>5</v>
      </c>
      <c r="AA2" s="121">
        <v>5</v>
      </c>
      <c r="AB2" s="121">
        <v>5</v>
      </c>
      <c r="AC2" s="121">
        <v>5</v>
      </c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78" customFormat="1">
      <c r="A3" s="77">
        <v>2</v>
      </c>
      <c r="B3" s="77" t="s">
        <v>87</v>
      </c>
      <c r="C3" s="77" t="s">
        <v>86</v>
      </c>
      <c r="D3" s="77">
        <v>0</v>
      </c>
      <c r="E3" s="77">
        <v>1</v>
      </c>
      <c r="F3" s="77">
        <v>0</v>
      </c>
      <c r="G3" s="77">
        <v>0</v>
      </c>
      <c r="H3" s="145" t="s">
        <v>90</v>
      </c>
      <c r="I3" s="121">
        <v>5</v>
      </c>
      <c r="J3" s="121">
        <v>5</v>
      </c>
      <c r="K3" s="121">
        <v>5</v>
      </c>
      <c r="L3" s="123">
        <v>5</v>
      </c>
      <c r="M3" s="123">
        <v>5</v>
      </c>
      <c r="N3" s="121">
        <v>5</v>
      </c>
      <c r="O3" s="121">
        <v>5</v>
      </c>
      <c r="P3" s="121">
        <v>5</v>
      </c>
      <c r="Q3" s="121">
        <v>5</v>
      </c>
      <c r="R3" s="121">
        <v>5</v>
      </c>
      <c r="S3" s="123">
        <v>5</v>
      </c>
      <c r="T3" s="123">
        <v>5</v>
      </c>
      <c r="U3" s="123">
        <v>5</v>
      </c>
      <c r="V3" s="121">
        <v>5</v>
      </c>
      <c r="W3" s="121">
        <v>5</v>
      </c>
      <c r="X3" s="121">
        <v>5</v>
      </c>
      <c r="Y3" s="123">
        <v>5</v>
      </c>
      <c r="Z3" s="123">
        <v>5</v>
      </c>
      <c r="AA3" s="121">
        <v>5</v>
      </c>
      <c r="AB3" s="121">
        <v>5</v>
      </c>
      <c r="AC3" s="121">
        <v>5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78" customFormat="1">
      <c r="A4" s="77">
        <v>3</v>
      </c>
      <c r="B4" s="77" t="s">
        <v>87</v>
      </c>
      <c r="C4" s="77" t="s">
        <v>91</v>
      </c>
      <c r="D4" s="77">
        <v>0</v>
      </c>
      <c r="E4" s="77">
        <v>1</v>
      </c>
      <c r="F4" s="77">
        <v>1</v>
      </c>
      <c r="G4" s="77">
        <v>1</v>
      </c>
      <c r="H4" s="145" t="s">
        <v>90</v>
      </c>
      <c r="I4" s="121">
        <v>4</v>
      </c>
      <c r="J4" s="121">
        <v>4</v>
      </c>
      <c r="K4" s="121">
        <v>4</v>
      </c>
      <c r="L4" s="123">
        <v>4</v>
      </c>
      <c r="M4" s="123">
        <v>4</v>
      </c>
      <c r="N4" s="121">
        <v>3</v>
      </c>
      <c r="O4" s="121">
        <v>2</v>
      </c>
      <c r="P4" s="121">
        <v>4</v>
      </c>
      <c r="Q4" s="121">
        <v>4</v>
      </c>
      <c r="R4" s="121">
        <v>3</v>
      </c>
      <c r="S4" s="123">
        <v>3</v>
      </c>
      <c r="T4" s="123">
        <v>3</v>
      </c>
      <c r="U4" s="123">
        <v>2</v>
      </c>
      <c r="V4" s="121">
        <v>4</v>
      </c>
      <c r="W4" s="121">
        <v>4</v>
      </c>
      <c r="X4" s="121">
        <v>4</v>
      </c>
      <c r="Y4" s="123">
        <v>3</v>
      </c>
      <c r="Z4" s="123">
        <v>3</v>
      </c>
      <c r="AA4" s="121">
        <v>3</v>
      </c>
      <c r="AB4" s="121">
        <v>3</v>
      </c>
      <c r="AC4" s="121">
        <v>3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s="78" customFormat="1">
      <c r="A5" s="77">
        <v>4</v>
      </c>
      <c r="B5" s="77" t="s">
        <v>87</v>
      </c>
      <c r="C5" s="77" t="s">
        <v>86</v>
      </c>
      <c r="D5" s="77">
        <v>0</v>
      </c>
      <c r="E5" s="77">
        <v>1</v>
      </c>
      <c r="F5" s="77">
        <v>1</v>
      </c>
      <c r="G5" s="77">
        <v>0</v>
      </c>
      <c r="H5" s="145" t="s">
        <v>90</v>
      </c>
      <c r="I5" s="121">
        <v>5</v>
      </c>
      <c r="J5" s="121">
        <v>3</v>
      </c>
      <c r="K5" s="121">
        <v>3</v>
      </c>
      <c r="L5" s="123">
        <v>5</v>
      </c>
      <c r="M5" s="123">
        <v>5</v>
      </c>
      <c r="N5" s="121">
        <v>4</v>
      </c>
      <c r="O5" s="121">
        <v>4</v>
      </c>
      <c r="P5" s="121">
        <v>4</v>
      </c>
      <c r="Q5" s="121">
        <v>4</v>
      </c>
      <c r="R5" s="121">
        <v>4</v>
      </c>
      <c r="S5" s="123">
        <v>1</v>
      </c>
      <c r="T5" s="123">
        <v>1</v>
      </c>
      <c r="U5" s="123">
        <v>1</v>
      </c>
      <c r="V5" s="121">
        <v>4</v>
      </c>
      <c r="W5" s="121">
        <v>3</v>
      </c>
      <c r="X5" s="121">
        <v>3</v>
      </c>
      <c r="Y5" s="123">
        <v>4</v>
      </c>
      <c r="Z5" s="123">
        <v>4</v>
      </c>
      <c r="AA5" s="121">
        <v>4</v>
      </c>
      <c r="AB5" s="121">
        <v>4</v>
      </c>
      <c r="AC5" s="121">
        <v>4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78" customFormat="1">
      <c r="A6" s="77">
        <v>5</v>
      </c>
      <c r="B6" s="77" t="s">
        <v>87</v>
      </c>
      <c r="C6" s="77" t="s">
        <v>86</v>
      </c>
      <c r="D6" s="77">
        <v>0</v>
      </c>
      <c r="E6" s="77">
        <v>0</v>
      </c>
      <c r="F6" s="77">
        <v>1</v>
      </c>
      <c r="G6" s="77">
        <v>0</v>
      </c>
      <c r="H6" s="145" t="s">
        <v>90</v>
      </c>
      <c r="I6" s="121">
        <v>4</v>
      </c>
      <c r="J6" s="121">
        <v>4</v>
      </c>
      <c r="K6" s="121">
        <v>3</v>
      </c>
      <c r="L6" s="123">
        <v>4</v>
      </c>
      <c r="M6" s="123">
        <v>5</v>
      </c>
      <c r="N6" s="121">
        <v>4</v>
      </c>
      <c r="O6" s="121">
        <v>5</v>
      </c>
      <c r="P6" s="121">
        <v>5</v>
      </c>
      <c r="Q6" s="121">
        <v>5</v>
      </c>
      <c r="R6" s="121">
        <v>5</v>
      </c>
      <c r="S6" s="123">
        <v>4</v>
      </c>
      <c r="T6" s="123">
        <v>4</v>
      </c>
      <c r="U6" s="123">
        <v>4</v>
      </c>
      <c r="V6" s="121">
        <v>5</v>
      </c>
      <c r="W6" s="121">
        <v>5</v>
      </c>
      <c r="X6" s="121">
        <v>5</v>
      </c>
      <c r="Y6" s="123">
        <v>5</v>
      </c>
      <c r="Z6" s="123">
        <v>5</v>
      </c>
      <c r="AA6" s="121">
        <v>5</v>
      </c>
      <c r="AB6" s="121">
        <v>5</v>
      </c>
      <c r="AC6" s="121">
        <v>5</v>
      </c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78" customFormat="1">
      <c r="A7" s="77">
        <v>6</v>
      </c>
      <c r="B7" s="77" t="s">
        <v>85</v>
      </c>
      <c r="C7" s="77" t="s">
        <v>93</v>
      </c>
      <c r="D7" s="77">
        <v>1</v>
      </c>
      <c r="E7" s="77">
        <v>0</v>
      </c>
      <c r="F7" s="77">
        <v>0</v>
      </c>
      <c r="G7" s="77">
        <v>0</v>
      </c>
      <c r="H7" s="145" t="s">
        <v>90</v>
      </c>
      <c r="I7" s="121">
        <v>4</v>
      </c>
      <c r="J7" s="121">
        <v>4</v>
      </c>
      <c r="K7" s="121">
        <v>3</v>
      </c>
      <c r="L7" s="123">
        <v>5</v>
      </c>
      <c r="M7" s="123">
        <v>4</v>
      </c>
      <c r="N7" s="121">
        <v>3</v>
      </c>
      <c r="O7" s="121">
        <v>3</v>
      </c>
      <c r="P7" s="121">
        <v>5</v>
      </c>
      <c r="Q7" s="121">
        <v>5</v>
      </c>
      <c r="R7" s="121">
        <v>5</v>
      </c>
      <c r="S7" s="123">
        <v>2</v>
      </c>
      <c r="T7" s="123">
        <v>3</v>
      </c>
      <c r="U7" s="123">
        <v>3</v>
      </c>
      <c r="V7" s="121">
        <v>3</v>
      </c>
      <c r="W7" s="121">
        <v>4</v>
      </c>
      <c r="X7" s="121">
        <v>4</v>
      </c>
      <c r="Y7" s="123">
        <v>4</v>
      </c>
      <c r="Z7" s="123">
        <v>5</v>
      </c>
      <c r="AA7" s="121">
        <v>4</v>
      </c>
      <c r="AB7" s="121">
        <v>4</v>
      </c>
      <c r="AC7" s="121">
        <v>4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78" customFormat="1">
      <c r="A8" s="77">
        <v>7</v>
      </c>
      <c r="B8" s="77" t="s">
        <v>87</v>
      </c>
      <c r="C8" s="77" t="s">
        <v>93</v>
      </c>
      <c r="D8" s="77">
        <v>1</v>
      </c>
      <c r="E8" s="77">
        <v>0</v>
      </c>
      <c r="F8" s="77">
        <v>0</v>
      </c>
      <c r="G8" s="77">
        <v>0</v>
      </c>
      <c r="H8" s="145" t="s">
        <v>90</v>
      </c>
      <c r="I8" s="121">
        <v>5</v>
      </c>
      <c r="J8" s="121">
        <v>5</v>
      </c>
      <c r="K8" s="121">
        <v>5</v>
      </c>
      <c r="L8" s="123">
        <v>5</v>
      </c>
      <c r="M8" s="123">
        <v>5</v>
      </c>
      <c r="N8" s="121">
        <v>5</v>
      </c>
      <c r="O8" s="121">
        <v>5</v>
      </c>
      <c r="P8" s="121">
        <v>5</v>
      </c>
      <c r="Q8" s="121">
        <v>5</v>
      </c>
      <c r="R8" s="121">
        <v>5</v>
      </c>
      <c r="S8" s="123">
        <v>5</v>
      </c>
      <c r="T8" s="123">
        <v>5</v>
      </c>
      <c r="U8" s="123">
        <v>5</v>
      </c>
      <c r="V8" s="121">
        <v>5</v>
      </c>
      <c r="W8" s="121">
        <v>5</v>
      </c>
      <c r="X8" s="121">
        <v>5</v>
      </c>
      <c r="Y8" s="123">
        <v>5</v>
      </c>
      <c r="Z8" s="123">
        <v>5</v>
      </c>
      <c r="AA8" s="121">
        <v>5</v>
      </c>
      <c r="AB8" s="121">
        <v>5</v>
      </c>
      <c r="AC8" s="121">
        <v>5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>
      <c r="A9" s="13" t="s">
        <v>48</v>
      </c>
      <c r="D9" s="124">
        <f>COUNTIF(D2:D8,1)</f>
        <v>3</v>
      </c>
      <c r="E9" s="124">
        <f t="shared" ref="E9:G9" si="0">COUNTIF(E2:E8,1)</f>
        <v>3</v>
      </c>
      <c r="F9" s="124">
        <f t="shared" si="0"/>
        <v>3</v>
      </c>
      <c r="G9" s="124">
        <f t="shared" si="0"/>
        <v>1</v>
      </c>
      <c r="I9" s="71">
        <f t="shared" ref="I9:AC9" si="1">AVERAGE(I2:I8)</f>
        <v>4.5714285714285712</v>
      </c>
      <c r="J9" s="71">
        <f t="shared" si="1"/>
        <v>4.2857142857142856</v>
      </c>
      <c r="K9" s="71">
        <f t="shared" si="1"/>
        <v>4</v>
      </c>
      <c r="L9" s="71">
        <f t="shared" si="1"/>
        <v>4.7142857142857144</v>
      </c>
      <c r="M9" s="71">
        <f t="shared" si="1"/>
        <v>4.7142857142857144</v>
      </c>
      <c r="N9" s="71">
        <f t="shared" si="1"/>
        <v>4.1428571428571432</v>
      </c>
      <c r="O9" s="71">
        <f t="shared" si="1"/>
        <v>4.1428571428571432</v>
      </c>
      <c r="P9" s="71">
        <f t="shared" si="1"/>
        <v>4.7142857142857144</v>
      </c>
      <c r="Q9" s="71">
        <f t="shared" si="1"/>
        <v>4.7142857142857144</v>
      </c>
      <c r="R9" s="71">
        <f t="shared" si="1"/>
        <v>4.5714285714285712</v>
      </c>
      <c r="S9" s="71">
        <f t="shared" si="1"/>
        <v>3.1428571428571428</v>
      </c>
      <c r="T9" s="71">
        <f t="shared" si="1"/>
        <v>3.2857142857142856</v>
      </c>
      <c r="U9" s="71">
        <f t="shared" si="1"/>
        <v>3.5714285714285716</v>
      </c>
      <c r="V9" s="71">
        <f t="shared" si="1"/>
        <v>4.2857142857142856</v>
      </c>
      <c r="W9" s="71">
        <f t="shared" si="1"/>
        <v>4.2857142857142856</v>
      </c>
      <c r="X9" s="71">
        <f t="shared" si="1"/>
        <v>4.4285714285714288</v>
      </c>
      <c r="Y9" s="71">
        <f t="shared" si="1"/>
        <v>4.4285714285714288</v>
      </c>
      <c r="Z9" s="71">
        <f t="shared" si="1"/>
        <v>4.5714285714285712</v>
      </c>
      <c r="AA9" s="71">
        <f t="shared" si="1"/>
        <v>4.4285714285714288</v>
      </c>
      <c r="AB9" s="71">
        <f t="shared" si="1"/>
        <v>4.4285714285714288</v>
      </c>
      <c r="AC9" s="71">
        <f t="shared" si="1"/>
        <v>4.4285714285714288</v>
      </c>
      <c r="AD9" s="125">
        <f>AVERAGE(I2:R8,Y2:AC8)</f>
        <v>4.4571428571428573</v>
      </c>
    </row>
    <row r="10" spans="1:44">
      <c r="D10" s="71">
        <f>STDEV(D2:D8)</f>
        <v>0.53452248382484879</v>
      </c>
      <c r="E10" s="71">
        <f t="shared" ref="E10:G10" si="2">STDEV(E2:E8)</f>
        <v>0.53452248382484879</v>
      </c>
      <c r="F10" s="71">
        <f t="shared" si="2"/>
        <v>0.53452248382484879</v>
      </c>
      <c r="G10" s="71">
        <f t="shared" si="2"/>
        <v>0.37796447300922725</v>
      </c>
      <c r="I10" s="71">
        <f t="shared" ref="I10:AC10" si="3">STDEV(I2:I8)</f>
        <v>0.53452248382485001</v>
      </c>
      <c r="J10" s="71">
        <f t="shared" si="3"/>
        <v>0.75592894601845306</v>
      </c>
      <c r="K10" s="71">
        <f t="shared" si="3"/>
        <v>1</v>
      </c>
      <c r="L10" s="71">
        <f t="shared" si="3"/>
        <v>0.48795003647426655</v>
      </c>
      <c r="M10" s="71">
        <f t="shared" si="3"/>
        <v>0.4879500364742666</v>
      </c>
      <c r="N10" s="71">
        <f t="shared" si="3"/>
        <v>0.89973541084243769</v>
      </c>
      <c r="O10" s="71">
        <f t="shared" si="3"/>
        <v>1.2149857925879122</v>
      </c>
      <c r="P10" s="71">
        <f t="shared" si="3"/>
        <v>0.4879500364742666</v>
      </c>
      <c r="Q10" s="71">
        <f t="shared" si="3"/>
        <v>0.4879500364742666</v>
      </c>
      <c r="R10" s="71">
        <f t="shared" si="3"/>
        <v>0.78679579246944398</v>
      </c>
      <c r="S10" s="71">
        <f t="shared" si="3"/>
        <v>1.5735915849388864</v>
      </c>
      <c r="T10" s="71">
        <f t="shared" si="3"/>
        <v>1.4960264830861913</v>
      </c>
      <c r="U10" s="71">
        <f t="shared" si="3"/>
        <v>1.6183471874253739</v>
      </c>
      <c r="V10" s="71">
        <f t="shared" si="3"/>
        <v>0.75592894601845306</v>
      </c>
      <c r="W10" s="71">
        <f t="shared" si="3"/>
        <v>0.75592894601845306</v>
      </c>
      <c r="X10" s="71">
        <f t="shared" si="3"/>
        <v>0.78679579246944398</v>
      </c>
      <c r="Y10" s="71">
        <f t="shared" si="3"/>
        <v>0.78679579246944398</v>
      </c>
      <c r="Z10" s="71">
        <f t="shared" si="3"/>
        <v>0.78679579246944398</v>
      </c>
      <c r="AA10" s="71">
        <f t="shared" si="3"/>
        <v>0.78679579246944398</v>
      </c>
      <c r="AB10" s="71">
        <f t="shared" si="3"/>
        <v>0.78679579246944398</v>
      </c>
      <c r="AC10" s="71">
        <f t="shared" si="3"/>
        <v>0.78679579246944398</v>
      </c>
      <c r="AD10" s="125">
        <f>STDEVA(I2:R8,Y2:AC8)</f>
        <v>0.74715577909948538</v>
      </c>
    </row>
    <row r="11" spans="1:44">
      <c r="I11" s="13"/>
      <c r="J11" s="13"/>
      <c r="K11" s="71">
        <f>STDEV(I2:K8)</f>
        <v>0.78376381281972562</v>
      </c>
      <c r="M11" s="71">
        <f>STDEVA(L2:M8)</f>
        <v>0.46880723093849552</v>
      </c>
      <c r="R11" s="71">
        <f>STDEVA(N2:R8)</f>
        <v>0.81683957467565393</v>
      </c>
      <c r="S11" s="13"/>
      <c r="T11" s="13"/>
      <c r="U11" s="71">
        <f>STDEVA(S2:U8)</f>
        <v>1.4944341180973262</v>
      </c>
      <c r="V11" s="13"/>
      <c r="W11" s="13"/>
      <c r="X11" s="71">
        <f>STDEVA(V2:X8)</f>
        <v>0.73029674334022221</v>
      </c>
      <c r="Y11" s="13"/>
      <c r="Z11" s="71">
        <f>STDEVA(Y2:Z8)</f>
        <v>0.75955452531274992</v>
      </c>
      <c r="AA11" s="13"/>
      <c r="AB11" s="13"/>
      <c r="AC11" s="71">
        <f>STDEVA(AA2:AC8)</f>
        <v>0.74642002729217971</v>
      </c>
    </row>
    <row r="12" spans="1:44">
      <c r="I12" s="13"/>
      <c r="J12" s="13"/>
      <c r="K12" s="72">
        <f>AVERAGE(I2:K8)</f>
        <v>4.2857142857142856</v>
      </c>
      <c r="M12" s="72">
        <f>AVERAGE(L2:M8)</f>
        <v>4.7142857142857144</v>
      </c>
      <c r="R12" s="72">
        <f>AVERAGE(N2:R8)</f>
        <v>4.4571428571428573</v>
      </c>
      <c r="S12" s="13"/>
      <c r="T12" s="13"/>
      <c r="U12" s="72">
        <f>AVERAGE(S2:U8)</f>
        <v>3.3333333333333335</v>
      </c>
      <c r="V12" s="13"/>
      <c r="W12" s="13"/>
      <c r="X12" s="72">
        <f>AVERAGE(V2:X8)</f>
        <v>4.333333333333333</v>
      </c>
      <c r="Y12" s="13"/>
      <c r="Z12" s="72">
        <f>AVERAGE(Y2:Z8)</f>
        <v>4.5</v>
      </c>
      <c r="AA12" s="13"/>
      <c r="AB12" s="13"/>
      <c r="AC12" s="72">
        <f>AVERAGE(AA2:AC8)</f>
        <v>4.4285714285714288</v>
      </c>
    </row>
    <row r="13" spans="1:44">
      <c r="I13" s="13"/>
      <c r="J13" s="13"/>
      <c r="K13" s="116"/>
      <c r="M13" s="116"/>
      <c r="R13" s="116"/>
      <c r="S13" s="13"/>
      <c r="T13" s="13"/>
      <c r="U13" s="116"/>
      <c r="V13" s="13"/>
      <c r="W13" s="13"/>
      <c r="X13" s="116"/>
      <c r="Y13" s="13"/>
      <c r="Z13" s="116"/>
      <c r="AA13" s="13"/>
      <c r="AB13" s="13"/>
      <c r="AC13" s="116"/>
    </row>
    <row r="14" spans="1:44">
      <c r="B14" s="79" t="s">
        <v>87</v>
      </c>
      <c r="C14" s="79">
        <v>5</v>
      </c>
      <c r="I14" s="13"/>
      <c r="J14" s="13"/>
      <c r="K14" s="116"/>
      <c r="M14" s="116"/>
      <c r="R14" s="116"/>
      <c r="S14" s="13"/>
      <c r="T14" s="13"/>
      <c r="U14" s="116"/>
      <c r="V14" s="13"/>
      <c r="W14" s="13"/>
      <c r="X14" s="116"/>
      <c r="Y14" s="13"/>
      <c r="Z14" s="116"/>
      <c r="AA14" s="13"/>
      <c r="AB14" s="13"/>
      <c r="AC14" s="116"/>
    </row>
    <row r="15" spans="1:44">
      <c r="B15" s="79" t="s">
        <v>85</v>
      </c>
      <c r="C15" s="79">
        <v>2</v>
      </c>
      <c r="I15" s="13"/>
      <c r="J15" s="13"/>
      <c r="K15" s="116"/>
      <c r="M15" s="116"/>
      <c r="R15" s="116"/>
      <c r="S15" s="13"/>
      <c r="T15" s="13"/>
      <c r="U15" s="116"/>
      <c r="V15" s="13"/>
      <c r="W15" s="13"/>
      <c r="X15" s="116"/>
      <c r="Y15" s="13"/>
      <c r="Z15" s="116"/>
      <c r="AA15" s="13"/>
      <c r="AB15" s="13"/>
      <c r="AC15" s="116"/>
    </row>
    <row r="16" spans="1:44">
      <c r="B16" s="78"/>
      <c r="C16" s="115">
        <f>SUM(C14:C15)</f>
        <v>7</v>
      </c>
      <c r="I16" s="13"/>
      <c r="J16" s="13"/>
      <c r="K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2:29">
      <c r="B17" s="78"/>
      <c r="C17" s="78"/>
      <c r="I17" s="13"/>
      <c r="J17" s="13"/>
      <c r="K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2:29">
      <c r="B18" s="79" t="s">
        <v>86</v>
      </c>
      <c r="C18" s="79">
        <v>4</v>
      </c>
      <c r="I18" s="13"/>
      <c r="J18" s="13"/>
      <c r="K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2:29">
      <c r="B19" s="79" t="s">
        <v>91</v>
      </c>
      <c r="C19" s="79">
        <v>1</v>
      </c>
      <c r="I19" s="13"/>
      <c r="J19" s="13"/>
      <c r="K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2:29" s="68" customFormat="1">
      <c r="B20" s="79" t="s">
        <v>93</v>
      </c>
      <c r="C20" s="79">
        <v>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2:29">
      <c r="B21" s="78"/>
      <c r="C21" s="115">
        <f>SUM(C18:C20)</f>
        <v>7</v>
      </c>
      <c r="I21" s="13"/>
      <c r="J21" s="13"/>
      <c r="K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2:29">
      <c r="B22" s="78"/>
      <c r="C22" s="78"/>
      <c r="I22" s="13"/>
      <c r="J22" s="13"/>
      <c r="K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2:29">
      <c r="B23" s="78"/>
      <c r="C23" s="78"/>
      <c r="I23" s="13"/>
      <c r="J23" s="13"/>
      <c r="K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2:29">
      <c r="B24" s="78"/>
      <c r="C24" s="78"/>
      <c r="I24" s="13"/>
      <c r="J24" s="13"/>
      <c r="K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2:29">
      <c r="B25" s="78"/>
      <c r="C25" s="78"/>
      <c r="I25" s="13"/>
      <c r="J25" s="13"/>
      <c r="K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2:29">
      <c r="B26" s="78"/>
      <c r="C26" s="78"/>
      <c r="I26" s="13"/>
      <c r="J26" s="13"/>
      <c r="K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2:29">
      <c r="B27" s="78"/>
      <c r="C27" s="78"/>
      <c r="I27" s="13"/>
      <c r="J27" s="13"/>
      <c r="K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2:29">
      <c r="B28" s="78"/>
      <c r="C28" s="78"/>
      <c r="I28" s="13"/>
      <c r="J28" s="13"/>
      <c r="K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2:29">
      <c r="B29" s="78"/>
      <c r="C29" s="78"/>
      <c r="I29" s="13"/>
      <c r="J29" s="13"/>
      <c r="K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2:29">
      <c r="B30" s="78"/>
      <c r="C30" s="78"/>
      <c r="I30" s="13"/>
      <c r="J30" s="13"/>
      <c r="K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2:29">
      <c r="B31" s="78"/>
      <c r="C31" s="78"/>
      <c r="I31" s="13"/>
      <c r="J31" s="13"/>
      <c r="K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2:29">
      <c r="I32" s="13"/>
      <c r="J32" s="13"/>
      <c r="K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9:28">
      <c r="I33" s="13"/>
      <c r="J33" s="13"/>
      <c r="K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9:28">
      <c r="I34" s="13"/>
      <c r="J34" s="13"/>
      <c r="K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9:28">
      <c r="I35" s="13"/>
      <c r="J35" s="13"/>
      <c r="K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9:28">
      <c r="I36" s="13"/>
      <c r="J36" s="13"/>
      <c r="K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9:28">
      <c r="I37" s="13"/>
      <c r="J37" s="13"/>
      <c r="K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9:28">
      <c r="I38" s="13"/>
      <c r="J38" s="13"/>
      <c r="K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9:28">
      <c r="I39" s="13"/>
      <c r="J39" s="13"/>
      <c r="K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9:28">
      <c r="I40" s="13"/>
      <c r="J40" s="13"/>
      <c r="K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9:28">
      <c r="I41" s="13"/>
      <c r="J41" s="13"/>
      <c r="K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9:28">
      <c r="I42" s="13"/>
      <c r="J42" s="13"/>
      <c r="K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9:28">
      <c r="I43" s="13"/>
      <c r="J43" s="13"/>
      <c r="K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9:28">
      <c r="I44" s="13"/>
      <c r="J44" s="13"/>
      <c r="K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9:28">
      <c r="I45" s="13"/>
      <c r="J45" s="13"/>
      <c r="K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9:28">
      <c r="I46" s="13"/>
      <c r="J46" s="13"/>
      <c r="K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9:28">
      <c r="I47" s="13"/>
      <c r="J47" s="13"/>
      <c r="K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9:28">
      <c r="I48" s="13"/>
      <c r="J48" s="13"/>
      <c r="K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9:28">
      <c r="I49" s="13"/>
      <c r="J49" s="13"/>
      <c r="K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9:28">
      <c r="I50" s="13"/>
      <c r="J50" s="13"/>
      <c r="K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9:28">
      <c r="I51" s="13"/>
      <c r="J51" s="13"/>
      <c r="K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9:28">
      <c r="I52" s="13"/>
      <c r="J52" s="13"/>
      <c r="K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9:28">
      <c r="I53" s="13"/>
      <c r="J53" s="13"/>
      <c r="K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9:28">
      <c r="I54" s="13"/>
      <c r="J54" s="13"/>
      <c r="K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9:28">
      <c r="I55" s="13"/>
      <c r="J55" s="13"/>
      <c r="K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9:28">
      <c r="I56" s="13"/>
      <c r="J56" s="13"/>
      <c r="K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9:28">
      <c r="I57" s="13"/>
      <c r="J57" s="13"/>
      <c r="K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9:28">
      <c r="I58" s="13"/>
      <c r="J58" s="13"/>
      <c r="K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9:28">
      <c r="I59" s="13"/>
      <c r="J59" s="13"/>
      <c r="K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9:28">
      <c r="I60" s="13"/>
      <c r="J60" s="13"/>
      <c r="K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9:28">
      <c r="I61" s="13"/>
      <c r="J61" s="13"/>
      <c r="K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9:28">
      <c r="I62" s="13"/>
      <c r="J62" s="13"/>
      <c r="K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9:28">
      <c r="I63" s="13"/>
      <c r="J63" s="13"/>
      <c r="K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9:28">
      <c r="I64" s="13"/>
      <c r="J64" s="13"/>
      <c r="K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9:28">
      <c r="I65" s="13"/>
      <c r="J65" s="13"/>
      <c r="K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9:28">
      <c r="I66" s="13"/>
      <c r="J66" s="13"/>
      <c r="K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9:28">
      <c r="I67" s="13"/>
      <c r="J67" s="13"/>
      <c r="K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9:28">
      <c r="I68" s="13"/>
      <c r="J68" s="13"/>
      <c r="K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9:28">
      <c r="I69" s="13"/>
      <c r="J69" s="13"/>
      <c r="K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9:28">
      <c r="I70" s="13"/>
      <c r="J70" s="13"/>
      <c r="K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9:28">
      <c r="I71" s="13"/>
      <c r="J71" s="13"/>
      <c r="K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9:28">
      <c r="I72" s="13"/>
      <c r="J72" s="13"/>
      <c r="K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9:28">
      <c r="I73" s="13"/>
      <c r="J73" s="13"/>
      <c r="K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9:28">
      <c r="I74" s="13"/>
      <c r="J74" s="13"/>
      <c r="K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9:28">
      <c r="I75" s="13"/>
      <c r="J75" s="13"/>
      <c r="K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9:28">
      <c r="I76" s="13"/>
      <c r="J76" s="13"/>
      <c r="K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9:28">
      <c r="I77" s="13"/>
      <c r="J77" s="13"/>
      <c r="K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9:28">
      <c r="I78" s="13"/>
      <c r="J78" s="13"/>
      <c r="K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9:28">
      <c r="I79" s="13"/>
      <c r="J79" s="13"/>
      <c r="K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9:28">
      <c r="I80" s="13"/>
      <c r="J80" s="13"/>
      <c r="K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9:28">
      <c r="I81" s="13"/>
      <c r="J81" s="13"/>
      <c r="K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9:28">
      <c r="I82" s="13"/>
      <c r="J82" s="13"/>
      <c r="K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9:28">
      <c r="I83" s="13"/>
      <c r="J83" s="13"/>
      <c r="K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9:28">
      <c r="I84" s="13"/>
      <c r="J84" s="13"/>
      <c r="K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9:28">
      <c r="I85" s="13"/>
      <c r="J85" s="13"/>
      <c r="K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9:28">
      <c r="I86" s="13"/>
      <c r="J86" s="13"/>
      <c r="K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9:28">
      <c r="L87" s="14"/>
      <c r="M87" s="14"/>
      <c r="N87" s="15"/>
      <c r="O87" s="15"/>
      <c r="P87" s="15"/>
      <c r="Q87" s="15"/>
      <c r="R87" s="15"/>
    </row>
    <row r="88" spans="9:28">
      <c r="L88" s="14"/>
      <c r="M88" s="14"/>
      <c r="N88" s="15"/>
      <c r="O88" s="15"/>
      <c r="P88" s="15"/>
      <c r="Q88" s="15"/>
      <c r="R88" s="15"/>
    </row>
    <row r="89" spans="9:28">
      <c r="L89" s="14"/>
      <c r="M89" s="14"/>
      <c r="N89" s="15"/>
      <c r="O89" s="15"/>
      <c r="P89" s="15"/>
      <c r="Q89" s="15"/>
      <c r="R89" s="15"/>
    </row>
    <row r="90" spans="9:28">
      <c r="L90" s="14"/>
      <c r="M90" s="14"/>
      <c r="N90" s="15"/>
      <c r="O90" s="15"/>
      <c r="P90" s="15"/>
      <c r="Q90" s="15"/>
      <c r="R90" s="15"/>
    </row>
    <row r="91" spans="9:28">
      <c r="L91" s="14"/>
      <c r="M91" s="14"/>
      <c r="N91" s="15"/>
      <c r="O91" s="15"/>
      <c r="P91" s="15"/>
      <c r="Q91" s="15"/>
      <c r="R91" s="15"/>
    </row>
    <row r="92" spans="9:28">
      <c r="L92" s="14"/>
      <c r="M92" s="14"/>
      <c r="N92" s="15"/>
      <c r="O92" s="15"/>
      <c r="P92" s="15"/>
      <c r="Q92" s="15"/>
      <c r="R92" s="15"/>
    </row>
    <row r="93" spans="9:28">
      <c r="L93" s="14"/>
      <c r="M93" s="14"/>
      <c r="N93" s="15"/>
      <c r="O93" s="15"/>
      <c r="P93" s="15"/>
      <c r="Q93" s="15"/>
      <c r="R93" s="15"/>
    </row>
    <row r="94" spans="9:28">
      <c r="L94" s="14"/>
      <c r="M94" s="14"/>
      <c r="N94" s="15"/>
      <c r="O94" s="15"/>
      <c r="P94" s="15"/>
      <c r="Q94" s="15"/>
      <c r="R94" s="15"/>
    </row>
    <row r="95" spans="9:28">
      <c r="L95" s="14"/>
      <c r="M95" s="14"/>
      <c r="N95" s="15"/>
      <c r="O95" s="15"/>
      <c r="P95" s="15"/>
      <c r="Q95" s="15"/>
      <c r="R95" s="15"/>
    </row>
    <row r="96" spans="9:28">
      <c r="L96" s="14"/>
      <c r="M96" s="14"/>
      <c r="N96" s="15"/>
      <c r="O96" s="15"/>
      <c r="P96" s="15"/>
      <c r="Q96" s="15"/>
      <c r="R96" s="15"/>
    </row>
    <row r="97" spans="12:18">
      <c r="L97" s="14"/>
      <c r="M97" s="14"/>
      <c r="N97" s="15"/>
      <c r="O97" s="15"/>
      <c r="P97" s="15"/>
      <c r="Q97" s="15"/>
      <c r="R97" s="15"/>
    </row>
    <row r="98" spans="12:18">
      <c r="L98" s="14"/>
      <c r="M98" s="14"/>
      <c r="N98" s="15"/>
      <c r="O98" s="15"/>
      <c r="P98" s="15"/>
      <c r="Q98" s="15"/>
      <c r="R98" s="15"/>
    </row>
    <row r="99" spans="12:18">
      <c r="L99" s="14"/>
      <c r="M99" s="14"/>
      <c r="N99" s="15"/>
      <c r="O99" s="15"/>
      <c r="P99" s="15"/>
      <c r="Q99" s="15"/>
      <c r="R99" s="15"/>
    </row>
    <row r="100" spans="12:18">
      <c r="L100" s="14"/>
      <c r="M100" s="14"/>
      <c r="N100" s="15"/>
      <c r="O100" s="15"/>
      <c r="P100" s="15"/>
      <c r="Q100" s="15"/>
      <c r="R100" s="15"/>
    </row>
    <row r="101" spans="12:18">
      <c r="L101" s="14"/>
      <c r="M101" s="14"/>
      <c r="N101" s="15"/>
      <c r="O101" s="15"/>
      <c r="P101" s="15"/>
      <c r="Q101" s="15"/>
      <c r="R101" s="15"/>
    </row>
    <row r="102" spans="12:18">
      <c r="L102" s="14"/>
      <c r="M102" s="14"/>
      <c r="N102" s="15"/>
      <c r="O102" s="15"/>
      <c r="P102" s="15"/>
      <c r="Q102" s="15"/>
      <c r="R102" s="15"/>
    </row>
    <row r="103" spans="12:18">
      <c r="L103" s="14"/>
      <c r="M103" s="14"/>
      <c r="N103" s="15"/>
      <c r="O103" s="15"/>
      <c r="P103" s="15"/>
      <c r="Q103" s="15"/>
      <c r="R103" s="15"/>
    </row>
    <row r="104" spans="12:18">
      <c r="L104" s="14"/>
      <c r="M104" s="14"/>
      <c r="N104" s="15"/>
      <c r="O104" s="15"/>
      <c r="P104" s="15"/>
      <c r="Q104" s="15"/>
      <c r="R104" s="15"/>
    </row>
    <row r="105" spans="12:18">
      <c r="L105" s="14"/>
      <c r="M105" s="14"/>
      <c r="N105" s="15"/>
      <c r="O105" s="15"/>
      <c r="P105" s="15"/>
      <c r="Q105" s="15"/>
      <c r="R105" s="15"/>
    </row>
    <row r="106" spans="12:18">
      <c r="L106" s="14"/>
      <c r="M106" s="14"/>
      <c r="N106" s="15"/>
      <c r="O106" s="15"/>
      <c r="P106" s="15"/>
      <c r="Q106" s="15"/>
      <c r="R106" s="15"/>
    </row>
    <row r="107" spans="12:18">
      <c r="L107" s="14"/>
      <c r="M107" s="14"/>
      <c r="N107" s="15"/>
      <c r="O107" s="15"/>
      <c r="P107" s="15"/>
      <c r="Q107" s="15"/>
      <c r="R107" s="15"/>
    </row>
    <row r="108" spans="12:18">
      <c r="L108" s="14"/>
      <c r="M108" s="14"/>
      <c r="N108" s="15"/>
      <c r="O108" s="15"/>
      <c r="P108" s="15"/>
      <c r="Q108" s="15"/>
      <c r="R108" s="15"/>
    </row>
    <row r="109" spans="12:18">
      <c r="L109" s="14"/>
      <c r="M109" s="14"/>
      <c r="N109" s="15"/>
      <c r="O109" s="15"/>
      <c r="P109" s="15"/>
      <c r="Q109" s="15"/>
      <c r="R109" s="15"/>
    </row>
    <row r="110" spans="12:18">
      <c r="L110" s="14"/>
      <c r="M110" s="14"/>
      <c r="N110" s="15"/>
      <c r="O110" s="15"/>
      <c r="P110" s="15"/>
      <c r="Q110" s="15"/>
      <c r="R110" s="15"/>
    </row>
    <row r="111" spans="12:18">
      <c r="L111" s="14"/>
      <c r="M111" s="14"/>
      <c r="N111" s="15"/>
      <c r="O111" s="15"/>
      <c r="P111" s="15"/>
      <c r="Q111" s="15"/>
      <c r="R111" s="15"/>
    </row>
    <row r="112" spans="12:18">
      <c r="L112" s="14"/>
      <c r="M112" s="14"/>
      <c r="N112" s="15"/>
      <c r="O112" s="15"/>
      <c r="P112" s="15"/>
      <c r="Q112" s="15"/>
      <c r="R112" s="15"/>
    </row>
    <row r="113" spans="12:18">
      <c r="L113" s="14"/>
      <c r="M113" s="14"/>
      <c r="N113" s="15"/>
      <c r="O113" s="15"/>
      <c r="P113" s="15"/>
      <c r="Q113" s="15"/>
      <c r="R113" s="15"/>
    </row>
    <row r="114" spans="12:18">
      <c r="L114" s="14"/>
      <c r="M114" s="14"/>
      <c r="N114" s="15"/>
      <c r="O114" s="15"/>
      <c r="P114" s="15"/>
      <c r="Q114" s="15"/>
      <c r="R114" s="15"/>
    </row>
    <row r="115" spans="12:18">
      <c r="L115" s="14"/>
      <c r="M115" s="14"/>
      <c r="N115" s="15"/>
      <c r="O115" s="15"/>
      <c r="P115" s="15"/>
      <c r="Q115" s="15"/>
      <c r="R115" s="15"/>
    </row>
    <row r="116" spans="12:18">
      <c r="L116" s="14"/>
      <c r="M116" s="14"/>
      <c r="N116" s="15"/>
      <c r="O116" s="15"/>
      <c r="P116" s="15"/>
      <c r="Q116" s="15"/>
      <c r="R116" s="15"/>
    </row>
  </sheetData>
  <autoFilter ref="C1:C116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13" zoomScale="160" zoomScaleNormal="160" workbookViewId="0">
      <selection activeCell="G24" sqref="G24"/>
    </sheetView>
  </sheetViews>
  <sheetFormatPr defaultRowHeight="15"/>
  <cols>
    <col min="1" max="1" width="9.140625" style="46" customWidth="1"/>
    <col min="2" max="2" width="9.140625" style="46"/>
    <col min="3" max="3" width="9.140625" style="46" customWidth="1"/>
    <col min="4" max="4" width="9.140625" style="46"/>
    <col min="5" max="5" width="9.140625" style="46" customWidth="1"/>
    <col min="6" max="6" width="49.7109375" style="46" customWidth="1"/>
    <col min="7" max="16384" width="9.140625" style="46"/>
  </cols>
  <sheetData>
    <row r="1" spans="1:6" s="45" customFormat="1" ht="27.75">
      <c r="A1" s="151" t="s">
        <v>31</v>
      </c>
      <c r="B1" s="151"/>
      <c r="C1" s="151"/>
      <c r="D1" s="151"/>
      <c r="E1" s="151"/>
      <c r="F1" s="151"/>
    </row>
    <row r="2" spans="1:6" s="45" customFormat="1" ht="27.75">
      <c r="A2" s="151" t="s">
        <v>65</v>
      </c>
      <c r="B2" s="151"/>
      <c r="C2" s="151"/>
      <c r="D2" s="151"/>
      <c r="E2" s="151"/>
      <c r="F2" s="151"/>
    </row>
    <row r="3" spans="1:6" s="45" customFormat="1" ht="27.75">
      <c r="A3" s="151" t="s">
        <v>79</v>
      </c>
      <c r="B3" s="151"/>
      <c r="C3" s="151"/>
      <c r="D3" s="151"/>
      <c r="E3" s="151"/>
      <c r="F3" s="151"/>
    </row>
    <row r="4" spans="1:6" s="45" customFormat="1" ht="27.75">
      <c r="A4" s="151" t="s">
        <v>80</v>
      </c>
      <c r="B4" s="151"/>
      <c r="C4" s="151"/>
      <c r="D4" s="151"/>
      <c r="E4" s="151"/>
      <c r="F4" s="151"/>
    </row>
    <row r="5" spans="1:6" ht="24">
      <c r="A5" s="152"/>
      <c r="B5" s="152"/>
      <c r="C5" s="152"/>
      <c r="D5" s="152"/>
      <c r="E5" s="152"/>
      <c r="F5" s="152"/>
    </row>
    <row r="6" spans="1:6" s="48" customFormat="1" ht="24">
      <c r="A6" s="47" t="s">
        <v>132</v>
      </c>
      <c r="B6" s="47"/>
      <c r="C6" s="47"/>
      <c r="D6" s="47"/>
      <c r="E6" s="47"/>
      <c r="F6" s="47"/>
    </row>
    <row r="7" spans="1:6" s="48" customFormat="1" ht="24">
      <c r="A7" s="47" t="s">
        <v>133</v>
      </c>
      <c r="B7" s="47"/>
      <c r="C7" s="47"/>
      <c r="D7" s="47"/>
      <c r="E7" s="47"/>
      <c r="F7" s="47"/>
    </row>
    <row r="8" spans="1:6" s="48" customFormat="1" ht="24">
      <c r="A8" s="63" t="s">
        <v>66</v>
      </c>
      <c r="B8" s="63"/>
      <c r="C8" s="63"/>
      <c r="D8" s="63"/>
      <c r="E8" s="63"/>
      <c r="F8" s="63"/>
    </row>
    <row r="9" spans="1:6" s="48" customFormat="1" ht="24">
      <c r="A9" s="47" t="s">
        <v>118</v>
      </c>
      <c r="B9" s="47"/>
      <c r="C9" s="47"/>
      <c r="D9" s="47"/>
      <c r="E9" s="47"/>
      <c r="F9" s="47"/>
    </row>
    <row r="10" spans="1:6" s="48" customFormat="1" ht="24">
      <c r="A10" s="47" t="s">
        <v>127</v>
      </c>
      <c r="B10" s="47"/>
      <c r="C10" s="47"/>
      <c r="D10" s="47"/>
      <c r="E10" s="47"/>
      <c r="F10" s="47"/>
    </row>
    <row r="11" spans="1:6" s="48" customFormat="1" ht="24">
      <c r="A11" s="60" t="s">
        <v>119</v>
      </c>
      <c r="B11" s="60"/>
      <c r="C11" s="60"/>
      <c r="D11" s="60"/>
      <c r="E11" s="60"/>
      <c r="F11" s="60"/>
    </row>
    <row r="12" spans="1:6" s="6" customFormat="1" ht="24">
      <c r="A12" s="74" t="s">
        <v>134</v>
      </c>
      <c r="B12" s="74"/>
      <c r="C12" s="74"/>
      <c r="D12" s="74"/>
      <c r="E12" s="74"/>
      <c r="F12" s="74"/>
    </row>
    <row r="13" spans="1:6" s="6" customFormat="1" ht="24">
      <c r="A13" s="17" t="s">
        <v>129</v>
      </c>
      <c r="B13" s="17"/>
      <c r="C13" s="17"/>
      <c r="D13" s="17"/>
      <c r="E13" s="17"/>
      <c r="F13" s="17"/>
    </row>
    <row r="14" spans="1:6" s="6" customFormat="1" ht="24">
      <c r="A14" s="17" t="s">
        <v>121</v>
      </c>
      <c r="B14" s="17"/>
      <c r="C14" s="17"/>
      <c r="D14" s="17"/>
      <c r="E14" s="17"/>
      <c r="F14" s="17"/>
    </row>
    <row r="15" spans="1:6" s="6" customFormat="1" ht="24">
      <c r="A15" s="17" t="s">
        <v>122</v>
      </c>
      <c r="B15" s="17"/>
      <c r="C15" s="17"/>
      <c r="D15" s="17"/>
      <c r="E15" s="17"/>
      <c r="F15" s="17"/>
    </row>
    <row r="16" spans="1:6" s="6" customFormat="1" ht="24">
      <c r="A16" s="67" t="s">
        <v>45</v>
      </c>
      <c r="B16" s="67"/>
      <c r="C16" s="67"/>
      <c r="D16" s="67"/>
      <c r="E16" s="67"/>
      <c r="F16" s="67"/>
    </row>
    <row r="17" spans="1:9" s="6" customFormat="1" ht="24">
      <c r="A17" s="67" t="s">
        <v>124</v>
      </c>
      <c r="B17" s="67"/>
      <c r="C17" s="67"/>
      <c r="D17" s="67"/>
      <c r="E17" s="67"/>
      <c r="F17" s="67"/>
    </row>
    <row r="18" spans="1:9" s="6" customFormat="1" ht="24">
      <c r="A18" s="67" t="s">
        <v>123</v>
      </c>
      <c r="B18" s="67"/>
      <c r="C18" s="67"/>
      <c r="D18" s="67"/>
      <c r="E18" s="67"/>
      <c r="F18" s="67"/>
    </row>
    <row r="19" spans="1:9" s="6" customFormat="1" ht="24">
      <c r="A19" s="127"/>
      <c r="B19" s="127" t="s">
        <v>76</v>
      </c>
      <c r="C19" s="127"/>
      <c r="D19" s="127"/>
      <c r="E19" s="127"/>
      <c r="F19" s="127"/>
    </row>
    <row r="20" spans="1:9" s="6" customFormat="1" ht="24">
      <c r="A20" s="149" t="s">
        <v>75</v>
      </c>
      <c r="B20" s="149"/>
      <c r="C20" s="149"/>
      <c r="D20" s="149"/>
      <c r="E20" s="149"/>
      <c r="F20" s="149"/>
      <c r="G20" s="17"/>
      <c r="H20" s="128"/>
    </row>
    <row r="21" spans="1:9" s="6" customFormat="1" ht="24">
      <c r="A21" s="128" t="s">
        <v>126</v>
      </c>
      <c r="B21" s="128"/>
      <c r="C21" s="128"/>
      <c r="D21" s="128"/>
      <c r="E21" s="128"/>
      <c r="F21" s="128"/>
      <c r="G21" s="17"/>
      <c r="H21" s="128"/>
    </row>
    <row r="22" spans="1:9" s="6" customFormat="1" ht="24">
      <c r="A22" s="128" t="s">
        <v>125</v>
      </c>
      <c r="B22" s="128"/>
      <c r="C22" s="128"/>
      <c r="D22" s="128"/>
      <c r="E22" s="128"/>
      <c r="F22" s="128"/>
      <c r="G22" s="17"/>
      <c r="H22" s="128"/>
    </row>
    <row r="23" spans="1:9" s="6" customFormat="1" ht="24">
      <c r="A23" s="128" t="s">
        <v>139</v>
      </c>
      <c r="B23" s="128"/>
      <c r="C23" s="128"/>
      <c r="D23" s="128"/>
      <c r="E23" s="128"/>
      <c r="F23" s="128"/>
      <c r="G23" s="17"/>
      <c r="H23" s="128"/>
    </row>
    <row r="24" spans="1:9" s="6" customFormat="1" ht="24">
      <c r="A24" s="128" t="s">
        <v>77</v>
      </c>
      <c r="B24" s="128"/>
      <c r="C24" s="128"/>
      <c r="D24" s="128"/>
      <c r="E24" s="128"/>
      <c r="F24" s="128"/>
      <c r="G24" s="17"/>
      <c r="H24" s="128"/>
    </row>
    <row r="25" spans="1:9" s="6" customFormat="1" ht="24">
      <c r="A25" s="129" t="s">
        <v>130</v>
      </c>
      <c r="B25" s="129"/>
      <c r="C25" s="129"/>
      <c r="D25" s="129"/>
      <c r="E25" s="129"/>
      <c r="F25" s="129"/>
      <c r="G25" s="129"/>
      <c r="H25" s="129"/>
      <c r="I25" s="129"/>
    </row>
    <row r="26" spans="1:9" ht="24">
      <c r="A26" s="150" t="s">
        <v>131</v>
      </c>
      <c r="B26" s="150"/>
      <c r="C26" s="150"/>
      <c r="D26" s="150"/>
      <c r="E26" s="150"/>
      <c r="F26" s="150"/>
    </row>
    <row r="27" spans="1:9" s="6" customFormat="1" ht="24">
      <c r="A27" s="148" t="s">
        <v>96</v>
      </c>
      <c r="B27" s="148"/>
      <c r="C27" s="148"/>
      <c r="D27" s="148"/>
      <c r="E27" s="148"/>
      <c r="F27" s="148"/>
      <c r="G27" s="148"/>
      <c r="H27" s="148"/>
      <c r="I27" s="148"/>
    </row>
    <row r="28" spans="1:9" s="134" customFormat="1" ht="24"/>
    <row r="29" spans="1:9" s="134" customFormat="1" ht="24"/>
  </sheetData>
  <mergeCells count="8">
    <mergeCell ref="A27:I27"/>
    <mergeCell ref="A20:F20"/>
    <mergeCell ref="A26:F26"/>
    <mergeCell ref="A1:F1"/>
    <mergeCell ref="A2:F2"/>
    <mergeCell ref="A3:F3"/>
    <mergeCell ref="A4:F4"/>
    <mergeCell ref="A5:F5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2"/>
  <sheetViews>
    <sheetView topLeftCell="A34" zoomScale="120" zoomScaleNormal="120" workbookViewId="0">
      <selection activeCell="G48" sqref="G48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10.7109375" style="2" customWidth="1"/>
    <col min="7" max="7" width="18.285156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2" spans="2:9">
      <c r="B2" s="153" t="s">
        <v>4</v>
      </c>
      <c r="C2" s="153"/>
      <c r="D2" s="153"/>
      <c r="E2" s="153"/>
      <c r="F2" s="153"/>
      <c r="G2" s="153"/>
      <c r="H2" s="62"/>
    </row>
    <row r="3" spans="2:9">
      <c r="B3" s="137"/>
      <c r="C3" s="137"/>
      <c r="D3" s="137"/>
      <c r="E3" s="137"/>
      <c r="F3" s="137"/>
      <c r="G3" s="137"/>
      <c r="H3" s="62"/>
    </row>
    <row r="4" spans="2:9" s="20" customFormat="1" ht="27.75">
      <c r="B4" s="151" t="s">
        <v>62</v>
      </c>
      <c r="C4" s="151"/>
      <c r="D4" s="151"/>
      <c r="E4" s="151"/>
      <c r="F4" s="151"/>
      <c r="G4" s="151"/>
      <c r="H4" s="112"/>
      <c r="I4" s="19"/>
    </row>
    <row r="5" spans="2:9" s="20" customFormat="1" ht="27.75">
      <c r="B5" s="151" t="s">
        <v>79</v>
      </c>
      <c r="C5" s="151"/>
      <c r="D5" s="151"/>
      <c r="E5" s="151"/>
      <c r="F5" s="151"/>
      <c r="G5" s="151"/>
      <c r="H5" s="19"/>
      <c r="I5" s="19"/>
    </row>
    <row r="6" spans="2:9" s="20" customFormat="1" ht="27.75">
      <c r="B6" s="151" t="s">
        <v>80</v>
      </c>
      <c r="C6" s="151"/>
      <c r="D6" s="151"/>
      <c r="E6" s="151"/>
      <c r="F6" s="151"/>
      <c r="G6" s="151"/>
      <c r="H6" s="19"/>
      <c r="I6" s="19"/>
    </row>
    <row r="7" spans="2:9">
      <c r="B7" s="159"/>
      <c r="C7" s="159"/>
      <c r="D7" s="159"/>
      <c r="E7" s="159"/>
      <c r="F7" s="159"/>
      <c r="G7" s="159"/>
      <c r="H7" s="159"/>
    </row>
    <row r="8" spans="2:9" s="6" customFormat="1" ht="24">
      <c r="B8" s="7" t="s">
        <v>38</v>
      </c>
      <c r="F8" s="21"/>
      <c r="G8" s="21"/>
      <c r="H8" s="21"/>
    </row>
    <row r="9" spans="2:9" s="6" customFormat="1" ht="24">
      <c r="B9" s="22" t="s">
        <v>71</v>
      </c>
      <c r="C9" s="75"/>
      <c r="D9" s="75"/>
      <c r="E9" s="75"/>
      <c r="F9" s="76"/>
      <c r="G9" s="76"/>
      <c r="H9" s="21"/>
    </row>
    <row r="10" spans="2:9" s="6" customFormat="1" ht="24.75" thickBot="1">
      <c r="B10" s="22"/>
      <c r="C10" s="160" t="s">
        <v>5</v>
      </c>
      <c r="D10" s="160"/>
      <c r="E10" s="160"/>
      <c r="F10" s="65" t="s">
        <v>6</v>
      </c>
      <c r="G10" s="65" t="s">
        <v>7</v>
      </c>
      <c r="H10" s="21"/>
    </row>
    <row r="11" spans="2:9" s="6" customFormat="1" ht="24.75" thickTop="1">
      <c r="B11" s="22"/>
      <c r="C11" s="161" t="s">
        <v>87</v>
      </c>
      <c r="D11" s="162"/>
      <c r="E11" s="163"/>
      <c r="F11" s="23">
        <v>5</v>
      </c>
      <c r="G11" s="54">
        <f>F11*100/F$13</f>
        <v>71.428571428571431</v>
      </c>
      <c r="H11" s="113"/>
    </row>
    <row r="12" spans="2:9" s="6" customFormat="1" ht="24">
      <c r="B12" s="22"/>
      <c r="C12" s="161" t="s">
        <v>85</v>
      </c>
      <c r="D12" s="162"/>
      <c r="E12" s="163"/>
      <c r="F12" s="23">
        <v>2</v>
      </c>
      <c r="G12" s="54">
        <f>F12*100/F$13</f>
        <v>28.571428571428573</v>
      </c>
      <c r="H12" s="136"/>
    </row>
    <row r="13" spans="2:9" s="6" customFormat="1" ht="24.75" thickBot="1">
      <c r="B13" s="22"/>
      <c r="C13" s="160" t="s">
        <v>8</v>
      </c>
      <c r="D13" s="160"/>
      <c r="E13" s="160"/>
      <c r="F13" s="66">
        <f>SUM(F11:F12)</f>
        <v>7</v>
      </c>
      <c r="G13" s="44">
        <f>F13*100/F$13</f>
        <v>100</v>
      </c>
    </row>
    <row r="14" spans="2:9" s="6" customFormat="1" ht="14.25" customHeight="1" thickTop="1">
      <c r="B14" s="22"/>
      <c r="C14" s="25"/>
      <c r="D14" s="25"/>
      <c r="E14" s="25"/>
      <c r="F14" s="26"/>
      <c r="G14" s="27"/>
    </row>
    <row r="15" spans="2:9" s="6" customFormat="1" ht="24">
      <c r="B15" s="22"/>
      <c r="C15" s="6" t="s">
        <v>61</v>
      </c>
      <c r="F15" s="21"/>
      <c r="G15" s="21"/>
    </row>
    <row r="16" spans="2:9" s="6" customFormat="1" ht="24">
      <c r="B16" s="6" t="s">
        <v>116</v>
      </c>
      <c r="F16" s="21"/>
      <c r="G16" s="21"/>
    </row>
    <row r="17" spans="2:8" s="6" customFormat="1" ht="24">
      <c r="B17" s="6" t="s">
        <v>100</v>
      </c>
      <c r="F17" s="136"/>
      <c r="G17" s="136"/>
    </row>
    <row r="18" spans="2:8" s="6" customFormat="1" ht="24">
      <c r="F18" s="73"/>
      <c r="G18" s="73"/>
    </row>
    <row r="19" spans="2:8" s="6" customFormat="1" ht="24">
      <c r="B19" s="22" t="s">
        <v>72</v>
      </c>
      <c r="F19" s="21"/>
      <c r="G19" s="21"/>
    </row>
    <row r="20" spans="2:8" ht="24" thickBot="1">
      <c r="C20" s="1" t="s">
        <v>44</v>
      </c>
      <c r="H20" s="1"/>
    </row>
    <row r="21" spans="2:8" s="6" customFormat="1" ht="24.75" thickTop="1">
      <c r="C21" s="154" t="s">
        <v>9</v>
      </c>
      <c r="D21" s="154"/>
      <c r="E21" s="154"/>
      <c r="F21" s="28" t="s">
        <v>6</v>
      </c>
      <c r="G21" s="28" t="s">
        <v>7</v>
      </c>
    </row>
    <row r="22" spans="2:8" s="6" customFormat="1" ht="24">
      <c r="C22" s="155" t="s">
        <v>60</v>
      </c>
      <c r="D22" s="155"/>
      <c r="E22" s="155"/>
      <c r="F22" s="29">
        <v>3</v>
      </c>
      <c r="G22" s="24">
        <f>F22*100/F$26</f>
        <v>30</v>
      </c>
    </row>
    <row r="23" spans="2:8" s="6" customFormat="1" ht="24">
      <c r="C23" s="155" t="s">
        <v>101</v>
      </c>
      <c r="D23" s="155"/>
      <c r="E23" s="155"/>
      <c r="F23" s="29">
        <v>3</v>
      </c>
      <c r="G23" s="24">
        <f t="shared" ref="G23:G26" si="0">F23*100/F$26</f>
        <v>30</v>
      </c>
    </row>
    <row r="24" spans="2:8" s="6" customFormat="1" ht="24">
      <c r="C24" s="138" t="s">
        <v>10</v>
      </c>
      <c r="D24" s="139"/>
      <c r="E24" s="140"/>
      <c r="F24" s="29">
        <v>3</v>
      </c>
      <c r="G24" s="24">
        <f t="shared" si="0"/>
        <v>30</v>
      </c>
    </row>
    <row r="25" spans="2:8" s="6" customFormat="1" ht="24">
      <c r="C25" s="161" t="s">
        <v>128</v>
      </c>
      <c r="D25" s="162"/>
      <c r="E25" s="163"/>
      <c r="F25" s="29">
        <v>1</v>
      </c>
      <c r="G25" s="24">
        <f t="shared" si="0"/>
        <v>10</v>
      </c>
    </row>
    <row r="26" spans="2:8" s="6" customFormat="1" ht="24.75" thickBot="1">
      <c r="C26" s="156" t="s">
        <v>8</v>
      </c>
      <c r="D26" s="157"/>
      <c r="E26" s="158"/>
      <c r="F26" s="30">
        <f>SUM(F22:F25)</f>
        <v>10</v>
      </c>
      <c r="G26" s="44">
        <f t="shared" si="0"/>
        <v>100</v>
      </c>
    </row>
    <row r="27" spans="2:8" s="6" customFormat="1" ht="24.75" thickTop="1">
      <c r="C27" s="25"/>
      <c r="D27" s="25"/>
      <c r="E27" s="25"/>
      <c r="F27" s="26"/>
      <c r="G27" s="27"/>
    </row>
    <row r="28" spans="2:8" s="6" customFormat="1" ht="24">
      <c r="B28" s="17"/>
      <c r="C28" s="6" t="s">
        <v>135</v>
      </c>
      <c r="F28" s="113"/>
      <c r="G28" s="113"/>
      <c r="H28" s="113"/>
    </row>
    <row r="29" spans="2:8" s="6" customFormat="1" ht="24">
      <c r="B29" s="17" t="s">
        <v>136</v>
      </c>
      <c r="F29" s="117"/>
      <c r="G29" s="117"/>
      <c r="H29" s="117"/>
    </row>
    <row r="30" spans="2:8" s="6" customFormat="1" ht="24">
      <c r="B30" s="6" t="s">
        <v>137</v>
      </c>
      <c r="F30" s="113"/>
      <c r="G30" s="113"/>
      <c r="H30" s="113"/>
    </row>
    <row r="31" spans="2:8" s="6" customFormat="1" ht="24">
      <c r="B31" s="6" t="s">
        <v>138</v>
      </c>
      <c r="F31" s="113"/>
      <c r="G31" s="113"/>
      <c r="H31" s="113"/>
    </row>
    <row r="32" spans="2:8" s="6" customFormat="1" ht="24">
      <c r="F32" s="136"/>
      <c r="G32" s="136"/>
      <c r="H32" s="136"/>
    </row>
    <row r="33" spans="2:8" s="6" customFormat="1" ht="24">
      <c r="F33" s="136"/>
      <c r="G33" s="136"/>
      <c r="H33" s="136"/>
    </row>
    <row r="34" spans="2:8" s="6" customFormat="1" ht="24">
      <c r="B34" s="153" t="s">
        <v>33</v>
      </c>
      <c r="C34" s="153"/>
      <c r="D34" s="153"/>
      <c r="E34" s="153"/>
      <c r="F34" s="153"/>
      <c r="G34" s="153"/>
      <c r="H34" s="136"/>
    </row>
    <row r="35" spans="2:8" s="6" customFormat="1" ht="24">
      <c r="B35" s="137"/>
      <c r="C35" s="137"/>
      <c r="D35" s="137"/>
      <c r="E35" s="137"/>
      <c r="F35" s="137"/>
      <c r="G35" s="137"/>
      <c r="H35" s="136"/>
    </row>
    <row r="36" spans="2:8" s="6" customFormat="1" ht="24.75" thickBot="1">
      <c r="B36" s="22" t="s">
        <v>103</v>
      </c>
      <c r="F36" s="136"/>
      <c r="G36" s="136"/>
    </row>
    <row r="37" spans="2:8" s="6" customFormat="1" ht="24.75" thickTop="1">
      <c r="C37" s="154" t="s">
        <v>89</v>
      </c>
      <c r="D37" s="154"/>
      <c r="E37" s="154"/>
      <c r="F37" s="141" t="s">
        <v>6</v>
      </c>
      <c r="G37" s="141" t="s">
        <v>7</v>
      </c>
    </row>
    <row r="38" spans="2:8" s="6" customFormat="1" ht="24">
      <c r="C38" s="155" t="s">
        <v>102</v>
      </c>
      <c r="D38" s="155"/>
      <c r="E38" s="155"/>
      <c r="F38" s="29">
        <v>7</v>
      </c>
      <c r="G38" s="24">
        <f>F38*100/F$39</f>
        <v>100</v>
      </c>
    </row>
    <row r="39" spans="2:8" s="6" customFormat="1" ht="24.75" thickBot="1">
      <c r="C39" s="156" t="s">
        <v>8</v>
      </c>
      <c r="D39" s="157"/>
      <c r="E39" s="158"/>
      <c r="F39" s="30">
        <f>SUM(F38:F38)</f>
        <v>7</v>
      </c>
      <c r="G39" s="44">
        <f>F39*100/F$39</f>
        <v>100</v>
      </c>
    </row>
    <row r="40" spans="2:8" s="6" customFormat="1" ht="24.75" thickTop="1">
      <c r="C40" s="25"/>
      <c r="D40" s="25"/>
      <c r="E40" s="25"/>
      <c r="F40" s="26"/>
      <c r="G40" s="27"/>
    </row>
    <row r="41" spans="2:8" s="6" customFormat="1" ht="24">
      <c r="B41" s="17"/>
      <c r="C41" s="6" t="s">
        <v>120</v>
      </c>
      <c r="F41" s="136"/>
      <c r="G41" s="136"/>
      <c r="H41" s="136"/>
    </row>
    <row r="42" spans="2:8" s="6" customFormat="1" ht="24">
      <c r="B42" s="17" t="s">
        <v>104</v>
      </c>
      <c r="F42" s="136"/>
      <c r="G42" s="136"/>
      <c r="H42" s="136"/>
    </row>
  </sheetData>
  <mergeCells count="18">
    <mergeCell ref="C25:E25"/>
    <mergeCell ref="C12:E12"/>
    <mergeCell ref="B34:G34"/>
    <mergeCell ref="C37:E37"/>
    <mergeCell ref="C38:E38"/>
    <mergeCell ref="C39:E39"/>
    <mergeCell ref="B2:G2"/>
    <mergeCell ref="B7:H7"/>
    <mergeCell ref="C10:E10"/>
    <mergeCell ref="B5:G5"/>
    <mergeCell ref="B6:G6"/>
    <mergeCell ref="B4:G4"/>
    <mergeCell ref="C11:E11"/>
    <mergeCell ref="C26:E26"/>
    <mergeCell ref="C13:E13"/>
    <mergeCell ref="C22:E22"/>
    <mergeCell ref="C23:E23"/>
    <mergeCell ref="C21:E21"/>
  </mergeCells>
  <pageMargins left="0.25" right="0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opLeftCell="A16" zoomScale="120" zoomScaleNormal="120" workbookViewId="0">
      <selection activeCell="E28" sqref="E28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14.570312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9" s="9" customFormat="1" ht="24">
      <c r="A1" s="190" t="s">
        <v>32</v>
      </c>
      <c r="B1" s="190"/>
      <c r="C1" s="190"/>
      <c r="D1" s="190"/>
      <c r="E1" s="190"/>
      <c r="F1" s="190"/>
      <c r="G1" s="190"/>
      <c r="H1" s="190"/>
    </row>
    <row r="2" spans="1:9">
      <c r="B2" s="2"/>
      <c r="C2" s="2"/>
      <c r="D2" s="2"/>
      <c r="E2" s="2"/>
      <c r="I2" s="5"/>
    </row>
    <row r="3" spans="1:9" s="6" customFormat="1" ht="24">
      <c r="B3" s="7" t="s">
        <v>39</v>
      </c>
      <c r="F3" s="53"/>
      <c r="G3" s="53"/>
      <c r="H3" s="53"/>
    </row>
    <row r="4" spans="1:9" s="17" customFormat="1" ht="25.5" customHeight="1">
      <c r="B4" s="42" t="s">
        <v>73</v>
      </c>
      <c r="F4" s="53"/>
      <c r="G4" s="53"/>
      <c r="H4" s="53"/>
    </row>
    <row r="5" spans="1:9" s="17" customFormat="1" ht="24.75" thickBot="1">
      <c r="B5" s="17" t="s">
        <v>98</v>
      </c>
      <c r="F5" s="55"/>
      <c r="G5" s="55"/>
      <c r="H5" s="55"/>
    </row>
    <row r="6" spans="1:9" s="6" customFormat="1" ht="24.75" thickTop="1">
      <c r="B6" s="180" t="s">
        <v>11</v>
      </c>
      <c r="C6" s="181"/>
      <c r="D6" s="181"/>
      <c r="E6" s="182"/>
      <c r="F6" s="186"/>
      <c r="G6" s="188" t="s">
        <v>12</v>
      </c>
      <c r="H6" s="188" t="s">
        <v>13</v>
      </c>
    </row>
    <row r="7" spans="1:9" s="6" customFormat="1" ht="24.75" thickBot="1">
      <c r="B7" s="183"/>
      <c r="C7" s="184"/>
      <c r="D7" s="184"/>
      <c r="E7" s="185"/>
      <c r="F7" s="187"/>
      <c r="G7" s="189"/>
      <c r="H7" s="189"/>
    </row>
    <row r="8" spans="1:9" s="6" customFormat="1" ht="24.75" thickTop="1">
      <c r="B8" s="118" t="s">
        <v>26</v>
      </c>
      <c r="C8" s="119"/>
      <c r="D8" s="119"/>
      <c r="E8" s="120"/>
      <c r="F8" s="83"/>
      <c r="G8" s="25"/>
      <c r="H8" s="56"/>
      <c r="I8" s="8"/>
    </row>
    <row r="9" spans="1:9" s="6" customFormat="1" ht="24" customHeight="1">
      <c r="B9" s="174" t="s">
        <v>54</v>
      </c>
      <c r="C9" s="175"/>
      <c r="D9" s="175"/>
      <c r="E9" s="176"/>
      <c r="F9" s="170">
        <f>DATA!S9</f>
        <v>3.1428571428571428</v>
      </c>
      <c r="G9" s="170">
        <f>DATA!S10</f>
        <v>1.5735915849388864</v>
      </c>
      <c r="H9" s="172" t="s">
        <v>78</v>
      </c>
    </row>
    <row r="10" spans="1:9" s="6" customFormat="1" ht="24" customHeight="1">
      <c r="B10" s="164" t="s">
        <v>53</v>
      </c>
      <c r="C10" s="165"/>
      <c r="D10" s="165"/>
      <c r="E10" s="166"/>
      <c r="F10" s="171"/>
      <c r="G10" s="171"/>
      <c r="H10" s="173"/>
    </row>
    <row r="11" spans="1:9" s="6" customFormat="1" ht="24">
      <c r="B11" s="191" t="s">
        <v>49</v>
      </c>
      <c r="C11" s="192"/>
      <c r="D11" s="192"/>
      <c r="E11" s="193"/>
      <c r="F11" s="82">
        <f>DATA!T9</f>
        <v>3.2857142857142856</v>
      </c>
      <c r="G11" s="32">
        <f>DATA!T10</f>
        <v>1.4960264830861913</v>
      </c>
      <c r="H11" s="133" t="s">
        <v>78</v>
      </c>
    </row>
    <row r="12" spans="1:9" s="6" customFormat="1" ht="24">
      <c r="B12" s="197" t="s">
        <v>55</v>
      </c>
      <c r="C12" s="198"/>
      <c r="D12" s="198"/>
      <c r="E12" s="199"/>
      <c r="F12" s="170">
        <f>DATA!U9</f>
        <v>3.5714285714285716</v>
      </c>
      <c r="G12" s="170">
        <f>DATA!U10</f>
        <v>1.6183471874253739</v>
      </c>
      <c r="H12" s="172" t="s">
        <v>78</v>
      </c>
    </row>
    <row r="13" spans="1:9" s="6" customFormat="1" ht="24">
      <c r="B13" s="167" t="s">
        <v>53</v>
      </c>
      <c r="C13" s="168"/>
      <c r="D13" s="168"/>
      <c r="E13" s="169"/>
      <c r="F13" s="171"/>
      <c r="G13" s="171"/>
      <c r="H13" s="173" t="s">
        <v>78</v>
      </c>
    </row>
    <row r="14" spans="1:9" s="6" customFormat="1" ht="24.75" thickBot="1">
      <c r="B14" s="194" t="s">
        <v>27</v>
      </c>
      <c r="C14" s="195"/>
      <c r="D14" s="195"/>
      <c r="E14" s="196"/>
      <c r="F14" s="33">
        <f>DATA!U12</f>
        <v>3.3333333333333335</v>
      </c>
      <c r="G14" s="34">
        <f>DATA!U11</f>
        <v>1.4944341180973262</v>
      </c>
      <c r="H14" s="35" t="s">
        <v>78</v>
      </c>
    </row>
    <row r="15" spans="1:9" s="6" customFormat="1" ht="24.75" thickTop="1">
      <c r="B15" s="84" t="s">
        <v>28</v>
      </c>
      <c r="C15" s="85"/>
      <c r="D15" s="85"/>
      <c r="E15" s="36"/>
      <c r="F15" s="37"/>
      <c r="G15" s="37"/>
      <c r="H15" s="36"/>
    </row>
    <row r="16" spans="1:9" s="6" customFormat="1" ht="24" customHeight="1">
      <c r="B16" s="174" t="s">
        <v>56</v>
      </c>
      <c r="C16" s="175"/>
      <c r="D16" s="175"/>
      <c r="E16" s="176"/>
      <c r="F16" s="170">
        <f>DATA!V9</f>
        <v>4.2857142857142856</v>
      </c>
      <c r="G16" s="170">
        <f>DATA!V10</f>
        <v>0.75592894601845306</v>
      </c>
      <c r="H16" s="172" t="str">
        <f>IF(F16&gt;4.5,"มากที่สุด",IF(F16&gt;3.5,"มาก",IF(F16&gt;2.5,"ปานกลาง",IF(F16&gt;1.5,"น้อย",IF(F16&lt;=1.5,"น้อยที่สุด")))))</f>
        <v>มาก</v>
      </c>
    </row>
    <row r="17" spans="1:10" s="6" customFormat="1" ht="24" customHeight="1">
      <c r="B17" s="164" t="s">
        <v>53</v>
      </c>
      <c r="C17" s="165"/>
      <c r="D17" s="165"/>
      <c r="E17" s="166"/>
      <c r="F17" s="171"/>
      <c r="G17" s="171"/>
      <c r="H17" s="173"/>
    </row>
    <row r="18" spans="1:10" s="6" customFormat="1" ht="24" customHeight="1">
      <c r="B18" s="191" t="s">
        <v>57</v>
      </c>
      <c r="C18" s="192"/>
      <c r="D18" s="192"/>
      <c r="E18" s="193"/>
      <c r="F18" s="31">
        <f>DATA!W9</f>
        <v>4.2857142857142856</v>
      </c>
      <c r="G18" s="31">
        <f>DATA!W10</f>
        <v>0.75592894601845306</v>
      </c>
      <c r="H18" s="12" t="str">
        <f t="shared" ref="H18:H21" si="0">IF(F18&gt;4.5,"มากที่สุด",IF(F18&gt;3.5,"มาก",IF(F18&gt;2.5,"ปานกลาง",IF(F18&gt;1.5,"น้อย",IF(F18&lt;=1.5,"น้อยที่สุด")))))</f>
        <v>มาก</v>
      </c>
    </row>
    <row r="19" spans="1:10" s="6" customFormat="1" ht="24" customHeight="1">
      <c r="B19" s="197" t="s">
        <v>58</v>
      </c>
      <c r="C19" s="198"/>
      <c r="D19" s="198"/>
      <c r="E19" s="199"/>
      <c r="F19" s="170">
        <f>DATA!X9</f>
        <v>4.4285714285714288</v>
      </c>
      <c r="G19" s="170">
        <f>DATA!X10</f>
        <v>0.78679579246944398</v>
      </c>
      <c r="H19" s="172" t="str">
        <f t="shared" ref="H19" si="1">IF(F19&gt;4.5,"มากที่สุด",IF(F19&gt;3.5,"มาก",IF(F19&gt;2.5,"ปานกลาง",IF(F19&gt;1.5,"น้อย",IF(F19&lt;=1.5,"น้อยที่สุด")))))</f>
        <v>มาก</v>
      </c>
    </row>
    <row r="20" spans="1:10" s="6" customFormat="1" ht="24" customHeight="1">
      <c r="B20" s="167" t="s">
        <v>53</v>
      </c>
      <c r="C20" s="168"/>
      <c r="D20" s="168"/>
      <c r="E20" s="169"/>
      <c r="F20" s="171"/>
      <c r="G20" s="171"/>
      <c r="H20" s="173"/>
    </row>
    <row r="21" spans="1:10" s="6" customFormat="1" ht="24.75" thickBot="1">
      <c r="B21" s="177" t="s">
        <v>27</v>
      </c>
      <c r="C21" s="178"/>
      <c r="D21" s="178"/>
      <c r="E21" s="179"/>
      <c r="F21" s="34">
        <f>DATA!X12</f>
        <v>4.333333333333333</v>
      </c>
      <c r="G21" s="38">
        <f>DATA!X11</f>
        <v>0.73029674334022221</v>
      </c>
      <c r="H21" s="35" t="str">
        <f t="shared" si="0"/>
        <v>มาก</v>
      </c>
      <c r="J21" s="39"/>
    </row>
    <row r="22" spans="1:10" s="6" customFormat="1" ht="16.5" customHeight="1" thickTop="1">
      <c r="B22" s="8"/>
      <c r="C22" s="8"/>
      <c r="D22" s="8"/>
      <c r="E22" s="8"/>
      <c r="F22" s="40"/>
      <c r="G22" s="40"/>
      <c r="H22" s="40"/>
    </row>
    <row r="23" spans="1:10" s="6" customFormat="1" ht="24">
      <c r="B23" s="17"/>
      <c r="C23" s="17" t="s">
        <v>63</v>
      </c>
      <c r="D23" s="17"/>
      <c r="E23" s="17"/>
      <c r="F23" s="17"/>
      <c r="G23" s="17"/>
      <c r="H23" s="17"/>
      <c r="I23" s="17"/>
      <c r="J23" s="17"/>
    </row>
    <row r="24" spans="1:10" s="6" customFormat="1" ht="24">
      <c r="B24" s="17" t="s">
        <v>105</v>
      </c>
      <c r="C24" s="17"/>
      <c r="D24" s="17"/>
      <c r="E24" s="17"/>
      <c r="F24" s="17"/>
      <c r="G24" s="17"/>
      <c r="H24" s="17"/>
      <c r="I24" s="17"/>
      <c r="J24" s="17"/>
    </row>
    <row r="25" spans="1:10" s="6" customFormat="1" ht="24">
      <c r="B25" s="17" t="s">
        <v>106</v>
      </c>
      <c r="C25" s="17"/>
      <c r="D25" s="17"/>
      <c r="E25" s="17"/>
      <c r="F25" s="17"/>
      <c r="G25" s="17"/>
      <c r="H25" s="17"/>
      <c r="I25" s="17"/>
      <c r="J25" s="17"/>
    </row>
    <row r="26" spans="1:10" s="6" customFormat="1" ht="24">
      <c r="A26" s="52"/>
      <c r="B26" s="52"/>
      <c r="C26" s="52"/>
      <c r="D26" s="52"/>
      <c r="E26" s="52"/>
      <c r="F26" s="52"/>
      <c r="G26" s="17"/>
      <c r="H26" s="17"/>
    </row>
    <row r="27" spans="1:10" s="6" customFormat="1" ht="24">
      <c r="B27" s="17"/>
      <c r="C27" s="17"/>
      <c r="D27" s="17"/>
      <c r="E27" s="17"/>
      <c r="F27" s="17"/>
      <c r="G27" s="17"/>
      <c r="H27" s="17"/>
      <c r="I27" s="17"/>
      <c r="J27" s="17"/>
    </row>
    <row r="28" spans="1:10" s="6" customFormat="1" ht="24">
      <c r="B28" s="17"/>
      <c r="C28" s="17"/>
      <c r="D28" s="17"/>
      <c r="E28" s="17"/>
      <c r="F28" s="17"/>
      <c r="G28" s="17"/>
      <c r="H28" s="17"/>
      <c r="I28" s="17"/>
      <c r="J28" s="17"/>
    </row>
    <row r="29" spans="1:10" s="9" customFormat="1" ht="24">
      <c r="B29" s="49"/>
      <c r="C29" s="49"/>
      <c r="D29" s="49"/>
      <c r="E29" s="49"/>
      <c r="F29" s="50"/>
      <c r="G29" s="50"/>
      <c r="H29" s="51"/>
    </row>
  </sheetData>
  <mergeCells count="29">
    <mergeCell ref="B21:E21"/>
    <mergeCell ref="B6:E7"/>
    <mergeCell ref="F6:F7"/>
    <mergeCell ref="G6:G7"/>
    <mergeCell ref="A1:H1"/>
    <mergeCell ref="H6:H7"/>
    <mergeCell ref="B9:E9"/>
    <mergeCell ref="B11:E11"/>
    <mergeCell ref="B14:E14"/>
    <mergeCell ref="B18:E18"/>
    <mergeCell ref="B19:E19"/>
    <mergeCell ref="B12:E12"/>
    <mergeCell ref="B10:E10"/>
    <mergeCell ref="B13:E13"/>
    <mergeCell ref="F9:F10"/>
    <mergeCell ref="G9:G10"/>
    <mergeCell ref="H9:H10"/>
    <mergeCell ref="F12:F13"/>
    <mergeCell ref="G12:G13"/>
    <mergeCell ref="H12:H13"/>
    <mergeCell ref="B16:E16"/>
    <mergeCell ref="B17:E17"/>
    <mergeCell ref="B20:E20"/>
    <mergeCell ref="F16:F17"/>
    <mergeCell ref="G16:G17"/>
    <mergeCell ref="H16:H17"/>
    <mergeCell ref="F19:F20"/>
    <mergeCell ref="G19:G20"/>
    <mergeCell ref="H19:H20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3"/>
  <sheetViews>
    <sheetView topLeftCell="A40" zoomScale="160" zoomScaleNormal="160" workbookViewId="0">
      <selection activeCell="G15" sqref="G15"/>
    </sheetView>
  </sheetViews>
  <sheetFormatPr defaultRowHeight="23.25"/>
  <cols>
    <col min="1" max="1" width="7.140625" style="1" customWidth="1"/>
    <col min="2" max="2" width="4.5703125" style="1" customWidth="1"/>
    <col min="3" max="3" width="7.7109375" style="1" customWidth="1"/>
    <col min="4" max="4" width="6.28515625" style="1" customWidth="1"/>
    <col min="5" max="5" width="15.42578125" style="1" customWidth="1"/>
    <col min="6" max="6" width="24" style="1" customWidth="1"/>
    <col min="7" max="7" width="6.7109375" style="2" customWidth="1"/>
    <col min="8" max="8" width="7" style="2" customWidth="1"/>
    <col min="9" max="9" width="14.710937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9" customFormat="1" ht="24">
      <c r="B1" s="190" t="s">
        <v>40</v>
      </c>
      <c r="C1" s="190"/>
      <c r="D1" s="190"/>
      <c r="E1" s="190"/>
      <c r="F1" s="190"/>
      <c r="G1" s="190"/>
      <c r="H1" s="190"/>
      <c r="I1" s="190"/>
    </row>
    <row r="2" spans="2:11" s="9" customFormat="1" ht="24">
      <c r="B2" s="81"/>
      <c r="C2" s="81"/>
      <c r="D2" s="81"/>
      <c r="E2" s="81"/>
      <c r="F2" s="81"/>
      <c r="G2" s="81"/>
      <c r="H2" s="81"/>
      <c r="I2" s="81"/>
    </row>
    <row r="3" spans="2:11" s="86" customFormat="1" ht="24" thickBot="1">
      <c r="C3" s="87" t="s">
        <v>97</v>
      </c>
      <c r="G3" s="88"/>
      <c r="H3" s="88"/>
      <c r="I3" s="88"/>
    </row>
    <row r="4" spans="2:11" s="86" customFormat="1" ht="19.5" customHeight="1" thickTop="1">
      <c r="C4" s="212" t="s">
        <v>11</v>
      </c>
      <c r="D4" s="213"/>
      <c r="E4" s="213"/>
      <c r="F4" s="214"/>
      <c r="G4" s="218"/>
      <c r="H4" s="220" t="s">
        <v>12</v>
      </c>
      <c r="I4" s="220" t="s">
        <v>13</v>
      </c>
    </row>
    <row r="5" spans="2:11" s="86" customFormat="1" ht="12" customHeight="1" thickBot="1">
      <c r="C5" s="215"/>
      <c r="D5" s="216"/>
      <c r="E5" s="216"/>
      <c r="F5" s="217"/>
      <c r="G5" s="219"/>
      <c r="H5" s="221"/>
      <c r="I5" s="221"/>
    </row>
    <row r="6" spans="2:11" s="86" customFormat="1" ht="24" thickTop="1">
      <c r="C6" s="222" t="s">
        <v>59</v>
      </c>
      <c r="D6" s="223"/>
      <c r="E6" s="223"/>
      <c r="F6" s="224"/>
      <c r="G6" s="89"/>
      <c r="H6" s="90"/>
      <c r="I6" s="90"/>
    </row>
    <row r="7" spans="2:11" s="86" customFormat="1">
      <c r="C7" s="208" t="s">
        <v>14</v>
      </c>
      <c r="D7" s="209"/>
      <c r="E7" s="209"/>
      <c r="F7" s="210"/>
      <c r="G7" s="91">
        <f>DATA!I9</f>
        <v>4.5714285714285712</v>
      </c>
      <c r="H7" s="91">
        <f>DATA!I10</f>
        <v>0.53452248382485001</v>
      </c>
      <c r="I7" s="92" t="str">
        <f>IF(G7&gt;4.5,"มากที่สุด",IF(G7&gt;3.5,"มาก",IF(G7&gt;2.5,"ปานกลาง",IF(G7&gt;1.5,"น้อย",IF(G7&lt;=1.5,"น้อยที่สุด")))))</f>
        <v>มากที่สุด</v>
      </c>
    </row>
    <row r="8" spans="2:11" s="86" customFormat="1">
      <c r="C8" s="93" t="s">
        <v>81</v>
      </c>
      <c r="D8" s="93"/>
      <c r="E8" s="93"/>
      <c r="F8" s="93"/>
      <c r="G8" s="91">
        <f>DATA!J9</f>
        <v>4.2857142857142856</v>
      </c>
      <c r="H8" s="91">
        <f>DATA!J10</f>
        <v>0.75592894601845306</v>
      </c>
      <c r="I8" s="92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86" customFormat="1">
      <c r="C9" s="94" t="s">
        <v>50</v>
      </c>
      <c r="D9" s="95"/>
      <c r="E9" s="95"/>
      <c r="F9" s="96"/>
      <c r="G9" s="228">
        <f>DATA!K9</f>
        <v>4</v>
      </c>
      <c r="H9" s="228">
        <f>DATA!K10</f>
        <v>1</v>
      </c>
      <c r="I9" s="230" t="str">
        <f t="shared" ref="I9:I26" si="0">IF(G9&gt;4.5,"มากที่สุด",IF(G9&gt;3.5,"มาก",IF(G9&gt;2.5,"ปานกลาง",IF(G9&gt;1.5,"น้อย",IF(G9&lt;=1.5,"น้อยที่สุด")))))</f>
        <v>มาก</v>
      </c>
    </row>
    <row r="10" spans="2:11" s="86" customFormat="1">
      <c r="C10" s="97" t="s">
        <v>82</v>
      </c>
      <c r="D10" s="98"/>
      <c r="E10" s="98"/>
      <c r="F10" s="99"/>
      <c r="G10" s="229"/>
      <c r="H10" s="229"/>
      <c r="I10" s="231"/>
    </row>
    <row r="11" spans="2:11" s="86" customFormat="1">
      <c r="C11" s="225" t="s">
        <v>15</v>
      </c>
      <c r="D11" s="226"/>
      <c r="E11" s="226"/>
      <c r="F11" s="227"/>
      <c r="G11" s="100">
        <f>DATA!K12</f>
        <v>4.2857142857142856</v>
      </c>
      <c r="H11" s="100">
        <f>DATA!K11</f>
        <v>0.78376381281972562</v>
      </c>
      <c r="I11" s="101" t="str">
        <f>IF(G11&gt;4.5,"มากที่สุด",IF(G11&gt;3.5,"มาก",IF(G11&gt;2.5,"ปานกลาง",IF(G11&gt;1.5,"น้อย",IF(G11&lt;=1.5,"น้อยที่สุด")))))</f>
        <v>มาก</v>
      </c>
      <c r="K11" s="102"/>
    </row>
    <row r="12" spans="2:11" s="86" customFormat="1">
      <c r="C12" s="208" t="s">
        <v>16</v>
      </c>
      <c r="D12" s="209"/>
      <c r="E12" s="209"/>
      <c r="F12" s="210"/>
      <c r="G12" s="92"/>
      <c r="H12" s="92"/>
      <c r="I12" s="92"/>
    </row>
    <row r="13" spans="2:11" s="86" customFormat="1">
      <c r="C13" s="93" t="s">
        <v>67</v>
      </c>
      <c r="D13" s="93"/>
      <c r="E13" s="93"/>
      <c r="F13" s="93"/>
      <c r="G13" s="91">
        <f>DATA!L9</f>
        <v>4.7142857142857144</v>
      </c>
      <c r="H13" s="91">
        <f>DATA!L10</f>
        <v>0.48795003647426655</v>
      </c>
      <c r="I13" s="92" t="str">
        <f t="shared" si="0"/>
        <v>มากที่สุด</v>
      </c>
    </row>
    <row r="14" spans="2:11" s="86" customFormat="1">
      <c r="C14" s="208" t="s">
        <v>68</v>
      </c>
      <c r="D14" s="209"/>
      <c r="E14" s="209"/>
      <c r="F14" s="210"/>
      <c r="G14" s="91">
        <f>DATA!M9</f>
        <v>4.7142857142857144</v>
      </c>
      <c r="H14" s="91">
        <f>DATA!M10</f>
        <v>0.4879500364742666</v>
      </c>
      <c r="I14" s="92" t="str">
        <f>IF(G14&gt;4.5,"มากที่สุด",IF(G14&gt;3.5,"มาก",IF(G14&gt;2.5,"ปานกลาง",IF(G14&gt;1.5,"น้อย",IF(G14&lt;=1.5,"น้อยที่สุด")))))</f>
        <v>มากที่สุด</v>
      </c>
    </row>
    <row r="15" spans="2:11" s="86" customFormat="1">
      <c r="C15" s="200" t="s">
        <v>36</v>
      </c>
      <c r="D15" s="201"/>
      <c r="E15" s="201"/>
      <c r="F15" s="202"/>
      <c r="G15" s="103">
        <f>DATA!M12</f>
        <v>4.7142857142857144</v>
      </c>
      <c r="H15" s="103">
        <f>DATA!M11</f>
        <v>0.46880723093849552</v>
      </c>
      <c r="I15" s="104" t="str">
        <f t="shared" si="0"/>
        <v>มากที่สุด</v>
      </c>
    </row>
    <row r="16" spans="2:11" s="86" customFormat="1">
      <c r="C16" s="208" t="s">
        <v>17</v>
      </c>
      <c r="D16" s="209"/>
      <c r="E16" s="209"/>
      <c r="F16" s="210"/>
      <c r="G16" s="91"/>
      <c r="H16" s="91"/>
      <c r="I16" s="92"/>
    </row>
    <row r="17" spans="3:9" s="86" customFormat="1">
      <c r="C17" s="208" t="s">
        <v>18</v>
      </c>
      <c r="D17" s="209"/>
      <c r="E17" s="209"/>
      <c r="F17" s="210"/>
      <c r="G17" s="91">
        <f>DATA!N9</f>
        <v>4.1428571428571432</v>
      </c>
      <c r="H17" s="91">
        <f>DATA!N10</f>
        <v>0.89973541084243769</v>
      </c>
      <c r="I17" s="92" t="str">
        <f t="shared" si="0"/>
        <v>มาก</v>
      </c>
    </row>
    <row r="18" spans="3:9" s="86" customFormat="1">
      <c r="C18" s="208" t="s">
        <v>19</v>
      </c>
      <c r="D18" s="209"/>
      <c r="E18" s="209"/>
      <c r="F18" s="210"/>
      <c r="G18" s="91">
        <f>DATA!O9</f>
        <v>4.1428571428571432</v>
      </c>
      <c r="H18" s="91">
        <f>DATA!O10</f>
        <v>1.2149857925879122</v>
      </c>
      <c r="I18" s="92" t="str">
        <f t="shared" si="0"/>
        <v>มาก</v>
      </c>
    </row>
    <row r="19" spans="3:9" s="86" customFormat="1">
      <c r="C19" s="93" t="s">
        <v>20</v>
      </c>
      <c r="D19" s="93"/>
      <c r="E19" s="93"/>
      <c r="F19" s="93"/>
      <c r="G19" s="91">
        <f>DATA!P9</f>
        <v>4.7142857142857144</v>
      </c>
      <c r="H19" s="91">
        <f>DATA!P10</f>
        <v>0.4879500364742666</v>
      </c>
      <c r="I19" s="92" t="str">
        <f t="shared" si="0"/>
        <v>มากที่สุด</v>
      </c>
    </row>
    <row r="20" spans="3:9" s="86" customFormat="1">
      <c r="C20" s="208" t="s">
        <v>21</v>
      </c>
      <c r="D20" s="209"/>
      <c r="E20" s="209"/>
      <c r="F20" s="210"/>
      <c r="G20" s="91">
        <f>DATA!Q9</f>
        <v>4.7142857142857144</v>
      </c>
      <c r="H20" s="91">
        <f>DATA!Q10</f>
        <v>0.4879500364742666</v>
      </c>
      <c r="I20" s="92" t="str">
        <f t="shared" si="0"/>
        <v>มากที่สุด</v>
      </c>
    </row>
    <row r="21" spans="3:9" s="86" customFormat="1">
      <c r="C21" s="208" t="s">
        <v>22</v>
      </c>
      <c r="D21" s="209"/>
      <c r="E21" s="209"/>
      <c r="F21" s="210"/>
      <c r="G21" s="91">
        <f>DATA!R9</f>
        <v>4.5714285714285712</v>
      </c>
      <c r="H21" s="91">
        <f>DATA!R10</f>
        <v>0.78679579246944398</v>
      </c>
      <c r="I21" s="92" t="str">
        <f t="shared" si="0"/>
        <v>มากที่สุด</v>
      </c>
    </row>
    <row r="22" spans="3:9" s="86" customFormat="1">
      <c r="C22" s="200" t="s">
        <v>37</v>
      </c>
      <c r="D22" s="201"/>
      <c r="E22" s="201"/>
      <c r="F22" s="202"/>
      <c r="G22" s="103">
        <f>DATA!R12</f>
        <v>4.4571428571428573</v>
      </c>
      <c r="H22" s="103">
        <f>DATA!R11</f>
        <v>0.81683957467565393</v>
      </c>
      <c r="I22" s="105" t="str">
        <f t="shared" si="0"/>
        <v>มาก</v>
      </c>
    </row>
    <row r="23" spans="3:9" s="86" customFormat="1">
      <c r="C23" s="208" t="s">
        <v>51</v>
      </c>
      <c r="D23" s="209"/>
      <c r="E23" s="209"/>
      <c r="F23" s="210"/>
      <c r="G23" s="103"/>
      <c r="H23" s="103"/>
      <c r="I23" s="105"/>
    </row>
    <row r="24" spans="3:9" s="86" customFormat="1">
      <c r="C24" s="211" t="s">
        <v>69</v>
      </c>
      <c r="D24" s="211"/>
      <c r="E24" s="211"/>
      <c r="F24" s="211"/>
      <c r="G24" s="106">
        <f>DATA!Y9</f>
        <v>4.4285714285714288</v>
      </c>
      <c r="H24" s="106">
        <f>DATA!Y10</f>
        <v>0.78679579246944398</v>
      </c>
      <c r="I24" s="107" t="str">
        <f t="shared" si="0"/>
        <v>มาก</v>
      </c>
    </row>
    <row r="25" spans="3:9" s="86" customFormat="1">
      <c r="C25" s="211" t="s">
        <v>70</v>
      </c>
      <c r="D25" s="211"/>
      <c r="E25" s="211"/>
      <c r="F25" s="211"/>
      <c r="G25" s="106">
        <f>DATA!Z9</f>
        <v>4.5714285714285712</v>
      </c>
      <c r="H25" s="106">
        <f>DATA!Z10</f>
        <v>0.78679579246944398</v>
      </c>
      <c r="I25" s="107" t="str">
        <f t="shared" si="0"/>
        <v>มากที่สุด</v>
      </c>
    </row>
    <row r="26" spans="3:9" s="86" customFormat="1">
      <c r="C26" s="200" t="s">
        <v>41</v>
      </c>
      <c r="D26" s="201"/>
      <c r="E26" s="201"/>
      <c r="F26" s="202"/>
      <c r="G26" s="103">
        <f>DATA!Z12</f>
        <v>4.5</v>
      </c>
      <c r="H26" s="103">
        <f>DATA!Z11</f>
        <v>0.75955452531274992</v>
      </c>
      <c r="I26" s="105" t="str">
        <f t="shared" si="0"/>
        <v>มาก</v>
      </c>
    </row>
    <row r="27" spans="3:9" s="86" customFormat="1">
      <c r="C27" s="208" t="s">
        <v>42</v>
      </c>
      <c r="D27" s="209"/>
      <c r="E27" s="209"/>
      <c r="F27" s="210"/>
      <c r="G27" s="108"/>
      <c r="H27" s="108"/>
      <c r="I27" s="109"/>
    </row>
    <row r="28" spans="3:9" s="86" customFormat="1">
      <c r="C28" s="93" t="s">
        <v>23</v>
      </c>
      <c r="D28" s="93"/>
      <c r="E28" s="93"/>
      <c r="F28" s="93"/>
      <c r="G28" s="108">
        <f>DATA!AA9</f>
        <v>4.4285714285714288</v>
      </c>
      <c r="H28" s="108">
        <f>DATA!AA10</f>
        <v>0.78679579246944398</v>
      </c>
      <c r="I28" s="92" t="str">
        <f t="shared" ref="I28:I32" si="1">IF(G28&gt;4.5,"มากที่สุด",IF(G28&gt;3.5,"มาก",IF(G28&gt;2.5,"ปานกลาง",IF(G28&gt;1.5,"น้อย",IF(G28&lt;=1.5,"น้อยที่สุด")))))</f>
        <v>มาก</v>
      </c>
    </row>
    <row r="29" spans="3:9" s="86" customFormat="1">
      <c r="C29" s="206" t="s">
        <v>52</v>
      </c>
      <c r="D29" s="207"/>
      <c r="E29" s="207"/>
      <c r="F29" s="207"/>
      <c r="G29" s="106">
        <f>DATA!AB9</f>
        <v>4.4285714285714288</v>
      </c>
      <c r="H29" s="106">
        <f>DATA!AB10</f>
        <v>0.78679579246944398</v>
      </c>
      <c r="I29" s="107" t="str">
        <f t="shared" si="1"/>
        <v>มาก</v>
      </c>
    </row>
    <row r="30" spans="3:9" s="86" customFormat="1">
      <c r="C30" s="93" t="s">
        <v>24</v>
      </c>
      <c r="D30" s="93"/>
      <c r="E30" s="93"/>
      <c r="F30" s="93"/>
      <c r="G30" s="108">
        <f>DATA!AC9</f>
        <v>4.4285714285714288</v>
      </c>
      <c r="H30" s="108">
        <f>DATA!AC10</f>
        <v>0.78679579246944398</v>
      </c>
      <c r="I30" s="92" t="str">
        <f t="shared" si="1"/>
        <v>มาก</v>
      </c>
    </row>
    <row r="31" spans="3:9" s="86" customFormat="1">
      <c r="C31" s="200" t="s">
        <v>43</v>
      </c>
      <c r="D31" s="201"/>
      <c r="E31" s="201"/>
      <c r="F31" s="202"/>
      <c r="G31" s="103">
        <f>DATA!AC12</f>
        <v>4.4285714285714288</v>
      </c>
      <c r="H31" s="103">
        <f>DATA!AC11</f>
        <v>0.74642002729217971</v>
      </c>
      <c r="I31" s="105" t="str">
        <f t="shared" si="1"/>
        <v>มาก</v>
      </c>
    </row>
    <row r="32" spans="3:9" s="86" customFormat="1" ht="24" thickBot="1">
      <c r="C32" s="203" t="s">
        <v>25</v>
      </c>
      <c r="D32" s="204"/>
      <c r="E32" s="204"/>
      <c r="F32" s="205"/>
      <c r="G32" s="110">
        <f>DATA!AD9</f>
        <v>4.4571428571428573</v>
      </c>
      <c r="H32" s="110">
        <f>DATA!AD10</f>
        <v>0.74715577909948538</v>
      </c>
      <c r="I32" s="111" t="str">
        <f t="shared" si="1"/>
        <v>มาก</v>
      </c>
    </row>
    <row r="33" spans="3:9" s="86" customFormat="1" ht="24" thickTop="1">
      <c r="C33" s="130"/>
      <c r="D33" s="130"/>
      <c r="E33" s="130"/>
      <c r="F33" s="130"/>
      <c r="G33" s="131"/>
      <c r="H33" s="131"/>
      <c r="I33" s="132"/>
    </row>
    <row r="34" spans="3:9">
      <c r="C34" s="3"/>
      <c r="D34" s="3"/>
      <c r="E34" s="3"/>
      <c r="F34" s="3"/>
      <c r="G34" s="4"/>
      <c r="H34" s="4"/>
      <c r="I34" s="4"/>
    </row>
    <row r="35" spans="3:9">
      <c r="C35" s="3"/>
      <c r="D35" s="3"/>
      <c r="E35" s="3"/>
      <c r="F35" s="3"/>
      <c r="G35" s="4"/>
      <c r="H35" s="4"/>
      <c r="I35" s="4"/>
    </row>
    <row r="36" spans="3:9">
      <c r="C36" s="3"/>
      <c r="D36" s="3"/>
      <c r="E36" s="3"/>
      <c r="F36" s="3"/>
      <c r="G36" s="4"/>
      <c r="H36" s="4"/>
      <c r="I36" s="4"/>
    </row>
    <row r="37" spans="3:9">
      <c r="C37" s="3"/>
      <c r="D37" s="3"/>
      <c r="E37" s="3"/>
      <c r="F37" s="3"/>
      <c r="G37" s="4"/>
      <c r="H37" s="4"/>
      <c r="I37" s="4"/>
    </row>
    <row r="38" spans="3:9">
      <c r="C38" s="3"/>
      <c r="D38" s="3"/>
      <c r="E38" s="3"/>
      <c r="F38" s="3"/>
      <c r="G38" s="4"/>
      <c r="H38" s="4"/>
      <c r="I38" s="4"/>
    </row>
    <row r="39" spans="3:9">
      <c r="C39" s="3"/>
      <c r="D39" s="3"/>
      <c r="E39" s="3"/>
      <c r="F39" s="3"/>
      <c r="G39" s="4"/>
      <c r="H39" s="4"/>
      <c r="I39" s="4"/>
    </row>
    <row r="40" spans="3:9">
      <c r="C40" s="3"/>
      <c r="D40" s="3"/>
      <c r="E40" s="3"/>
      <c r="F40" s="3"/>
      <c r="G40" s="4"/>
      <c r="H40" s="4"/>
      <c r="I40" s="4"/>
    </row>
    <row r="41" spans="3:9">
      <c r="C41" s="3"/>
      <c r="D41" s="3"/>
      <c r="E41" s="3"/>
      <c r="F41" s="3"/>
      <c r="G41" s="4"/>
      <c r="H41" s="4"/>
      <c r="I41" s="4"/>
    </row>
    <row r="42" spans="3:9">
      <c r="C42" s="3"/>
      <c r="D42" s="3"/>
      <c r="E42" s="3"/>
      <c r="F42" s="3"/>
      <c r="G42" s="4"/>
      <c r="H42" s="4"/>
      <c r="I42" s="4"/>
    </row>
    <row r="43" spans="3:9">
      <c r="C43" s="3"/>
      <c r="D43" s="3"/>
      <c r="E43" s="3"/>
      <c r="F43" s="3"/>
      <c r="G43" s="4"/>
      <c r="H43" s="4"/>
      <c r="I43" s="4"/>
    </row>
  </sheetData>
  <mergeCells count="28">
    <mergeCell ref="B1:I1"/>
    <mergeCell ref="C15:F15"/>
    <mergeCell ref="C4:F5"/>
    <mergeCell ref="G4:G5"/>
    <mergeCell ref="H4:H5"/>
    <mergeCell ref="I4:I5"/>
    <mergeCell ref="C6:F6"/>
    <mergeCell ref="C7:F7"/>
    <mergeCell ref="C11:F11"/>
    <mergeCell ref="C12:F12"/>
    <mergeCell ref="C14:F14"/>
    <mergeCell ref="G9:G10"/>
    <mergeCell ref="H9:H10"/>
    <mergeCell ref="I9:I10"/>
    <mergeCell ref="C31:F31"/>
    <mergeCell ref="C32:F32"/>
    <mergeCell ref="C29:F29"/>
    <mergeCell ref="C16:F16"/>
    <mergeCell ref="C17:F17"/>
    <mergeCell ref="C18:F18"/>
    <mergeCell ref="C20:F20"/>
    <mergeCell ref="C21:F21"/>
    <mergeCell ref="C22:F22"/>
    <mergeCell ref="C23:F23"/>
    <mergeCell ref="C24:F24"/>
    <mergeCell ref="C25:F25"/>
    <mergeCell ref="C26:F26"/>
    <mergeCell ref="C27:F27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40" zoomScaleNormal="140" workbookViewId="0">
      <selection activeCell="C16" sqref="C16"/>
    </sheetView>
  </sheetViews>
  <sheetFormatPr defaultRowHeight="24"/>
  <cols>
    <col min="1" max="1" width="3.85546875" style="6" customWidth="1"/>
    <col min="2" max="2" width="3.5703125" style="6" customWidth="1"/>
    <col min="3" max="3" width="75" style="6" customWidth="1"/>
    <col min="4" max="4" width="6.42578125" style="6" customWidth="1"/>
    <col min="5" max="255" width="9" style="6"/>
    <col min="256" max="256" width="5.85546875" style="6" customWidth="1"/>
    <col min="257" max="257" width="5.5703125" style="6" customWidth="1"/>
    <col min="258" max="258" width="69.28515625" style="6" customWidth="1"/>
    <col min="259" max="259" width="7.42578125" style="6" customWidth="1"/>
    <col min="260" max="511" width="9" style="6"/>
    <col min="512" max="512" width="5.85546875" style="6" customWidth="1"/>
    <col min="513" max="513" width="5.5703125" style="6" customWidth="1"/>
    <col min="514" max="514" width="69.28515625" style="6" customWidth="1"/>
    <col min="515" max="515" width="7.42578125" style="6" customWidth="1"/>
    <col min="516" max="767" width="9" style="6"/>
    <col min="768" max="768" width="5.85546875" style="6" customWidth="1"/>
    <col min="769" max="769" width="5.5703125" style="6" customWidth="1"/>
    <col min="770" max="770" width="69.28515625" style="6" customWidth="1"/>
    <col min="771" max="771" width="7.42578125" style="6" customWidth="1"/>
    <col min="772" max="1023" width="9" style="6"/>
    <col min="1024" max="1024" width="5.85546875" style="6" customWidth="1"/>
    <col min="1025" max="1025" width="5.5703125" style="6" customWidth="1"/>
    <col min="1026" max="1026" width="69.28515625" style="6" customWidth="1"/>
    <col min="1027" max="1027" width="7.42578125" style="6" customWidth="1"/>
    <col min="1028" max="1279" width="9" style="6"/>
    <col min="1280" max="1280" width="5.85546875" style="6" customWidth="1"/>
    <col min="1281" max="1281" width="5.5703125" style="6" customWidth="1"/>
    <col min="1282" max="1282" width="69.28515625" style="6" customWidth="1"/>
    <col min="1283" max="1283" width="7.42578125" style="6" customWidth="1"/>
    <col min="1284" max="1535" width="9" style="6"/>
    <col min="1536" max="1536" width="5.85546875" style="6" customWidth="1"/>
    <col min="1537" max="1537" width="5.5703125" style="6" customWidth="1"/>
    <col min="1538" max="1538" width="69.28515625" style="6" customWidth="1"/>
    <col min="1539" max="1539" width="7.42578125" style="6" customWidth="1"/>
    <col min="1540" max="1791" width="9" style="6"/>
    <col min="1792" max="1792" width="5.85546875" style="6" customWidth="1"/>
    <col min="1793" max="1793" width="5.5703125" style="6" customWidth="1"/>
    <col min="1794" max="1794" width="69.28515625" style="6" customWidth="1"/>
    <col min="1795" max="1795" width="7.42578125" style="6" customWidth="1"/>
    <col min="1796" max="2047" width="9" style="6"/>
    <col min="2048" max="2048" width="5.85546875" style="6" customWidth="1"/>
    <col min="2049" max="2049" width="5.5703125" style="6" customWidth="1"/>
    <col min="2050" max="2050" width="69.28515625" style="6" customWidth="1"/>
    <col min="2051" max="2051" width="7.42578125" style="6" customWidth="1"/>
    <col min="2052" max="2303" width="9" style="6"/>
    <col min="2304" max="2304" width="5.85546875" style="6" customWidth="1"/>
    <col min="2305" max="2305" width="5.5703125" style="6" customWidth="1"/>
    <col min="2306" max="2306" width="69.28515625" style="6" customWidth="1"/>
    <col min="2307" max="2307" width="7.42578125" style="6" customWidth="1"/>
    <col min="2308" max="2559" width="9" style="6"/>
    <col min="2560" max="2560" width="5.85546875" style="6" customWidth="1"/>
    <col min="2561" max="2561" width="5.5703125" style="6" customWidth="1"/>
    <col min="2562" max="2562" width="69.28515625" style="6" customWidth="1"/>
    <col min="2563" max="2563" width="7.42578125" style="6" customWidth="1"/>
    <col min="2564" max="2815" width="9" style="6"/>
    <col min="2816" max="2816" width="5.85546875" style="6" customWidth="1"/>
    <col min="2817" max="2817" width="5.5703125" style="6" customWidth="1"/>
    <col min="2818" max="2818" width="69.28515625" style="6" customWidth="1"/>
    <col min="2819" max="2819" width="7.42578125" style="6" customWidth="1"/>
    <col min="2820" max="3071" width="9" style="6"/>
    <col min="3072" max="3072" width="5.85546875" style="6" customWidth="1"/>
    <col min="3073" max="3073" width="5.5703125" style="6" customWidth="1"/>
    <col min="3074" max="3074" width="69.28515625" style="6" customWidth="1"/>
    <col min="3075" max="3075" width="7.42578125" style="6" customWidth="1"/>
    <col min="3076" max="3327" width="9" style="6"/>
    <col min="3328" max="3328" width="5.85546875" style="6" customWidth="1"/>
    <col min="3329" max="3329" width="5.5703125" style="6" customWidth="1"/>
    <col min="3330" max="3330" width="69.28515625" style="6" customWidth="1"/>
    <col min="3331" max="3331" width="7.42578125" style="6" customWidth="1"/>
    <col min="3332" max="3583" width="9" style="6"/>
    <col min="3584" max="3584" width="5.85546875" style="6" customWidth="1"/>
    <col min="3585" max="3585" width="5.5703125" style="6" customWidth="1"/>
    <col min="3586" max="3586" width="69.28515625" style="6" customWidth="1"/>
    <col min="3587" max="3587" width="7.42578125" style="6" customWidth="1"/>
    <col min="3588" max="3839" width="9" style="6"/>
    <col min="3840" max="3840" width="5.85546875" style="6" customWidth="1"/>
    <col min="3841" max="3841" width="5.5703125" style="6" customWidth="1"/>
    <col min="3842" max="3842" width="69.28515625" style="6" customWidth="1"/>
    <col min="3843" max="3843" width="7.42578125" style="6" customWidth="1"/>
    <col min="3844" max="4095" width="9" style="6"/>
    <col min="4096" max="4096" width="5.85546875" style="6" customWidth="1"/>
    <col min="4097" max="4097" width="5.5703125" style="6" customWidth="1"/>
    <col min="4098" max="4098" width="69.28515625" style="6" customWidth="1"/>
    <col min="4099" max="4099" width="7.42578125" style="6" customWidth="1"/>
    <col min="4100" max="4351" width="9" style="6"/>
    <col min="4352" max="4352" width="5.85546875" style="6" customWidth="1"/>
    <col min="4353" max="4353" width="5.5703125" style="6" customWidth="1"/>
    <col min="4354" max="4354" width="69.28515625" style="6" customWidth="1"/>
    <col min="4355" max="4355" width="7.42578125" style="6" customWidth="1"/>
    <col min="4356" max="4607" width="9" style="6"/>
    <col min="4608" max="4608" width="5.85546875" style="6" customWidth="1"/>
    <col min="4609" max="4609" width="5.5703125" style="6" customWidth="1"/>
    <col min="4610" max="4610" width="69.28515625" style="6" customWidth="1"/>
    <col min="4611" max="4611" width="7.42578125" style="6" customWidth="1"/>
    <col min="4612" max="4863" width="9" style="6"/>
    <col min="4864" max="4864" width="5.85546875" style="6" customWidth="1"/>
    <col min="4865" max="4865" width="5.5703125" style="6" customWidth="1"/>
    <col min="4866" max="4866" width="69.28515625" style="6" customWidth="1"/>
    <col min="4867" max="4867" width="7.42578125" style="6" customWidth="1"/>
    <col min="4868" max="5119" width="9" style="6"/>
    <col min="5120" max="5120" width="5.85546875" style="6" customWidth="1"/>
    <col min="5121" max="5121" width="5.5703125" style="6" customWidth="1"/>
    <col min="5122" max="5122" width="69.28515625" style="6" customWidth="1"/>
    <col min="5123" max="5123" width="7.42578125" style="6" customWidth="1"/>
    <col min="5124" max="5375" width="9" style="6"/>
    <col min="5376" max="5376" width="5.85546875" style="6" customWidth="1"/>
    <col min="5377" max="5377" width="5.5703125" style="6" customWidth="1"/>
    <col min="5378" max="5378" width="69.28515625" style="6" customWidth="1"/>
    <col min="5379" max="5379" width="7.42578125" style="6" customWidth="1"/>
    <col min="5380" max="5631" width="9" style="6"/>
    <col min="5632" max="5632" width="5.85546875" style="6" customWidth="1"/>
    <col min="5633" max="5633" width="5.5703125" style="6" customWidth="1"/>
    <col min="5634" max="5634" width="69.28515625" style="6" customWidth="1"/>
    <col min="5635" max="5635" width="7.42578125" style="6" customWidth="1"/>
    <col min="5636" max="5887" width="9" style="6"/>
    <col min="5888" max="5888" width="5.85546875" style="6" customWidth="1"/>
    <col min="5889" max="5889" width="5.5703125" style="6" customWidth="1"/>
    <col min="5890" max="5890" width="69.28515625" style="6" customWidth="1"/>
    <col min="5891" max="5891" width="7.42578125" style="6" customWidth="1"/>
    <col min="5892" max="6143" width="9" style="6"/>
    <col min="6144" max="6144" width="5.85546875" style="6" customWidth="1"/>
    <col min="6145" max="6145" width="5.5703125" style="6" customWidth="1"/>
    <col min="6146" max="6146" width="69.28515625" style="6" customWidth="1"/>
    <col min="6147" max="6147" width="7.42578125" style="6" customWidth="1"/>
    <col min="6148" max="6399" width="9" style="6"/>
    <col min="6400" max="6400" width="5.85546875" style="6" customWidth="1"/>
    <col min="6401" max="6401" width="5.5703125" style="6" customWidth="1"/>
    <col min="6402" max="6402" width="69.28515625" style="6" customWidth="1"/>
    <col min="6403" max="6403" width="7.42578125" style="6" customWidth="1"/>
    <col min="6404" max="6655" width="9" style="6"/>
    <col min="6656" max="6656" width="5.85546875" style="6" customWidth="1"/>
    <col min="6657" max="6657" width="5.5703125" style="6" customWidth="1"/>
    <col min="6658" max="6658" width="69.28515625" style="6" customWidth="1"/>
    <col min="6659" max="6659" width="7.42578125" style="6" customWidth="1"/>
    <col min="6660" max="6911" width="9" style="6"/>
    <col min="6912" max="6912" width="5.85546875" style="6" customWidth="1"/>
    <col min="6913" max="6913" width="5.5703125" style="6" customWidth="1"/>
    <col min="6914" max="6914" width="69.28515625" style="6" customWidth="1"/>
    <col min="6915" max="6915" width="7.42578125" style="6" customWidth="1"/>
    <col min="6916" max="7167" width="9" style="6"/>
    <col min="7168" max="7168" width="5.85546875" style="6" customWidth="1"/>
    <col min="7169" max="7169" width="5.5703125" style="6" customWidth="1"/>
    <col min="7170" max="7170" width="69.28515625" style="6" customWidth="1"/>
    <col min="7171" max="7171" width="7.42578125" style="6" customWidth="1"/>
    <col min="7172" max="7423" width="9" style="6"/>
    <col min="7424" max="7424" width="5.85546875" style="6" customWidth="1"/>
    <col min="7425" max="7425" width="5.5703125" style="6" customWidth="1"/>
    <col min="7426" max="7426" width="69.28515625" style="6" customWidth="1"/>
    <col min="7427" max="7427" width="7.42578125" style="6" customWidth="1"/>
    <col min="7428" max="7679" width="9" style="6"/>
    <col min="7680" max="7680" width="5.85546875" style="6" customWidth="1"/>
    <col min="7681" max="7681" width="5.5703125" style="6" customWidth="1"/>
    <col min="7682" max="7682" width="69.28515625" style="6" customWidth="1"/>
    <col min="7683" max="7683" width="7.42578125" style="6" customWidth="1"/>
    <col min="7684" max="7935" width="9" style="6"/>
    <col min="7936" max="7936" width="5.85546875" style="6" customWidth="1"/>
    <col min="7937" max="7937" width="5.5703125" style="6" customWidth="1"/>
    <col min="7938" max="7938" width="69.28515625" style="6" customWidth="1"/>
    <col min="7939" max="7939" width="7.42578125" style="6" customWidth="1"/>
    <col min="7940" max="8191" width="9" style="6"/>
    <col min="8192" max="8192" width="5.85546875" style="6" customWidth="1"/>
    <col min="8193" max="8193" width="5.5703125" style="6" customWidth="1"/>
    <col min="8194" max="8194" width="69.28515625" style="6" customWidth="1"/>
    <col min="8195" max="8195" width="7.42578125" style="6" customWidth="1"/>
    <col min="8196" max="8447" width="9" style="6"/>
    <col min="8448" max="8448" width="5.85546875" style="6" customWidth="1"/>
    <col min="8449" max="8449" width="5.5703125" style="6" customWidth="1"/>
    <col min="8450" max="8450" width="69.28515625" style="6" customWidth="1"/>
    <col min="8451" max="8451" width="7.42578125" style="6" customWidth="1"/>
    <col min="8452" max="8703" width="9" style="6"/>
    <col min="8704" max="8704" width="5.85546875" style="6" customWidth="1"/>
    <col min="8705" max="8705" width="5.5703125" style="6" customWidth="1"/>
    <col min="8706" max="8706" width="69.28515625" style="6" customWidth="1"/>
    <col min="8707" max="8707" width="7.42578125" style="6" customWidth="1"/>
    <col min="8708" max="8959" width="9" style="6"/>
    <col min="8960" max="8960" width="5.85546875" style="6" customWidth="1"/>
    <col min="8961" max="8961" width="5.5703125" style="6" customWidth="1"/>
    <col min="8962" max="8962" width="69.28515625" style="6" customWidth="1"/>
    <col min="8963" max="8963" width="7.42578125" style="6" customWidth="1"/>
    <col min="8964" max="9215" width="9" style="6"/>
    <col min="9216" max="9216" width="5.85546875" style="6" customWidth="1"/>
    <col min="9217" max="9217" width="5.5703125" style="6" customWidth="1"/>
    <col min="9218" max="9218" width="69.28515625" style="6" customWidth="1"/>
    <col min="9219" max="9219" width="7.42578125" style="6" customWidth="1"/>
    <col min="9220" max="9471" width="9" style="6"/>
    <col min="9472" max="9472" width="5.85546875" style="6" customWidth="1"/>
    <col min="9473" max="9473" width="5.5703125" style="6" customWidth="1"/>
    <col min="9474" max="9474" width="69.28515625" style="6" customWidth="1"/>
    <col min="9475" max="9475" width="7.42578125" style="6" customWidth="1"/>
    <col min="9476" max="9727" width="9" style="6"/>
    <col min="9728" max="9728" width="5.85546875" style="6" customWidth="1"/>
    <col min="9729" max="9729" width="5.5703125" style="6" customWidth="1"/>
    <col min="9730" max="9730" width="69.28515625" style="6" customWidth="1"/>
    <col min="9731" max="9731" width="7.42578125" style="6" customWidth="1"/>
    <col min="9732" max="9983" width="9" style="6"/>
    <col min="9984" max="9984" width="5.85546875" style="6" customWidth="1"/>
    <col min="9985" max="9985" width="5.5703125" style="6" customWidth="1"/>
    <col min="9986" max="9986" width="69.28515625" style="6" customWidth="1"/>
    <col min="9987" max="9987" width="7.42578125" style="6" customWidth="1"/>
    <col min="9988" max="10239" width="9" style="6"/>
    <col min="10240" max="10240" width="5.85546875" style="6" customWidth="1"/>
    <col min="10241" max="10241" width="5.5703125" style="6" customWidth="1"/>
    <col min="10242" max="10242" width="69.28515625" style="6" customWidth="1"/>
    <col min="10243" max="10243" width="7.42578125" style="6" customWidth="1"/>
    <col min="10244" max="10495" width="9" style="6"/>
    <col min="10496" max="10496" width="5.85546875" style="6" customWidth="1"/>
    <col min="10497" max="10497" width="5.5703125" style="6" customWidth="1"/>
    <col min="10498" max="10498" width="69.28515625" style="6" customWidth="1"/>
    <col min="10499" max="10499" width="7.42578125" style="6" customWidth="1"/>
    <col min="10500" max="10751" width="9" style="6"/>
    <col min="10752" max="10752" width="5.85546875" style="6" customWidth="1"/>
    <col min="10753" max="10753" width="5.5703125" style="6" customWidth="1"/>
    <col min="10754" max="10754" width="69.28515625" style="6" customWidth="1"/>
    <col min="10755" max="10755" width="7.42578125" style="6" customWidth="1"/>
    <col min="10756" max="11007" width="9" style="6"/>
    <col min="11008" max="11008" width="5.85546875" style="6" customWidth="1"/>
    <col min="11009" max="11009" width="5.5703125" style="6" customWidth="1"/>
    <col min="11010" max="11010" width="69.28515625" style="6" customWidth="1"/>
    <col min="11011" max="11011" width="7.42578125" style="6" customWidth="1"/>
    <col min="11012" max="11263" width="9" style="6"/>
    <col min="11264" max="11264" width="5.85546875" style="6" customWidth="1"/>
    <col min="11265" max="11265" width="5.5703125" style="6" customWidth="1"/>
    <col min="11266" max="11266" width="69.28515625" style="6" customWidth="1"/>
    <col min="11267" max="11267" width="7.42578125" style="6" customWidth="1"/>
    <col min="11268" max="11519" width="9" style="6"/>
    <col min="11520" max="11520" width="5.85546875" style="6" customWidth="1"/>
    <col min="11521" max="11521" width="5.5703125" style="6" customWidth="1"/>
    <col min="11522" max="11522" width="69.28515625" style="6" customWidth="1"/>
    <col min="11523" max="11523" width="7.42578125" style="6" customWidth="1"/>
    <col min="11524" max="11775" width="9" style="6"/>
    <col min="11776" max="11776" width="5.85546875" style="6" customWidth="1"/>
    <col min="11777" max="11777" width="5.5703125" style="6" customWidth="1"/>
    <col min="11778" max="11778" width="69.28515625" style="6" customWidth="1"/>
    <col min="11779" max="11779" width="7.42578125" style="6" customWidth="1"/>
    <col min="11780" max="12031" width="9" style="6"/>
    <col min="12032" max="12032" width="5.85546875" style="6" customWidth="1"/>
    <col min="12033" max="12033" width="5.5703125" style="6" customWidth="1"/>
    <col min="12034" max="12034" width="69.28515625" style="6" customWidth="1"/>
    <col min="12035" max="12035" width="7.42578125" style="6" customWidth="1"/>
    <col min="12036" max="12287" width="9" style="6"/>
    <col min="12288" max="12288" width="5.85546875" style="6" customWidth="1"/>
    <col min="12289" max="12289" width="5.5703125" style="6" customWidth="1"/>
    <col min="12290" max="12290" width="69.28515625" style="6" customWidth="1"/>
    <col min="12291" max="12291" width="7.42578125" style="6" customWidth="1"/>
    <col min="12292" max="12543" width="9" style="6"/>
    <col min="12544" max="12544" width="5.85546875" style="6" customWidth="1"/>
    <col min="12545" max="12545" width="5.5703125" style="6" customWidth="1"/>
    <col min="12546" max="12546" width="69.28515625" style="6" customWidth="1"/>
    <col min="12547" max="12547" width="7.42578125" style="6" customWidth="1"/>
    <col min="12548" max="12799" width="9" style="6"/>
    <col min="12800" max="12800" width="5.85546875" style="6" customWidth="1"/>
    <col min="12801" max="12801" width="5.5703125" style="6" customWidth="1"/>
    <col min="12802" max="12802" width="69.28515625" style="6" customWidth="1"/>
    <col min="12803" max="12803" width="7.42578125" style="6" customWidth="1"/>
    <col min="12804" max="13055" width="9" style="6"/>
    <col min="13056" max="13056" width="5.85546875" style="6" customWidth="1"/>
    <col min="13057" max="13057" width="5.5703125" style="6" customWidth="1"/>
    <col min="13058" max="13058" width="69.28515625" style="6" customWidth="1"/>
    <col min="13059" max="13059" width="7.42578125" style="6" customWidth="1"/>
    <col min="13060" max="13311" width="9" style="6"/>
    <col min="13312" max="13312" width="5.85546875" style="6" customWidth="1"/>
    <col min="13313" max="13313" width="5.5703125" style="6" customWidth="1"/>
    <col min="13314" max="13314" width="69.28515625" style="6" customWidth="1"/>
    <col min="13315" max="13315" width="7.42578125" style="6" customWidth="1"/>
    <col min="13316" max="13567" width="9" style="6"/>
    <col min="13568" max="13568" width="5.85546875" style="6" customWidth="1"/>
    <col min="13569" max="13569" width="5.5703125" style="6" customWidth="1"/>
    <col min="13570" max="13570" width="69.28515625" style="6" customWidth="1"/>
    <col min="13571" max="13571" width="7.42578125" style="6" customWidth="1"/>
    <col min="13572" max="13823" width="9" style="6"/>
    <col min="13824" max="13824" width="5.85546875" style="6" customWidth="1"/>
    <col min="13825" max="13825" width="5.5703125" style="6" customWidth="1"/>
    <col min="13826" max="13826" width="69.28515625" style="6" customWidth="1"/>
    <col min="13827" max="13827" width="7.42578125" style="6" customWidth="1"/>
    <col min="13828" max="14079" width="9" style="6"/>
    <col min="14080" max="14080" width="5.85546875" style="6" customWidth="1"/>
    <col min="14081" max="14081" width="5.5703125" style="6" customWidth="1"/>
    <col min="14082" max="14082" width="69.28515625" style="6" customWidth="1"/>
    <col min="14083" max="14083" width="7.42578125" style="6" customWidth="1"/>
    <col min="14084" max="14335" width="9" style="6"/>
    <col min="14336" max="14336" width="5.85546875" style="6" customWidth="1"/>
    <col min="14337" max="14337" width="5.5703125" style="6" customWidth="1"/>
    <col min="14338" max="14338" width="69.28515625" style="6" customWidth="1"/>
    <col min="14339" max="14339" width="7.42578125" style="6" customWidth="1"/>
    <col min="14340" max="14591" width="9" style="6"/>
    <col min="14592" max="14592" width="5.85546875" style="6" customWidth="1"/>
    <col min="14593" max="14593" width="5.5703125" style="6" customWidth="1"/>
    <col min="14594" max="14594" width="69.28515625" style="6" customWidth="1"/>
    <col min="14595" max="14595" width="7.42578125" style="6" customWidth="1"/>
    <col min="14596" max="14847" width="9" style="6"/>
    <col min="14848" max="14848" width="5.85546875" style="6" customWidth="1"/>
    <col min="14849" max="14849" width="5.5703125" style="6" customWidth="1"/>
    <col min="14850" max="14850" width="69.28515625" style="6" customWidth="1"/>
    <col min="14851" max="14851" width="7.42578125" style="6" customWidth="1"/>
    <col min="14852" max="15103" width="9" style="6"/>
    <col min="15104" max="15104" width="5.85546875" style="6" customWidth="1"/>
    <col min="15105" max="15105" width="5.5703125" style="6" customWidth="1"/>
    <col min="15106" max="15106" width="69.28515625" style="6" customWidth="1"/>
    <col min="15107" max="15107" width="7.42578125" style="6" customWidth="1"/>
    <col min="15108" max="15359" width="9" style="6"/>
    <col min="15360" max="15360" width="5.85546875" style="6" customWidth="1"/>
    <col min="15361" max="15361" width="5.5703125" style="6" customWidth="1"/>
    <col min="15362" max="15362" width="69.28515625" style="6" customWidth="1"/>
    <col min="15363" max="15363" width="7.42578125" style="6" customWidth="1"/>
    <col min="15364" max="15615" width="9" style="6"/>
    <col min="15616" max="15616" width="5.85546875" style="6" customWidth="1"/>
    <col min="15617" max="15617" width="5.5703125" style="6" customWidth="1"/>
    <col min="15618" max="15618" width="69.28515625" style="6" customWidth="1"/>
    <col min="15619" max="15619" width="7.42578125" style="6" customWidth="1"/>
    <col min="15620" max="15871" width="9" style="6"/>
    <col min="15872" max="15872" width="5.85546875" style="6" customWidth="1"/>
    <col min="15873" max="15873" width="5.5703125" style="6" customWidth="1"/>
    <col min="15874" max="15874" width="69.28515625" style="6" customWidth="1"/>
    <col min="15875" max="15875" width="7.42578125" style="6" customWidth="1"/>
    <col min="15876" max="16127" width="9" style="6"/>
    <col min="16128" max="16128" width="5.85546875" style="6" customWidth="1"/>
    <col min="16129" max="16129" width="5.5703125" style="6" customWidth="1"/>
    <col min="16130" max="16130" width="69.28515625" style="6" customWidth="1"/>
    <col min="16131" max="16131" width="7.42578125" style="6" customWidth="1"/>
    <col min="16132" max="16383" width="9" style="6"/>
    <col min="16384" max="16384" width="9" style="6" customWidth="1"/>
  </cols>
  <sheetData>
    <row r="1" spans="1:9" ht="21" customHeight="1">
      <c r="A1" s="190" t="s">
        <v>113</v>
      </c>
      <c r="B1" s="190"/>
      <c r="C1" s="190"/>
      <c r="D1" s="190"/>
    </row>
    <row r="2" spans="1:9" ht="21" customHeight="1">
      <c r="A2" s="142"/>
      <c r="B2" s="142"/>
      <c r="C2" s="142"/>
      <c r="D2" s="142"/>
    </row>
    <row r="3" spans="1:9">
      <c r="C3" s="144" t="s">
        <v>114</v>
      </c>
      <c r="D3" s="147"/>
      <c r="E3" s="147"/>
      <c r="F3" s="147"/>
      <c r="G3" s="147"/>
      <c r="H3" s="147"/>
      <c r="I3" s="147"/>
    </row>
    <row r="4" spans="1:9">
      <c r="C4" s="148" t="s">
        <v>84</v>
      </c>
      <c r="D4" s="238"/>
      <c r="E4" s="238"/>
      <c r="F4" s="238"/>
      <c r="G4" s="238"/>
      <c r="H4" s="238"/>
      <c r="I4" s="238"/>
    </row>
    <row r="5" spans="1:9">
      <c r="C5" s="135" t="s">
        <v>83</v>
      </c>
      <c r="D5" s="143"/>
      <c r="E5" s="143"/>
      <c r="F5" s="143"/>
      <c r="G5" s="143"/>
      <c r="H5" s="143"/>
      <c r="I5" s="143"/>
    </row>
    <row r="6" spans="1:9">
      <c r="C6" s="148" t="s">
        <v>107</v>
      </c>
      <c r="D6" s="238"/>
      <c r="E6" s="238"/>
      <c r="F6" s="238"/>
      <c r="G6" s="238"/>
      <c r="H6" s="238"/>
      <c r="I6" s="238"/>
    </row>
    <row r="7" spans="1:9">
      <c r="C7" s="41" t="s">
        <v>115</v>
      </c>
      <c r="D7" s="41"/>
      <c r="E7" s="41"/>
      <c r="F7" s="41"/>
      <c r="G7" s="41"/>
      <c r="H7" s="41"/>
      <c r="I7" s="41"/>
    </row>
    <row r="8" spans="1:9">
      <c r="C8" s="41" t="s">
        <v>108</v>
      </c>
      <c r="D8" s="135"/>
      <c r="E8" s="135"/>
      <c r="F8" s="135"/>
      <c r="G8" s="135"/>
      <c r="H8" s="135"/>
      <c r="I8" s="135"/>
    </row>
    <row r="9" spans="1:9">
      <c r="C9" s="41" t="s">
        <v>109</v>
      </c>
      <c r="D9" s="135"/>
      <c r="E9" s="135"/>
      <c r="F9" s="135"/>
      <c r="G9" s="135"/>
      <c r="H9" s="135"/>
      <c r="I9" s="135"/>
    </row>
    <row r="10" spans="1:9">
      <c r="C10" s="148" t="s">
        <v>110</v>
      </c>
      <c r="D10" s="238"/>
      <c r="E10" s="238"/>
      <c r="F10" s="238"/>
      <c r="G10" s="238"/>
      <c r="H10" s="238"/>
      <c r="I10" s="238"/>
    </row>
    <row r="11" spans="1:9">
      <c r="C11" s="135" t="s">
        <v>117</v>
      </c>
      <c r="D11" s="143"/>
      <c r="E11" s="143"/>
      <c r="F11" s="143"/>
      <c r="G11" s="143"/>
      <c r="H11" s="143"/>
      <c r="I11" s="143"/>
    </row>
    <row r="12" spans="1:9">
      <c r="C12" s="6" t="s">
        <v>111</v>
      </c>
    </row>
    <row r="13" spans="1:9">
      <c r="C13" s="6" t="s">
        <v>112</v>
      </c>
    </row>
    <row r="14" spans="1:9" ht="21" customHeight="1">
      <c r="A14" s="81"/>
      <c r="B14" s="81"/>
      <c r="C14" s="81"/>
      <c r="D14" s="81"/>
    </row>
    <row r="15" spans="1:9">
      <c r="A15" s="7" t="s">
        <v>74</v>
      </c>
    </row>
    <row r="16" spans="1:9">
      <c r="B16" s="61" t="s">
        <v>64</v>
      </c>
    </row>
    <row r="17" spans="2:4">
      <c r="B17" s="10" t="s">
        <v>29</v>
      </c>
      <c r="C17" s="146" t="s">
        <v>11</v>
      </c>
      <c r="D17" s="11" t="s">
        <v>30</v>
      </c>
    </row>
    <row r="18" spans="2:4">
      <c r="B18" s="234">
        <v>1</v>
      </c>
      <c r="C18" s="80" t="s">
        <v>94</v>
      </c>
      <c r="D18" s="236">
        <v>1</v>
      </c>
    </row>
    <row r="19" spans="2:4">
      <c r="B19" s="235"/>
      <c r="C19" s="114" t="s">
        <v>95</v>
      </c>
      <c r="D19" s="237"/>
    </row>
    <row r="20" spans="2:4">
      <c r="B20" s="232" t="s">
        <v>8</v>
      </c>
      <c r="C20" s="233"/>
      <c r="D20" s="69">
        <f>SUM(D18:D18)</f>
        <v>1</v>
      </c>
    </row>
    <row r="21" spans="2:4">
      <c r="B21" s="18"/>
      <c r="C21" s="18"/>
      <c r="D21" s="18"/>
    </row>
  </sheetData>
  <mergeCells count="7">
    <mergeCell ref="A1:D1"/>
    <mergeCell ref="B20:C20"/>
    <mergeCell ref="B18:B19"/>
    <mergeCell ref="D18:D19"/>
    <mergeCell ref="C4:I4"/>
    <mergeCell ref="C6:I6"/>
    <mergeCell ref="C10:I10"/>
  </mergeCells>
  <pageMargins left="0.7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บทสรุป</vt:lpstr>
      <vt:lpstr>สรุปตาราง1-2</vt:lpstr>
      <vt:lpstr>ก่อน-หลัง</vt:lpstr>
      <vt:lpstr>ตาราง 5</vt:lpstr>
      <vt:lpstr>รวมข้อเสนอแนะ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2019-10-28T06:25:16Z</cp:lastPrinted>
  <dcterms:created xsi:type="dcterms:W3CDTF">2014-10-15T08:34:52Z</dcterms:created>
  <dcterms:modified xsi:type="dcterms:W3CDTF">2019-10-30T04:25:16Z</dcterms:modified>
</cp:coreProperties>
</file>