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2"/>
  </bookViews>
  <sheets>
    <sheet name="คีย์ข้อมูล" sheetId="1" r:id="rId1"/>
    <sheet name="บทสรุป" sheetId="9" r:id="rId2"/>
    <sheet name="สรุป" sheetId="2" r:id="rId3"/>
    <sheet name="เสนอะแนะ" sheetId="16" r:id="rId4"/>
  </sheets>
  <definedNames>
    <definedName name="_xlnm._FilterDatabase" localSheetId="0" hidden="1">คีย์ข้อมูล!$B$1:$B$252</definedName>
  </definedNames>
  <calcPr calcId="162913"/>
</workbook>
</file>

<file path=xl/calcChain.xml><?xml version="1.0" encoding="utf-8"?>
<calcChain xmlns="http://schemas.openxmlformats.org/spreadsheetml/2006/main">
  <c r="D12" i="16" l="1"/>
  <c r="F156" i="2" l="1"/>
  <c r="AF80" i="1"/>
  <c r="AE81" i="1"/>
  <c r="AE80" i="1"/>
  <c r="G155" i="2"/>
  <c r="G154" i="2"/>
  <c r="F155" i="2"/>
  <c r="F154" i="2"/>
  <c r="F114" i="2"/>
  <c r="H114" i="2" s="1"/>
  <c r="AE78" i="1"/>
  <c r="G119" i="2"/>
  <c r="G118" i="2"/>
  <c r="G117" i="2"/>
  <c r="G116" i="2"/>
  <c r="G115" i="2"/>
  <c r="G114" i="2"/>
  <c r="F119" i="2"/>
  <c r="F118" i="2"/>
  <c r="H118" i="2" s="1"/>
  <c r="F117" i="2"/>
  <c r="H117" i="2" s="1"/>
  <c r="F116" i="2"/>
  <c r="H116" i="2" s="1"/>
  <c r="F115" i="2"/>
  <c r="H115" i="2" s="1"/>
  <c r="AD80" i="1"/>
  <c r="AD81" i="1"/>
  <c r="Y81" i="1"/>
  <c r="F112" i="2" s="1"/>
  <c r="Y80" i="1"/>
  <c r="G112" i="2" s="1"/>
  <c r="G111" i="2"/>
  <c r="G110" i="2"/>
  <c r="G109" i="2"/>
  <c r="G108" i="2"/>
  <c r="G107" i="2"/>
  <c r="F111" i="2"/>
  <c r="F110" i="2"/>
  <c r="H110" i="2" s="1"/>
  <c r="F109" i="2"/>
  <c r="H109" i="2" s="1"/>
  <c r="F108" i="2"/>
  <c r="H108" i="2" s="1"/>
  <c r="F107" i="2"/>
  <c r="H107" i="2" s="1"/>
  <c r="H154" i="2"/>
  <c r="F78" i="2"/>
  <c r="G72" i="2" s="1"/>
  <c r="F48" i="2"/>
  <c r="F45" i="2"/>
  <c r="F44" i="2"/>
  <c r="F42" i="2"/>
  <c r="F41" i="2"/>
  <c r="F40" i="2"/>
  <c r="F39" i="2"/>
  <c r="F38" i="2"/>
  <c r="F37" i="2"/>
  <c r="F14" i="2"/>
  <c r="F12" i="2"/>
  <c r="F11" i="2"/>
  <c r="G75" i="2" l="1"/>
  <c r="G71" i="2"/>
  <c r="G73" i="2"/>
  <c r="G77" i="2"/>
  <c r="G78" i="2"/>
  <c r="G74" i="2"/>
  <c r="G76" i="2"/>
  <c r="F56" i="2"/>
  <c r="G42" i="2" s="1"/>
  <c r="F15" i="2"/>
  <c r="G13" i="2" s="1"/>
  <c r="C106" i="1"/>
  <c r="C100" i="1"/>
  <c r="C107" i="1"/>
  <c r="C105" i="1"/>
  <c r="C103" i="1"/>
  <c r="C102" i="1"/>
  <c r="C101" i="1"/>
  <c r="C99" i="1"/>
  <c r="C104" i="1"/>
  <c r="C98" i="1"/>
  <c r="C97" i="1"/>
  <c r="C96" i="1"/>
  <c r="C93" i="1"/>
  <c r="C92" i="1"/>
  <c r="C91" i="1"/>
  <c r="C90" i="1"/>
  <c r="C89" i="1"/>
  <c r="C86" i="1"/>
  <c r="C85" i="1"/>
  <c r="C84" i="1"/>
  <c r="C83" i="1"/>
  <c r="C82" i="1"/>
  <c r="AF81" i="1"/>
  <c r="AG81" i="1"/>
  <c r="AH81" i="1"/>
  <c r="AI81" i="1"/>
  <c r="AG80" i="1"/>
  <c r="AH80" i="1"/>
  <c r="AI80" i="1"/>
  <c r="T81" i="1"/>
  <c r="T80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P79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F78" i="1"/>
  <c r="AG78" i="1"/>
  <c r="AH78" i="1"/>
  <c r="AI78" i="1"/>
  <c r="K79" i="1"/>
  <c r="K78" i="1"/>
  <c r="E79" i="1"/>
  <c r="F79" i="1"/>
  <c r="G79" i="1"/>
  <c r="H79" i="1"/>
  <c r="I79" i="1"/>
  <c r="J79" i="1"/>
  <c r="D79" i="1"/>
  <c r="E78" i="1"/>
  <c r="F78" i="1"/>
  <c r="G78" i="1"/>
  <c r="H78" i="1"/>
  <c r="I78" i="1"/>
  <c r="J78" i="1"/>
  <c r="D78" i="1"/>
  <c r="G45" i="2" l="1"/>
  <c r="G56" i="2"/>
  <c r="G51" i="2"/>
  <c r="G47" i="2"/>
  <c r="G46" i="2"/>
  <c r="G53" i="2"/>
  <c r="G52" i="2"/>
  <c r="G43" i="2"/>
  <c r="G38" i="2"/>
  <c r="G49" i="2"/>
  <c r="G48" i="2"/>
  <c r="G50" i="2"/>
  <c r="G44" i="2"/>
  <c r="G39" i="2"/>
  <c r="G37" i="2"/>
  <c r="G41" i="2"/>
  <c r="G55" i="2"/>
  <c r="G54" i="2"/>
  <c r="G40" i="2"/>
  <c r="G14" i="2"/>
  <c r="G15" i="2"/>
  <c r="G12" i="2"/>
  <c r="C108" i="1"/>
  <c r="AJ78" i="1"/>
  <c r="C87" i="1"/>
  <c r="O79" i="1"/>
  <c r="N79" i="1"/>
  <c r="O81" i="1"/>
  <c r="O80" i="1"/>
  <c r="C95" i="1" l="1"/>
  <c r="C94" i="1"/>
  <c r="H111" i="2" l="1"/>
  <c r="L79" i="1" l="1"/>
  <c r="M79" i="1"/>
  <c r="G156" i="2"/>
  <c r="M81" i="1"/>
  <c r="M80" i="1"/>
  <c r="AJ79" i="1" l="1"/>
  <c r="AK78" i="1"/>
  <c r="AJ81" i="1"/>
  <c r="F138" i="2" l="1"/>
  <c r="F161" i="2" l="1"/>
  <c r="F152" i="2"/>
  <c r="F145" i="2"/>
  <c r="G161" i="2"/>
  <c r="G152" i="2"/>
  <c r="G145" i="2"/>
  <c r="G141" i="2"/>
  <c r="G162" i="2"/>
  <c r="G160" i="2"/>
  <c r="G159" i="2"/>
  <c r="G158" i="2"/>
  <c r="G151" i="2"/>
  <c r="G150" i="2"/>
  <c r="G149" i="2"/>
  <c r="G148" i="2"/>
  <c r="G147" i="2"/>
  <c r="G144" i="2"/>
  <c r="G143" i="2"/>
  <c r="G140" i="2"/>
  <c r="G139" i="2"/>
  <c r="G138" i="2"/>
  <c r="F162" i="2"/>
  <c r="F160" i="2"/>
  <c r="F159" i="2"/>
  <c r="F158" i="2"/>
  <c r="F151" i="2"/>
  <c r="F150" i="2"/>
  <c r="F149" i="2"/>
  <c r="F148" i="2"/>
  <c r="F147" i="2"/>
  <c r="F144" i="2"/>
  <c r="F143" i="2"/>
  <c r="F140" i="2"/>
  <c r="F139" i="2"/>
  <c r="F141" i="2" l="1"/>
  <c r="H156" i="2"/>
  <c r="G11" i="2" l="1"/>
  <c r="H155" i="2"/>
  <c r="H160" i="2" l="1"/>
  <c r="H159" i="2"/>
  <c r="H151" i="2"/>
  <c r="H150" i="2"/>
  <c r="H149" i="2"/>
  <c r="H148" i="2"/>
  <c r="H144" i="2"/>
  <c r="H145" i="2"/>
  <c r="H140" i="2"/>
  <c r="H139" i="2"/>
  <c r="H138" i="2"/>
  <c r="H112" i="2" l="1"/>
  <c r="H143" i="2"/>
  <c r="H161" i="2"/>
  <c r="H141" i="2"/>
  <c r="H158" i="2"/>
  <c r="H152" i="2"/>
  <c r="H162" i="2"/>
  <c r="H119" i="2"/>
  <c r="H147" i="2"/>
</calcChain>
</file>

<file path=xl/sharedStrings.xml><?xml version="1.0" encoding="utf-8"?>
<sst xmlns="http://schemas.openxmlformats.org/spreadsheetml/2006/main" count="381" uniqueCount="186">
  <si>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</si>
  <si>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</si>
  <si>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</si>
  <si>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</si>
  <si>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</si>
  <si>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</si>
  <si>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</si>
  <si>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</si>
  <si>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</si>
  <si>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</si>
  <si>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</si>
  <si>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</si>
  <si>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</si>
  <si>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</si>
  <si>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</si>
  <si>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</si>
  <si>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</si>
  <si>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</si>
  <si>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</si>
  <si>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</si>
  <si>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</si>
  <si>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</si>
  <si>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</si>
  <si>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</si>
  <si>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</si>
  <si>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</si>
  <si>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</si>
  <si>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</si>
  <si>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</si>
  <si>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</si>
  <si>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</si>
  <si>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</si>
  <si>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</si>
  <si>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</si>
  <si>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</si>
  <si>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</si>
  <si>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</si>
  <si>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</si>
  <si>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</si>
  <si>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</si>
  <si>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</si>
  <si>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</si>
  <si>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</si>
  <si>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</si>
  <si>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</si>
  <si>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เจ้าหน้าที่</t>
  </si>
  <si>
    <t>4.1.1</t>
  </si>
  <si>
    <t>4.2.1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</si>
  <si>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</si>
  <si>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</si>
  <si>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</si>
  <si>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 xml:space="preserve">           จากตาราง 3  พบว่าผู้ตอบแบบสอบถามทราบข้อมูลจากโครงการฯ จากคณะที่สังกัดมากที่สุด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</si>
  <si>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</si>
  <si>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วิทยาศาสตร์</t>
  </si>
  <si>
    <t>ใบปลิว</t>
  </si>
  <si>
    <t xml:space="preserve">Facebook </t>
  </si>
  <si>
    <t>วิศวกรรมศาสตร์</t>
  </si>
  <si>
    <t>เภสัชศาสตร์</t>
  </si>
  <si>
    <t>เพื่อน</t>
  </si>
  <si>
    <t>บริหารธุรกิจ</t>
  </si>
  <si>
    <t>ศึกษาศาสตร์</t>
  </si>
  <si>
    <t>มนุษยศาสตร์</t>
  </si>
  <si>
    <t>วิทยาศาสตร์การแพทย์</t>
  </si>
  <si>
    <t>สาธารณสุขศาสตร์</t>
  </si>
  <si>
    <t>สถาปัตยกรรมศาสตร์</t>
  </si>
  <si>
    <t>บุคลากรผู้ปฎิบัติงานวิชาการระดับบัณฑิตศึกษา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</si>
  <si>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</si>
  <si>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</si>
  <si>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</si>
  <si>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</si>
  <si>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</si>
  <si>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</si>
  <si>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</si>
  <si>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</si>
  <si>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ผู้บริหาร</t>
  </si>
  <si>
    <t>ตำแหน่ง</t>
  </si>
  <si>
    <t>บันทึกข้อความ</t>
  </si>
  <si>
    <t>คณาจารย์บัณฑิตศึกษา</t>
  </si>
  <si>
    <t>ประธานหลักสูตร</t>
  </si>
  <si>
    <t>สหเวชศาสตร์</t>
  </si>
  <si>
    <t>พยาบาลศาสตร์</t>
  </si>
  <si>
    <t>กองศึกษาทั่วไป</t>
  </si>
  <si>
    <t>วิทยาลัยเพื่อการค้นคว้าระดับรากฐาน</t>
  </si>
  <si>
    <t>กองบริการการศึกษา</t>
  </si>
  <si>
    <t>วิทยาลัยโลจิสติกส์และโซ่อุปทาน</t>
  </si>
  <si>
    <t>อีเมล์</t>
  </si>
  <si>
    <t>ทันตแพทยศาสตร์</t>
  </si>
  <si>
    <t>วิทยาลัยพลังงานทดแทนและสมาร์ตกริดเทคโนโนโลยี</t>
  </si>
  <si>
    <t>เกษตรศาสตร์ ทรพัยากรธรรมชาติและสิ่งแวดล้อม</t>
  </si>
  <si>
    <t>ผลการประเมินโครงการสัมมนาคณาจารย์บัณฑิตศึกษา</t>
  </si>
  <si>
    <t>และโครงการสัมมนาเชิงปฏิบัติการสำหรับบุคลากรผู้ปฏิบัติงานวิชาการระดับบัณฑิตศึกษา</t>
  </si>
  <si>
    <t>ณ ห้องสัมมนา 210 อาคารเอกาทศรถ มหาวิทยาลัยนเรศวร</t>
  </si>
  <si>
    <t>มหาวิทยาลัยนเรศวร โดยมีวัตถุประสงค์ 1) สร้างความรู้ความเข้าใจให้กับคณาจารย์บัณฑิตศึกษาเกี่ยวข้อง</t>
  </si>
  <si>
    <t xml:space="preserve">          กับการจัดการเรียนการสอนระดับบัณฑิตศึกษา ข้อบังคับ กฎระเบียบและแนวปฏิบัติต่าง ๆ 2) เพื่อส่งเสริมให้</t>
  </si>
  <si>
    <t xml:space="preserve">       คณาจารย์บัณฑิตศึกษากำกับดูแลนิสิตระดับบัณฑิตศึกษาให้สำเร็จการศึกษาตามหลักสูตรระดับบัณฑิตศึกษา </t>
  </si>
  <si>
    <t>วันพุธที่ 22 สิงหาคม 2561</t>
  </si>
  <si>
    <t xml:space="preserve"> วันพุธที่ 22 สิงหาคม 2561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</si>
  <si>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</si>
  <si>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คณะวิทยาศาสตร์</t>
  </si>
  <si>
    <t>คณะพยาบาลศาสตร์</t>
  </si>
  <si>
    <t>คณะวิทยาศาสตร์การแพทย์</t>
  </si>
  <si>
    <t>คณะวิศวกรรมศาสตร์</t>
  </si>
  <si>
    <t>คณะเภสัชศาสตร์</t>
  </si>
  <si>
    <t>คณะสหเวชศาสตร์</t>
  </si>
  <si>
    <t>คณะศึกษาศาสตร์</t>
  </si>
  <si>
    <t>คณะทันตแพทยศาสตร์</t>
  </si>
  <si>
    <t>คณะสถาปัตยกรรมศาสตร์</t>
  </si>
  <si>
    <t>คณะสาธารณสุขศาสตร์</t>
  </si>
  <si>
    <t>คณะมนุษยศาสตร์</t>
  </si>
  <si>
    <t>คณะเกษตรศาสตร์ ทรพัยากรธรรมชาติและสิ่งแวดล้อม</t>
  </si>
  <si>
    <t xml:space="preserve">      ส่วนใหญ่สังกัดคณะวิทยาศาสตร์  คิดเป็นร้อยละ 19.74 รองลงมาได้แก่ วิทยาลัยพลังงานทดแทนและสมาร์ตกริด</t>
  </si>
  <si>
    <t>เทคโนโนโลยี คิดเป็นร้อยละ 10.53 และคณะพยาบาลศาสตร์ คิดเป็นร้อยละ 7.89</t>
  </si>
  <si>
    <t>Facebook บัณฑิตวิทยาลัย</t>
  </si>
  <si>
    <t>ใบปลิว/โปสเตอร์ประชาสัมพันธ์โครงการ</t>
  </si>
  <si>
    <t>E-mail</t>
  </si>
  <si>
    <t>และบันทึกข้อความ คิดเป็นร้อยละ 12.15</t>
  </si>
  <si>
    <t xml:space="preserve">      คิดเป็นร้อยละ  49.53  รองลงมาได้แก่ website บัณฑิตวิทยาลัย คิดเป็นร้อยละ 23.36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</si>
  <si>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76)</t>
    </r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</si>
  <si>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76)</t>
    </r>
  </si>
  <si>
    <t xml:space="preserve">   1.2  ความเหมาะสมของวันจัดโครงการ (วันพุธที่ 22 สิงหาคม 2561)</t>
  </si>
  <si>
    <t xml:space="preserve">   1.3  ความเหมาะสมของระยะเวลาในการจัดโครงการ (08.30 - 12.30 น.)</t>
  </si>
  <si>
    <t>4.3 ความรู้ และความสามารถในการถ่ายทอดความรู้ของวิทยากร</t>
  </si>
  <si>
    <t>4.1.1 ผลสำเร็จของการผลิตบัณฑิตศึกษาของมหาวิทยาลัยนเรศวร</t>
  </si>
  <si>
    <t>4.1.2 เส้นทางสู่ความสำเร็จของนิสิตบัณฑิตศึกษา</t>
  </si>
  <si>
    <t>4.1.3 บทบาทหน้าที่ของอาจารย์ที่ปรึกษากับระบบ iThesis</t>
  </si>
  <si>
    <t>4.1.4 การพัฒนาทักษะและการวัดระบบความรู้ภาษาอังกฤษของนิสิตบัณฑิตศึกษา</t>
  </si>
  <si>
    <t>4.1.5 การขนทุนอุดหนุนการวิจัยสำหรับนิสิตบัณฑิตศึกษา</t>
  </si>
  <si>
    <t>4.2.1 ผลสำเร็จของการผลิตบัณฑิตศึกษาของมหาวิทยาลัยนเรศวร</t>
  </si>
  <si>
    <t>4.2.2 เส้นทางสู่ความสำเร็จของนิสิตบัณฑิตศึกษา</t>
  </si>
  <si>
    <t xml:space="preserve">4.2.3 บทบาทหน้าที่ของอาจารย์ที่ปรึกษากับระบบ iThesis </t>
  </si>
  <si>
    <t>4.2.4 การพัฒนาทักษะและการวัดระบบความรู้ภาษาอังกฤษของนิสิตบัณฑิตศึกษา</t>
  </si>
  <si>
    <t>4.2.5 การขนทุนอุดหนุนการวิจัยสำหรับนิสิตบัณฑิตศึกษา</t>
  </si>
  <si>
    <t>ภาพรวม อยู่ในระดับปานกลาง (ค่าเฉลี่ย 3.36) 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</si>
  <si>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4.05) </t>
  </si>
  <si>
    <t>จากตาราง 5 พบว่าผู้ตอบแบบสอบถามมีความคิดเห็นเกี่ยวกับการจัดโครงการสัมมนาคณาจารย์บัณฑิตศึกษา</t>
  </si>
  <si>
    <t>และโครงการสัมมนาเชิงปฏิบัติการสำหรับบุคลากรผู้ปฏิบัติงานวิชาการระดับบัณฑิตศึกษา ในวันพุธที่ 22 สิงหาคม 2561</t>
  </si>
  <si>
    <t xml:space="preserve">ณ ห้องสัมมนา 210 อาคารเอกาทศรถ มหาวิทยาลัยนเรศวร ในภาพรวมพบว่า ผู้เข้าร่วมโครงการฯ </t>
  </si>
  <si>
    <t xml:space="preserve">จากตาราง 1 พบว่า ผู้ตอบแบบสอบถามเป็นบุคลากรผู้ปฎิบัติงานวิชาการระดับบัณฑิตศึกษา  </t>
  </si>
  <si>
    <t xml:space="preserve">คิดเป็นร้อยละ 50.00 รองลงมาได้แก่ คณาจารย์บัณฑิตศึกษา คิดเป็นร้อยละ 25.00 และประธานหลักสูตร </t>
  </si>
  <si>
    <t>- 5 -</t>
  </si>
  <si>
    <t>- 6 -</t>
  </si>
  <si>
    <t>คณะบริหารธุรกิจ เศรษฐศาสตร์และการสื่อสาร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</si>
  <si>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4.64) รองลงมาคือ </t>
  </si>
  <si>
    <t>ด้านกระบวนการและขั้นตอนการให้บริการ (ค่าเฉลี่ย 4.38) และด้านสิ่งอำนวยความสะดวก (ค่าเฉลี่ย 4.35)</t>
  </si>
  <si>
    <t>และเจ้าหน้าที่ให้บริการด้วยความรวดเร็ว (ค่าเฉลี่ย 4.64) และข้อที่มีค่าเฉลี่ยต่ำที่สุดคือ ความชัดเจนของจอภาพนำเสนอ</t>
  </si>
  <si>
    <t>(ค่าเฉลี่ย 4.07)</t>
  </si>
  <si>
    <t xml:space="preserve">            จากตาราง 2  แสดงจำนวนร้อยละของผู้ตอบแบบสอบถาม จำแนกตามคณะ พบว่า ผู้ตอบแบบสอบถาม</t>
  </si>
  <si>
    <t>คณะ/วิทยาลัย</t>
  </si>
  <si>
    <t xml:space="preserve">         (ค่าเฉลี่ย 4.64) รองลงมาคือ ด้านกระบวนการและขั้นตอนการให้บริการ (ค่าเฉลี่ย 4.38) และด้านสิ่งอำนวย</t>
  </si>
  <si>
    <t xml:space="preserve">         ความสะดวก (ค่าเฉลี่ย 4.35) เมื่อพิจารณารายข้อแล้ว พบว่า ข้อที่มีค่าเฉลี่ยสูงที่สุดคือ เจ้าหน้าที่ให้บริการ</t>
  </si>
  <si>
    <t xml:space="preserve">        ด้วยความเต็มใจ ยิ้มแย้มแจ่มใส และเจ้าหน้าที่ให้บริการด้วยความรวดเร็ว (ค่าเฉลี่ย 4.64) และข้อที่มีค่าเฉลี่ยต่ำ</t>
  </si>
  <si>
    <t xml:space="preserve">        ที่สุดคือ ความชัดเจนของจอภาพนำเสนอ (ค่าเฉลี่ย 4.07)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</si>
  <si>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</si>
  <si>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 xml:space="preserve">          รองลงมาได้แก่ คณาจารย์บัณฑิตศึกษา คิดเป็นร้อยละ 25.00 และประธานหลักสูตร คิดเป็นร้อยละ 18.42</t>
  </si>
  <si>
    <t>วิทยาลัยพลังงานทดแทนและสมาร์ตกริดเทคโนโลยี</t>
  </si>
  <si>
    <t xml:space="preserve">       คิดเป็นร้อยละ 7.89</t>
  </si>
  <si>
    <t xml:space="preserve">          วิทยาลัยพลังงานทดแทนและสมาร์ตกริดเทคโนโลยี คิดเป็นร้อยละ 10.53 และคณะพยาบาลศาสตร์ </t>
  </si>
  <si>
    <t xml:space="preserve">          รองลงมาได้แก่ website บัณฑิตวิทยาลัย คิดเป็นร้อยละ 23.36 และบันทึกข้อความ คิดเป็นร้อยละ 12.15</t>
  </si>
  <si>
    <t xml:space="preserve">       (ค่าเฉลี่ย 3.36)  และหลังเข้ารับการอบรมค่าเฉลี่ยความรู้ ความเข้าใจสูงขึ้น อยู่ในระดับมาก (ค่าเฉลี่ย 4.05) </t>
  </si>
  <si>
    <t xml:space="preserve">4.4 การเข้ารับการสัมใมนาในครั้งนี้เป็นประโยชน์ต่อท่านในการจัดการเรียนการสอนระดับบัณฑิตศึกษา
</t>
  </si>
  <si>
    <t xml:space="preserve">       โดยผลประเมินโครงการสัมมนาคณาจารย์บัณฑิตศึกษา เป็นประโยชน์ต่อท่านในการจัดการเรียนการสอน</t>
  </si>
  <si>
    <t xml:space="preserve">       ระดับบัณฑิตศึกษา อยู่ในระดับมาก (ค่าเฉลี่ย 4.26)</t>
  </si>
  <si>
    <t xml:space="preserve">   จำนวนกลุ่มเป้าหมายทั้งสิ้นจำนวน 140 คน มีผู้เข้าร่วมโครงการ จำนวน 97 คน </t>
  </si>
  <si>
    <t xml:space="preserve">   และมีผู้ตอบแบบสอบถาม จำนวน 76 คน คิดเป็นร้อยละ 78.35 ของจำนวนผู้เข้าร่วมโครงการ</t>
  </si>
  <si>
    <t xml:space="preserve">           ผู้ปฏิบัติงานวิชาการระดับบัณฑิตศึกษา ในวันพุธที่ 22 สิงหาคม 2561 ณ ห้องสัมมนา 210 อาคารเอกาทศรถ </t>
  </si>
  <si>
    <t xml:space="preserve">            อยู่ในระดับมาก (ค่าเฉลี่ย 4.36) เมื่อพิจารณารายด้านแล้ว พบว่า ด้านเจ้าหน้าที่ผู้ให้บริการ มีค่าเฉลี่ยสูงที่สุด</t>
  </si>
  <si>
    <t>คิดเป็นร้อยละ 21.05</t>
  </si>
  <si>
    <t>มีความคิดเห็นอยู่ในระดับมาก (ค่าเฉลี่ย 4.36)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</si>
  <si>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</si>
  <si>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</si>
  <si>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</si>
  <si>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ควรจัดก่อนเปิดภาคเรียน</t>
  </si>
  <si>
    <t>ควรมีเอกสารการนำเสนอ</t>
  </si>
  <si>
    <t>ควรจัดทุกปีการศึกษา</t>
  </si>
  <si>
    <t>มีการอัพเดทข้อมูลต่อการดำเนินงานของหลักสูตร</t>
  </si>
  <si>
    <t>อยากให้บัณฑิตวิทยาลัยจัดทำประกาศมหาวิทยาลัยเป็นภาษาอังกฤษ</t>
  </si>
  <si>
    <t>หัวข้อการบรรยายเยอะเกินไป เนื้อหาเยอะ</t>
  </si>
  <si>
    <t>ข้อเสนอแนะการจัดโครงการสัมมนาคณาจารย์บัณฑิตศึกษาฯในครั้งต่อไป</t>
  </si>
  <si>
    <r>
      <t xml:space="preserve">ข้อเสนอแนะ </t>
    </r>
    <r>
      <rPr>
        <sz val="16"/>
        <rFont val="TH SarabunPSK"/>
        <family val="2"/>
      </rPr>
      <t>ควรจัดก่อนเปิดภาคเรียน ควรมีเอกสารการนำเสนอ และควรจัดทุกปีการศึกษา</t>
    </r>
  </si>
  <si>
    <t xml:space="preserve">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</si>
  <si>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            ผู้เข้าร่วมโครงการมีความรู้เข้าใจเกี่ยวกับกิจกรรมที่จัดในโครงการฯ ภาพรวมอยู่ในระดับปานกลาง </t>
  </si>
  <si>
    <t xml:space="preserve">               ผู้ตอบแบบสอบถามทราบข้อมูลจากโครงการฯ จากคณะที่สังกัดมากที่สุด คิดเป็นร้อยละ  49.53  </t>
  </si>
  <si>
    <t xml:space="preserve">               ผู้ตอบแบบสอบถามส่วนใหญ่ สังกัดคณะวิทยาศาสตร์ คิดเป็นร้อยละ 19.74 รองลงมาได้แก่</t>
  </si>
  <si>
    <t xml:space="preserve">          ผู้ตอบแบบสอบถามส่วนใหญ่เป็นบุคลากรผู้ปฏิบัติงานวิชาการระดับบัณฑิตศึกษา คิดเป็นร้อยละ 50.00 </t>
  </si>
  <si>
    <t xml:space="preserve">       จากการจัดโครงการสัมมนาคณาจารย์บัณฑิตศึกษา และโครงการสัมมนาเชิงปฏิบัติการสำหรับบุคลากร</t>
  </si>
  <si>
    <t xml:space="preserve">- 7 -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</si>
</sst>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6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8" fillId="0" borderId="1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8" fillId="0" borderId="0" xfId="0" applyNumberFormat="1" applyFont="1"/>
    <xf numFmtId="2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2" fontId="7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1" fontId="1" fillId="0" borderId="14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7" fillId="0" borderId="0" xfId="0" applyFont="1"/>
    <xf numFmtId="0" fontId="23" fillId="0" borderId="0" xfId="0" applyFont="1" applyAlignment="1"/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2" borderId="13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13" xfId="0" applyFont="1" applyFill="1" applyBorder="1" applyAlignment="1">
      <alignment wrapText="1"/>
    </xf>
    <xf numFmtId="0" fontId="22" fillId="6" borderId="13" xfId="0" applyFont="1" applyFill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2" fontId="9" fillId="7" borderId="13" xfId="0" applyNumberFormat="1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49" fontId="2" fillId="0" borderId="0" xfId="0" applyNumberFormat="1" applyFont="1" applyAlignment="1"/>
    <xf numFmtId="0" fontId="7" fillId="7" borderId="14" xfId="0" applyFont="1" applyFill="1" applyBorder="1" applyAlignment="1">
      <alignment horizontal="right"/>
    </xf>
    <xf numFmtId="2" fontId="9" fillId="7" borderId="14" xfId="0" applyNumberFormat="1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22" fillId="10" borderId="13" xfId="0" applyFont="1" applyFill="1" applyBorder="1" applyAlignment="1">
      <alignment horizontal="right" wrapText="1"/>
    </xf>
    <xf numFmtId="0" fontId="10" fillId="10" borderId="13" xfId="0" applyFont="1" applyFill="1" applyBorder="1" applyAlignment="1">
      <alignment wrapText="1"/>
    </xf>
    <xf numFmtId="0" fontId="22" fillId="11" borderId="13" xfId="0" applyFont="1" applyFill="1" applyBorder="1" applyAlignment="1">
      <alignment wrapText="1"/>
    </xf>
    <xf numFmtId="0" fontId="10" fillId="11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wrapText="1"/>
    </xf>
    <xf numFmtId="0" fontId="10" fillId="12" borderId="13" xfId="0" applyFont="1" applyFill="1" applyBorder="1" applyAlignment="1">
      <alignment wrapText="1"/>
    </xf>
    <xf numFmtId="2" fontId="9" fillId="13" borderId="13" xfId="0" applyNumberFormat="1" applyFont="1" applyFill="1" applyBorder="1" applyAlignment="1">
      <alignment wrapText="1"/>
    </xf>
    <xf numFmtId="2" fontId="7" fillId="13" borderId="13" xfId="0" applyNumberFormat="1" applyFont="1" applyFill="1" applyBorder="1" applyAlignment="1">
      <alignment wrapText="1"/>
    </xf>
    <xf numFmtId="0" fontId="10" fillId="7" borderId="0" xfId="0" applyFont="1" applyFill="1" applyAlignment="1">
      <alignment vertical="top" wrapText="1"/>
    </xf>
    <xf numFmtId="0" fontId="10" fillId="7" borderId="0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" fillId="0" borderId="5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25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134</xdr:row>
          <xdr:rowOff>209550</xdr:rowOff>
        </xdr:from>
        <xdr:to>
          <xdr:col>5</xdr:col>
          <xdr:colOff>342900</xdr:colOff>
          <xdr:row>135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103</xdr:row>
          <xdr:rowOff>209550</xdr:rowOff>
        </xdr:from>
        <xdr:to>
          <xdr:col>5</xdr:col>
          <xdr:colOff>352425</xdr:colOff>
          <xdr:row>104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1"/>
  <sheetViews>
    <sheetView topLeftCell="L74" zoomScale="130" zoomScaleNormal="130" workbookViewId="0">
      <selection activeCell="P86" sqref="P86"/>
    </sheetView>
  </sheetViews>
  <sheetFormatPr defaultColWidth="15" defaultRowHeight="24"/>
  <cols>
    <col min="1" max="1" width="4.42578125" style="13" bestFit="1" customWidth="1"/>
    <col min="2" max="2" width="41.7109375" style="13" bestFit="1" customWidth="1"/>
    <col min="3" max="3" width="37" style="13" customWidth="1"/>
    <col min="4" max="4" width="8.85546875" style="13" customWidth="1"/>
    <col min="5" max="5" width="10.42578125" style="13" customWidth="1"/>
    <col min="6" max="6" width="10.85546875" style="13" customWidth="1"/>
    <col min="7" max="7" width="8.42578125" style="13" customWidth="1"/>
    <col min="8" max="10" width="10.85546875" style="13" customWidth="1"/>
    <col min="11" max="11" width="6.42578125" style="87" customWidth="1"/>
    <col min="12" max="13" width="7.7109375" style="87" customWidth="1"/>
    <col min="14" max="15" width="7.7109375" style="88" customWidth="1"/>
    <col min="16" max="19" width="7.7109375" style="89" customWidth="1"/>
    <col min="20" max="20" width="6.85546875" style="89" customWidth="1"/>
    <col min="21" max="24" width="6.28515625" style="91" bestFit="1" customWidth="1"/>
    <col min="25" max="25" width="6.28515625" style="90" bestFit="1" customWidth="1"/>
    <col min="26" max="29" width="6.28515625" style="91" bestFit="1" customWidth="1"/>
    <col min="30" max="30" width="6.28515625" style="90" bestFit="1" customWidth="1"/>
    <col min="31" max="32" width="5.140625" style="93" bestFit="1" customWidth="1"/>
    <col min="33" max="35" width="5.140625" style="94" bestFit="1" customWidth="1"/>
    <col min="36" max="37" width="5.140625" style="13" bestFit="1" customWidth="1"/>
    <col min="38" max="16384" width="15" style="13"/>
  </cols>
  <sheetData>
    <row r="1" spans="1:35" s="62" customFormat="1" ht="46.5" customHeight="1">
      <c r="A1" s="106"/>
      <c r="B1" s="95" t="s">
        <v>75</v>
      </c>
      <c r="C1" s="95" t="s">
        <v>0</v>
      </c>
      <c r="D1" s="107" t="s">
        <v>1</v>
      </c>
      <c r="E1" s="107" t="s">
        <v>55</v>
      </c>
      <c r="F1" s="107" t="s">
        <v>54</v>
      </c>
      <c r="G1" s="107" t="s">
        <v>0</v>
      </c>
      <c r="H1" s="107" t="s">
        <v>76</v>
      </c>
      <c r="I1" s="107" t="s">
        <v>58</v>
      </c>
      <c r="J1" s="107" t="s">
        <v>85</v>
      </c>
      <c r="K1" s="96">
        <v>1.1000000000000001</v>
      </c>
      <c r="L1" s="96">
        <v>1.2</v>
      </c>
      <c r="M1" s="96">
        <v>1.3</v>
      </c>
      <c r="N1" s="97">
        <v>2.1</v>
      </c>
      <c r="O1" s="97">
        <v>2.2000000000000002</v>
      </c>
      <c r="P1" s="98">
        <v>3.1</v>
      </c>
      <c r="Q1" s="98">
        <v>3.2</v>
      </c>
      <c r="R1" s="98">
        <v>3.3</v>
      </c>
      <c r="S1" s="98">
        <v>3.4</v>
      </c>
      <c r="T1" s="98">
        <v>3.5</v>
      </c>
      <c r="U1" s="99" t="s">
        <v>46</v>
      </c>
      <c r="V1" s="99" t="s">
        <v>66</v>
      </c>
      <c r="W1" s="99" t="s">
        <v>67</v>
      </c>
      <c r="X1" s="99" t="s">
        <v>68</v>
      </c>
      <c r="Y1" s="99" t="s">
        <v>69</v>
      </c>
      <c r="Z1" s="122" t="s">
        <v>47</v>
      </c>
      <c r="AA1" s="122" t="s">
        <v>70</v>
      </c>
      <c r="AB1" s="122" t="s">
        <v>71</v>
      </c>
      <c r="AC1" s="122" t="s">
        <v>72</v>
      </c>
      <c r="AD1" s="122" t="s">
        <v>73</v>
      </c>
      <c r="AE1" s="126">
        <v>4.3</v>
      </c>
      <c r="AF1" s="124">
        <v>4.4000000000000004</v>
      </c>
      <c r="AG1" s="96">
        <v>5.0999999999999996</v>
      </c>
      <c r="AH1" s="96">
        <v>5.2</v>
      </c>
      <c r="AI1" s="96">
        <v>5.3</v>
      </c>
    </row>
    <row r="2" spans="1:35">
      <c r="A2" s="121">
        <v>1</v>
      </c>
      <c r="B2" s="100" t="s">
        <v>65</v>
      </c>
      <c r="C2" s="100" t="s">
        <v>34</v>
      </c>
      <c r="D2" s="100">
        <v>1</v>
      </c>
      <c r="E2" s="100">
        <v>1</v>
      </c>
      <c r="F2" s="100">
        <v>0</v>
      </c>
      <c r="G2" s="100">
        <v>0</v>
      </c>
      <c r="H2" s="100">
        <v>0</v>
      </c>
      <c r="I2" s="100">
        <v>0</v>
      </c>
      <c r="J2" s="100">
        <v>0</v>
      </c>
      <c r="K2" s="101">
        <v>4</v>
      </c>
      <c r="L2" s="101">
        <v>4</v>
      </c>
      <c r="M2" s="101">
        <v>4</v>
      </c>
      <c r="N2" s="102">
        <v>5</v>
      </c>
      <c r="O2" s="102">
        <v>5</v>
      </c>
      <c r="P2" s="103">
        <v>5</v>
      </c>
      <c r="Q2" s="103">
        <v>5</v>
      </c>
      <c r="R2" s="103">
        <v>5</v>
      </c>
      <c r="S2" s="103">
        <v>5</v>
      </c>
      <c r="T2" s="103">
        <v>5</v>
      </c>
      <c r="U2" s="104">
        <v>5</v>
      </c>
      <c r="V2" s="104">
        <v>5</v>
      </c>
      <c r="W2" s="104">
        <v>5</v>
      </c>
      <c r="X2" s="104">
        <v>5</v>
      </c>
      <c r="Y2" s="104">
        <v>5</v>
      </c>
      <c r="Z2" s="123">
        <v>5</v>
      </c>
      <c r="AA2" s="123">
        <v>5</v>
      </c>
      <c r="AB2" s="123">
        <v>5</v>
      </c>
      <c r="AC2" s="123">
        <v>5</v>
      </c>
      <c r="AD2" s="123">
        <v>5</v>
      </c>
      <c r="AE2" s="127">
        <v>5</v>
      </c>
      <c r="AF2" s="125">
        <v>5</v>
      </c>
      <c r="AG2" s="101">
        <v>5</v>
      </c>
      <c r="AH2" s="101">
        <v>5</v>
      </c>
      <c r="AI2" s="101">
        <v>5</v>
      </c>
    </row>
    <row r="3" spans="1:35" ht="48">
      <c r="A3" s="100">
        <v>2</v>
      </c>
      <c r="B3" s="100" t="s">
        <v>65</v>
      </c>
      <c r="C3" s="100" t="s">
        <v>87</v>
      </c>
      <c r="D3" s="100">
        <v>0</v>
      </c>
      <c r="E3" s="100">
        <v>0</v>
      </c>
      <c r="F3" s="100">
        <v>0</v>
      </c>
      <c r="G3" s="100">
        <v>1</v>
      </c>
      <c r="H3" s="100">
        <v>0</v>
      </c>
      <c r="I3" s="100">
        <v>0</v>
      </c>
      <c r="J3" s="100">
        <v>0</v>
      </c>
      <c r="K3" s="101">
        <v>5</v>
      </c>
      <c r="L3" s="101">
        <v>5</v>
      </c>
      <c r="M3" s="101">
        <v>5</v>
      </c>
      <c r="N3" s="102">
        <v>5</v>
      </c>
      <c r="O3" s="102">
        <v>5</v>
      </c>
      <c r="P3" s="103">
        <v>5</v>
      </c>
      <c r="Q3" s="103">
        <v>5</v>
      </c>
      <c r="R3" s="103">
        <v>5</v>
      </c>
      <c r="S3" s="103">
        <v>5</v>
      </c>
      <c r="T3" s="103">
        <v>5</v>
      </c>
      <c r="U3" s="104">
        <v>3</v>
      </c>
      <c r="V3" s="104">
        <v>4</v>
      </c>
      <c r="W3" s="104">
        <v>3</v>
      </c>
      <c r="X3" s="104">
        <v>3</v>
      </c>
      <c r="Y3" s="104">
        <v>4</v>
      </c>
      <c r="Z3" s="123">
        <v>4</v>
      </c>
      <c r="AA3" s="123">
        <v>4</v>
      </c>
      <c r="AB3" s="123">
        <v>4</v>
      </c>
      <c r="AC3" s="123">
        <v>4</v>
      </c>
      <c r="AD3" s="123">
        <v>4</v>
      </c>
      <c r="AE3" s="127">
        <v>5</v>
      </c>
      <c r="AF3" s="125">
        <v>5</v>
      </c>
      <c r="AG3" s="101">
        <v>5</v>
      </c>
      <c r="AH3" s="101">
        <v>4</v>
      </c>
      <c r="AI3" s="101">
        <v>5</v>
      </c>
    </row>
    <row r="4" spans="1:35" ht="48">
      <c r="A4" s="121">
        <v>3</v>
      </c>
      <c r="B4" s="100" t="s">
        <v>74</v>
      </c>
      <c r="C4" s="100" t="s">
        <v>87</v>
      </c>
      <c r="D4" s="100">
        <v>1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1">
        <v>5</v>
      </c>
      <c r="L4" s="101">
        <v>3</v>
      </c>
      <c r="M4" s="101">
        <v>4</v>
      </c>
      <c r="N4" s="102">
        <v>5</v>
      </c>
      <c r="O4" s="102">
        <v>5</v>
      </c>
      <c r="P4" s="103">
        <v>5</v>
      </c>
      <c r="Q4" s="103">
        <v>5</v>
      </c>
      <c r="R4" s="103">
        <v>5</v>
      </c>
      <c r="S4" s="103">
        <v>5</v>
      </c>
      <c r="T4" s="103">
        <v>5</v>
      </c>
      <c r="U4" s="104">
        <v>5</v>
      </c>
      <c r="V4" s="104">
        <v>5</v>
      </c>
      <c r="W4" s="104">
        <v>5</v>
      </c>
      <c r="X4" s="104">
        <v>5</v>
      </c>
      <c r="Y4" s="104">
        <v>5</v>
      </c>
      <c r="Z4" s="123">
        <v>5</v>
      </c>
      <c r="AA4" s="123">
        <v>5</v>
      </c>
      <c r="AB4" s="123">
        <v>5</v>
      </c>
      <c r="AC4" s="123">
        <v>5</v>
      </c>
      <c r="AD4" s="123">
        <v>5</v>
      </c>
      <c r="AE4" s="127">
        <v>5</v>
      </c>
      <c r="AF4" s="125">
        <v>5</v>
      </c>
      <c r="AG4" s="101">
        <v>5</v>
      </c>
      <c r="AH4" s="101">
        <v>5</v>
      </c>
      <c r="AI4" s="101">
        <v>5</v>
      </c>
    </row>
    <row r="5" spans="1:35">
      <c r="A5" s="100">
        <v>4</v>
      </c>
      <c r="B5" s="100" t="s">
        <v>74</v>
      </c>
      <c r="C5" s="100" t="s">
        <v>62</v>
      </c>
      <c r="D5" s="100">
        <v>0</v>
      </c>
      <c r="E5" s="100">
        <v>0</v>
      </c>
      <c r="F5" s="100">
        <v>0</v>
      </c>
      <c r="G5" s="100">
        <v>0</v>
      </c>
      <c r="H5" s="100">
        <v>1</v>
      </c>
      <c r="I5" s="100">
        <v>0</v>
      </c>
      <c r="J5" s="100">
        <v>0</v>
      </c>
      <c r="K5" s="101">
        <v>5</v>
      </c>
      <c r="L5" s="101">
        <v>4</v>
      </c>
      <c r="M5" s="101">
        <v>4</v>
      </c>
      <c r="N5" s="102">
        <v>5</v>
      </c>
      <c r="O5" s="102">
        <v>5</v>
      </c>
      <c r="P5" s="103">
        <v>4</v>
      </c>
      <c r="Q5" s="103">
        <v>4</v>
      </c>
      <c r="R5" s="103">
        <v>4</v>
      </c>
      <c r="S5" s="103">
        <v>4</v>
      </c>
      <c r="T5" s="103">
        <v>4</v>
      </c>
      <c r="U5" s="104">
        <v>4</v>
      </c>
      <c r="V5" s="104">
        <v>4</v>
      </c>
      <c r="W5" s="104">
        <v>4</v>
      </c>
      <c r="X5" s="104">
        <v>4</v>
      </c>
      <c r="Y5" s="104">
        <v>4</v>
      </c>
      <c r="Z5" s="123">
        <v>5</v>
      </c>
      <c r="AA5" s="123">
        <v>5</v>
      </c>
      <c r="AB5" s="123">
        <v>5</v>
      </c>
      <c r="AC5" s="123">
        <v>5</v>
      </c>
      <c r="AD5" s="123">
        <v>5</v>
      </c>
      <c r="AE5" s="127">
        <v>4</v>
      </c>
      <c r="AF5" s="125">
        <v>4</v>
      </c>
      <c r="AG5" s="101">
        <v>4</v>
      </c>
      <c r="AH5" s="101">
        <v>4</v>
      </c>
      <c r="AI5" s="101">
        <v>4</v>
      </c>
    </row>
    <row r="6" spans="1:35">
      <c r="A6" s="121">
        <v>5</v>
      </c>
      <c r="B6" s="100" t="s">
        <v>45</v>
      </c>
      <c r="C6" s="100" t="s">
        <v>53</v>
      </c>
      <c r="D6" s="100">
        <v>0</v>
      </c>
      <c r="E6" s="100">
        <v>0</v>
      </c>
      <c r="F6" s="100">
        <v>0</v>
      </c>
      <c r="G6" s="100">
        <v>1</v>
      </c>
      <c r="H6" s="100">
        <v>0</v>
      </c>
      <c r="I6" s="100">
        <v>0</v>
      </c>
      <c r="J6" s="100">
        <v>0</v>
      </c>
      <c r="K6" s="101">
        <v>4</v>
      </c>
      <c r="L6" s="101">
        <v>4</v>
      </c>
      <c r="M6" s="101">
        <v>4</v>
      </c>
      <c r="N6" s="102">
        <v>4</v>
      </c>
      <c r="O6" s="102">
        <v>4</v>
      </c>
      <c r="P6" s="103">
        <v>3</v>
      </c>
      <c r="Q6" s="103">
        <v>4</v>
      </c>
      <c r="R6" s="103">
        <v>4</v>
      </c>
      <c r="S6" s="103">
        <v>4</v>
      </c>
      <c r="T6" s="103">
        <v>4</v>
      </c>
      <c r="U6" s="104">
        <v>3</v>
      </c>
      <c r="V6" s="104">
        <v>3</v>
      </c>
      <c r="W6" s="104">
        <v>3</v>
      </c>
      <c r="X6" s="104">
        <v>3</v>
      </c>
      <c r="Y6" s="104">
        <v>3</v>
      </c>
      <c r="Z6" s="123">
        <v>4</v>
      </c>
      <c r="AA6" s="123">
        <v>4</v>
      </c>
      <c r="AB6" s="123">
        <v>4</v>
      </c>
      <c r="AC6" s="123">
        <v>4</v>
      </c>
      <c r="AD6" s="123">
        <v>4</v>
      </c>
      <c r="AE6" s="127">
        <v>4</v>
      </c>
      <c r="AF6" s="125">
        <v>4</v>
      </c>
      <c r="AG6" s="101">
        <v>4</v>
      </c>
      <c r="AH6" s="101">
        <v>4</v>
      </c>
      <c r="AI6" s="101">
        <v>4</v>
      </c>
    </row>
    <row r="7" spans="1:35">
      <c r="A7" s="100">
        <v>6</v>
      </c>
      <c r="B7" s="100" t="s">
        <v>77</v>
      </c>
      <c r="C7" s="100" t="s">
        <v>53</v>
      </c>
      <c r="D7" s="100">
        <v>0</v>
      </c>
      <c r="E7" s="100">
        <v>0</v>
      </c>
      <c r="F7" s="100">
        <v>0</v>
      </c>
      <c r="G7" s="100">
        <v>1</v>
      </c>
      <c r="H7" s="100">
        <v>0</v>
      </c>
      <c r="I7" s="100">
        <v>0</v>
      </c>
      <c r="J7" s="100">
        <v>0</v>
      </c>
      <c r="K7" s="101">
        <v>5</v>
      </c>
      <c r="L7" s="101">
        <v>4</v>
      </c>
      <c r="M7" s="101">
        <v>3</v>
      </c>
      <c r="N7" s="102">
        <v>5</v>
      </c>
      <c r="O7" s="102">
        <v>5</v>
      </c>
      <c r="P7" s="103">
        <v>5</v>
      </c>
      <c r="Q7" s="103">
        <v>4</v>
      </c>
      <c r="R7" s="103">
        <v>4</v>
      </c>
      <c r="S7" s="103">
        <v>4</v>
      </c>
      <c r="T7" s="103">
        <v>4</v>
      </c>
      <c r="U7" s="104">
        <v>4</v>
      </c>
      <c r="V7" s="104">
        <v>4</v>
      </c>
      <c r="W7" s="104">
        <v>2</v>
      </c>
      <c r="X7" s="104">
        <v>4</v>
      </c>
      <c r="Y7" s="104">
        <v>4</v>
      </c>
      <c r="Z7" s="123">
        <v>4</v>
      </c>
      <c r="AA7" s="123">
        <v>4</v>
      </c>
      <c r="AB7" s="123">
        <v>3</v>
      </c>
      <c r="AC7" s="123">
        <v>4</v>
      </c>
      <c r="AD7" s="123">
        <v>4</v>
      </c>
      <c r="AE7" s="127">
        <v>3</v>
      </c>
      <c r="AF7" s="125">
        <v>3</v>
      </c>
      <c r="AG7" s="101">
        <v>3</v>
      </c>
      <c r="AH7" s="101">
        <v>3</v>
      </c>
      <c r="AI7" s="101">
        <v>3</v>
      </c>
    </row>
    <row r="8" spans="1:35">
      <c r="A8" s="121">
        <v>7</v>
      </c>
      <c r="B8" s="100" t="s">
        <v>65</v>
      </c>
      <c r="C8" s="100" t="s">
        <v>62</v>
      </c>
      <c r="D8" s="100">
        <v>1</v>
      </c>
      <c r="E8" s="100">
        <v>0</v>
      </c>
      <c r="F8" s="100">
        <v>0</v>
      </c>
      <c r="G8" s="100">
        <v>1</v>
      </c>
      <c r="H8" s="100">
        <v>0</v>
      </c>
      <c r="I8" s="100">
        <v>0</v>
      </c>
      <c r="J8" s="100">
        <v>0</v>
      </c>
      <c r="K8" s="101">
        <v>5</v>
      </c>
      <c r="L8" s="101">
        <v>5</v>
      </c>
      <c r="M8" s="101">
        <v>5</v>
      </c>
      <c r="N8" s="102">
        <v>5</v>
      </c>
      <c r="O8" s="102">
        <v>5</v>
      </c>
      <c r="P8" s="103">
        <v>4</v>
      </c>
      <c r="Q8" s="103">
        <v>4</v>
      </c>
      <c r="R8" s="103">
        <v>5</v>
      </c>
      <c r="S8" s="103">
        <v>5</v>
      </c>
      <c r="T8" s="103">
        <v>5</v>
      </c>
      <c r="U8" s="104">
        <v>3</v>
      </c>
      <c r="V8" s="104">
        <v>3</v>
      </c>
      <c r="W8" s="104">
        <v>3</v>
      </c>
      <c r="X8" s="104">
        <v>3</v>
      </c>
      <c r="Y8" s="104">
        <v>3</v>
      </c>
      <c r="Z8" s="123">
        <v>4</v>
      </c>
      <c r="AA8" s="123">
        <v>4</v>
      </c>
      <c r="AB8" s="123">
        <v>4</v>
      </c>
      <c r="AC8" s="123">
        <v>4</v>
      </c>
      <c r="AD8" s="123">
        <v>4</v>
      </c>
      <c r="AE8" s="127">
        <v>5</v>
      </c>
      <c r="AF8" s="125">
        <v>5</v>
      </c>
      <c r="AG8" s="101">
        <v>5</v>
      </c>
      <c r="AH8" s="101">
        <v>5</v>
      </c>
      <c r="AI8" s="101">
        <v>5</v>
      </c>
    </row>
    <row r="9" spans="1:35">
      <c r="A9" s="100">
        <v>8</v>
      </c>
      <c r="B9" s="100" t="s">
        <v>78</v>
      </c>
      <c r="C9" s="100" t="s">
        <v>64</v>
      </c>
      <c r="D9" s="100">
        <v>0</v>
      </c>
      <c r="E9" s="100">
        <v>0</v>
      </c>
      <c r="F9" s="100">
        <v>0</v>
      </c>
      <c r="G9" s="100">
        <v>1</v>
      </c>
      <c r="H9" s="100">
        <v>0</v>
      </c>
      <c r="I9" s="100">
        <v>0</v>
      </c>
      <c r="J9" s="100">
        <v>0</v>
      </c>
      <c r="K9" s="101">
        <v>4</v>
      </c>
      <c r="L9" s="101">
        <v>4</v>
      </c>
      <c r="M9" s="101">
        <v>4</v>
      </c>
      <c r="N9" s="102">
        <v>4</v>
      </c>
      <c r="O9" s="102">
        <v>4</v>
      </c>
      <c r="P9" s="103">
        <v>4</v>
      </c>
      <c r="Q9" s="103">
        <v>4</v>
      </c>
      <c r="R9" s="103">
        <v>4</v>
      </c>
      <c r="S9" s="103">
        <v>4</v>
      </c>
      <c r="T9" s="103">
        <v>4</v>
      </c>
      <c r="U9" s="104">
        <v>4</v>
      </c>
      <c r="V9" s="104">
        <v>4</v>
      </c>
      <c r="W9" s="104">
        <v>3</v>
      </c>
      <c r="X9" s="104">
        <v>3</v>
      </c>
      <c r="Y9" s="104">
        <v>4</v>
      </c>
      <c r="Z9" s="123">
        <v>4</v>
      </c>
      <c r="AA9" s="123">
        <v>4</v>
      </c>
      <c r="AB9" s="123">
        <v>4</v>
      </c>
      <c r="AC9" s="123">
        <v>4</v>
      </c>
      <c r="AD9" s="123">
        <v>4</v>
      </c>
      <c r="AE9" s="127">
        <v>4</v>
      </c>
      <c r="AF9" s="125">
        <v>4</v>
      </c>
      <c r="AG9" s="101">
        <v>4</v>
      </c>
      <c r="AH9" s="101">
        <v>4</v>
      </c>
      <c r="AI9" s="101">
        <v>4</v>
      </c>
    </row>
    <row r="10" spans="1:35">
      <c r="A10" s="121">
        <v>9</v>
      </c>
      <c r="B10" s="100" t="s">
        <v>78</v>
      </c>
      <c r="C10" s="100" t="s">
        <v>62</v>
      </c>
      <c r="D10" s="100">
        <v>0</v>
      </c>
      <c r="E10" s="100">
        <v>0</v>
      </c>
      <c r="F10" s="100">
        <v>0</v>
      </c>
      <c r="G10" s="100">
        <v>1</v>
      </c>
      <c r="H10" s="100">
        <v>0</v>
      </c>
      <c r="I10" s="100">
        <v>0</v>
      </c>
      <c r="J10" s="100">
        <v>0</v>
      </c>
      <c r="K10" s="101">
        <v>5</v>
      </c>
      <c r="L10" s="101">
        <v>5</v>
      </c>
      <c r="M10" s="101">
        <v>5</v>
      </c>
      <c r="N10" s="102">
        <v>5</v>
      </c>
      <c r="O10" s="102">
        <v>5</v>
      </c>
      <c r="P10" s="103">
        <v>4</v>
      </c>
      <c r="Q10" s="103">
        <v>4</v>
      </c>
      <c r="R10" s="103">
        <v>4</v>
      </c>
      <c r="S10" s="103">
        <v>4</v>
      </c>
      <c r="T10" s="103">
        <v>4</v>
      </c>
      <c r="U10" s="104">
        <v>4</v>
      </c>
      <c r="V10" s="104">
        <v>4</v>
      </c>
      <c r="W10" s="104">
        <v>4</v>
      </c>
      <c r="X10" s="104">
        <v>4</v>
      </c>
      <c r="Y10" s="104">
        <v>4</v>
      </c>
      <c r="Z10" s="123">
        <v>4</v>
      </c>
      <c r="AA10" s="123">
        <v>4</v>
      </c>
      <c r="AB10" s="123">
        <v>4</v>
      </c>
      <c r="AC10" s="123">
        <v>4</v>
      </c>
      <c r="AD10" s="123">
        <v>4</v>
      </c>
      <c r="AE10" s="127">
        <v>4</v>
      </c>
      <c r="AF10" s="125">
        <v>4</v>
      </c>
      <c r="AG10" s="101">
        <v>4</v>
      </c>
      <c r="AH10" s="101">
        <v>4</v>
      </c>
      <c r="AI10" s="101">
        <v>4</v>
      </c>
    </row>
    <row r="11" spans="1:35">
      <c r="A11" s="100">
        <v>10</v>
      </c>
      <c r="B11" s="100" t="s">
        <v>78</v>
      </c>
      <c r="C11" s="100" t="s">
        <v>79</v>
      </c>
      <c r="D11" s="100">
        <v>0</v>
      </c>
      <c r="E11" s="100">
        <v>0</v>
      </c>
      <c r="F11" s="100">
        <v>0</v>
      </c>
      <c r="G11" s="100">
        <v>1</v>
      </c>
      <c r="H11" s="100">
        <v>0</v>
      </c>
      <c r="I11" s="100">
        <v>0</v>
      </c>
      <c r="J11" s="100">
        <v>0</v>
      </c>
      <c r="K11" s="101">
        <v>4</v>
      </c>
      <c r="L11" s="101">
        <v>4</v>
      </c>
      <c r="M11" s="101">
        <v>4</v>
      </c>
      <c r="N11" s="102">
        <v>4</v>
      </c>
      <c r="O11" s="102">
        <v>4</v>
      </c>
      <c r="P11" s="103">
        <v>4</v>
      </c>
      <c r="Q11" s="103">
        <v>4</v>
      </c>
      <c r="R11" s="103">
        <v>4</v>
      </c>
      <c r="S11" s="103">
        <v>4</v>
      </c>
      <c r="T11" s="103">
        <v>4</v>
      </c>
      <c r="U11" s="104">
        <v>3</v>
      </c>
      <c r="V11" s="104">
        <v>3</v>
      </c>
      <c r="W11" s="104">
        <v>2</v>
      </c>
      <c r="X11" s="104">
        <v>3</v>
      </c>
      <c r="Y11" s="104">
        <v>3</v>
      </c>
      <c r="Z11" s="123">
        <v>4</v>
      </c>
      <c r="AA11" s="123">
        <v>4</v>
      </c>
      <c r="AB11" s="123">
        <v>4</v>
      </c>
      <c r="AC11" s="123">
        <v>4</v>
      </c>
      <c r="AD11" s="123">
        <v>4</v>
      </c>
      <c r="AE11" s="127">
        <v>4</v>
      </c>
      <c r="AF11" s="125">
        <v>4</v>
      </c>
      <c r="AG11" s="101">
        <v>4</v>
      </c>
      <c r="AH11" s="101">
        <v>4</v>
      </c>
      <c r="AI11" s="101">
        <v>4</v>
      </c>
    </row>
    <row r="12" spans="1:35">
      <c r="A12" s="121">
        <v>11</v>
      </c>
      <c r="B12" s="100" t="s">
        <v>77</v>
      </c>
      <c r="C12" s="100" t="s">
        <v>80</v>
      </c>
      <c r="D12" s="100">
        <v>0</v>
      </c>
      <c r="E12" s="100">
        <v>0</v>
      </c>
      <c r="F12" s="100">
        <v>1</v>
      </c>
      <c r="G12" s="100">
        <v>0</v>
      </c>
      <c r="H12" s="100">
        <v>0</v>
      </c>
      <c r="I12" s="100">
        <v>0</v>
      </c>
      <c r="J12" s="100">
        <v>0</v>
      </c>
      <c r="K12" s="101">
        <v>4</v>
      </c>
      <c r="L12" s="101">
        <v>5</v>
      </c>
      <c r="M12" s="101">
        <v>5</v>
      </c>
      <c r="N12" s="102">
        <v>5</v>
      </c>
      <c r="O12" s="102">
        <v>5</v>
      </c>
      <c r="P12" s="103">
        <v>5</v>
      </c>
      <c r="Q12" s="103">
        <v>5</v>
      </c>
      <c r="R12" s="103">
        <v>5</v>
      </c>
      <c r="S12" s="103">
        <v>5</v>
      </c>
      <c r="T12" s="103">
        <v>5</v>
      </c>
      <c r="U12" s="104">
        <v>4</v>
      </c>
      <c r="V12" s="104">
        <v>4</v>
      </c>
      <c r="W12" s="104">
        <v>2</v>
      </c>
      <c r="X12" s="104">
        <v>4</v>
      </c>
      <c r="Y12" s="104">
        <v>2</v>
      </c>
      <c r="Z12" s="123">
        <v>4</v>
      </c>
      <c r="AA12" s="123">
        <v>4</v>
      </c>
      <c r="AB12" s="123">
        <v>4</v>
      </c>
      <c r="AC12" s="123">
        <v>4</v>
      </c>
      <c r="AD12" s="123">
        <v>4</v>
      </c>
      <c r="AE12" s="127">
        <v>5</v>
      </c>
      <c r="AF12" s="125">
        <v>5</v>
      </c>
      <c r="AG12" s="101">
        <v>5</v>
      </c>
      <c r="AH12" s="101">
        <v>5</v>
      </c>
      <c r="AI12" s="101">
        <v>5</v>
      </c>
    </row>
    <row r="13" spans="1:35">
      <c r="A13" s="100">
        <v>12</v>
      </c>
      <c r="B13" s="100" t="s">
        <v>78</v>
      </c>
      <c r="C13" s="100" t="s">
        <v>53</v>
      </c>
      <c r="D13" s="100">
        <v>0</v>
      </c>
      <c r="E13" s="100">
        <v>0</v>
      </c>
      <c r="F13" s="100">
        <v>0</v>
      </c>
      <c r="G13" s="100">
        <v>1</v>
      </c>
      <c r="H13" s="100">
        <v>0</v>
      </c>
      <c r="I13" s="100">
        <v>0</v>
      </c>
      <c r="J13" s="100">
        <v>0</v>
      </c>
      <c r="K13" s="101">
        <v>4</v>
      </c>
      <c r="L13" s="101">
        <v>4</v>
      </c>
      <c r="M13" s="101">
        <v>4</v>
      </c>
      <c r="N13" s="102">
        <v>4</v>
      </c>
      <c r="O13" s="102">
        <v>4</v>
      </c>
      <c r="P13" s="103">
        <v>5</v>
      </c>
      <c r="Q13" s="103">
        <v>4</v>
      </c>
      <c r="R13" s="103">
        <v>5</v>
      </c>
      <c r="S13" s="103">
        <v>4</v>
      </c>
      <c r="T13" s="103">
        <v>5</v>
      </c>
      <c r="U13" s="104">
        <v>3</v>
      </c>
      <c r="V13" s="104">
        <v>3</v>
      </c>
      <c r="W13" s="104">
        <v>3</v>
      </c>
      <c r="X13" s="104">
        <v>3</v>
      </c>
      <c r="Y13" s="104">
        <v>3</v>
      </c>
      <c r="Z13" s="123">
        <v>5</v>
      </c>
      <c r="AA13" s="123">
        <v>4</v>
      </c>
      <c r="AB13" s="123">
        <v>4</v>
      </c>
      <c r="AC13" s="123">
        <v>4</v>
      </c>
      <c r="AD13" s="123">
        <v>4</v>
      </c>
      <c r="AE13" s="127">
        <v>4</v>
      </c>
      <c r="AF13" s="125">
        <v>4</v>
      </c>
      <c r="AG13" s="101">
        <v>4</v>
      </c>
      <c r="AH13" s="101">
        <v>4</v>
      </c>
      <c r="AI13" s="101">
        <v>5</v>
      </c>
    </row>
    <row r="14" spans="1:35">
      <c r="A14" s="121">
        <v>13</v>
      </c>
      <c r="B14" s="100" t="s">
        <v>45</v>
      </c>
      <c r="C14" s="100" t="s">
        <v>81</v>
      </c>
      <c r="D14" s="100">
        <v>0</v>
      </c>
      <c r="E14" s="100">
        <v>0</v>
      </c>
      <c r="F14" s="100">
        <v>0</v>
      </c>
      <c r="G14" s="100">
        <v>1</v>
      </c>
      <c r="H14" s="100">
        <v>0</v>
      </c>
      <c r="I14" s="100">
        <v>0</v>
      </c>
      <c r="J14" s="100">
        <v>0</v>
      </c>
      <c r="K14" s="101">
        <v>4</v>
      </c>
      <c r="L14" s="101">
        <v>4</v>
      </c>
      <c r="M14" s="101">
        <v>4</v>
      </c>
      <c r="N14" s="102">
        <v>5</v>
      </c>
      <c r="O14" s="102">
        <v>5</v>
      </c>
      <c r="P14" s="103">
        <v>4</v>
      </c>
      <c r="Q14" s="103">
        <v>4</v>
      </c>
      <c r="R14" s="103">
        <v>4</v>
      </c>
      <c r="S14" s="103">
        <v>4</v>
      </c>
      <c r="T14" s="103">
        <v>4</v>
      </c>
      <c r="U14" s="104">
        <v>3</v>
      </c>
      <c r="V14" s="104">
        <v>3</v>
      </c>
      <c r="W14" s="104">
        <v>3</v>
      </c>
      <c r="X14" s="104">
        <v>3</v>
      </c>
      <c r="Y14" s="104">
        <v>3</v>
      </c>
      <c r="Z14" s="123">
        <v>4</v>
      </c>
      <c r="AA14" s="123">
        <v>4</v>
      </c>
      <c r="AB14" s="123">
        <v>4</v>
      </c>
      <c r="AC14" s="123">
        <v>4</v>
      </c>
      <c r="AD14" s="123">
        <v>4</v>
      </c>
      <c r="AE14" s="127">
        <v>4</v>
      </c>
      <c r="AF14" s="125">
        <v>4</v>
      </c>
      <c r="AG14" s="101">
        <v>4</v>
      </c>
      <c r="AH14" s="101">
        <v>4</v>
      </c>
      <c r="AI14" s="101">
        <v>4</v>
      </c>
    </row>
    <row r="15" spans="1:35">
      <c r="A15" s="100">
        <v>14</v>
      </c>
      <c r="B15" s="100" t="s">
        <v>77</v>
      </c>
      <c r="C15" s="100" t="s">
        <v>82</v>
      </c>
      <c r="D15" s="100">
        <v>0</v>
      </c>
      <c r="E15" s="100">
        <v>0</v>
      </c>
      <c r="F15" s="100">
        <v>0</v>
      </c>
      <c r="G15" s="100">
        <v>1</v>
      </c>
      <c r="H15" s="100">
        <v>0</v>
      </c>
      <c r="I15" s="100">
        <v>0</v>
      </c>
      <c r="J15" s="100">
        <v>0</v>
      </c>
      <c r="K15" s="101">
        <v>5</v>
      </c>
      <c r="L15" s="101">
        <v>5</v>
      </c>
      <c r="M15" s="101">
        <v>5</v>
      </c>
      <c r="N15" s="102">
        <v>5</v>
      </c>
      <c r="O15" s="102">
        <v>5</v>
      </c>
      <c r="P15" s="103">
        <v>3</v>
      </c>
      <c r="Q15" s="103">
        <v>3</v>
      </c>
      <c r="R15" s="103">
        <v>4</v>
      </c>
      <c r="S15" s="103">
        <v>4</v>
      </c>
      <c r="T15" s="103">
        <v>4</v>
      </c>
      <c r="U15" s="104">
        <v>5</v>
      </c>
      <c r="V15" s="104">
        <v>5</v>
      </c>
      <c r="W15" s="104">
        <v>4</v>
      </c>
      <c r="X15" s="104">
        <v>4</v>
      </c>
      <c r="Y15" s="104">
        <v>3</v>
      </c>
      <c r="Z15" s="123">
        <v>5</v>
      </c>
      <c r="AA15" s="123">
        <v>5</v>
      </c>
      <c r="AB15" s="123">
        <v>5</v>
      </c>
      <c r="AC15" s="123">
        <v>5</v>
      </c>
      <c r="AD15" s="123">
        <v>5</v>
      </c>
      <c r="AE15" s="127">
        <v>5</v>
      </c>
      <c r="AF15" s="125">
        <v>5</v>
      </c>
      <c r="AG15" s="101">
        <v>5</v>
      </c>
      <c r="AH15" s="101">
        <v>5</v>
      </c>
      <c r="AI15" s="101">
        <v>5</v>
      </c>
    </row>
    <row r="16" spans="1:35">
      <c r="A16" s="121">
        <v>15</v>
      </c>
      <c r="B16" s="100" t="s">
        <v>77</v>
      </c>
      <c r="C16" s="100" t="s">
        <v>80</v>
      </c>
      <c r="D16" s="100">
        <v>0</v>
      </c>
      <c r="E16" s="100">
        <v>0</v>
      </c>
      <c r="F16" s="100">
        <v>0</v>
      </c>
      <c r="G16" s="100">
        <v>1</v>
      </c>
      <c r="H16" s="100">
        <v>0</v>
      </c>
      <c r="I16" s="100">
        <v>0</v>
      </c>
      <c r="J16" s="100">
        <v>0</v>
      </c>
      <c r="K16" s="101">
        <v>5</v>
      </c>
      <c r="L16" s="101">
        <v>5</v>
      </c>
      <c r="M16" s="101">
        <v>5</v>
      </c>
      <c r="N16" s="102">
        <v>5</v>
      </c>
      <c r="O16" s="102">
        <v>5</v>
      </c>
      <c r="P16" s="103">
        <v>5</v>
      </c>
      <c r="Q16" s="103">
        <v>5</v>
      </c>
      <c r="R16" s="103">
        <v>5</v>
      </c>
      <c r="S16" s="103">
        <v>5</v>
      </c>
      <c r="T16" s="103">
        <v>5</v>
      </c>
      <c r="U16" s="104">
        <v>3</v>
      </c>
      <c r="V16" s="104">
        <v>3</v>
      </c>
      <c r="W16" s="104">
        <v>3</v>
      </c>
      <c r="X16" s="104">
        <v>3</v>
      </c>
      <c r="Y16" s="104">
        <v>3</v>
      </c>
      <c r="Z16" s="123">
        <v>4</v>
      </c>
      <c r="AA16" s="123">
        <v>5</v>
      </c>
      <c r="AB16" s="123">
        <v>4</v>
      </c>
      <c r="AC16" s="123">
        <v>4</v>
      </c>
      <c r="AD16" s="123">
        <v>4</v>
      </c>
      <c r="AE16" s="127">
        <v>5</v>
      </c>
      <c r="AF16" s="125">
        <v>3</v>
      </c>
      <c r="AG16" s="101">
        <v>4</v>
      </c>
      <c r="AH16" s="101">
        <v>4</v>
      </c>
      <c r="AI16" s="101">
        <v>4</v>
      </c>
    </row>
    <row r="17" spans="1:35">
      <c r="A17" s="100">
        <v>16</v>
      </c>
      <c r="B17" s="100" t="s">
        <v>65</v>
      </c>
      <c r="C17" s="100" t="s">
        <v>59</v>
      </c>
      <c r="D17" s="100">
        <v>1</v>
      </c>
      <c r="E17" s="100">
        <v>0</v>
      </c>
      <c r="F17" s="100">
        <v>0</v>
      </c>
      <c r="G17" s="100">
        <v>0</v>
      </c>
      <c r="H17" s="100">
        <v>1</v>
      </c>
      <c r="I17" s="100">
        <v>0</v>
      </c>
      <c r="J17" s="100">
        <v>0</v>
      </c>
      <c r="K17" s="101">
        <v>4</v>
      </c>
      <c r="L17" s="101">
        <v>2</v>
      </c>
      <c r="M17" s="101">
        <v>3</v>
      </c>
      <c r="N17" s="102">
        <v>4</v>
      </c>
      <c r="O17" s="102">
        <v>4</v>
      </c>
      <c r="P17" s="103">
        <v>4</v>
      </c>
      <c r="Q17" s="103">
        <v>2</v>
      </c>
      <c r="R17" s="103">
        <v>3</v>
      </c>
      <c r="S17" s="103">
        <v>4</v>
      </c>
      <c r="T17" s="103">
        <v>4</v>
      </c>
      <c r="U17" s="104">
        <v>1</v>
      </c>
      <c r="V17" s="104">
        <v>1</v>
      </c>
      <c r="W17" s="104">
        <v>1</v>
      </c>
      <c r="X17" s="104">
        <v>1</v>
      </c>
      <c r="Y17" s="104">
        <v>4</v>
      </c>
      <c r="Z17" s="123">
        <v>1</v>
      </c>
      <c r="AA17" s="123">
        <v>1</v>
      </c>
      <c r="AB17" s="123">
        <v>1</v>
      </c>
      <c r="AC17" s="123">
        <v>1</v>
      </c>
      <c r="AD17" s="123">
        <v>4</v>
      </c>
      <c r="AE17" s="127">
        <v>4</v>
      </c>
      <c r="AF17" s="125">
        <v>4</v>
      </c>
      <c r="AG17" s="101">
        <v>3</v>
      </c>
      <c r="AH17" s="101">
        <v>3</v>
      </c>
      <c r="AI17" s="101">
        <v>4</v>
      </c>
    </row>
    <row r="18" spans="1:35">
      <c r="A18" s="121">
        <v>17</v>
      </c>
      <c r="B18" s="100" t="s">
        <v>65</v>
      </c>
      <c r="C18" s="100" t="s">
        <v>34</v>
      </c>
      <c r="D18" s="100">
        <v>0</v>
      </c>
      <c r="E18" s="100">
        <v>0</v>
      </c>
      <c r="F18" s="100">
        <v>0</v>
      </c>
      <c r="G18" s="100">
        <v>1</v>
      </c>
      <c r="H18" s="100">
        <v>0</v>
      </c>
      <c r="I18" s="100">
        <v>0</v>
      </c>
      <c r="J18" s="100">
        <v>0</v>
      </c>
      <c r="K18" s="101">
        <v>4</v>
      </c>
      <c r="L18" s="101">
        <v>4</v>
      </c>
      <c r="M18" s="101">
        <v>4</v>
      </c>
      <c r="N18" s="102">
        <v>4</v>
      </c>
      <c r="O18" s="102">
        <v>4</v>
      </c>
      <c r="P18" s="103">
        <v>4</v>
      </c>
      <c r="Q18" s="103">
        <v>3</v>
      </c>
      <c r="R18" s="103">
        <v>4</v>
      </c>
      <c r="S18" s="103">
        <v>4</v>
      </c>
      <c r="T18" s="103">
        <v>4</v>
      </c>
      <c r="U18" s="104">
        <v>2</v>
      </c>
      <c r="V18" s="104">
        <v>2</v>
      </c>
      <c r="W18" s="104">
        <v>2</v>
      </c>
      <c r="X18" s="104">
        <v>2</v>
      </c>
      <c r="Y18" s="104">
        <v>2</v>
      </c>
      <c r="Z18" s="123">
        <v>3</v>
      </c>
      <c r="AA18" s="123">
        <v>3</v>
      </c>
      <c r="AB18" s="123">
        <v>3</v>
      </c>
      <c r="AC18" s="123">
        <v>3</v>
      </c>
      <c r="AD18" s="123">
        <v>3</v>
      </c>
      <c r="AE18" s="127">
        <v>3</v>
      </c>
      <c r="AF18" s="125">
        <v>3</v>
      </c>
      <c r="AG18" s="101">
        <v>4</v>
      </c>
      <c r="AH18" s="101">
        <v>4</v>
      </c>
      <c r="AI18" s="101">
        <v>4</v>
      </c>
    </row>
    <row r="19" spans="1:35">
      <c r="A19" s="100">
        <v>18</v>
      </c>
      <c r="B19" s="100" t="s">
        <v>65</v>
      </c>
      <c r="C19" s="100" t="s">
        <v>60</v>
      </c>
      <c r="D19" s="100">
        <v>0</v>
      </c>
      <c r="E19" s="100">
        <v>0</v>
      </c>
      <c r="F19" s="100">
        <v>0</v>
      </c>
      <c r="G19" s="100">
        <v>1</v>
      </c>
      <c r="H19" s="100">
        <v>0</v>
      </c>
      <c r="I19" s="100">
        <v>0</v>
      </c>
      <c r="J19" s="100">
        <v>0</v>
      </c>
      <c r="K19" s="101">
        <v>4</v>
      </c>
      <c r="L19" s="101">
        <v>4</v>
      </c>
      <c r="M19" s="101">
        <v>4</v>
      </c>
      <c r="N19" s="102">
        <v>4</v>
      </c>
      <c r="O19" s="102">
        <v>4</v>
      </c>
      <c r="P19" s="103">
        <v>4</v>
      </c>
      <c r="Q19" s="103">
        <v>4</v>
      </c>
      <c r="R19" s="103">
        <v>4</v>
      </c>
      <c r="S19" s="103">
        <v>4</v>
      </c>
      <c r="T19" s="103">
        <v>4</v>
      </c>
      <c r="U19" s="104">
        <v>4</v>
      </c>
      <c r="V19" s="104">
        <v>4</v>
      </c>
      <c r="W19" s="104">
        <v>4</v>
      </c>
      <c r="X19" s="104">
        <v>4</v>
      </c>
      <c r="Y19" s="104">
        <v>4</v>
      </c>
      <c r="Z19" s="123">
        <v>4</v>
      </c>
      <c r="AA19" s="123">
        <v>4</v>
      </c>
      <c r="AB19" s="123">
        <v>4</v>
      </c>
      <c r="AC19" s="123">
        <v>4</v>
      </c>
      <c r="AD19" s="123">
        <v>4</v>
      </c>
      <c r="AE19" s="127">
        <v>4</v>
      </c>
      <c r="AF19" s="125">
        <v>4</v>
      </c>
      <c r="AG19" s="101">
        <v>4</v>
      </c>
      <c r="AH19" s="101">
        <v>4</v>
      </c>
      <c r="AI19" s="101">
        <v>4</v>
      </c>
    </row>
    <row r="20" spans="1:35">
      <c r="A20" s="121">
        <v>19</v>
      </c>
      <c r="B20" s="100" t="s">
        <v>65</v>
      </c>
      <c r="C20" s="100" t="s">
        <v>34</v>
      </c>
      <c r="D20" s="100">
        <v>0</v>
      </c>
      <c r="E20" s="100">
        <v>1</v>
      </c>
      <c r="F20" s="100">
        <v>1</v>
      </c>
      <c r="G20" s="100">
        <v>0</v>
      </c>
      <c r="H20" s="100">
        <v>0</v>
      </c>
      <c r="I20" s="100">
        <v>0</v>
      </c>
      <c r="J20" s="100">
        <v>0</v>
      </c>
      <c r="K20" s="101">
        <v>5</v>
      </c>
      <c r="L20" s="101">
        <v>5</v>
      </c>
      <c r="M20" s="101">
        <v>5</v>
      </c>
      <c r="N20" s="102">
        <v>5</v>
      </c>
      <c r="O20" s="102">
        <v>5</v>
      </c>
      <c r="P20" s="103">
        <v>5</v>
      </c>
      <c r="Q20" s="103">
        <v>5</v>
      </c>
      <c r="R20" s="103">
        <v>5</v>
      </c>
      <c r="S20" s="103">
        <v>5</v>
      </c>
      <c r="T20" s="103">
        <v>5</v>
      </c>
      <c r="U20" s="104">
        <v>3</v>
      </c>
      <c r="V20" s="104">
        <v>3</v>
      </c>
      <c r="W20" s="104">
        <v>3</v>
      </c>
      <c r="X20" s="104">
        <v>3</v>
      </c>
      <c r="Y20" s="104">
        <v>3</v>
      </c>
      <c r="Z20" s="123">
        <v>5</v>
      </c>
      <c r="AA20" s="123">
        <v>5</v>
      </c>
      <c r="AB20" s="123">
        <v>5</v>
      </c>
      <c r="AC20" s="123">
        <v>5</v>
      </c>
      <c r="AD20" s="123">
        <v>5</v>
      </c>
      <c r="AE20" s="127">
        <v>5</v>
      </c>
      <c r="AF20" s="125">
        <v>5</v>
      </c>
      <c r="AG20" s="101">
        <v>5</v>
      </c>
      <c r="AH20" s="101">
        <v>5</v>
      </c>
      <c r="AI20" s="101">
        <v>5</v>
      </c>
    </row>
    <row r="21" spans="1:35">
      <c r="A21" s="100">
        <v>20</v>
      </c>
      <c r="B21" s="100" t="s">
        <v>65</v>
      </c>
      <c r="C21" s="100" t="s">
        <v>53</v>
      </c>
      <c r="D21" s="100">
        <v>0</v>
      </c>
      <c r="E21" s="100">
        <v>0</v>
      </c>
      <c r="F21" s="100">
        <v>0</v>
      </c>
      <c r="G21" s="100">
        <v>1</v>
      </c>
      <c r="H21" s="100">
        <v>0</v>
      </c>
      <c r="I21" s="100">
        <v>0</v>
      </c>
      <c r="J21" s="100">
        <v>0</v>
      </c>
      <c r="K21" s="101">
        <v>5</v>
      </c>
      <c r="L21" s="101">
        <v>5</v>
      </c>
      <c r="M21" s="101">
        <v>5</v>
      </c>
      <c r="N21" s="102">
        <v>5</v>
      </c>
      <c r="O21" s="102">
        <v>5</v>
      </c>
      <c r="P21" s="103">
        <v>5</v>
      </c>
      <c r="Q21" s="103">
        <v>5</v>
      </c>
      <c r="R21" s="103">
        <v>5</v>
      </c>
      <c r="S21" s="103">
        <v>5</v>
      </c>
      <c r="T21" s="103">
        <v>5</v>
      </c>
      <c r="U21" s="104">
        <v>3</v>
      </c>
      <c r="V21" s="104">
        <v>3</v>
      </c>
      <c r="W21" s="104">
        <v>3</v>
      </c>
      <c r="X21" s="104">
        <v>4</v>
      </c>
      <c r="Y21" s="104">
        <v>3</v>
      </c>
      <c r="Z21" s="123">
        <v>4</v>
      </c>
      <c r="AA21" s="123">
        <v>4</v>
      </c>
      <c r="AB21" s="123">
        <v>4</v>
      </c>
      <c r="AC21" s="123">
        <v>4</v>
      </c>
      <c r="AD21" s="123">
        <v>4</v>
      </c>
      <c r="AE21" s="127">
        <v>3</v>
      </c>
      <c r="AF21" s="125">
        <v>3</v>
      </c>
      <c r="AG21" s="101">
        <v>3</v>
      </c>
      <c r="AH21" s="101">
        <v>3</v>
      </c>
      <c r="AI21" s="101">
        <v>3</v>
      </c>
    </row>
    <row r="22" spans="1:35">
      <c r="A22" s="121">
        <v>21</v>
      </c>
      <c r="B22" s="100" t="s">
        <v>77</v>
      </c>
      <c r="C22" s="100" t="s">
        <v>60</v>
      </c>
      <c r="D22" s="100">
        <v>0</v>
      </c>
      <c r="E22" s="100">
        <v>0</v>
      </c>
      <c r="F22" s="100">
        <v>0</v>
      </c>
      <c r="G22" s="100">
        <v>1</v>
      </c>
      <c r="H22" s="100">
        <v>0</v>
      </c>
      <c r="I22" s="100">
        <v>0</v>
      </c>
      <c r="J22" s="100">
        <v>0</v>
      </c>
      <c r="K22" s="101">
        <v>4</v>
      </c>
      <c r="L22" s="101">
        <v>4</v>
      </c>
      <c r="M22" s="101">
        <v>3</v>
      </c>
      <c r="N22" s="102">
        <v>4</v>
      </c>
      <c r="O22" s="102">
        <v>4</v>
      </c>
      <c r="P22" s="103">
        <v>3</v>
      </c>
      <c r="Q22" s="103">
        <v>4</v>
      </c>
      <c r="R22" s="103">
        <v>4</v>
      </c>
      <c r="S22" s="103">
        <v>4</v>
      </c>
      <c r="T22" s="103">
        <v>4</v>
      </c>
      <c r="U22" s="104">
        <v>2</v>
      </c>
      <c r="V22" s="104">
        <v>3</v>
      </c>
      <c r="W22" s="104">
        <v>2</v>
      </c>
      <c r="X22" s="104">
        <v>3</v>
      </c>
      <c r="Y22" s="104">
        <v>2</v>
      </c>
      <c r="Z22" s="123">
        <v>4</v>
      </c>
      <c r="AA22" s="123">
        <v>4</v>
      </c>
      <c r="AB22" s="123">
        <v>4</v>
      </c>
      <c r="AC22" s="123">
        <v>4</v>
      </c>
      <c r="AD22" s="123">
        <v>4</v>
      </c>
      <c r="AE22" s="127">
        <v>4</v>
      </c>
      <c r="AF22" s="125">
        <v>4</v>
      </c>
      <c r="AG22" s="101">
        <v>4</v>
      </c>
      <c r="AH22" s="101">
        <v>4</v>
      </c>
      <c r="AI22" s="101">
        <v>4</v>
      </c>
    </row>
    <row r="23" spans="1:35">
      <c r="A23" s="100">
        <v>22</v>
      </c>
      <c r="B23" s="100" t="s">
        <v>65</v>
      </c>
      <c r="C23" s="100" t="s">
        <v>64</v>
      </c>
      <c r="D23" s="100">
        <v>1</v>
      </c>
      <c r="E23" s="100">
        <v>1</v>
      </c>
      <c r="F23" s="100">
        <v>0</v>
      </c>
      <c r="G23" s="100">
        <v>1</v>
      </c>
      <c r="H23" s="100">
        <v>0</v>
      </c>
      <c r="I23" s="100">
        <v>0</v>
      </c>
      <c r="J23" s="100">
        <v>0</v>
      </c>
      <c r="K23" s="101">
        <v>5</v>
      </c>
      <c r="L23" s="101">
        <v>5</v>
      </c>
      <c r="M23" s="101">
        <v>5</v>
      </c>
      <c r="N23" s="102">
        <v>5</v>
      </c>
      <c r="O23" s="102">
        <v>5</v>
      </c>
      <c r="P23" s="103">
        <v>5</v>
      </c>
      <c r="Q23" s="103">
        <v>5</v>
      </c>
      <c r="R23" s="103">
        <v>5</v>
      </c>
      <c r="S23" s="103">
        <v>5</v>
      </c>
      <c r="T23" s="103">
        <v>5</v>
      </c>
      <c r="U23" s="104">
        <v>3</v>
      </c>
      <c r="V23" s="104">
        <v>3</v>
      </c>
      <c r="W23" s="104">
        <v>3</v>
      </c>
      <c r="X23" s="104">
        <v>3</v>
      </c>
      <c r="Y23" s="104">
        <v>3</v>
      </c>
      <c r="Z23" s="123">
        <v>5</v>
      </c>
      <c r="AA23" s="123">
        <v>5</v>
      </c>
      <c r="AB23" s="123">
        <v>5</v>
      </c>
      <c r="AC23" s="123">
        <v>5</v>
      </c>
      <c r="AD23" s="123">
        <v>5</v>
      </c>
      <c r="AE23" s="127">
        <v>5</v>
      </c>
      <c r="AF23" s="125">
        <v>5</v>
      </c>
      <c r="AG23" s="101">
        <v>5</v>
      </c>
      <c r="AH23" s="101">
        <v>5</v>
      </c>
      <c r="AI23" s="101">
        <v>5</v>
      </c>
    </row>
    <row r="24" spans="1:35">
      <c r="A24" s="121">
        <v>23</v>
      </c>
      <c r="B24" s="100" t="s">
        <v>65</v>
      </c>
      <c r="C24" s="100" t="s">
        <v>61</v>
      </c>
      <c r="D24" s="100">
        <v>0</v>
      </c>
      <c r="E24" s="100">
        <v>0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1">
        <v>5</v>
      </c>
      <c r="L24" s="101">
        <v>5</v>
      </c>
      <c r="M24" s="101">
        <v>5</v>
      </c>
      <c r="N24" s="102">
        <v>5</v>
      </c>
      <c r="O24" s="102">
        <v>5</v>
      </c>
      <c r="P24" s="103">
        <v>4</v>
      </c>
      <c r="Q24" s="103">
        <v>4</v>
      </c>
      <c r="R24" s="103">
        <v>5</v>
      </c>
      <c r="S24" s="103">
        <v>5</v>
      </c>
      <c r="T24" s="103">
        <v>5</v>
      </c>
      <c r="U24" s="104">
        <v>4</v>
      </c>
      <c r="V24" s="104">
        <v>4</v>
      </c>
      <c r="W24" s="104">
        <v>4</v>
      </c>
      <c r="X24" s="104">
        <v>4</v>
      </c>
      <c r="Y24" s="104">
        <v>4</v>
      </c>
      <c r="Z24" s="123">
        <v>5</v>
      </c>
      <c r="AA24" s="123">
        <v>5</v>
      </c>
      <c r="AB24" s="123">
        <v>5</v>
      </c>
      <c r="AC24" s="123">
        <v>5</v>
      </c>
      <c r="AD24" s="123">
        <v>5</v>
      </c>
      <c r="AE24" s="127">
        <v>4</v>
      </c>
      <c r="AF24" s="125">
        <v>4</v>
      </c>
      <c r="AG24" s="101">
        <v>4</v>
      </c>
      <c r="AH24" s="101">
        <v>4</v>
      </c>
      <c r="AI24" s="101">
        <v>4</v>
      </c>
    </row>
    <row r="25" spans="1:35">
      <c r="A25" s="100">
        <v>24</v>
      </c>
      <c r="B25" s="100" t="s">
        <v>65</v>
      </c>
      <c r="C25" s="100" t="s">
        <v>34</v>
      </c>
      <c r="D25" s="100">
        <v>1</v>
      </c>
      <c r="E25" s="100">
        <v>1</v>
      </c>
      <c r="F25" s="100">
        <v>1</v>
      </c>
      <c r="G25" s="100">
        <v>1</v>
      </c>
      <c r="H25" s="100">
        <v>0</v>
      </c>
      <c r="I25" s="100">
        <v>0</v>
      </c>
      <c r="J25" s="100">
        <v>0</v>
      </c>
      <c r="K25" s="101">
        <v>5</v>
      </c>
      <c r="L25" s="101">
        <v>5</v>
      </c>
      <c r="M25" s="101">
        <v>5</v>
      </c>
      <c r="N25" s="102">
        <v>5</v>
      </c>
      <c r="O25" s="102">
        <v>5</v>
      </c>
      <c r="P25" s="103">
        <v>4</v>
      </c>
      <c r="Q25" s="103">
        <v>5</v>
      </c>
      <c r="R25" s="103">
        <v>5</v>
      </c>
      <c r="S25" s="103">
        <v>5</v>
      </c>
      <c r="T25" s="103">
        <v>5</v>
      </c>
      <c r="U25" s="104">
        <v>3</v>
      </c>
      <c r="V25" s="104">
        <v>3</v>
      </c>
      <c r="W25" s="104">
        <v>3</v>
      </c>
      <c r="X25" s="104">
        <v>3</v>
      </c>
      <c r="Y25" s="104">
        <v>3</v>
      </c>
      <c r="Z25" s="123">
        <v>5</v>
      </c>
      <c r="AA25" s="123">
        <v>5</v>
      </c>
      <c r="AB25" s="123">
        <v>5</v>
      </c>
      <c r="AC25" s="123">
        <v>5</v>
      </c>
      <c r="AD25" s="123">
        <v>5</v>
      </c>
      <c r="AE25" s="127">
        <v>5</v>
      </c>
      <c r="AF25" s="125">
        <v>5</v>
      </c>
      <c r="AG25" s="101">
        <v>5</v>
      </c>
      <c r="AH25" s="101">
        <v>5</v>
      </c>
      <c r="AI25" s="101">
        <v>5</v>
      </c>
    </row>
    <row r="26" spans="1:35">
      <c r="A26" s="121">
        <v>25</v>
      </c>
      <c r="B26" s="100" t="s">
        <v>65</v>
      </c>
      <c r="C26" s="100" t="s">
        <v>59</v>
      </c>
      <c r="D26" s="100">
        <v>0</v>
      </c>
      <c r="E26" s="100">
        <v>0</v>
      </c>
      <c r="F26" s="100">
        <v>0</v>
      </c>
      <c r="G26" s="100">
        <v>1</v>
      </c>
      <c r="H26" s="100">
        <v>1</v>
      </c>
      <c r="I26" s="100">
        <v>0</v>
      </c>
      <c r="J26" s="100">
        <v>0</v>
      </c>
      <c r="K26" s="101">
        <v>5</v>
      </c>
      <c r="L26" s="101">
        <v>5</v>
      </c>
      <c r="M26" s="101">
        <v>5</v>
      </c>
      <c r="N26" s="102">
        <v>5</v>
      </c>
      <c r="O26" s="102">
        <v>5</v>
      </c>
      <c r="P26" s="103">
        <v>5</v>
      </c>
      <c r="Q26" s="103">
        <v>5</v>
      </c>
      <c r="R26" s="103">
        <v>5</v>
      </c>
      <c r="S26" s="103">
        <v>5</v>
      </c>
      <c r="T26" s="103">
        <v>5</v>
      </c>
      <c r="U26" s="104">
        <v>3</v>
      </c>
      <c r="V26" s="104">
        <v>3</v>
      </c>
      <c r="W26" s="104">
        <v>2</v>
      </c>
      <c r="X26" s="104">
        <v>3</v>
      </c>
      <c r="Y26" s="104">
        <v>3</v>
      </c>
      <c r="Z26" s="123">
        <v>3</v>
      </c>
      <c r="AA26" s="123">
        <v>3</v>
      </c>
      <c r="AB26" s="123">
        <v>3</v>
      </c>
      <c r="AC26" s="123">
        <v>3</v>
      </c>
      <c r="AD26" s="123">
        <v>3</v>
      </c>
      <c r="AE26" s="127">
        <v>4</v>
      </c>
      <c r="AF26" s="125">
        <v>4</v>
      </c>
      <c r="AG26" s="101">
        <v>1</v>
      </c>
      <c r="AH26" s="101">
        <v>3</v>
      </c>
      <c r="AI26" s="101">
        <v>4</v>
      </c>
    </row>
    <row r="27" spans="1:35">
      <c r="A27" s="100">
        <v>26</v>
      </c>
      <c r="B27" s="100" t="s">
        <v>78</v>
      </c>
      <c r="C27" s="100" t="s">
        <v>34</v>
      </c>
      <c r="D27" s="100">
        <v>0</v>
      </c>
      <c r="E27" s="100">
        <v>0</v>
      </c>
      <c r="F27" s="100">
        <v>0</v>
      </c>
      <c r="G27" s="100">
        <v>1</v>
      </c>
      <c r="H27" s="100">
        <v>0</v>
      </c>
      <c r="I27" s="100">
        <v>0</v>
      </c>
      <c r="J27" s="100">
        <v>0</v>
      </c>
      <c r="K27" s="101">
        <v>5</v>
      </c>
      <c r="L27" s="101">
        <v>5</v>
      </c>
      <c r="M27" s="101">
        <v>5</v>
      </c>
      <c r="N27" s="102">
        <v>5</v>
      </c>
      <c r="O27" s="102">
        <v>5</v>
      </c>
      <c r="P27" s="103">
        <v>5</v>
      </c>
      <c r="Q27" s="103">
        <v>5</v>
      </c>
      <c r="R27" s="103">
        <v>5</v>
      </c>
      <c r="S27" s="103">
        <v>5</v>
      </c>
      <c r="T27" s="103">
        <v>5</v>
      </c>
      <c r="U27" s="104">
        <v>3</v>
      </c>
      <c r="V27" s="104">
        <v>3</v>
      </c>
      <c r="W27" s="104">
        <v>3</v>
      </c>
      <c r="X27" s="104">
        <v>3</v>
      </c>
      <c r="Y27" s="104">
        <v>3</v>
      </c>
      <c r="Z27" s="123">
        <v>4</v>
      </c>
      <c r="AA27" s="123">
        <v>4</v>
      </c>
      <c r="AB27" s="123">
        <v>4</v>
      </c>
      <c r="AC27" s="123">
        <v>4</v>
      </c>
      <c r="AD27" s="123">
        <v>4</v>
      </c>
      <c r="AE27" s="127">
        <v>5</v>
      </c>
      <c r="AF27" s="125">
        <v>5</v>
      </c>
      <c r="AG27" s="101">
        <v>5</v>
      </c>
      <c r="AH27" s="101">
        <v>5</v>
      </c>
      <c r="AI27" s="101">
        <v>5</v>
      </c>
    </row>
    <row r="28" spans="1:35">
      <c r="A28" s="121">
        <v>27</v>
      </c>
      <c r="B28" s="100" t="s">
        <v>78</v>
      </c>
      <c r="C28" s="100" t="s">
        <v>34</v>
      </c>
      <c r="D28" s="100">
        <v>1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1">
        <v>4</v>
      </c>
      <c r="L28" s="101">
        <v>4</v>
      </c>
      <c r="M28" s="101">
        <v>4</v>
      </c>
      <c r="N28" s="102">
        <v>4</v>
      </c>
      <c r="O28" s="102">
        <v>4</v>
      </c>
      <c r="P28" s="103">
        <v>4</v>
      </c>
      <c r="Q28" s="103">
        <v>4</v>
      </c>
      <c r="R28" s="103">
        <v>4</v>
      </c>
      <c r="S28" s="103">
        <v>4</v>
      </c>
      <c r="T28" s="103">
        <v>4</v>
      </c>
      <c r="U28" s="104">
        <v>3</v>
      </c>
      <c r="V28" s="104">
        <v>3</v>
      </c>
      <c r="W28" s="104">
        <v>3</v>
      </c>
      <c r="X28" s="104">
        <v>3</v>
      </c>
      <c r="Y28" s="104">
        <v>3</v>
      </c>
      <c r="Z28" s="123">
        <v>3</v>
      </c>
      <c r="AA28" s="123">
        <v>3</v>
      </c>
      <c r="AB28" s="123">
        <v>3</v>
      </c>
      <c r="AC28" s="123">
        <v>4</v>
      </c>
      <c r="AD28" s="123">
        <v>3</v>
      </c>
      <c r="AE28" s="127">
        <v>4</v>
      </c>
      <c r="AF28" s="125">
        <v>4</v>
      </c>
      <c r="AG28" s="101">
        <v>3</v>
      </c>
      <c r="AH28" s="101">
        <v>3</v>
      </c>
      <c r="AI28" s="101">
        <v>3</v>
      </c>
    </row>
    <row r="29" spans="1:35">
      <c r="A29" s="100">
        <v>28</v>
      </c>
      <c r="B29" s="100" t="s">
        <v>65</v>
      </c>
      <c r="C29" s="100" t="s">
        <v>34</v>
      </c>
      <c r="D29" s="100">
        <v>0</v>
      </c>
      <c r="E29" s="100">
        <v>0</v>
      </c>
      <c r="F29" s="100">
        <v>0</v>
      </c>
      <c r="G29" s="100">
        <v>1</v>
      </c>
      <c r="H29" s="100">
        <v>0</v>
      </c>
      <c r="I29" s="100">
        <v>0</v>
      </c>
      <c r="J29" s="100">
        <v>0</v>
      </c>
      <c r="K29" s="101">
        <v>4</v>
      </c>
      <c r="L29" s="101">
        <v>4</v>
      </c>
      <c r="M29" s="101">
        <v>4</v>
      </c>
      <c r="N29" s="102">
        <v>5</v>
      </c>
      <c r="O29" s="102">
        <v>5</v>
      </c>
      <c r="P29" s="103">
        <v>3</v>
      </c>
      <c r="Q29" s="103">
        <v>3</v>
      </c>
      <c r="R29" s="103">
        <v>4</v>
      </c>
      <c r="S29" s="103">
        <v>4</v>
      </c>
      <c r="T29" s="103">
        <v>4</v>
      </c>
      <c r="U29" s="104">
        <v>3</v>
      </c>
      <c r="V29" s="104">
        <v>3</v>
      </c>
      <c r="W29" s="104">
        <v>2</v>
      </c>
      <c r="X29" s="104">
        <v>3</v>
      </c>
      <c r="Y29" s="104">
        <v>3</v>
      </c>
      <c r="Z29" s="123">
        <v>4</v>
      </c>
      <c r="AA29" s="123">
        <v>4</v>
      </c>
      <c r="AB29" s="123">
        <v>4</v>
      </c>
      <c r="AC29" s="123">
        <v>4</v>
      </c>
      <c r="AD29" s="123">
        <v>4</v>
      </c>
      <c r="AE29" s="127">
        <v>5</v>
      </c>
      <c r="AF29" s="125">
        <v>5</v>
      </c>
      <c r="AG29" s="101">
        <v>4</v>
      </c>
      <c r="AH29" s="101">
        <v>5</v>
      </c>
      <c r="AI29" s="101">
        <v>5</v>
      </c>
    </row>
    <row r="30" spans="1:35">
      <c r="A30" s="121">
        <v>29</v>
      </c>
      <c r="B30" s="100" t="s">
        <v>65</v>
      </c>
      <c r="C30" s="100" t="s">
        <v>53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1">
        <v>4</v>
      </c>
      <c r="L30" s="101">
        <v>3</v>
      </c>
      <c r="M30" s="101">
        <v>4</v>
      </c>
      <c r="N30" s="102">
        <v>4</v>
      </c>
      <c r="O30" s="102">
        <v>4</v>
      </c>
      <c r="P30" s="103">
        <v>4</v>
      </c>
      <c r="Q30" s="103">
        <v>4</v>
      </c>
      <c r="R30" s="103">
        <v>4</v>
      </c>
      <c r="S30" s="103">
        <v>4</v>
      </c>
      <c r="T30" s="103">
        <v>4</v>
      </c>
      <c r="U30" s="104">
        <v>3</v>
      </c>
      <c r="V30" s="104">
        <v>3</v>
      </c>
      <c r="W30" s="104">
        <v>3</v>
      </c>
      <c r="X30" s="104">
        <v>3</v>
      </c>
      <c r="Y30" s="104">
        <v>3</v>
      </c>
      <c r="Z30" s="123">
        <v>4</v>
      </c>
      <c r="AA30" s="123">
        <v>4</v>
      </c>
      <c r="AB30" s="123">
        <v>4</v>
      </c>
      <c r="AC30" s="123">
        <v>4</v>
      </c>
      <c r="AD30" s="123">
        <v>4</v>
      </c>
      <c r="AE30" s="127">
        <v>5</v>
      </c>
      <c r="AF30" s="125">
        <v>4</v>
      </c>
      <c r="AG30" s="101">
        <v>4</v>
      </c>
      <c r="AH30" s="101">
        <v>4</v>
      </c>
      <c r="AI30" s="101">
        <v>4</v>
      </c>
    </row>
    <row r="31" spans="1:35">
      <c r="A31" s="100">
        <v>30</v>
      </c>
      <c r="B31" s="100" t="s">
        <v>78</v>
      </c>
      <c r="C31" s="100" t="s">
        <v>34</v>
      </c>
      <c r="D31" s="100">
        <v>0</v>
      </c>
      <c r="E31" s="100">
        <v>0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1">
        <v>4</v>
      </c>
      <c r="L31" s="101">
        <v>4</v>
      </c>
      <c r="M31" s="101">
        <v>5</v>
      </c>
      <c r="N31" s="102">
        <v>4</v>
      </c>
      <c r="O31" s="102">
        <v>4</v>
      </c>
      <c r="P31" s="103">
        <v>3</v>
      </c>
      <c r="Q31" s="103">
        <v>2</v>
      </c>
      <c r="R31" s="103">
        <v>3</v>
      </c>
      <c r="S31" s="103">
        <v>4</v>
      </c>
      <c r="T31" s="103">
        <v>4</v>
      </c>
      <c r="U31" s="104">
        <v>3</v>
      </c>
      <c r="V31" s="104">
        <v>4</v>
      </c>
      <c r="W31" s="104">
        <v>4</v>
      </c>
      <c r="X31" s="104">
        <v>3</v>
      </c>
      <c r="Y31" s="104">
        <v>2</v>
      </c>
      <c r="Z31" s="123">
        <v>4</v>
      </c>
      <c r="AA31" s="123">
        <v>4</v>
      </c>
      <c r="AB31" s="123">
        <v>4</v>
      </c>
      <c r="AC31" s="123">
        <v>5</v>
      </c>
      <c r="AD31" s="123">
        <v>4</v>
      </c>
      <c r="AE31" s="127">
        <v>4</v>
      </c>
      <c r="AF31" s="125">
        <v>4</v>
      </c>
      <c r="AG31" s="101">
        <v>4</v>
      </c>
      <c r="AH31" s="101">
        <v>4</v>
      </c>
      <c r="AI31" s="101">
        <v>5</v>
      </c>
    </row>
    <row r="32" spans="1:35">
      <c r="A32" s="121">
        <v>31</v>
      </c>
      <c r="B32" s="100" t="s">
        <v>65</v>
      </c>
      <c r="C32" s="100" t="s">
        <v>59</v>
      </c>
      <c r="D32" s="100">
        <v>0</v>
      </c>
      <c r="E32" s="100">
        <v>0</v>
      </c>
      <c r="F32" s="100">
        <v>0</v>
      </c>
      <c r="G32" s="100">
        <v>1</v>
      </c>
      <c r="H32" s="100">
        <v>0</v>
      </c>
      <c r="I32" s="100">
        <v>0</v>
      </c>
      <c r="J32" s="100">
        <v>0</v>
      </c>
      <c r="K32" s="101">
        <v>4</v>
      </c>
      <c r="L32" s="101">
        <v>4</v>
      </c>
      <c r="M32" s="101">
        <v>4</v>
      </c>
      <c r="N32" s="102">
        <v>4</v>
      </c>
      <c r="O32" s="102">
        <v>4</v>
      </c>
      <c r="P32" s="103">
        <v>3</v>
      </c>
      <c r="Q32" s="103">
        <v>3</v>
      </c>
      <c r="R32" s="103">
        <v>4</v>
      </c>
      <c r="S32" s="103">
        <v>4</v>
      </c>
      <c r="T32" s="103">
        <v>4</v>
      </c>
      <c r="U32" s="104">
        <v>3</v>
      </c>
      <c r="V32" s="104">
        <v>3</v>
      </c>
      <c r="W32" s="104">
        <v>3</v>
      </c>
      <c r="X32" s="104">
        <v>3</v>
      </c>
      <c r="Y32" s="104">
        <v>3</v>
      </c>
      <c r="Z32" s="123">
        <v>3</v>
      </c>
      <c r="AA32" s="123">
        <v>3</v>
      </c>
      <c r="AB32" s="123">
        <v>3</v>
      </c>
      <c r="AC32" s="123">
        <v>3</v>
      </c>
      <c r="AD32" s="123">
        <v>3</v>
      </c>
      <c r="AE32" s="127">
        <v>3</v>
      </c>
      <c r="AF32" s="125">
        <v>3</v>
      </c>
      <c r="AG32" s="101">
        <v>3</v>
      </c>
      <c r="AH32" s="101">
        <v>3</v>
      </c>
      <c r="AI32" s="101">
        <v>3</v>
      </c>
    </row>
    <row r="33" spans="1:35">
      <c r="A33" s="100">
        <v>32</v>
      </c>
      <c r="B33" s="100" t="s">
        <v>65</v>
      </c>
      <c r="C33" s="100" t="s">
        <v>34</v>
      </c>
      <c r="D33" s="100">
        <v>0</v>
      </c>
      <c r="E33" s="100">
        <v>0</v>
      </c>
      <c r="F33" s="100">
        <v>0</v>
      </c>
      <c r="G33" s="100">
        <v>1</v>
      </c>
      <c r="H33" s="100">
        <v>0</v>
      </c>
      <c r="I33" s="100">
        <v>0</v>
      </c>
      <c r="J33" s="100">
        <v>0</v>
      </c>
      <c r="K33" s="101">
        <v>5</v>
      </c>
      <c r="L33" s="101">
        <v>5</v>
      </c>
      <c r="M33" s="101">
        <v>5</v>
      </c>
      <c r="N33" s="102">
        <v>4</v>
      </c>
      <c r="O33" s="102">
        <v>4</v>
      </c>
      <c r="P33" s="103">
        <v>5</v>
      </c>
      <c r="Q33" s="103">
        <v>5</v>
      </c>
      <c r="R33" s="103">
        <v>5</v>
      </c>
      <c r="S33" s="103">
        <v>5</v>
      </c>
      <c r="T33" s="103">
        <v>5</v>
      </c>
      <c r="U33" s="104">
        <v>5</v>
      </c>
      <c r="V33" s="104">
        <v>4</v>
      </c>
      <c r="W33" s="104">
        <v>5</v>
      </c>
      <c r="X33" s="104">
        <v>5</v>
      </c>
      <c r="Y33" s="104">
        <v>5</v>
      </c>
      <c r="Z33" s="123">
        <v>5</v>
      </c>
      <c r="AA33" s="123">
        <v>4</v>
      </c>
      <c r="AB33" s="123">
        <v>5</v>
      </c>
      <c r="AC33" s="123">
        <v>5</v>
      </c>
      <c r="AD33" s="123">
        <v>4</v>
      </c>
      <c r="AE33" s="127">
        <v>5</v>
      </c>
      <c r="AF33" s="125">
        <v>5</v>
      </c>
      <c r="AG33" s="101">
        <v>5</v>
      </c>
      <c r="AH33" s="101">
        <v>5</v>
      </c>
      <c r="AI33" s="101">
        <v>5</v>
      </c>
    </row>
    <row r="34" spans="1:35">
      <c r="A34" s="121">
        <v>33</v>
      </c>
      <c r="B34" s="100" t="s">
        <v>65</v>
      </c>
      <c r="C34" s="100" t="s">
        <v>83</v>
      </c>
      <c r="D34" s="100">
        <v>0</v>
      </c>
      <c r="E34" s="100">
        <v>0</v>
      </c>
      <c r="F34" s="100">
        <v>0</v>
      </c>
      <c r="G34" s="100">
        <v>0</v>
      </c>
      <c r="H34" s="100">
        <v>1</v>
      </c>
      <c r="I34" s="100">
        <v>0</v>
      </c>
      <c r="J34" s="100">
        <v>0</v>
      </c>
      <c r="K34" s="101">
        <v>4</v>
      </c>
      <c r="L34" s="101">
        <v>4</v>
      </c>
      <c r="M34" s="101">
        <v>4</v>
      </c>
      <c r="N34" s="102">
        <v>5</v>
      </c>
      <c r="O34" s="102">
        <v>5</v>
      </c>
      <c r="P34" s="103">
        <v>4</v>
      </c>
      <c r="Q34" s="103">
        <v>4</v>
      </c>
      <c r="R34" s="103">
        <v>5</v>
      </c>
      <c r="S34" s="103">
        <v>4</v>
      </c>
      <c r="T34" s="103">
        <v>4</v>
      </c>
      <c r="U34" s="104">
        <v>3</v>
      </c>
      <c r="V34" s="104">
        <v>4</v>
      </c>
      <c r="W34" s="104">
        <v>3</v>
      </c>
      <c r="X34" s="104">
        <v>3</v>
      </c>
      <c r="Y34" s="104">
        <v>3</v>
      </c>
      <c r="Z34" s="123">
        <v>4</v>
      </c>
      <c r="AA34" s="123">
        <v>4</v>
      </c>
      <c r="AB34" s="123">
        <v>4</v>
      </c>
      <c r="AC34" s="123">
        <v>4</v>
      </c>
      <c r="AD34" s="123">
        <v>3</v>
      </c>
      <c r="AE34" s="127">
        <v>3</v>
      </c>
      <c r="AF34" s="125">
        <v>3</v>
      </c>
      <c r="AG34" s="101">
        <v>3</v>
      </c>
      <c r="AH34" s="101">
        <v>3</v>
      </c>
      <c r="AI34" s="101">
        <v>4</v>
      </c>
    </row>
    <row r="35" spans="1:35">
      <c r="A35" s="100">
        <v>34</v>
      </c>
      <c r="B35" s="100" t="s">
        <v>65</v>
      </c>
      <c r="C35" s="100" t="s">
        <v>84</v>
      </c>
      <c r="D35" s="100">
        <v>1</v>
      </c>
      <c r="E35" s="100">
        <v>0</v>
      </c>
      <c r="F35" s="100">
        <v>1</v>
      </c>
      <c r="G35" s="100">
        <v>1</v>
      </c>
      <c r="H35" s="100">
        <v>0</v>
      </c>
      <c r="I35" s="100">
        <v>0</v>
      </c>
      <c r="J35" s="100">
        <v>0</v>
      </c>
      <c r="K35" s="101">
        <v>4</v>
      </c>
      <c r="L35" s="101">
        <v>4</v>
      </c>
      <c r="M35" s="101">
        <v>4</v>
      </c>
      <c r="N35" s="102">
        <v>5</v>
      </c>
      <c r="O35" s="102">
        <v>5</v>
      </c>
      <c r="P35" s="103">
        <v>5</v>
      </c>
      <c r="Q35" s="103">
        <v>4</v>
      </c>
      <c r="R35" s="103">
        <v>4</v>
      </c>
      <c r="S35" s="103">
        <v>4</v>
      </c>
      <c r="T35" s="103">
        <v>4</v>
      </c>
      <c r="U35" s="104">
        <v>4</v>
      </c>
      <c r="V35" s="104">
        <v>4</v>
      </c>
      <c r="W35" s="104">
        <v>2</v>
      </c>
      <c r="X35" s="104">
        <v>4</v>
      </c>
      <c r="Y35" s="104">
        <v>3</v>
      </c>
      <c r="Z35" s="123">
        <v>4</v>
      </c>
      <c r="AA35" s="123">
        <v>4</v>
      </c>
      <c r="AB35" s="123">
        <v>4</v>
      </c>
      <c r="AC35" s="123">
        <v>4</v>
      </c>
      <c r="AD35" s="123">
        <v>4</v>
      </c>
      <c r="AE35" s="127">
        <v>4</v>
      </c>
      <c r="AF35" s="125">
        <v>4</v>
      </c>
      <c r="AG35" s="101">
        <v>4</v>
      </c>
      <c r="AH35" s="101">
        <v>4</v>
      </c>
      <c r="AI35" s="101">
        <v>4</v>
      </c>
    </row>
    <row r="36" spans="1:35" ht="48">
      <c r="A36" s="121">
        <v>35</v>
      </c>
      <c r="B36" s="100" t="s">
        <v>77</v>
      </c>
      <c r="C36" s="100" t="s">
        <v>87</v>
      </c>
      <c r="D36" s="100">
        <v>1</v>
      </c>
      <c r="E36" s="100">
        <v>0</v>
      </c>
      <c r="F36" s="100">
        <v>0</v>
      </c>
      <c r="G36" s="100">
        <v>1</v>
      </c>
      <c r="H36" s="100">
        <v>0</v>
      </c>
      <c r="I36" s="100">
        <v>0</v>
      </c>
      <c r="J36" s="100">
        <v>0</v>
      </c>
      <c r="K36" s="101">
        <v>5</v>
      </c>
      <c r="L36" s="101">
        <v>5</v>
      </c>
      <c r="M36" s="101">
        <v>5</v>
      </c>
      <c r="N36" s="102">
        <v>5</v>
      </c>
      <c r="O36" s="102">
        <v>5</v>
      </c>
      <c r="P36" s="103">
        <v>5</v>
      </c>
      <c r="Q36" s="103">
        <v>5</v>
      </c>
      <c r="R36" s="103">
        <v>5</v>
      </c>
      <c r="S36" s="103">
        <v>5</v>
      </c>
      <c r="T36" s="103">
        <v>5</v>
      </c>
      <c r="U36" s="104">
        <v>3</v>
      </c>
      <c r="V36" s="104">
        <v>3</v>
      </c>
      <c r="W36" s="104">
        <v>3</v>
      </c>
      <c r="X36" s="104">
        <v>3</v>
      </c>
      <c r="Y36" s="104">
        <v>3</v>
      </c>
      <c r="Z36" s="123">
        <v>4</v>
      </c>
      <c r="AA36" s="123">
        <v>4</v>
      </c>
      <c r="AB36" s="123">
        <v>4</v>
      </c>
      <c r="AC36" s="123">
        <v>4</v>
      </c>
      <c r="AD36" s="123">
        <v>4</v>
      </c>
      <c r="AE36" s="127">
        <v>5</v>
      </c>
      <c r="AF36" s="125">
        <v>5</v>
      </c>
      <c r="AG36" s="101">
        <v>5</v>
      </c>
      <c r="AH36" s="101">
        <v>5</v>
      </c>
      <c r="AI36" s="101">
        <v>5</v>
      </c>
    </row>
    <row r="37" spans="1:35">
      <c r="A37" s="100">
        <v>36</v>
      </c>
      <c r="B37" s="100" t="s">
        <v>78</v>
      </c>
      <c r="C37" s="100" t="s">
        <v>53</v>
      </c>
      <c r="D37" s="100">
        <v>0</v>
      </c>
      <c r="E37" s="100">
        <v>0</v>
      </c>
      <c r="F37" s="100">
        <v>0</v>
      </c>
      <c r="G37" s="100">
        <v>0</v>
      </c>
      <c r="H37" s="100">
        <v>1</v>
      </c>
      <c r="I37" s="100">
        <v>0</v>
      </c>
      <c r="J37" s="100">
        <v>0</v>
      </c>
      <c r="K37" s="101">
        <v>5</v>
      </c>
      <c r="L37" s="101">
        <v>4</v>
      </c>
      <c r="M37" s="101">
        <v>4</v>
      </c>
      <c r="N37" s="102">
        <v>5</v>
      </c>
      <c r="O37" s="102">
        <v>5</v>
      </c>
      <c r="P37" s="103">
        <v>5</v>
      </c>
      <c r="Q37" s="103">
        <v>5</v>
      </c>
      <c r="R37" s="103">
        <v>4</v>
      </c>
      <c r="S37" s="103">
        <v>4</v>
      </c>
      <c r="T37" s="103">
        <v>5</v>
      </c>
      <c r="U37" s="104">
        <v>4</v>
      </c>
      <c r="V37" s="104">
        <v>4</v>
      </c>
      <c r="W37" s="104">
        <v>3</v>
      </c>
      <c r="X37" s="104">
        <v>3</v>
      </c>
      <c r="Y37" s="104">
        <v>3</v>
      </c>
      <c r="Z37" s="123">
        <v>5</v>
      </c>
      <c r="AA37" s="123">
        <v>5</v>
      </c>
      <c r="AB37" s="123">
        <v>4</v>
      </c>
      <c r="AC37" s="123">
        <v>4</v>
      </c>
      <c r="AD37" s="123">
        <v>4</v>
      </c>
      <c r="AE37" s="127">
        <v>4</v>
      </c>
      <c r="AF37" s="125">
        <v>4</v>
      </c>
      <c r="AG37" s="101">
        <v>4</v>
      </c>
      <c r="AH37" s="101">
        <v>4</v>
      </c>
      <c r="AI37" s="101">
        <v>4</v>
      </c>
    </row>
    <row r="38" spans="1:35">
      <c r="A38" s="121">
        <v>37</v>
      </c>
      <c r="B38" s="100" t="s">
        <v>77</v>
      </c>
      <c r="C38" s="100" t="s">
        <v>80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1</v>
      </c>
      <c r="J38" s="100">
        <v>0</v>
      </c>
      <c r="K38" s="101">
        <v>5</v>
      </c>
      <c r="L38" s="101">
        <v>5</v>
      </c>
      <c r="M38" s="101">
        <v>5</v>
      </c>
      <c r="N38" s="102">
        <v>5</v>
      </c>
      <c r="O38" s="102">
        <v>5</v>
      </c>
      <c r="P38" s="103">
        <v>5</v>
      </c>
      <c r="Q38" s="103">
        <v>5</v>
      </c>
      <c r="R38" s="103">
        <v>5</v>
      </c>
      <c r="S38" s="103">
        <v>5</v>
      </c>
      <c r="T38" s="103">
        <v>5</v>
      </c>
      <c r="U38" s="104">
        <v>2</v>
      </c>
      <c r="V38" s="104">
        <v>2</v>
      </c>
      <c r="W38" s="104">
        <v>2</v>
      </c>
      <c r="X38" s="104">
        <v>2</v>
      </c>
      <c r="Y38" s="104">
        <v>2</v>
      </c>
      <c r="Z38" s="123">
        <v>4</v>
      </c>
      <c r="AA38" s="123">
        <v>4</v>
      </c>
      <c r="AB38" s="123">
        <v>4</v>
      </c>
      <c r="AC38" s="123">
        <v>4</v>
      </c>
      <c r="AD38" s="123">
        <v>4</v>
      </c>
      <c r="AE38" s="127">
        <v>4</v>
      </c>
      <c r="AF38" s="125">
        <v>4</v>
      </c>
      <c r="AG38" s="101">
        <v>4</v>
      </c>
      <c r="AH38" s="101">
        <v>4</v>
      </c>
      <c r="AI38" s="101">
        <v>4</v>
      </c>
    </row>
    <row r="39" spans="1:35">
      <c r="A39" s="100">
        <v>38</v>
      </c>
      <c r="B39" s="100" t="s">
        <v>65</v>
      </c>
      <c r="C39" s="100" t="s">
        <v>63</v>
      </c>
      <c r="D39" s="100">
        <v>1</v>
      </c>
      <c r="E39" s="100">
        <v>0</v>
      </c>
      <c r="F39" s="100">
        <v>0</v>
      </c>
      <c r="G39" s="100">
        <v>1</v>
      </c>
      <c r="H39" s="100">
        <v>0</v>
      </c>
      <c r="I39" s="100">
        <v>0</v>
      </c>
      <c r="J39" s="100">
        <v>0</v>
      </c>
      <c r="K39" s="101">
        <v>5</v>
      </c>
      <c r="L39" s="101">
        <v>5</v>
      </c>
      <c r="M39" s="101">
        <v>5</v>
      </c>
      <c r="N39" s="102">
        <v>5</v>
      </c>
      <c r="O39" s="102">
        <v>5</v>
      </c>
      <c r="P39" s="103">
        <v>5</v>
      </c>
      <c r="Q39" s="103">
        <v>5</v>
      </c>
      <c r="R39" s="103">
        <v>5</v>
      </c>
      <c r="S39" s="103">
        <v>5</v>
      </c>
      <c r="T39" s="103">
        <v>5</v>
      </c>
      <c r="U39" s="104">
        <v>4</v>
      </c>
      <c r="V39" s="104">
        <v>4</v>
      </c>
      <c r="W39" s="104">
        <v>4</v>
      </c>
      <c r="X39" s="104">
        <v>4</v>
      </c>
      <c r="Y39" s="104">
        <v>4</v>
      </c>
      <c r="Z39" s="123">
        <v>5</v>
      </c>
      <c r="AA39" s="123">
        <v>5</v>
      </c>
      <c r="AB39" s="123">
        <v>5</v>
      </c>
      <c r="AC39" s="123">
        <v>5</v>
      </c>
      <c r="AD39" s="123">
        <v>5</v>
      </c>
      <c r="AE39" s="127">
        <v>5</v>
      </c>
      <c r="AF39" s="125">
        <v>5</v>
      </c>
      <c r="AG39" s="101">
        <v>5</v>
      </c>
      <c r="AH39" s="101">
        <v>5</v>
      </c>
      <c r="AI39" s="101">
        <v>5</v>
      </c>
    </row>
    <row r="40" spans="1:35">
      <c r="A40" s="121">
        <v>39</v>
      </c>
      <c r="B40" s="100" t="s">
        <v>65</v>
      </c>
      <c r="C40" s="100" t="s">
        <v>63</v>
      </c>
      <c r="D40" s="100">
        <v>1</v>
      </c>
      <c r="E40" s="100">
        <v>0</v>
      </c>
      <c r="F40" s="100">
        <v>0</v>
      </c>
      <c r="G40" s="100">
        <v>1</v>
      </c>
      <c r="H40" s="100">
        <v>0</v>
      </c>
      <c r="I40" s="100">
        <v>0</v>
      </c>
      <c r="J40" s="100">
        <v>0</v>
      </c>
      <c r="K40" s="101">
        <v>4</v>
      </c>
      <c r="L40" s="101">
        <v>4</v>
      </c>
      <c r="M40" s="101">
        <v>4</v>
      </c>
      <c r="N40" s="102">
        <v>4</v>
      </c>
      <c r="O40" s="102">
        <v>4</v>
      </c>
      <c r="P40" s="103">
        <v>4</v>
      </c>
      <c r="Q40" s="103">
        <v>4</v>
      </c>
      <c r="R40" s="103">
        <v>4</v>
      </c>
      <c r="S40" s="103">
        <v>4</v>
      </c>
      <c r="T40" s="103">
        <v>4</v>
      </c>
      <c r="U40" s="104">
        <v>3</v>
      </c>
      <c r="V40" s="104">
        <v>4</v>
      </c>
      <c r="W40" s="104">
        <v>3</v>
      </c>
      <c r="X40" s="104">
        <v>4</v>
      </c>
      <c r="Y40" s="104">
        <v>5</v>
      </c>
      <c r="Z40" s="123">
        <v>4</v>
      </c>
      <c r="AA40" s="123">
        <v>5</v>
      </c>
      <c r="AB40" s="123">
        <v>4</v>
      </c>
      <c r="AC40" s="123">
        <v>4</v>
      </c>
      <c r="AD40" s="123">
        <v>5</v>
      </c>
      <c r="AE40" s="127">
        <v>4</v>
      </c>
      <c r="AF40" s="125">
        <v>5</v>
      </c>
      <c r="AG40" s="101">
        <v>4</v>
      </c>
      <c r="AH40" s="101">
        <v>4</v>
      </c>
      <c r="AI40" s="101">
        <v>4</v>
      </c>
    </row>
    <row r="41" spans="1:35">
      <c r="A41" s="100">
        <v>40</v>
      </c>
      <c r="B41" s="100" t="s">
        <v>65</v>
      </c>
      <c r="C41" s="100" t="s">
        <v>53</v>
      </c>
      <c r="D41" s="100">
        <v>0</v>
      </c>
      <c r="E41" s="100">
        <v>0</v>
      </c>
      <c r="F41" s="100">
        <v>0</v>
      </c>
      <c r="G41" s="100">
        <v>1</v>
      </c>
      <c r="H41" s="100">
        <v>0</v>
      </c>
      <c r="I41" s="100">
        <v>0</v>
      </c>
      <c r="J41" s="100">
        <v>0</v>
      </c>
      <c r="K41" s="101">
        <v>4</v>
      </c>
      <c r="L41" s="101">
        <v>4</v>
      </c>
      <c r="M41" s="101">
        <v>4</v>
      </c>
      <c r="N41" s="102">
        <v>4</v>
      </c>
      <c r="O41" s="102">
        <v>4</v>
      </c>
      <c r="P41" s="103">
        <v>3</v>
      </c>
      <c r="Q41" s="103">
        <v>4</v>
      </c>
      <c r="R41" s="103">
        <v>4</v>
      </c>
      <c r="S41" s="103">
        <v>4</v>
      </c>
      <c r="T41" s="103">
        <v>4</v>
      </c>
      <c r="U41" s="104">
        <v>3</v>
      </c>
      <c r="V41" s="104">
        <v>3</v>
      </c>
      <c r="W41" s="104">
        <v>3</v>
      </c>
      <c r="X41" s="104">
        <v>3</v>
      </c>
      <c r="Y41" s="104">
        <v>3</v>
      </c>
      <c r="Z41" s="123">
        <v>4</v>
      </c>
      <c r="AA41" s="123">
        <v>4</v>
      </c>
      <c r="AB41" s="123">
        <v>4</v>
      </c>
      <c r="AC41" s="123">
        <v>4</v>
      </c>
      <c r="AD41" s="123">
        <v>4</v>
      </c>
      <c r="AE41" s="127">
        <v>4</v>
      </c>
      <c r="AF41" s="125">
        <v>4</v>
      </c>
      <c r="AG41" s="101">
        <v>4</v>
      </c>
      <c r="AH41" s="101">
        <v>3</v>
      </c>
      <c r="AI41" s="101">
        <v>4</v>
      </c>
    </row>
    <row r="42" spans="1:35">
      <c r="A42" s="121">
        <v>41</v>
      </c>
      <c r="B42" s="100" t="s">
        <v>65</v>
      </c>
      <c r="C42" s="100" t="s">
        <v>53</v>
      </c>
      <c r="D42" s="100">
        <v>1</v>
      </c>
      <c r="E42" s="100">
        <v>0</v>
      </c>
      <c r="F42" s="100">
        <v>0</v>
      </c>
      <c r="G42" s="100">
        <v>0</v>
      </c>
      <c r="H42" s="100">
        <v>1</v>
      </c>
      <c r="I42" s="100">
        <v>0</v>
      </c>
      <c r="J42" s="100">
        <v>0</v>
      </c>
      <c r="K42" s="101">
        <v>4</v>
      </c>
      <c r="L42" s="101">
        <v>4</v>
      </c>
      <c r="M42" s="101">
        <v>4</v>
      </c>
      <c r="N42" s="102">
        <v>5</v>
      </c>
      <c r="O42" s="102">
        <v>5</v>
      </c>
      <c r="P42" s="103">
        <v>4</v>
      </c>
      <c r="Q42" s="103">
        <v>4</v>
      </c>
      <c r="R42" s="103">
        <v>4</v>
      </c>
      <c r="S42" s="103">
        <v>4</v>
      </c>
      <c r="T42" s="103">
        <v>4</v>
      </c>
      <c r="U42" s="104">
        <v>3</v>
      </c>
      <c r="V42" s="104">
        <v>3</v>
      </c>
      <c r="W42" s="104">
        <v>3</v>
      </c>
      <c r="X42" s="104">
        <v>3</v>
      </c>
      <c r="Y42" s="104">
        <v>3</v>
      </c>
      <c r="Z42" s="123">
        <v>4</v>
      </c>
      <c r="AA42" s="123">
        <v>4</v>
      </c>
      <c r="AB42" s="123">
        <v>4</v>
      </c>
      <c r="AC42" s="123">
        <v>4</v>
      </c>
      <c r="AD42" s="123">
        <v>4</v>
      </c>
      <c r="AE42" s="127">
        <v>4</v>
      </c>
      <c r="AF42" s="125">
        <v>4</v>
      </c>
      <c r="AG42" s="101">
        <v>4</v>
      </c>
      <c r="AH42" s="101">
        <v>4</v>
      </c>
      <c r="AI42" s="101">
        <v>4</v>
      </c>
    </row>
    <row r="43" spans="1:35">
      <c r="A43" s="100">
        <v>42</v>
      </c>
      <c r="B43" s="100" t="s">
        <v>78</v>
      </c>
      <c r="C43" s="100" t="s">
        <v>80</v>
      </c>
      <c r="D43" s="100">
        <v>1</v>
      </c>
      <c r="E43" s="100">
        <v>0</v>
      </c>
      <c r="F43" s="100">
        <v>0</v>
      </c>
      <c r="G43" s="100">
        <v>1</v>
      </c>
      <c r="H43" s="100">
        <v>0</v>
      </c>
      <c r="I43" s="100">
        <v>0</v>
      </c>
      <c r="J43" s="100">
        <v>0</v>
      </c>
      <c r="K43" s="101">
        <v>5</v>
      </c>
      <c r="L43" s="101">
        <v>5</v>
      </c>
      <c r="M43" s="101">
        <v>5</v>
      </c>
      <c r="N43" s="102">
        <v>5</v>
      </c>
      <c r="O43" s="102">
        <v>5</v>
      </c>
      <c r="P43" s="103">
        <v>5</v>
      </c>
      <c r="Q43" s="103">
        <v>5</v>
      </c>
      <c r="R43" s="103">
        <v>5</v>
      </c>
      <c r="S43" s="103">
        <v>5</v>
      </c>
      <c r="T43" s="103">
        <v>5</v>
      </c>
      <c r="U43" s="104">
        <v>5</v>
      </c>
      <c r="V43" s="104">
        <v>5</v>
      </c>
      <c r="W43" s="104">
        <v>5</v>
      </c>
      <c r="X43" s="104">
        <v>5</v>
      </c>
      <c r="Y43" s="104">
        <v>5</v>
      </c>
      <c r="Z43" s="123">
        <v>5</v>
      </c>
      <c r="AA43" s="123">
        <v>5</v>
      </c>
      <c r="AB43" s="123">
        <v>5</v>
      </c>
      <c r="AC43" s="123">
        <v>5</v>
      </c>
      <c r="AD43" s="123">
        <v>5</v>
      </c>
      <c r="AE43" s="127">
        <v>5</v>
      </c>
      <c r="AF43" s="125">
        <v>5</v>
      </c>
      <c r="AG43" s="101">
        <v>5</v>
      </c>
      <c r="AH43" s="101">
        <v>5</v>
      </c>
      <c r="AI43" s="101">
        <v>5</v>
      </c>
    </row>
    <row r="44" spans="1:35">
      <c r="A44" s="121">
        <v>43</v>
      </c>
      <c r="B44" s="100" t="s">
        <v>65</v>
      </c>
      <c r="C44" s="100" t="s">
        <v>53</v>
      </c>
      <c r="D44" s="100">
        <v>0</v>
      </c>
      <c r="E44" s="100">
        <v>1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1">
        <v>4</v>
      </c>
      <c r="L44" s="101">
        <v>4</v>
      </c>
      <c r="M44" s="101">
        <v>4</v>
      </c>
      <c r="N44" s="102">
        <v>5</v>
      </c>
      <c r="O44" s="102">
        <v>5</v>
      </c>
      <c r="P44" s="103">
        <v>4</v>
      </c>
      <c r="Q44" s="103">
        <v>3</v>
      </c>
      <c r="R44" s="103">
        <v>4</v>
      </c>
      <c r="S44" s="103">
        <v>4</v>
      </c>
      <c r="T44" s="103">
        <v>4</v>
      </c>
      <c r="U44" s="104">
        <v>2</v>
      </c>
      <c r="V44" s="104">
        <v>2</v>
      </c>
      <c r="W44" s="104">
        <v>2</v>
      </c>
      <c r="X44" s="104">
        <v>2</v>
      </c>
      <c r="Y44" s="104">
        <v>4</v>
      </c>
      <c r="Z44" s="123">
        <v>2</v>
      </c>
      <c r="AA44" s="123">
        <v>2</v>
      </c>
      <c r="AB44" s="123">
        <v>2</v>
      </c>
      <c r="AC44" s="123">
        <v>2</v>
      </c>
      <c r="AD44" s="123">
        <v>4</v>
      </c>
      <c r="AE44" s="127">
        <v>4</v>
      </c>
      <c r="AF44" s="125">
        <v>4</v>
      </c>
      <c r="AG44" s="101">
        <v>4</v>
      </c>
      <c r="AH44" s="101">
        <v>4</v>
      </c>
      <c r="AI44" s="101">
        <v>4</v>
      </c>
    </row>
    <row r="45" spans="1:35">
      <c r="A45" s="100">
        <v>44</v>
      </c>
      <c r="B45" s="100" t="s">
        <v>77</v>
      </c>
      <c r="C45" s="100" t="s">
        <v>53</v>
      </c>
      <c r="D45" s="100">
        <v>0</v>
      </c>
      <c r="E45" s="100">
        <v>0</v>
      </c>
      <c r="F45" s="100">
        <v>0</v>
      </c>
      <c r="G45" s="100">
        <v>1</v>
      </c>
      <c r="H45" s="100">
        <v>0</v>
      </c>
      <c r="I45" s="100">
        <v>0</v>
      </c>
      <c r="J45" s="100">
        <v>0</v>
      </c>
      <c r="K45" s="101">
        <v>5</v>
      </c>
      <c r="L45" s="101">
        <v>5</v>
      </c>
      <c r="M45" s="101">
        <v>5</v>
      </c>
      <c r="N45" s="102">
        <v>5</v>
      </c>
      <c r="O45" s="102">
        <v>5</v>
      </c>
      <c r="P45" s="103">
        <v>5</v>
      </c>
      <c r="Q45" s="103">
        <v>5</v>
      </c>
      <c r="R45" s="103">
        <v>5</v>
      </c>
      <c r="S45" s="103">
        <v>5</v>
      </c>
      <c r="T45" s="103">
        <v>5</v>
      </c>
      <c r="U45" s="104">
        <v>3</v>
      </c>
      <c r="V45" s="104">
        <v>3</v>
      </c>
      <c r="W45" s="104">
        <v>3</v>
      </c>
      <c r="X45" s="104">
        <v>3</v>
      </c>
      <c r="Y45" s="104">
        <v>3</v>
      </c>
      <c r="Z45" s="123">
        <v>5</v>
      </c>
      <c r="AA45" s="123">
        <v>5</v>
      </c>
      <c r="AB45" s="123">
        <v>5</v>
      </c>
      <c r="AC45" s="123">
        <v>5</v>
      </c>
      <c r="AD45" s="123">
        <v>5</v>
      </c>
      <c r="AE45" s="127">
        <v>5</v>
      </c>
      <c r="AF45" s="125">
        <v>5</v>
      </c>
      <c r="AG45" s="101">
        <v>5</v>
      </c>
      <c r="AH45" s="101">
        <v>5</v>
      </c>
      <c r="AI45" s="101">
        <v>5</v>
      </c>
    </row>
    <row r="46" spans="1:35">
      <c r="A46" s="121">
        <v>45</v>
      </c>
      <c r="B46" s="100" t="s">
        <v>77</v>
      </c>
      <c r="C46" s="100" t="s">
        <v>34</v>
      </c>
      <c r="D46" s="100">
        <v>0</v>
      </c>
      <c r="E46" s="100">
        <v>0</v>
      </c>
      <c r="F46" s="100">
        <v>0</v>
      </c>
      <c r="G46" s="100">
        <v>1</v>
      </c>
      <c r="H46" s="100">
        <v>0</v>
      </c>
      <c r="I46" s="100">
        <v>0</v>
      </c>
      <c r="J46" s="100">
        <v>1</v>
      </c>
      <c r="K46" s="101">
        <v>5</v>
      </c>
      <c r="L46" s="101">
        <v>4</v>
      </c>
      <c r="M46" s="101">
        <v>4</v>
      </c>
      <c r="N46" s="102">
        <v>5</v>
      </c>
      <c r="O46" s="102">
        <v>5</v>
      </c>
      <c r="P46" s="103">
        <v>4</v>
      </c>
      <c r="Q46" s="103">
        <v>3</v>
      </c>
      <c r="R46" s="103">
        <v>4</v>
      </c>
      <c r="S46" s="103">
        <v>4</v>
      </c>
      <c r="T46" s="103">
        <v>4</v>
      </c>
      <c r="U46" s="104">
        <v>3</v>
      </c>
      <c r="V46" s="104">
        <v>3</v>
      </c>
      <c r="W46" s="104">
        <v>2</v>
      </c>
      <c r="X46" s="104">
        <v>3</v>
      </c>
      <c r="Y46" s="104">
        <v>2</v>
      </c>
      <c r="Z46" s="123">
        <v>4</v>
      </c>
      <c r="AA46" s="123">
        <v>4</v>
      </c>
      <c r="AB46" s="123">
        <v>4</v>
      </c>
      <c r="AC46" s="123">
        <v>4</v>
      </c>
      <c r="AD46" s="123">
        <v>4</v>
      </c>
      <c r="AE46" s="127">
        <v>5</v>
      </c>
      <c r="AF46" s="125">
        <v>4</v>
      </c>
      <c r="AG46" s="101">
        <v>4</v>
      </c>
      <c r="AH46" s="101">
        <v>4</v>
      </c>
      <c r="AI46" s="101">
        <v>4</v>
      </c>
    </row>
    <row r="47" spans="1:35">
      <c r="A47" s="100">
        <v>46</v>
      </c>
      <c r="B47" s="100" t="s">
        <v>78</v>
      </c>
      <c r="C47" s="100" t="s">
        <v>53</v>
      </c>
      <c r="D47" s="100">
        <v>1</v>
      </c>
      <c r="E47" s="100">
        <v>0</v>
      </c>
      <c r="F47" s="100">
        <v>0</v>
      </c>
      <c r="G47" s="100">
        <v>0</v>
      </c>
      <c r="H47" s="100">
        <v>1</v>
      </c>
      <c r="I47" s="100">
        <v>0</v>
      </c>
      <c r="J47" s="100">
        <v>0</v>
      </c>
      <c r="K47" s="101">
        <v>5</v>
      </c>
      <c r="L47" s="101">
        <v>4</v>
      </c>
      <c r="M47" s="101">
        <v>4</v>
      </c>
      <c r="N47" s="102">
        <v>5</v>
      </c>
      <c r="O47" s="102">
        <v>5</v>
      </c>
      <c r="P47" s="103">
        <v>4</v>
      </c>
      <c r="Q47" s="103">
        <v>4</v>
      </c>
      <c r="R47" s="103">
        <v>4</v>
      </c>
      <c r="S47" s="103">
        <v>4</v>
      </c>
      <c r="T47" s="103">
        <v>4</v>
      </c>
      <c r="U47" s="104">
        <v>3</v>
      </c>
      <c r="V47" s="104">
        <v>4</v>
      </c>
      <c r="W47" s="104">
        <v>3</v>
      </c>
      <c r="X47" s="104">
        <v>4</v>
      </c>
      <c r="Y47" s="104">
        <v>3</v>
      </c>
      <c r="Z47" s="123">
        <v>4</v>
      </c>
      <c r="AA47" s="123">
        <v>4</v>
      </c>
      <c r="AB47" s="123">
        <v>4</v>
      </c>
      <c r="AC47" s="123">
        <v>4</v>
      </c>
      <c r="AD47" s="123">
        <v>4</v>
      </c>
      <c r="AE47" s="127">
        <v>5</v>
      </c>
      <c r="AF47" s="125">
        <v>5</v>
      </c>
      <c r="AG47" s="101">
        <v>4</v>
      </c>
      <c r="AH47" s="101">
        <v>4</v>
      </c>
      <c r="AI47" s="101">
        <v>4</v>
      </c>
    </row>
    <row r="48" spans="1:35">
      <c r="A48" s="121">
        <v>47</v>
      </c>
      <c r="B48" s="100" t="s">
        <v>78</v>
      </c>
      <c r="C48" s="100" t="s">
        <v>80</v>
      </c>
      <c r="D48" s="100">
        <v>1</v>
      </c>
      <c r="E48" s="100">
        <v>0</v>
      </c>
      <c r="F48" s="100">
        <v>1</v>
      </c>
      <c r="G48" s="100">
        <v>0</v>
      </c>
      <c r="H48" s="100">
        <v>1</v>
      </c>
      <c r="I48" s="100">
        <v>0</v>
      </c>
      <c r="J48" s="100">
        <v>0</v>
      </c>
      <c r="K48" s="101">
        <v>4</v>
      </c>
      <c r="L48" s="101">
        <v>4</v>
      </c>
      <c r="M48" s="101">
        <v>4</v>
      </c>
      <c r="N48" s="102">
        <v>5</v>
      </c>
      <c r="O48" s="102">
        <v>5</v>
      </c>
      <c r="P48" s="103">
        <v>5</v>
      </c>
      <c r="Q48" s="103">
        <v>5</v>
      </c>
      <c r="R48" s="103">
        <v>5</v>
      </c>
      <c r="S48" s="103">
        <v>5</v>
      </c>
      <c r="T48" s="103">
        <v>4</v>
      </c>
      <c r="U48" s="104">
        <v>4</v>
      </c>
      <c r="V48" s="104">
        <v>4</v>
      </c>
      <c r="W48" s="104">
        <v>3</v>
      </c>
      <c r="X48" s="104">
        <v>4</v>
      </c>
      <c r="Y48" s="104">
        <v>4</v>
      </c>
      <c r="Z48" s="123">
        <v>4</v>
      </c>
      <c r="AA48" s="123">
        <v>4</v>
      </c>
      <c r="AB48" s="123">
        <v>4</v>
      </c>
      <c r="AC48" s="123">
        <v>4</v>
      </c>
      <c r="AD48" s="123">
        <v>4</v>
      </c>
      <c r="AE48" s="127">
        <v>4</v>
      </c>
      <c r="AF48" s="125">
        <v>4</v>
      </c>
      <c r="AG48" s="101">
        <v>4</v>
      </c>
      <c r="AH48" s="101">
        <v>4</v>
      </c>
      <c r="AI48" s="101">
        <v>4</v>
      </c>
    </row>
    <row r="49" spans="1:35" ht="48">
      <c r="A49" s="100">
        <v>48</v>
      </c>
      <c r="B49" s="100" t="s">
        <v>65</v>
      </c>
      <c r="C49" s="100" t="s">
        <v>87</v>
      </c>
      <c r="D49" s="100">
        <v>0</v>
      </c>
      <c r="E49" s="100">
        <v>0</v>
      </c>
      <c r="F49" s="100">
        <v>0</v>
      </c>
      <c r="G49" s="100">
        <v>1</v>
      </c>
      <c r="H49" s="100">
        <v>0</v>
      </c>
      <c r="I49" s="100">
        <v>0</v>
      </c>
      <c r="J49" s="100">
        <v>0</v>
      </c>
      <c r="K49" s="101">
        <v>4</v>
      </c>
      <c r="L49" s="101">
        <v>4</v>
      </c>
      <c r="M49" s="101">
        <v>4</v>
      </c>
      <c r="N49" s="102">
        <v>4</v>
      </c>
      <c r="O49" s="102">
        <v>4</v>
      </c>
      <c r="P49" s="103">
        <v>4</v>
      </c>
      <c r="Q49" s="103">
        <v>3</v>
      </c>
      <c r="R49" s="103">
        <v>4</v>
      </c>
      <c r="S49" s="103">
        <v>4</v>
      </c>
      <c r="T49" s="103">
        <v>4</v>
      </c>
      <c r="U49" s="104">
        <v>4</v>
      </c>
      <c r="V49" s="104">
        <v>4</v>
      </c>
      <c r="W49" s="104">
        <v>4</v>
      </c>
      <c r="X49" s="104">
        <v>4</v>
      </c>
      <c r="Y49" s="104">
        <v>4</v>
      </c>
      <c r="Z49" s="123">
        <v>4</v>
      </c>
      <c r="AA49" s="123">
        <v>4</v>
      </c>
      <c r="AB49" s="123">
        <v>4</v>
      </c>
      <c r="AC49" s="123">
        <v>4</v>
      </c>
      <c r="AD49" s="123">
        <v>4</v>
      </c>
      <c r="AE49" s="127">
        <v>4</v>
      </c>
      <c r="AF49" s="125">
        <v>4</v>
      </c>
      <c r="AG49" s="101">
        <v>4</v>
      </c>
      <c r="AH49" s="101">
        <v>4</v>
      </c>
      <c r="AI49" s="101">
        <v>4</v>
      </c>
    </row>
    <row r="50" spans="1:35">
      <c r="A50" s="121">
        <v>49</v>
      </c>
      <c r="B50" s="100" t="s">
        <v>77</v>
      </c>
      <c r="C50" s="100" t="s">
        <v>80</v>
      </c>
      <c r="D50" s="100">
        <v>0</v>
      </c>
      <c r="E50" s="100">
        <v>0</v>
      </c>
      <c r="F50" s="100">
        <v>0</v>
      </c>
      <c r="G50" s="100">
        <v>1</v>
      </c>
      <c r="H50" s="100">
        <v>0</v>
      </c>
      <c r="I50" s="100">
        <v>0</v>
      </c>
      <c r="J50" s="100">
        <v>0</v>
      </c>
      <c r="K50" s="101">
        <v>5</v>
      </c>
      <c r="L50" s="101">
        <v>5</v>
      </c>
      <c r="M50" s="101">
        <v>5</v>
      </c>
      <c r="N50" s="102">
        <v>5</v>
      </c>
      <c r="O50" s="102">
        <v>5</v>
      </c>
      <c r="P50" s="103">
        <v>5</v>
      </c>
      <c r="Q50" s="103">
        <v>5</v>
      </c>
      <c r="R50" s="103">
        <v>5</v>
      </c>
      <c r="S50" s="103">
        <v>5</v>
      </c>
      <c r="T50" s="103">
        <v>5</v>
      </c>
      <c r="U50" s="104">
        <v>4</v>
      </c>
      <c r="V50" s="104">
        <v>4</v>
      </c>
      <c r="W50" s="104">
        <v>4</v>
      </c>
      <c r="X50" s="104">
        <v>5</v>
      </c>
      <c r="Y50" s="104">
        <v>5</v>
      </c>
      <c r="Z50" s="123">
        <v>4</v>
      </c>
      <c r="AA50" s="123">
        <v>4</v>
      </c>
      <c r="AB50" s="123">
        <v>4</v>
      </c>
      <c r="AC50" s="123">
        <v>4</v>
      </c>
      <c r="AD50" s="123">
        <v>4</v>
      </c>
      <c r="AE50" s="127">
        <v>5</v>
      </c>
      <c r="AF50" s="125">
        <v>5</v>
      </c>
      <c r="AG50" s="101">
        <v>4</v>
      </c>
      <c r="AH50" s="101">
        <v>4</v>
      </c>
      <c r="AI50" s="101">
        <v>3</v>
      </c>
    </row>
    <row r="51" spans="1:35" ht="48">
      <c r="A51" s="100">
        <v>50</v>
      </c>
      <c r="B51" s="100" t="s">
        <v>65</v>
      </c>
      <c r="C51" s="100" t="s">
        <v>87</v>
      </c>
      <c r="D51" s="100">
        <v>0</v>
      </c>
      <c r="E51" s="100">
        <v>0</v>
      </c>
      <c r="F51" s="100">
        <v>0</v>
      </c>
      <c r="G51" s="100">
        <v>0</v>
      </c>
      <c r="H51" s="100">
        <v>1</v>
      </c>
      <c r="I51" s="100">
        <v>0</v>
      </c>
      <c r="J51" s="100">
        <v>0</v>
      </c>
      <c r="K51" s="101">
        <v>5</v>
      </c>
      <c r="L51" s="101">
        <v>5</v>
      </c>
      <c r="M51" s="101">
        <v>5</v>
      </c>
      <c r="N51" s="102">
        <v>5</v>
      </c>
      <c r="O51" s="102">
        <v>5</v>
      </c>
      <c r="P51" s="103">
        <v>5</v>
      </c>
      <c r="Q51" s="103">
        <v>3</v>
      </c>
      <c r="R51" s="103">
        <v>5</v>
      </c>
      <c r="S51" s="103">
        <v>5</v>
      </c>
      <c r="T51" s="103">
        <v>5</v>
      </c>
      <c r="U51" s="104">
        <v>2</v>
      </c>
      <c r="V51" s="104">
        <v>2</v>
      </c>
      <c r="W51" s="104">
        <v>2</v>
      </c>
      <c r="X51" s="104">
        <v>2</v>
      </c>
      <c r="Y51" s="104">
        <v>3</v>
      </c>
      <c r="Z51" s="123">
        <v>2</v>
      </c>
      <c r="AA51" s="123">
        <v>2</v>
      </c>
      <c r="AB51" s="123">
        <v>2</v>
      </c>
      <c r="AC51" s="123">
        <v>2</v>
      </c>
      <c r="AD51" s="123">
        <v>3</v>
      </c>
      <c r="AE51" s="127">
        <v>5</v>
      </c>
      <c r="AF51" s="125">
        <v>5</v>
      </c>
      <c r="AG51" s="101">
        <v>4</v>
      </c>
      <c r="AH51" s="101">
        <v>4</v>
      </c>
      <c r="AI51" s="101">
        <v>5</v>
      </c>
    </row>
    <row r="52" spans="1:35">
      <c r="A52" s="121">
        <v>51</v>
      </c>
      <c r="B52" s="100" t="s">
        <v>65</v>
      </c>
      <c r="C52" s="100" t="s">
        <v>34</v>
      </c>
      <c r="D52" s="100">
        <v>1</v>
      </c>
      <c r="E52" s="100">
        <v>0</v>
      </c>
      <c r="F52" s="100">
        <v>0</v>
      </c>
      <c r="G52" s="100">
        <v>1</v>
      </c>
      <c r="H52" s="100">
        <v>0</v>
      </c>
      <c r="I52" s="100">
        <v>0</v>
      </c>
      <c r="J52" s="100">
        <v>0</v>
      </c>
      <c r="K52" s="101">
        <v>5</v>
      </c>
      <c r="L52" s="101">
        <v>5</v>
      </c>
      <c r="M52" s="101">
        <v>5</v>
      </c>
      <c r="N52" s="102">
        <v>5</v>
      </c>
      <c r="O52" s="102">
        <v>5</v>
      </c>
      <c r="P52" s="103">
        <v>5</v>
      </c>
      <c r="Q52" s="103">
        <v>5</v>
      </c>
      <c r="R52" s="103">
        <v>5</v>
      </c>
      <c r="S52" s="103">
        <v>5</v>
      </c>
      <c r="T52" s="103">
        <v>5</v>
      </c>
      <c r="U52" s="104">
        <v>3</v>
      </c>
      <c r="V52" s="104">
        <v>3</v>
      </c>
      <c r="W52" s="104">
        <v>3</v>
      </c>
      <c r="X52" s="104">
        <v>3</v>
      </c>
      <c r="Y52" s="104">
        <v>3</v>
      </c>
      <c r="Z52" s="123">
        <v>4</v>
      </c>
      <c r="AA52" s="123">
        <v>4</v>
      </c>
      <c r="AB52" s="123">
        <v>4</v>
      </c>
      <c r="AC52" s="123">
        <v>4</v>
      </c>
      <c r="AD52" s="123">
        <v>4</v>
      </c>
      <c r="AE52" s="127">
        <v>4</v>
      </c>
      <c r="AF52" s="125">
        <v>4</v>
      </c>
      <c r="AG52" s="101">
        <v>5</v>
      </c>
      <c r="AH52" s="101">
        <v>5</v>
      </c>
      <c r="AI52" s="101">
        <v>5</v>
      </c>
    </row>
    <row r="53" spans="1:35">
      <c r="A53" s="100">
        <v>52</v>
      </c>
      <c r="B53" s="100" t="s">
        <v>65</v>
      </c>
      <c r="C53" s="100" t="s">
        <v>86</v>
      </c>
      <c r="D53" s="100">
        <v>1</v>
      </c>
      <c r="E53" s="100">
        <v>1</v>
      </c>
      <c r="F53" s="100">
        <v>0</v>
      </c>
      <c r="G53" s="100">
        <v>1</v>
      </c>
      <c r="H53" s="100">
        <v>0</v>
      </c>
      <c r="I53" s="100">
        <v>0</v>
      </c>
      <c r="J53" s="100">
        <v>0</v>
      </c>
      <c r="K53" s="101">
        <v>5</v>
      </c>
      <c r="L53" s="101">
        <v>4</v>
      </c>
      <c r="M53" s="101">
        <v>4</v>
      </c>
      <c r="N53" s="102">
        <v>5</v>
      </c>
      <c r="O53" s="102">
        <v>5</v>
      </c>
      <c r="P53" s="103">
        <v>5</v>
      </c>
      <c r="Q53" s="103">
        <v>5</v>
      </c>
      <c r="R53" s="103">
        <v>5</v>
      </c>
      <c r="S53" s="103">
        <v>5</v>
      </c>
      <c r="T53" s="103">
        <v>5</v>
      </c>
      <c r="U53" s="104">
        <v>3</v>
      </c>
      <c r="V53" s="104">
        <v>4</v>
      </c>
      <c r="W53" s="104">
        <v>3</v>
      </c>
      <c r="X53" s="104">
        <v>3</v>
      </c>
      <c r="Y53" s="104">
        <v>3</v>
      </c>
      <c r="Z53" s="123">
        <v>4</v>
      </c>
      <c r="AA53" s="123">
        <v>4</v>
      </c>
      <c r="AB53" s="123">
        <v>4</v>
      </c>
      <c r="AC53" s="123">
        <v>4</v>
      </c>
      <c r="AD53" s="123">
        <v>4</v>
      </c>
      <c r="AE53" s="127">
        <v>4</v>
      </c>
      <c r="AF53" s="125">
        <v>4</v>
      </c>
      <c r="AG53" s="101">
        <v>5</v>
      </c>
      <c r="AH53" s="101">
        <v>5</v>
      </c>
      <c r="AI53" s="101">
        <v>5</v>
      </c>
    </row>
    <row r="54" spans="1:35">
      <c r="A54" s="121">
        <v>53</v>
      </c>
      <c r="B54" s="100" t="s">
        <v>77</v>
      </c>
      <c r="C54" s="100" t="s">
        <v>53</v>
      </c>
      <c r="D54" s="100">
        <v>1</v>
      </c>
      <c r="E54" s="100">
        <v>0</v>
      </c>
      <c r="F54" s="100">
        <v>0</v>
      </c>
      <c r="G54" s="100">
        <v>1</v>
      </c>
      <c r="H54" s="100">
        <v>0</v>
      </c>
      <c r="I54" s="100">
        <v>0</v>
      </c>
      <c r="J54" s="100">
        <v>0</v>
      </c>
      <c r="K54" s="101">
        <v>4</v>
      </c>
      <c r="L54" s="101">
        <v>4</v>
      </c>
      <c r="M54" s="101">
        <v>5</v>
      </c>
      <c r="N54" s="102">
        <v>5</v>
      </c>
      <c r="O54" s="102">
        <v>5</v>
      </c>
      <c r="P54" s="103">
        <v>5</v>
      </c>
      <c r="Q54" s="103">
        <v>4</v>
      </c>
      <c r="R54" s="103">
        <v>5</v>
      </c>
      <c r="S54" s="103">
        <v>5</v>
      </c>
      <c r="T54" s="103">
        <v>5</v>
      </c>
      <c r="U54" s="104">
        <v>3</v>
      </c>
      <c r="V54" s="104">
        <v>4</v>
      </c>
      <c r="W54" s="104">
        <v>2</v>
      </c>
      <c r="X54" s="104">
        <v>3</v>
      </c>
      <c r="Y54" s="104">
        <v>3</v>
      </c>
      <c r="Z54" s="123">
        <v>4</v>
      </c>
      <c r="AA54" s="123">
        <v>4</v>
      </c>
      <c r="AB54" s="123">
        <v>4</v>
      </c>
      <c r="AC54" s="123">
        <v>4</v>
      </c>
      <c r="AD54" s="123">
        <v>4</v>
      </c>
      <c r="AE54" s="127">
        <v>5</v>
      </c>
      <c r="AF54" s="125">
        <v>5</v>
      </c>
      <c r="AG54" s="101">
        <v>4</v>
      </c>
      <c r="AH54" s="101">
        <v>3</v>
      </c>
      <c r="AI54" s="101">
        <v>4</v>
      </c>
    </row>
    <row r="55" spans="1:35">
      <c r="A55" s="100">
        <v>54</v>
      </c>
      <c r="B55" s="100" t="s">
        <v>45</v>
      </c>
      <c r="C55" s="100" t="s">
        <v>56</v>
      </c>
      <c r="D55" s="100">
        <v>0</v>
      </c>
      <c r="E55" s="100">
        <v>0</v>
      </c>
      <c r="F55" s="100">
        <v>0</v>
      </c>
      <c r="G55" s="100">
        <v>1</v>
      </c>
      <c r="H55" s="100">
        <v>0</v>
      </c>
      <c r="I55" s="100">
        <v>0</v>
      </c>
      <c r="J55" s="100">
        <v>0</v>
      </c>
      <c r="K55" s="101">
        <v>4</v>
      </c>
      <c r="L55" s="101">
        <v>3</v>
      </c>
      <c r="M55" s="101">
        <v>4</v>
      </c>
      <c r="N55" s="102">
        <v>5</v>
      </c>
      <c r="O55" s="102">
        <v>5</v>
      </c>
      <c r="P55" s="103">
        <v>5</v>
      </c>
      <c r="Q55" s="103">
        <v>5</v>
      </c>
      <c r="R55" s="103">
        <v>5</v>
      </c>
      <c r="S55" s="103">
        <v>5</v>
      </c>
      <c r="T55" s="103">
        <v>5</v>
      </c>
      <c r="U55" s="104">
        <v>4</v>
      </c>
      <c r="V55" s="104">
        <v>4</v>
      </c>
      <c r="W55" s="104">
        <v>4</v>
      </c>
      <c r="X55" s="104">
        <v>4</v>
      </c>
      <c r="Y55" s="104">
        <v>4</v>
      </c>
      <c r="Z55" s="123">
        <v>5</v>
      </c>
      <c r="AA55" s="123">
        <v>5</v>
      </c>
      <c r="AB55" s="123">
        <v>5</v>
      </c>
      <c r="AC55" s="123">
        <v>5</v>
      </c>
      <c r="AD55" s="123">
        <v>5</v>
      </c>
      <c r="AE55" s="127">
        <v>5</v>
      </c>
      <c r="AF55" s="125">
        <v>5</v>
      </c>
      <c r="AG55" s="101">
        <v>5</v>
      </c>
      <c r="AH55" s="101">
        <v>5</v>
      </c>
      <c r="AI55" s="101">
        <v>5</v>
      </c>
    </row>
    <row r="56" spans="1:35">
      <c r="A56" s="121">
        <v>55</v>
      </c>
      <c r="B56" s="100" t="s">
        <v>78</v>
      </c>
      <c r="C56" s="100" t="s">
        <v>53</v>
      </c>
      <c r="D56" s="100">
        <v>0</v>
      </c>
      <c r="E56" s="100">
        <v>0</v>
      </c>
      <c r="F56" s="100">
        <v>0</v>
      </c>
      <c r="G56" s="100">
        <v>1</v>
      </c>
      <c r="H56" s="100">
        <v>0</v>
      </c>
      <c r="I56" s="100">
        <v>0</v>
      </c>
      <c r="J56" s="100">
        <v>0</v>
      </c>
      <c r="K56" s="101">
        <v>4</v>
      </c>
      <c r="L56" s="101">
        <v>3</v>
      </c>
      <c r="M56" s="101">
        <v>4</v>
      </c>
      <c r="N56" s="102">
        <v>4</v>
      </c>
      <c r="O56" s="102">
        <v>5</v>
      </c>
      <c r="P56" s="103">
        <v>5</v>
      </c>
      <c r="Q56" s="103">
        <v>3</v>
      </c>
      <c r="R56" s="103">
        <v>4</v>
      </c>
      <c r="S56" s="103">
        <v>4</v>
      </c>
      <c r="T56" s="103">
        <v>4</v>
      </c>
      <c r="U56" s="104">
        <v>4</v>
      </c>
      <c r="V56" s="104">
        <v>4</v>
      </c>
      <c r="W56" s="104">
        <v>3</v>
      </c>
      <c r="X56" s="104">
        <v>3</v>
      </c>
      <c r="Y56" s="104">
        <v>3</v>
      </c>
      <c r="Z56" s="123">
        <v>4</v>
      </c>
      <c r="AA56" s="123">
        <v>4</v>
      </c>
      <c r="AB56" s="123">
        <v>3</v>
      </c>
      <c r="AC56" s="123">
        <v>3</v>
      </c>
      <c r="AD56" s="123">
        <v>3</v>
      </c>
      <c r="AE56" s="127">
        <v>3</v>
      </c>
      <c r="AF56" s="125">
        <v>4</v>
      </c>
      <c r="AG56" s="101">
        <v>4</v>
      </c>
      <c r="AH56" s="101">
        <v>4</v>
      </c>
      <c r="AI56" s="101">
        <v>4</v>
      </c>
    </row>
    <row r="57" spans="1:35">
      <c r="A57" s="100">
        <v>56</v>
      </c>
      <c r="B57" s="100" t="s">
        <v>65</v>
      </c>
      <c r="C57" s="100" t="s">
        <v>53</v>
      </c>
      <c r="D57" s="100">
        <v>0</v>
      </c>
      <c r="E57" s="100">
        <v>0</v>
      </c>
      <c r="F57" s="100">
        <v>0</v>
      </c>
      <c r="G57" s="100">
        <v>1</v>
      </c>
      <c r="H57" s="100">
        <v>0</v>
      </c>
      <c r="I57" s="100">
        <v>0</v>
      </c>
      <c r="J57" s="100">
        <v>0</v>
      </c>
      <c r="K57" s="101">
        <v>4</v>
      </c>
      <c r="L57" s="101">
        <v>4</v>
      </c>
      <c r="M57" s="101">
        <v>4</v>
      </c>
      <c r="N57" s="102">
        <v>4</v>
      </c>
      <c r="O57" s="102">
        <v>4</v>
      </c>
      <c r="P57" s="103">
        <v>3</v>
      </c>
      <c r="Q57" s="103">
        <v>4</v>
      </c>
      <c r="R57" s="103">
        <v>4</v>
      </c>
      <c r="S57" s="103">
        <v>4</v>
      </c>
      <c r="T57" s="103">
        <v>4</v>
      </c>
      <c r="U57" s="104">
        <v>2</v>
      </c>
      <c r="V57" s="104">
        <v>2</v>
      </c>
      <c r="W57" s="104">
        <v>2</v>
      </c>
      <c r="X57" s="104">
        <v>2</v>
      </c>
      <c r="Y57" s="104">
        <v>2</v>
      </c>
      <c r="Z57" s="123">
        <v>3</v>
      </c>
      <c r="AA57" s="123">
        <v>3</v>
      </c>
      <c r="AB57" s="123">
        <v>3</v>
      </c>
      <c r="AC57" s="123">
        <v>3</v>
      </c>
      <c r="AD57" s="123">
        <v>3</v>
      </c>
      <c r="AE57" s="127">
        <v>3</v>
      </c>
      <c r="AF57" s="125">
        <v>3</v>
      </c>
      <c r="AG57" s="101">
        <v>4</v>
      </c>
      <c r="AH57" s="101">
        <v>4</v>
      </c>
      <c r="AI57" s="101">
        <v>5</v>
      </c>
    </row>
    <row r="58" spans="1:35">
      <c r="A58" s="121">
        <v>57</v>
      </c>
      <c r="B58" s="100" t="s">
        <v>77</v>
      </c>
      <c r="C58" s="100" t="s">
        <v>62</v>
      </c>
      <c r="D58" s="100">
        <v>0</v>
      </c>
      <c r="E58" s="100">
        <v>0</v>
      </c>
      <c r="F58" s="100">
        <v>0</v>
      </c>
      <c r="G58" s="100">
        <v>1</v>
      </c>
      <c r="H58" s="100">
        <v>0</v>
      </c>
      <c r="I58" s="100">
        <v>0</v>
      </c>
      <c r="J58" s="100">
        <v>0</v>
      </c>
      <c r="K58" s="101">
        <v>5</v>
      </c>
      <c r="L58" s="101">
        <v>5</v>
      </c>
      <c r="M58" s="101">
        <v>5</v>
      </c>
      <c r="N58" s="102">
        <v>5</v>
      </c>
      <c r="O58" s="102">
        <v>5</v>
      </c>
      <c r="P58" s="103">
        <v>5</v>
      </c>
      <c r="Q58" s="103">
        <v>5</v>
      </c>
      <c r="R58" s="103">
        <v>5</v>
      </c>
      <c r="S58" s="103">
        <v>5</v>
      </c>
      <c r="T58" s="103">
        <v>5</v>
      </c>
      <c r="U58" s="104">
        <v>4</v>
      </c>
      <c r="V58" s="104">
        <v>4</v>
      </c>
      <c r="W58" s="104">
        <v>2</v>
      </c>
      <c r="X58" s="104">
        <v>3</v>
      </c>
      <c r="Y58" s="104">
        <v>3</v>
      </c>
      <c r="Z58" s="123">
        <v>4</v>
      </c>
      <c r="AA58" s="123">
        <v>4</v>
      </c>
      <c r="AB58" s="123">
        <v>3</v>
      </c>
      <c r="AC58" s="123">
        <v>4</v>
      </c>
      <c r="AD58" s="123">
        <v>4</v>
      </c>
      <c r="AE58" s="127">
        <v>4</v>
      </c>
      <c r="AF58" s="125">
        <v>4</v>
      </c>
      <c r="AG58" s="101">
        <v>4</v>
      </c>
      <c r="AH58" s="101">
        <v>4</v>
      </c>
      <c r="AI58" s="101">
        <v>4</v>
      </c>
    </row>
    <row r="59" spans="1:35" ht="48">
      <c r="A59" s="100">
        <v>58</v>
      </c>
      <c r="B59" s="100" t="s">
        <v>65</v>
      </c>
      <c r="C59" s="100" t="s">
        <v>87</v>
      </c>
      <c r="D59" s="100">
        <v>0</v>
      </c>
      <c r="E59" s="100">
        <v>0</v>
      </c>
      <c r="F59" s="100">
        <v>0</v>
      </c>
      <c r="G59" s="100">
        <v>1</v>
      </c>
      <c r="H59" s="100">
        <v>0</v>
      </c>
      <c r="I59" s="100">
        <v>0</v>
      </c>
      <c r="J59" s="100">
        <v>0</v>
      </c>
      <c r="K59" s="101">
        <v>5</v>
      </c>
      <c r="L59" s="101">
        <v>5</v>
      </c>
      <c r="M59" s="101">
        <v>5</v>
      </c>
      <c r="N59" s="102">
        <v>5</v>
      </c>
      <c r="O59" s="102">
        <v>5</v>
      </c>
      <c r="P59" s="103">
        <v>5</v>
      </c>
      <c r="Q59" s="103">
        <v>4</v>
      </c>
      <c r="R59" s="103">
        <v>4</v>
      </c>
      <c r="S59" s="103">
        <v>5</v>
      </c>
      <c r="T59" s="103">
        <v>5</v>
      </c>
      <c r="U59" s="104">
        <v>5</v>
      </c>
      <c r="V59" s="104">
        <v>5</v>
      </c>
      <c r="W59" s="104">
        <v>5</v>
      </c>
      <c r="X59" s="104">
        <v>5</v>
      </c>
      <c r="Y59" s="104">
        <v>5</v>
      </c>
      <c r="Z59" s="123">
        <v>5</v>
      </c>
      <c r="AA59" s="123">
        <v>5</v>
      </c>
      <c r="AB59" s="123">
        <v>5</v>
      </c>
      <c r="AC59" s="123">
        <v>5</v>
      </c>
      <c r="AD59" s="123">
        <v>5</v>
      </c>
      <c r="AE59" s="127">
        <v>5</v>
      </c>
      <c r="AF59" s="125">
        <v>5</v>
      </c>
      <c r="AG59" s="101">
        <v>5</v>
      </c>
      <c r="AH59" s="101">
        <v>5</v>
      </c>
      <c r="AI59" s="101">
        <v>5</v>
      </c>
    </row>
    <row r="60" spans="1:35">
      <c r="A60" s="121">
        <v>59</v>
      </c>
      <c r="B60" s="100" t="s">
        <v>77</v>
      </c>
      <c r="C60" s="100" t="s">
        <v>34</v>
      </c>
      <c r="D60" s="100">
        <v>0</v>
      </c>
      <c r="E60" s="100">
        <v>0</v>
      </c>
      <c r="F60" s="100">
        <v>0</v>
      </c>
      <c r="G60" s="100">
        <v>1</v>
      </c>
      <c r="H60" s="100">
        <v>0</v>
      </c>
      <c r="I60" s="100">
        <v>0</v>
      </c>
      <c r="J60" s="100">
        <v>0</v>
      </c>
      <c r="K60" s="101">
        <v>5</v>
      </c>
      <c r="L60" s="101">
        <v>5</v>
      </c>
      <c r="M60" s="101">
        <v>5</v>
      </c>
      <c r="N60" s="102">
        <v>5</v>
      </c>
      <c r="O60" s="102">
        <v>5</v>
      </c>
      <c r="P60" s="103">
        <v>4</v>
      </c>
      <c r="Q60" s="103">
        <v>4</v>
      </c>
      <c r="R60" s="103">
        <v>4</v>
      </c>
      <c r="S60" s="103">
        <v>5</v>
      </c>
      <c r="T60" s="103">
        <v>4</v>
      </c>
      <c r="U60" s="104">
        <v>4</v>
      </c>
      <c r="V60" s="104">
        <v>4</v>
      </c>
      <c r="W60" s="104">
        <v>3</v>
      </c>
      <c r="X60" s="104">
        <v>3</v>
      </c>
      <c r="Y60" s="104">
        <v>2</v>
      </c>
      <c r="Z60" s="123">
        <v>4</v>
      </c>
      <c r="AA60" s="123">
        <v>4</v>
      </c>
      <c r="AB60" s="123">
        <v>3</v>
      </c>
      <c r="AC60" s="123">
        <v>3</v>
      </c>
      <c r="AD60" s="123">
        <v>3</v>
      </c>
      <c r="AE60" s="127">
        <v>4</v>
      </c>
      <c r="AF60" s="125">
        <v>4</v>
      </c>
      <c r="AG60" s="101">
        <v>4</v>
      </c>
      <c r="AH60" s="101">
        <v>4</v>
      </c>
      <c r="AI60" s="101">
        <v>4</v>
      </c>
    </row>
    <row r="61" spans="1:35" ht="48">
      <c r="A61" s="100">
        <v>60</v>
      </c>
      <c r="B61" s="100" t="s">
        <v>77</v>
      </c>
      <c r="C61" s="100" t="s">
        <v>87</v>
      </c>
      <c r="D61" s="100">
        <v>0</v>
      </c>
      <c r="E61" s="100">
        <v>0</v>
      </c>
      <c r="F61" s="100">
        <v>0</v>
      </c>
      <c r="G61" s="100">
        <v>1</v>
      </c>
      <c r="H61" s="100">
        <v>0</v>
      </c>
      <c r="I61" s="100">
        <v>0</v>
      </c>
      <c r="J61" s="100">
        <v>0</v>
      </c>
      <c r="K61" s="101">
        <v>4</v>
      </c>
      <c r="L61" s="101">
        <v>3</v>
      </c>
      <c r="M61" s="101">
        <v>4</v>
      </c>
      <c r="N61" s="102">
        <v>4</v>
      </c>
      <c r="O61" s="102">
        <v>4</v>
      </c>
      <c r="P61" s="103">
        <v>3</v>
      </c>
      <c r="Q61" s="103">
        <v>2</v>
      </c>
      <c r="R61" s="103">
        <v>4</v>
      </c>
      <c r="S61" s="103">
        <v>4</v>
      </c>
      <c r="T61" s="103">
        <v>4</v>
      </c>
      <c r="U61" s="104">
        <v>3</v>
      </c>
      <c r="V61" s="104">
        <v>3</v>
      </c>
      <c r="W61" s="104">
        <v>3</v>
      </c>
      <c r="X61" s="104">
        <v>3</v>
      </c>
      <c r="Y61" s="104">
        <v>3</v>
      </c>
      <c r="Z61" s="123">
        <v>4</v>
      </c>
      <c r="AA61" s="123">
        <v>4</v>
      </c>
      <c r="AB61" s="123">
        <v>4</v>
      </c>
      <c r="AC61" s="123">
        <v>4</v>
      </c>
      <c r="AD61" s="123">
        <v>4</v>
      </c>
      <c r="AE61" s="127">
        <v>4</v>
      </c>
      <c r="AF61" s="125">
        <v>4</v>
      </c>
      <c r="AG61" s="101">
        <v>4</v>
      </c>
      <c r="AH61" s="101">
        <v>4</v>
      </c>
      <c r="AI61" s="101">
        <v>4</v>
      </c>
    </row>
    <row r="62" spans="1:35" ht="48">
      <c r="A62" s="121">
        <v>61</v>
      </c>
      <c r="B62" s="100" t="s">
        <v>77</v>
      </c>
      <c r="C62" s="100" t="s">
        <v>88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1</v>
      </c>
      <c r="K62" s="101">
        <v>4</v>
      </c>
      <c r="L62" s="101">
        <v>4</v>
      </c>
      <c r="M62" s="101">
        <v>4</v>
      </c>
      <c r="N62" s="102">
        <v>5</v>
      </c>
      <c r="O62" s="102">
        <v>4</v>
      </c>
      <c r="P62" s="103">
        <v>4</v>
      </c>
      <c r="Q62" s="103">
        <v>4</v>
      </c>
      <c r="R62" s="103">
        <v>5</v>
      </c>
      <c r="S62" s="103">
        <v>4</v>
      </c>
      <c r="T62" s="103">
        <v>4</v>
      </c>
      <c r="U62" s="104">
        <v>3</v>
      </c>
      <c r="V62" s="104">
        <v>3</v>
      </c>
      <c r="W62" s="104">
        <v>3</v>
      </c>
      <c r="X62" s="104">
        <v>3</v>
      </c>
      <c r="Y62" s="104">
        <v>3</v>
      </c>
      <c r="Z62" s="123">
        <v>4</v>
      </c>
      <c r="AA62" s="123">
        <v>4</v>
      </c>
      <c r="AB62" s="123">
        <v>5</v>
      </c>
      <c r="AC62" s="123">
        <v>4</v>
      </c>
      <c r="AD62" s="123">
        <v>4</v>
      </c>
      <c r="AE62" s="127">
        <v>4</v>
      </c>
      <c r="AF62" s="125">
        <v>4</v>
      </c>
      <c r="AG62" s="101">
        <v>4</v>
      </c>
      <c r="AH62" s="101">
        <v>4</v>
      </c>
      <c r="AI62" s="101">
        <v>5</v>
      </c>
    </row>
    <row r="63" spans="1:35">
      <c r="A63" s="100">
        <v>62</v>
      </c>
      <c r="B63" s="100" t="s">
        <v>65</v>
      </c>
      <c r="C63" s="100" t="s">
        <v>56</v>
      </c>
      <c r="D63" s="100">
        <v>0</v>
      </c>
      <c r="E63" s="100">
        <v>0</v>
      </c>
      <c r="F63" s="100">
        <v>0</v>
      </c>
      <c r="G63" s="100">
        <v>1</v>
      </c>
      <c r="H63" s="100">
        <v>0</v>
      </c>
      <c r="I63" s="100">
        <v>0</v>
      </c>
      <c r="J63" s="100">
        <v>0</v>
      </c>
      <c r="K63" s="101">
        <v>5</v>
      </c>
      <c r="L63" s="101">
        <v>4</v>
      </c>
      <c r="M63" s="101">
        <v>4</v>
      </c>
      <c r="N63" s="102">
        <v>5</v>
      </c>
      <c r="O63" s="102">
        <v>5</v>
      </c>
      <c r="P63" s="103">
        <v>5</v>
      </c>
      <c r="Q63" s="103">
        <v>3</v>
      </c>
      <c r="R63" s="103">
        <v>4</v>
      </c>
      <c r="S63" s="103">
        <v>4</v>
      </c>
      <c r="T63" s="103">
        <v>5</v>
      </c>
      <c r="U63" s="104">
        <v>3</v>
      </c>
      <c r="V63" s="104">
        <v>4</v>
      </c>
      <c r="W63" s="104">
        <v>2</v>
      </c>
      <c r="X63" s="104">
        <v>5</v>
      </c>
      <c r="Y63" s="104">
        <v>5</v>
      </c>
      <c r="Z63" s="123">
        <v>4</v>
      </c>
      <c r="AA63" s="123">
        <v>4</v>
      </c>
      <c r="AB63" s="123">
        <v>3</v>
      </c>
      <c r="AC63" s="123">
        <v>5</v>
      </c>
      <c r="AD63" s="123">
        <v>5</v>
      </c>
      <c r="AE63" s="127">
        <v>5</v>
      </c>
      <c r="AF63" s="125">
        <v>5</v>
      </c>
      <c r="AG63" s="101">
        <v>4</v>
      </c>
      <c r="AH63" s="101">
        <v>4</v>
      </c>
      <c r="AI63" s="101">
        <v>4</v>
      </c>
    </row>
    <row r="64" spans="1:35">
      <c r="A64" s="121">
        <v>63</v>
      </c>
      <c r="B64" s="100" t="s">
        <v>65</v>
      </c>
      <c r="C64" s="100" t="s">
        <v>34</v>
      </c>
      <c r="D64" s="100">
        <v>0</v>
      </c>
      <c r="E64" s="100">
        <v>0</v>
      </c>
      <c r="F64" s="100">
        <v>0</v>
      </c>
      <c r="G64" s="100">
        <v>0</v>
      </c>
      <c r="H64" s="100">
        <v>1</v>
      </c>
      <c r="I64" s="100">
        <v>0</v>
      </c>
      <c r="J64" s="100">
        <v>0</v>
      </c>
      <c r="K64" s="101">
        <v>5</v>
      </c>
      <c r="L64" s="101">
        <v>5</v>
      </c>
      <c r="M64" s="101">
        <v>5</v>
      </c>
      <c r="N64" s="102">
        <v>5</v>
      </c>
      <c r="O64" s="102">
        <v>5</v>
      </c>
      <c r="P64" s="103">
        <v>5</v>
      </c>
      <c r="Q64" s="103">
        <v>4</v>
      </c>
      <c r="R64" s="103">
        <v>5</v>
      </c>
      <c r="S64" s="103">
        <v>5</v>
      </c>
      <c r="T64" s="103">
        <v>5</v>
      </c>
      <c r="U64" s="104">
        <v>3</v>
      </c>
      <c r="V64" s="104">
        <v>4</v>
      </c>
      <c r="W64" s="104">
        <v>3</v>
      </c>
      <c r="X64" s="104">
        <v>3</v>
      </c>
      <c r="Y64" s="104">
        <v>3</v>
      </c>
      <c r="Z64" s="123">
        <v>5</v>
      </c>
      <c r="AA64" s="123">
        <v>5</v>
      </c>
      <c r="AB64" s="123">
        <v>5</v>
      </c>
      <c r="AC64" s="123">
        <v>5</v>
      </c>
      <c r="AD64" s="123">
        <v>5</v>
      </c>
      <c r="AE64" s="127">
        <v>5</v>
      </c>
      <c r="AF64" s="125">
        <v>5</v>
      </c>
      <c r="AG64" s="101">
        <v>5</v>
      </c>
      <c r="AH64" s="101">
        <v>4</v>
      </c>
      <c r="AI64" s="101">
        <v>5</v>
      </c>
    </row>
    <row r="65" spans="1:63">
      <c r="A65" s="100">
        <v>64</v>
      </c>
      <c r="B65" s="100" t="s">
        <v>65</v>
      </c>
      <c r="C65" s="100" t="s">
        <v>86</v>
      </c>
      <c r="D65" s="100">
        <v>0</v>
      </c>
      <c r="E65" s="100">
        <v>0</v>
      </c>
      <c r="F65" s="100">
        <v>0</v>
      </c>
      <c r="G65" s="100">
        <v>1</v>
      </c>
      <c r="H65" s="100">
        <v>0</v>
      </c>
      <c r="I65" s="100">
        <v>0</v>
      </c>
      <c r="J65" s="100">
        <v>0</v>
      </c>
      <c r="K65" s="101">
        <v>5</v>
      </c>
      <c r="L65" s="101">
        <v>5</v>
      </c>
      <c r="M65" s="101">
        <v>5</v>
      </c>
      <c r="N65" s="102">
        <v>5</v>
      </c>
      <c r="O65" s="102">
        <v>5</v>
      </c>
      <c r="P65" s="103">
        <v>5</v>
      </c>
      <c r="Q65" s="103">
        <v>5</v>
      </c>
      <c r="R65" s="103">
        <v>5</v>
      </c>
      <c r="S65" s="103">
        <v>5</v>
      </c>
      <c r="T65" s="103">
        <v>5</v>
      </c>
      <c r="U65" s="104">
        <v>3</v>
      </c>
      <c r="V65" s="104">
        <v>3</v>
      </c>
      <c r="W65" s="104">
        <v>3</v>
      </c>
      <c r="X65" s="104">
        <v>3</v>
      </c>
      <c r="Y65" s="104">
        <v>3</v>
      </c>
      <c r="Z65" s="123">
        <v>4</v>
      </c>
      <c r="AA65" s="123">
        <v>4</v>
      </c>
      <c r="AB65" s="123">
        <v>4</v>
      </c>
      <c r="AC65" s="123">
        <v>4</v>
      </c>
      <c r="AD65" s="123">
        <v>4</v>
      </c>
      <c r="AE65" s="127">
        <v>3</v>
      </c>
      <c r="AF65" s="125">
        <v>4</v>
      </c>
      <c r="AG65" s="101">
        <v>4</v>
      </c>
      <c r="AH65" s="101">
        <v>4</v>
      </c>
      <c r="AI65" s="101">
        <v>4</v>
      </c>
    </row>
    <row r="66" spans="1:63">
      <c r="A66" s="121">
        <v>65</v>
      </c>
      <c r="B66" s="100" t="s">
        <v>77</v>
      </c>
      <c r="C66" s="100" t="s">
        <v>34</v>
      </c>
      <c r="D66" s="100">
        <v>0</v>
      </c>
      <c r="E66" s="100">
        <v>0</v>
      </c>
      <c r="F66" s="100">
        <v>0</v>
      </c>
      <c r="G66" s="100">
        <v>1</v>
      </c>
      <c r="H66" s="100">
        <v>0</v>
      </c>
      <c r="I66" s="100">
        <v>0</v>
      </c>
      <c r="J66" s="100">
        <v>0</v>
      </c>
      <c r="K66" s="101">
        <v>4</v>
      </c>
      <c r="L66" s="101">
        <v>4</v>
      </c>
      <c r="M66" s="101">
        <v>4</v>
      </c>
      <c r="N66" s="102">
        <v>4</v>
      </c>
      <c r="O66" s="102">
        <v>4</v>
      </c>
      <c r="P66" s="103">
        <v>4</v>
      </c>
      <c r="Q66" s="103">
        <v>4</v>
      </c>
      <c r="R66" s="103">
        <v>4</v>
      </c>
      <c r="S66" s="103">
        <v>4</v>
      </c>
      <c r="T66" s="103">
        <v>4</v>
      </c>
      <c r="U66" s="104">
        <v>3</v>
      </c>
      <c r="V66" s="104">
        <v>3</v>
      </c>
      <c r="W66" s="104">
        <v>2</v>
      </c>
      <c r="X66" s="104">
        <v>3</v>
      </c>
      <c r="Y66" s="104">
        <v>2</v>
      </c>
      <c r="Z66" s="123">
        <v>4</v>
      </c>
      <c r="AA66" s="123">
        <v>4</v>
      </c>
      <c r="AB66" s="123">
        <v>4</v>
      </c>
      <c r="AC66" s="123">
        <v>4</v>
      </c>
      <c r="AD66" s="123">
        <v>4</v>
      </c>
      <c r="AE66" s="127">
        <v>4</v>
      </c>
      <c r="AF66" s="125">
        <v>4</v>
      </c>
      <c r="AG66" s="101">
        <v>3</v>
      </c>
      <c r="AH66" s="101">
        <v>4</v>
      </c>
      <c r="AI66" s="101">
        <v>4</v>
      </c>
    </row>
    <row r="67" spans="1:63">
      <c r="A67" s="100">
        <v>66</v>
      </c>
      <c r="B67" s="100" t="s">
        <v>65</v>
      </c>
      <c r="C67" s="100" t="s">
        <v>56</v>
      </c>
      <c r="D67" s="100">
        <v>1</v>
      </c>
      <c r="E67" s="100">
        <v>0</v>
      </c>
      <c r="F67" s="100">
        <v>0</v>
      </c>
      <c r="G67" s="100">
        <v>0</v>
      </c>
      <c r="H67" s="100">
        <v>1</v>
      </c>
      <c r="I67" s="100">
        <v>0</v>
      </c>
      <c r="J67" s="100">
        <v>0</v>
      </c>
      <c r="K67" s="101">
        <v>4</v>
      </c>
      <c r="L67" s="101">
        <v>4</v>
      </c>
      <c r="M67" s="101">
        <v>4</v>
      </c>
      <c r="N67" s="102">
        <v>4</v>
      </c>
      <c r="O67" s="102">
        <v>4</v>
      </c>
      <c r="P67" s="103">
        <v>2</v>
      </c>
      <c r="Q67" s="103">
        <v>2</v>
      </c>
      <c r="R67" s="103">
        <v>5</v>
      </c>
      <c r="S67" s="103">
        <v>5</v>
      </c>
      <c r="T67" s="103">
        <v>5</v>
      </c>
      <c r="U67" s="104">
        <v>3</v>
      </c>
      <c r="V67" s="104">
        <v>3</v>
      </c>
      <c r="W67" s="104">
        <v>3</v>
      </c>
      <c r="X67" s="104">
        <v>3</v>
      </c>
      <c r="Y67" s="104">
        <v>3</v>
      </c>
      <c r="Z67" s="123">
        <v>4</v>
      </c>
      <c r="AA67" s="123">
        <v>4</v>
      </c>
      <c r="AB67" s="123">
        <v>4</v>
      </c>
      <c r="AC67" s="123">
        <v>4</v>
      </c>
      <c r="AD67" s="123">
        <v>4</v>
      </c>
      <c r="AE67" s="127">
        <v>4</v>
      </c>
      <c r="AF67" s="125">
        <v>4</v>
      </c>
      <c r="AG67" s="101">
        <v>4</v>
      </c>
      <c r="AH67" s="101">
        <v>4</v>
      </c>
      <c r="AI67" s="101">
        <v>4</v>
      </c>
    </row>
    <row r="68" spans="1:63">
      <c r="A68" s="121">
        <v>67</v>
      </c>
      <c r="B68" s="100" t="s">
        <v>77</v>
      </c>
      <c r="C68" s="100" t="s">
        <v>34</v>
      </c>
      <c r="D68" s="100">
        <v>0</v>
      </c>
      <c r="E68" s="100">
        <v>0</v>
      </c>
      <c r="F68" s="100">
        <v>0</v>
      </c>
      <c r="G68" s="100">
        <v>1</v>
      </c>
      <c r="H68" s="100">
        <v>0</v>
      </c>
      <c r="I68" s="100">
        <v>0</v>
      </c>
      <c r="J68" s="100">
        <v>0</v>
      </c>
      <c r="K68" s="101">
        <v>5</v>
      </c>
      <c r="L68" s="101">
        <v>1</v>
      </c>
      <c r="M68" s="101">
        <v>5</v>
      </c>
      <c r="N68" s="102">
        <v>5</v>
      </c>
      <c r="O68" s="102">
        <v>5</v>
      </c>
      <c r="P68" s="103">
        <v>3</v>
      </c>
      <c r="Q68" s="103">
        <v>3</v>
      </c>
      <c r="R68" s="103">
        <v>4</v>
      </c>
      <c r="S68" s="103">
        <v>4</v>
      </c>
      <c r="T68" s="103">
        <v>4</v>
      </c>
      <c r="U68" s="104">
        <v>1</v>
      </c>
      <c r="V68" s="104">
        <v>1</v>
      </c>
      <c r="W68" s="104">
        <v>1</v>
      </c>
      <c r="X68" s="104">
        <v>1</v>
      </c>
      <c r="Y68" s="104">
        <v>2</v>
      </c>
      <c r="Z68" s="123">
        <v>2</v>
      </c>
      <c r="AA68" s="123">
        <v>2</v>
      </c>
      <c r="AB68" s="123">
        <v>3</v>
      </c>
      <c r="AC68" s="123">
        <v>3</v>
      </c>
      <c r="AD68" s="123">
        <v>3</v>
      </c>
      <c r="AE68" s="127">
        <v>4</v>
      </c>
      <c r="AF68" s="125">
        <v>3</v>
      </c>
      <c r="AG68" s="101">
        <v>3</v>
      </c>
      <c r="AH68" s="101">
        <v>3</v>
      </c>
      <c r="AI68" s="101">
        <v>4</v>
      </c>
    </row>
    <row r="69" spans="1:63">
      <c r="A69" s="100">
        <v>68</v>
      </c>
      <c r="B69" s="100" t="s">
        <v>78</v>
      </c>
      <c r="C69" s="100" t="s">
        <v>34</v>
      </c>
      <c r="D69" s="100">
        <v>0</v>
      </c>
      <c r="E69" s="100">
        <v>0</v>
      </c>
      <c r="F69" s="100">
        <v>0</v>
      </c>
      <c r="G69" s="100">
        <v>0</v>
      </c>
      <c r="H69" s="100">
        <v>1</v>
      </c>
      <c r="I69" s="100">
        <v>0</v>
      </c>
      <c r="J69" s="100">
        <v>0</v>
      </c>
      <c r="K69" s="101">
        <v>5</v>
      </c>
      <c r="L69" s="101">
        <v>5</v>
      </c>
      <c r="M69" s="101">
        <v>5</v>
      </c>
      <c r="N69" s="102">
        <v>4</v>
      </c>
      <c r="O69" s="102">
        <v>5</v>
      </c>
      <c r="P69" s="103">
        <v>4</v>
      </c>
      <c r="Q69" s="103">
        <v>4</v>
      </c>
      <c r="R69" s="103">
        <v>4</v>
      </c>
      <c r="S69" s="103">
        <v>4</v>
      </c>
      <c r="T69" s="103">
        <v>4</v>
      </c>
      <c r="U69" s="104">
        <v>4</v>
      </c>
      <c r="V69" s="104">
        <v>4</v>
      </c>
      <c r="W69" s="104">
        <v>4</v>
      </c>
      <c r="X69" s="104">
        <v>4</v>
      </c>
      <c r="Y69" s="104">
        <v>4</v>
      </c>
      <c r="Z69" s="123">
        <v>4</v>
      </c>
      <c r="AA69" s="123">
        <v>4</v>
      </c>
      <c r="AB69" s="123">
        <v>4</v>
      </c>
      <c r="AC69" s="123">
        <v>4</v>
      </c>
      <c r="AD69" s="123">
        <v>4</v>
      </c>
      <c r="AE69" s="127">
        <v>4</v>
      </c>
      <c r="AF69" s="125">
        <v>4</v>
      </c>
      <c r="AG69" s="101">
        <v>5</v>
      </c>
      <c r="AH69" s="101">
        <v>4</v>
      </c>
      <c r="AI69" s="101">
        <v>4</v>
      </c>
    </row>
    <row r="70" spans="1:63">
      <c r="A70" s="121">
        <v>69</v>
      </c>
      <c r="B70" s="100" t="s">
        <v>65</v>
      </c>
      <c r="C70" s="100" t="s">
        <v>34</v>
      </c>
      <c r="D70" s="100">
        <v>0</v>
      </c>
      <c r="E70" s="100">
        <v>0</v>
      </c>
      <c r="F70" s="100">
        <v>0</v>
      </c>
      <c r="G70" s="100">
        <v>1</v>
      </c>
      <c r="H70" s="100">
        <v>0</v>
      </c>
      <c r="I70" s="100">
        <v>0</v>
      </c>
      <c r="J70" s="100">
        <v>0</v>
      </c>
      <c r="K70" s="101">
        <v>4</v>
      </c>
      <c r="L70" s="101">
        <v>4</v>
      </c>
      <c r="M70" s="101">
        <v>4</v>
      </c>
      <c r="N70" s="102">
        <v>4</v>
      </c>
      <c r="O70" s="102">
        <v>4</v>
      </c>
      <c r="P70" s="103">
        <v>4</v>
      </c>
      <c r="Q70" s="103">
        <v>4</v>
      </c>
      <c r="R70" s="103">
        <v>4</v>
      </c>
      <c r="S70" s="103">
        <v>4</v>
      </c>
      <c r="T70" s="103">
        <v>4</v>
      </c>
      <c r="U70" s="104">
        <v>5</v>
      </c>
      <c r="V70" s="104">
        <v>5</v>
      </c>
      <c r="W70" s="104">
        <v>5</v>
      </c>
      <c r="X70" s="104">
        <v>5</v>
      </c>
      <c r="Y70" s="104">
        <v>5</v>
      </c>
      <c r="Z70" s="123">
        <v>4</v>
      </c>
      <c r="AA70" s="123">
        <v>4</v>
      </c>
      <c r="AB70" s="123">
        <v>4</v>
      </c>
      <c r="AC70" s="123">
        <v>4</v>
      </c>
      <c r="AD70" s="123">
        <v>4</v>
      </c>
      <c r="AE70" s="127">
        <v>5</v>
      </c>
      <c r="AF70" s="125">
        <v>5</v>
      </c>
      <c r="AG70" s="101">
        <v>5</v>
      </c>
      <c r="AH70" s="101">
        <v>5</v>
      </c>
      <c r="AI70" s="101">
        <v>5</v>
      </c>
    </row>
    <row r="71" spans="1:63" ht="48">
      <c r="A71" s="100">
        <v>70</v>
      </c>
      <c r="B71" s="100" t="s">
        <v>65</v>
      </c>
      <c r="C71" s="100" t="s">
        <v>87</v>
      </c>
      <c r="D71" s="100">
        <v>0</v>
      </c>
      <c r="E71" s="100">
        <v>0</v>
      </c>
      <c r="F71" s="100">
        <v>0</v>
      </c>
      <c r="G71" s="100">
        <v>1</v>
      </c>
      <c r="H71" s="100">
        <v>0</v>
      </c>
      <c r="I71" s="100">
        <v>0</v>
      </c>
      <c r="J71" s="100">
        <v>0</v>
      </c>
      <c r="K71" s="101">
        <v>4</v>
      </c>
      <c r="L71" s="101">
        <v>4</v>
      </c>
      <c r="M71" s="101">
        <v>4</v>
      </c>
      <c r="N71" s="102">
        <v>4</v>
      </c>
      <c r="O71" s="102">
        <v>4</v>
      </c>
      <c r="P71" s="103">
        <v>4</v>
      </c>
      <c r="Q71" s="103">
        <v>3</v>
      </c>
      <c r="R71" s="103">
        <v>5</v>
      </c>
      <c r="S71" s="103">
        <v>5</v>
      </c>
      <c r="T71" s="103">
        <v>5</v>
      </c>
      <c r="U71" s="104">
        <v>5</v>
      </c>
      <c r="V71" s="104">
        <v>4</v>
      </c>
      <c r="W71" s="104">
        <v>4</v>
      </c>
      <c r="X71" s="104">
        <v>3</v>
      </c>
      <c r="Y71" s="104">
        <v>4</v>
      </c>
      <c r="Z71" s="123">
        <v>4</v>
      </c>
      <c r="AA71" s="123">
        <v>4</v>
      </c>
      <c r="AB71" s="123">
        <v>4</v>
      </c>
      <c r="AC71" s="123">
        <v>4</v>
      </c>
      <c r="AD71" s="123">
        <v>4</v>
      </c>
      <c r="AE71" s="127">
        <v>5</v>
      </c>
      <c r="AF71" s="125">
        <v>5</v>
      </c>
      <c r="AG71" s="101">
        <v>5</v>
      </c>
      <c r="AH71" s="101">
        <v>5</v>
      </c>
      <c r="AI71" s="101">
        <v>5</v>
      </c>
    </row>
    <row r="72" spans="1:63">
      <c r="A72" s="121">
        <v>71</v>
      </c>
      <c r="B72" s="100" t="s">
        <v>65</v>
      </c>
      <c r="C72" s="100" t="s">
        <v>59</v>
      </c>
      <c r="D72" s="100">
        <v>1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1">
        <v>5</v>
      </c>
      <c r="L72" s="101">
        <v>5</v>
      </c>
      <c r="M72" s="101">
        <v>5</v>
      </c>
      <c r="N72" s="102">
        <v>5</v>
      </c>
      <c r="O72" s="102">
        <v>5</v>
      </c>
      <c r="P72" s="103">
        <v>5</v>
      </c>
      <c r="Q72" s="103">
        <v>5</v>
      </c>
      <c r="R72" s="103">
        <v>5</v>
      </c>
      <c r="S72" s="103">
        <v>5</v>
      </c>
      <c r="T72" s="103">
        <v>5</v>
      </c>
      <c r="U72" s="104">
        <v>5</v>
      </c>
      <c r="V72" s="104">
        <v>5</v>
      </c>
      <c r="W72" s="104">
        <v>5</v>
      </c>
      <c r="X72" s="104">
        <v>5</v>
      </c>
      <c r="Y72" s="104">
        <v>5</v>
      </c>
      <c r="Z72" s="123">
        <v>5</v>
      </c>
      <c r="AA72" s="123">
        <v>5</v>
      </c>
      <c r="AB72" s="123">
        <v>5</v>
      </c>
      <c r="AC72" s="123">
        <v>5</v>
      </c>
      <c r="AD72" s="123">
        <v>5</v>
      </c>
      <c r="AE72" s="127">
        <v>5</v>
      </c>
      <c r="AF72" s="125">
        <v>5</v>
      </c>
      <c r="AG72" s="101">
        <v>5</v>
      </c>
      <c r="AH72" s="101">
        <v>5</v>
      </c>
      <c r="AI72" s="101">
        <v>5</v>
      </c>
    </row>
    <row r="73" spans="1:63">
      <c r="A73" s="100">
        <v>72</v>
      </c>
      <c r="B73" s="100" t="s">
        <v>78</v>
      </c>
      <c r="C73" s="100" t="s">
        <v>57</v>
      </c>
      <c r="D73" s="100">
        <v>1</v>
      </c>
      <c r="E73" s="100">
        <v>0</v>
      </c>
      <c r="F73" s="100">
        <v>0</v>
      </c>
      <c r="G73" s="100">
        <v>1</v>
      </c>
      <c r="H73" s="100">
        <v>0</v>
      </c>
      <c r="I73" s="100">
        <v>0</v>
      </c>
      <c r="J73" s="100">
        <v>0</v>
      </c>
      <c r="K73" s="101">
        <v>4</v>
      </c>
      <c r="L73" s="101">
        <v>4</v>
      </c>
      <c r="M73" s="101">
        <v>4</v>
      </c>
      <c r="N73" s="102">
        <v>4</v>
      </c>
      <c r="O73" s="102">
        <v>4</v>
      </c>
      <c r="P73" s="103">
        <v>3</v>
      </c>
      <c r="Q73" s="103">
        <v>3</v>
      </c>
      <c r="R73" s="103">
        <v>4</v>
      </c>
      <c r="S73" s="103">
        <v>4</v>
      </c>
      <c r="T73" s="103">
        <v>4</v>
      </c>
      <c r="U73" s="104">
        <v>4</v>
      </c>
      <c r="V73" s="104">
        <v>4</v>
      </c>
      <c r="W73" s="104">
        <v>4</v>
      </c>
      <c r="X73" s="104">
        <v>4</v>
      </c>
      <c r="Y73" s="104">
        <v>4</v>
      </c>
      <c r="Z73" s="123">
        <v>4</v>
      </c>
      <c r="AA73" s="123">
        <v>4</v>
      </c>
      <c r="AB73" s="123">
        <v>4</v>
      </c>
      <c r="AC73" s="123">
        <v>4</v>
      </c>
      <c r="AD73" s="123">
        <v>4</v>
      </c>
      <c r="AE73" s="127">
        <v>4</v>
      </c>
      <c r="AF73" s="125">
        <v>4</v>
      </c>
      <c r="AG73" s="101">
        <v>4</v>
      </c>
      <c r="AH73" s="101">
        <v>4</v>
      </c>
      <c r="AI73" s="101">
        <v>4</v>
      </c>
    </row>
    <row r="74" spans="1:63">
      <c r="A74" s="121">
        <v>73</v>
      </c>
      <c r="B74" s="100" t="s">
        <v>65</v>
      </c>
      <c r="C74" s="100" t="s">
        <v>57</v>
      </c>
      <c r="D74" s="100">
        <v>1</v>
      </c>
      <c r="E74" s="100">
        <v>0</v>
      </c>
      <c r="F74" s="100">
        <v>0</v>
      </c>
      <c r="G74" s="100">
        <v>1</v>
      </c>
      <c r="H74" s="100">
        <v>0</v>
      </c>
      <c r="I74" s="100">
        <v>0</v>
      </c>
      <c r="J74" s="100">
        <v>0</v>
      </c>
      <c r="K74" s="101">
        <v>4</v>
      </c>
      <c r="L74" s="101">
        <v>4</v>
      </c>
      <c r="M74" s="101">
        <v>4</v>
      </c>
      <c r="N74" s="102">
        <v>4</v>
      </c>
      <c r="O74" s="102">
        <v>4</v>
      </c>
      <c r="P74" s="103">
        <v>4</v>
      </c>
      <c r="Q74" s="103">
        <v>4</v>
      </c>
      <c r="R74" s="103">
        <v>4</v>
      </c>
      <c r="S74" s="103">
        <v>4</v>
      </c>
      <c r="T74" s="103">
        <v>4</v>
      </c>
      <c r="U74" s="104">
        <v>4</v>
      </c>
      <c r="V74" s="104">
        <v>4</v>
      </c>
      <c r="W74" s="104">
        <v>4</v>
      </c>
      <c r="X74" s="104">
        <v>4</v>
      </c>
      <c r="Y74" s="104">
        <v>4</v>
      </c>
      <c r="Z74" s="123">
        <v>4</v>
      </c>
      <c r="AA74" s="123">
        <v>4</v>
      </c>
      <c r="AB74" s="123">
        <v>4</v>
      </c>
      <c r="AC74" s="123">
        <v>4</v>
      </c>
      <c r="AD74" s="123">
        <v>4</v>
      </c>
      <c r="AE74" s="127">
        <v>4</v>
      </c>
      <c r="AF74" s="125">
        <v>4</v>
      </c>
      <c r="AG74" s="101">
        <v>4</v>
      </c>
      <c r="AH74" s="101">
        <v>4</v>
      </c>
      <c r="AI74" s="101">
        <v>4</v>
      </c>
    </row>
    <row r="75" spans="1:63">
      <c r="A75" s="100">
        <v>74</v>
      </c>
      <c r="B75" s="100" t="s">
        <v>65</v>
      </c>
      <c r="C75" s="100" t="s">
        <v>53</v>
      </c>
      <c r="D75" s="100">
        <v>1</v>
      </c>
      <c r="E75" s="100">
        <v>0</v>
      </c>
      <c r="F75" s="100">
        <v>0</v>
      </c>
      <c r="G75" s="100">
        <v>1</v>
      </c>
      <c r="H75" s="100">
        <v>0</v>
      </c>
      <c r="I75" s="100">
        <v>0</v>
      </c>
      <c r="J75" s="100">
        <v>0</v>
      </c>
      <c r="K75" s="101">
        <v>4</v>
      </c>
      <c r="L75" s="101">
        <v>4</v>
      </c>
      <c r="M75" s="101">
        <v>4</v>
      </c>
      <c r="N75" s="102">
        <v>4</v>
      </c>
      <c r="O75" s="102">
        <v>4</v>
      </c>
      <c r="P75" s="103">
        <v>4</v>
      </c>
      <c r="Q75" s="103">
        <v>4</v>
      </c>
      <c r="R75" s="103">
        <v>4</v>
      </c>
      <c r="S75" s="103">
        <v>4</v>
      </c>
      <c r="T75" s="103">
        <v>4</v>
      </c>
      <c r="U75" s="104">
        <v>4</v>
      </c>
      <c r="V75" s="104">
        <v>4</v>
      </c>
      <c r="W75" s="104">
        <v>4</v>
      </c>
      <c r="X75" s="104">
        <v>4</v>
      </c>
      <c r="Y75" s="104">
        <v>4</v>
      </c>
      <c r="Z75" s="123">
        <v>4</v>
      </c>
      <c r="AA75" s="123">
        <v>4</v>
      </c>
      <c r="AB75" s="123">
        <v>4</v>
      </c>
      <c r="AC75" s="123">
        <v>4</v>
      </c>
      <c r="AD75" s="123">
        <v>4</v>
      </c>
      <c r="AE75" s="127">
        <v>4</v>
      </c>
      <c r="AF75" s="125">
        <v>4</v>
      </c>
      <c r="AG75" s="101">
        <v>4</v>
      </c>
      <c r="AH75" s="101">
        <v>4</v>
      </c>
      <c r="AI75" s="101">
        <v>4</v>
      </c>
    </row>
    <row r="76" spans="1:63">
      <c r="A76" s="121">
        <v>75</v>
      </c>
      <c r="B76" s="100" t="s">
        <v>77</v>
      </c>
      <c r="C76" s="100" t="s">
        <v>79</v>
      </c>
      <c r="D76" s="100">
        <v>1</v>
      </c>
      <c r="E76" s="100">
        <v>0</v>
      </c>
      <c r="F76" s="100">
        <v>1</v>
      </c>
      <c r="G76" s="100">
        <v>0</v>
      </c>
      <c r="H76" s="100">
        <v>0</v>
      </c>
      <c r="I76" s="100">
        <v>0</v>
      </c>
      <c r="J76" s="100">
        <v>0</v>
      </c>
      <c r="K76" s="101">
        <v>5</v>
      </c>
      <c r="L76" s="101">
        <v>5</v>
      </c>
      <c r="M76" s="101">
        <v>5</v>
      </c>
      <c r="N76" s="102">
        <v>5</v>
      </c>
      <c r="O76" s="102">
        <v>5</v>
      </c>
      <c r="P76" s="103">
        <v>5</v>
      </c>
      <c r="Q76" s="103">
        <v>5</v>
      </c>
      <c r="R76" s="103">
        <v>5</v>
      </c>
      <c r="S76" s="103">
        <v>5</v>
      </c>
      <c r="T76" s="103">
        <v>5</v>
      </c>
      <c r="U76" s="104">
        <v>3</v>
      </c>
      <c r="V76" s="104">
        <v>3</v>
      </c>
      <c r="W76" s="104">
        <v>3</v>
      </c>
      <c r="X76" s="104">
        <v>3</v>
      </c>
      <c r="Y76" s="104">
        <v>3</v>
      </c>
      <c r="Z76" s="123">
        <v>4</v>
      </c>
      <c r="AA76" s="123">
        <v>4</v>
      </c>
      <c r="AB76" s="123">
        <v>4</v>
      </c>
      <c r="AC76" s="123">
        <v>4</v>
      </c>
      <c r="AD76" s="123">
        <v>5</v>
      </c>
      <c r="AE76" s="127">
        <v>4</v>
      </c>
      <c r="AF76" s="125">
        <v>4</v>
      </c>
      <c r="AG76" s="101">
        <v>4</v>
      </c>
      <c r="AH76" s="101">
        <v>4</v>
      </c>
      <c r="AI76" s="101">
        <v>4</v>
      </c>
    </row>
    <row r="77" spans="1:63">
      <c r="A77" s="100">
        <v>76</v>
      </c>
      <c r="B77" s="100" t="s">
        <v>77</v>
      </c>
      <c r="C77" s="100" t="s">
        <v>34</v>
      </c>
      <c r="D77" s="100">
        <v>1</v>
      </c>
      <c r="E77" s="100">
        <v>0</v>
      </c>
      <c r="F77" s="100">
        <v>0</v>
      </c>
      <c r="G77" s="100">
        <v>1</v>
      </c>
      <c r="H77" s="100">
        <v>0</v>
      </c>
      <c r="I77" s="100">
        <v>0</v>
      </c>
      <c r="J77" s="100">
        <v>0</v>
      </c>
      <c r="K77" s="101">
        <v>4</v>
      </c>
      <c r="L77" s="101">
        <v>3</v>
      </c>
      <c r="M77" s="101">
        <v>4</v>
      </c>
      <c r="N77" s="102">
        <v>5</v>
      </c>
      <c r="O77" s="102">
        <v>4</v>
      </c>
      <c r="P77" s="103">
        <v>4</v>
      </c>
      <c r="Q77" s="103">
        <v>3</v>
      </c>
      <c r="R77" s="103">
        <v>5</v>
      </c>
      <c r="S77" s="103">
        <v>4</v>
      </c>
      <c r="T77" s="103">
        <v>4</v>
      </c>
      <c r="U77" s="104">
        <v>4</v>
      </c>
      <c r="V77" s="104">
        <v>4</v>
      </c>
      <c r="W77" s="104">
        <v>4</v>
      </c>
      <c r="X77" s="104">
        <v>4</v>
      </c>
      <c r="Y77" s="104">
        <v>4</v>
      </c>
      <c r="Z77" s="123">
        <v>4</v>
      </c>
      <c r="AA77" s="123">
        <v>4</v>
      </c>
      <c r="AB77" s="123">
        <v>4</v>
      </c>
      <c r="AC77" s="123">
        <v>5</v>
      </c>
      <c r="AD77" s="123">
        <v>4</v>
      </c>
      <c r="AE77" s="127">
        <v>4</v>
      </c>
      <c r="AF77" s="125">
        <v>4</v>
      </c>
      <c r="AG77" s="101">
        <v>4</v>
      </c>
      <c r="AH77" s="101">
        <v>4</v>
      </c>
      <c r="AI77" s="101">
        <v>4</v>
      </c>
    </row>
    <row r="78" spans="1:63" s="92" customFormat="1">
      <c r="A78" s="13"/>
      <c r="B78" s="13"/>
      <c r="C78" s="13"/>
      <c r="D78" s="117">
        <f>COUNTIF(D2:D77,1)</f>
        <v>25</v>
      </c>
      <c r="E78" s="117">
        <f t="shared" ref="E78:J78" si="0">COUNTIF(E2:E77,1)</f>
        <v>6</v>
      </c>
      <c r="F78" s="117">
        <f t="shared" si="0"/>
        <v>7</v>
      </c>
      <c r="G78" s="117">
        <f t="shared" si="0"/>
        <v>53</v>
      </c>
      <c r="H78" s="117">
        <f t="shared" si="0"/>
        <v>13</v>
      </c>
      <c r="I78" s="117">
        <f t="shared" si="0"/>
        <v>1</v>
      </c>
      <c r="J78" s="117">
        <f t="shared" si="0"/>
        <v>2</v>
      </c>
      <c r="K78" s="118">
        <f>AVERAGE(K2:K77)</f>
        <v>4.5</v>
      </c>
      <c r="L78" s="118">
        <f t="shared" ref="L78:AI78" si="1">AVERAGE(L2:L77)</f>
        <v>4.25</v>
      </c>
      <c r="M78" s="118">
        <f t="shared" si="1"/>
        <v>4.3947368421052628</v>
      </c>
      <c r="N78" s="118">
        <f t="shared" si="1"/>
        <v>4.6447368421052628</v>
      </c>
      <c r="O78" s="118">
        <f t="shared" si="1"/>
        <v>4.6447368421052628</v>
      </c>
      <c r="P78" s="118">
        <f t="shared" si="1"/>
        <v>4.2894736842105265</v>
      </c>
      <c r="Q78" s="118">
        <f t="shared" si="1"/>
        <v>4.0657894736842106</v>
      </c>
      <c r="R78" s="118">
        <f t="shared" si="1"/>
        <v>4.4605263157894735</v>
      </c>
      <c r="S78" s="118">
        <f t="shared" si="1"/>
        <v>4.4605263157894735</v>
      </c>
      <c r="T78" s="118">
        <f t="shared" si="1"/>
        <v>4.4736842105263159</v>
      </c>
      <c r="U78" s="118">
        <f t="shared" si="1"/>
        <v>3.3947368421052633</v>
      </c>
      <c r="V78" s="118">
        <f t="shared" si="1"/>
        <v>3.5</v>
      </c>
      <c r="W78" s="118">
        <f t="shared" si="1"/>
        <v>3.1184210526315788</v>
      </c>
      <c r="X78" s="118">
        <f t="shared" si="1"/>
        <v>3.3815789473684212</v>
      </c>
      <c r="Y78" s="118">
        <f t="shared" si="1"/>
        <v>3.3815789473684212</v>
      </c>
      <c r="Z78" s="118">
        <f t="shared" si="1"/>
        <v>4.0526315789473681</v>
      </c>
      <c r="AA78" s="118">
        <f t="shared" si="1"/>
        <v>4.0526315789473681</v>
      </c>
      <c r="AB78" s="118">
        <f t="shared" si="1"/>
        <v>3.986842105263158</v>
      </c>
      <c r="AC78" s="118">
        <f t="shared" si="1"/>
        <v>4.0657894736842106</v>
      </c>
      <c r="AD78" s="118">
        <f t="shared" si="1"/>
        <v>4.1052631578947372</v>
      </c>
      <c r="AE78" s="118">
        <f>AVERAGE(AE2:AE77)</f>
        <v>4.2894736842105265</v>
      </c>
      <c r="AF78" s="118">
        <f t="shared" si="1"/>
        <v>4.2631578947368425</v>
      </c>
      <c r="AG78" s="118">
        <f t="shared" si="1"/>
        <v>4.1710526315789478</v>
      </c>
      <c r="AH78" s="118">
        <f t="shared" si="1"/>
        <v>4.1578947368421053</v>
      </c>
      <c r="AI78" s="118">
        <f t="shared" si="1"/>
        <v>4.3157894736842106</v>
      </c>
      <c r="AJ78" s="105">
        <f>AVERAGE(K78:T78,AF78:AI78)</f>
        <v>4.363721804511278</v>
      </c>
      <c r="AK78" s="105">
        <f>AVERAGE(K78:T78,AF78:AI78)</f>
        <v>4.363721804511278</v>
      </c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92" customFormat="1">
      <c r="A79" s="13"/>
      <c r="B79" s="13"/>
      <c r="C79" s="13"/>
      <c r="D79" s="105">
        <f>STDEV(D2:D77)</f>
        <v>0.47295265146345866</v>
      </c>
      <c r="E79" s="105">
        <f t="shared" ref="E79:J79" si="2">STDEV(E2:E77)</f>
        <v>0.27144835701531844</v>
      </c>
      <c r="F79" s="105">
        <f t="shared" si="2"/>
        <v>0.29109593282157542</v>
      </c>
      <c r="G79" s="105">
        <f t="shared" si="2"/>
        <v>0.46244961792913941</v>
      </c>
      <c r="H79" s="105">
        <f t="shared" si="2"/>
        <v>0.37905700168485978</v>
      </c>
      <c r="I79" s="105">
        <f t="shared" si="2"/>
        <v>0.11470786693528089</v>
      </c>
      <c r="J79" s="105">
        <f t="shared" si="2"/>
        <v>0.16113631583445662</v>
      </c>
      <c r="K79" s="105">
        <f t="shared" ref="K79:P79" si="3">STDEV(K2:K77)</f>
        <v>0.50332229568471665</v>
      </c>
      <c r="L79" s="105">
        <f t="shared" si="3"/>
        <v>0.76811457478686085</v>
      </c>
      <c r="M79" s="105">
        <f t="shared" si="3"/>
        <v>0.56754318175615004</v>
      </c>
      <c r="N79" s="105">
        <f t="shared" si="3"/>
        <v>0.48177304112817937</v>
      </c>
      <c r="O79" s="105">
        <f t="shared" si="3"/>
        <v>0.48177304112817937</v>
      </c>
      <c r="P79" s="105">
        <f t="shared" si="3"/>
        <v>0.76272825171545278</v>
      </c>
      <c r="Q79" s="105">
        <f t="shared" ref="Q79:AI79" si="4">STDEV(Q2:Q77)</f>
        <v>0.8692606255247729</v>
      </c>
      <c r="R79" s="105">
        <f t="shared" si="4"/>
        <v>0.55234746247108291</v>
      </c>
      <c r="S79" s="105">
        <f t="shared" si="4"/>
        <v>0.50175131884720647</v>
      </c>
      <c r="T79" s="105">
        <f t="shared" si="4"/>
        <v>0.50262468995003573</v>
      </c>
      <c r="U79" s="105">
        <f t="shared" si="4"/>
        <v>0.89560329563813823</v>
      </c>
      <c r="V79" s="105">
        <f t="shared" si="4"/>
        <v>0.85634883857767519</v>
      </c>
      <c r="W79" s="105">
        <f t="shared" si="4"/>
        <v>0.95172972722523019</v>
      </c>
      <c r="X79" s="105">
        <f t="shared" si="4"/>
        <v>0.87889484032555221</v>
      </c>
      <c r="Y79" s="105">
        <f t="shared" si="4"/>
        <v>0.87889484032555221</v>
      </c>
      <c r="Z79" s="105">
        <f t="shared" si="4"/>
        <v>0.76410709270547172</v>
      </c>
      <c r="AA79" s="105">
        <f t="shared" si="4"/>
        <v>0.76410709270547172</v>
      </c>
      <c r="AB79" s="105">
        <f t="shared" si="4"/>
        <v>0.77448341583503788</v>
      </c>
      <c r="AC79" s="105">
        <f t="shared" si="4"/>
        <v>0.75428599908857696</v>
      </c>
      <c r="AD79" s="105">
        <f t="shared" si="4"/>
        <v>0.60175182854553455</v>
      </c>
      <c r="AE79" s="105">
        <f t="shared" si="4"/>
        <v>0.6494261974735166</v>
      </c>
      <c r="AF79" s="105">
        <f t="shared" si="4"/>
        <v>0.64017541455721982</v>
      </c>
      <c r="AG79" s="105">
        <f t="shared" si="4"/>
        <v>0.71903932010680061</v>
      </c>
      <c r="AH79" s="105">
        <f t="shared" si="4"/>
        <v>0.63356413153833968</v>
      </c>
      <c r="AI79" s="105">
        <f t="shared" si="4"/>
        <v>0.59353239318034368</v>
      </c>
      <c r="AJ79" s="105">
        <f>AVERAGE(K79:T79,AF79:AI79)</f>
        <v>0.6126821244553815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>
      <c r="K80" s="13"/>
      <c r="L80" s="13"/>
      <c r="M80" s="128">
        <f>STDEV(K2:M77)</f>
        <v>0.62897242110857876</v>
      </c>
      <c r="N80" s="13"/>
      <c r="O80" s="128">
        <f>STDEVA(N2:O77)</f>
        <v>0.48017511619182107</v>
      </c>
      <c r="P80" s="13"/>
      <c r="Q80" s="13"/>
      <c r="R80" s="13"/>
      <c r="S80" s="13"/>
      <c r="T80" s="128">
        <f>STDEVA(P3:T77)</f>
        <v>0.67083899367636701</v>
      </c>
      <c r="U80" s="13"/>
      <c r="V80" s="13"/>
      <c r="W80" s="13"/>
      <c r="X80" s="13"/>
      <c r="Y80" s="128">
        <f>STDEVA(U2:Y77)</f>
        <v>0.89713627313272604</v>
      </c>
      <c r="Z80" s="13"/>
      <c r="AA80" s="13"/>
      <c r="AB80" s="13"/>
      <c r="AC80" s="13"/>
      <c r="AD80" s="128">
        <f>STDEVA(Z2:AD77)</f>
        <v>0.7317657980317227</v>
      </c>
      <c r="AE80" s="128">
        <f>STDEVA(AE2:AE77)</f>
        <v>0.6494261974735166</v>
      </c>
      <c r="AF80" s="128">
        <f t="shared" ref="AF80:AI80" si="5">STDEVA(AF2:AF77)</f>
        <v>0.64017541455721982</v>
      </c>
      <c r="AG80" s="128">
        <f t="shared" si="5"/>
        <v>0.71903932010680061</v>
      </c>
      <c r="AH80" s="128">
        <f t="shared" si="5"/>
        <v>0.63356413153833968</v>
      </c>
      <c r="AI80" s="128">
        <f t="shared" si="5"/>
        <v>0.59353239318034368</v>
      </c>
      <c r="AJ80" s="67"/>
    </row>
    <row r="81" spans="2:36">
      <c r="K81" s="13"/>
      <c r="L81" s="13"/>
      <c r="M81" s="129">
        <f>AVERAGE(K2:M77)</f>
        <v>4.3815789473684212</v>
      </c>
      <c r="N81" s="13"/>
      <c r="O81" s="129">
        <f>AVERAGE(N2:O77)</f>
        <v>4.6447368421052628</v>
      </c>
      <c r="P81" s="13"/>
      <c r="Q81" s="13"/>
      <c r="R81" s="13"/>
      <c r="S81" s="13"/>
      <c r="T81" s="129">
        <f>AVERAGE(P2:T77)</f>
        <v>4.3499999999999996</v>
      </c>
      <c r="U81" s="13"/>
      <c r="V81" s="13"/>
      <c r="W81" s="13"/>
      <c r="X81" s="13"/>
      <c r="Y81" s="129">
        <f>AVERAGE(U2:Y77)</f>
        <v>3.3552631578947367</v>
      </c>
      <c r="Z81" s="13"/>
      <c r="AA81" s="13"/>
      <c r="AB81" s="13"/>
      <c r="AC81" s="13"/>
      <c r="AD81" s="129">
        <f>AVERAGE(Z2:AD77)</f>
        <v>4.0526315789473681</v>
      </c>
      <c r="AE81" s="129">
        <f>AVERAGE(AE2:AE77)</f>
        <v>4.2894736842105265</v>
      </c>
      <c r="AF81" s="129">
        <f t="shared" ref="AF81:AI81" si="6">AVERAGE(AF2:AF77)</f>
        <v>4.2631578947368425</v>
      </c>
      <c r="AG81" s="129">
        <f t="shared" si="6"/>
        <v>4.1710526315789478</v>
      </c>
      <c r="AH81" s="129">
        <f t="shared" si="6"/>
        <v>4.1578947368421053</v>
      </c>
      <c r="AI81" s="129">
        <f t="shared" si="6"/>
        <v>4.3157894736842106</v>
      </c>
      <c r="AJ81" s="128">
        <f>AVERAGE(M81,O81,T81,AF81,AI81)</f>
        <v>4.3910526315789484</v>
      </c>
    </row>
    <row r="82" spans="2:36">
      <c r="B82" s="120" t="s">
        <v>65</v>
      </c>
      <c r="C82" s="119">
        <f>COUNTIF(B2:B77,"บุคลากรผู้ปฎิบัติงานวิชาการระดับบัณฑิตศึกษา")</f>
        <v>38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2:36">
      <c r="B83" s="120" t="s">
        <v>77</v>
      </c>
      <c r="C83" s="119">
        <f>COUNTIF(B2:B77,"คณาจารย์บัณฑิตศึกษา")</f>
        <v>19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2:36">
      <c r="B84" s="120" t="s">
        <v>45</v>
      </c>
      <c r="C84" s="119">
        <f>COUNTIF(B2:B77,"เจ้าหน้าที่")</f>
        <v>3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2:36">
      <c r="B85" s="120" t="s">
        <v>74</v>
      </c>
      <c r="C85" s="119">
        <f>COUNTIF(B2:B77,"ผู้บริหาร")</f>
        <v>2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2:36">
      <c r="B86" s="120" t="s">
        <v>78</v>
      </c>
      <c r="C86" s="119">
        <f>COUNTIF(B2:B77,"ประธานหลักสูตร")</f>
        <v>14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2:36">
      <c r="C87" s="67">
        <f>SUM(C82:C86)</f>
        <v>76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2:36"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2:36" ht="48">
      <c r="B89" s="131" t="s">
        <v>87</v>
      </c>
      <c r="C89" s="130">
        <f>COUNTIF(C2:C77,"วิทยาลัยพลังงานทดแทนและสมาร์ตกริดเทคโนโนโลยี")</f>
        <v>8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2:36">
      <c r="B90" s="120" t="s">
        <v>57</v>
      </c>
      <c r="C90" s="119">
        <f>COUNTIF(C2:C77,"เภสัชศาสตร์")</f>
        <v>2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2:36">
      <c r="B91" s="120" t="s">
        <v>53</v>
      </c>
      <c r="C91" s="119">
        <f>COUNTIF(C2:C77,"วิทยาศาสตร์")</f>
        <v>15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36">
      <c r="B92" s="120" t="s">
        <v>79</v>
      </c>
      <c r="C92" s="119">
        <f>COUNTIF(C2:C79,"สหเวชศาสตร์")</f>
        <v>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2:36">
      <c r="B93" s="120" t="s">
        <v>59</v>
      </c>
      <c r="C93" s="119">
        <f>COUNTIF(C2:C80,"บริหารธุรกิจ")</f>
        <v>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2:36">
      <c r="B94" s="120" t="s">
        <v>61</v>
      </c>
      <c r="C94" s="119">
        <f>COUNTIF(C2:C80,"มนุษยศาสตร์")</f>
        <v>1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2:36">
      <c r="B95" s="120" t="s">
        <v>60</v>
      </c>
      <c r="C95" s="119">
        <f>COUNTIF(C2:C77,"ศึกษาศาสตร์")</f>
        <v>2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2:36">
      <c r="B96" s="120" t="s">
        <v>86</v>
      </c>
      <c r="C96" s="119">
        <f>COUNTIF(C2:C77,"ทันตแพทยศาสตร์")</f>
        <v>2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2:35">
      <c r="B97" s="120" t="s">
        <v>82</v>
      </c>
      <c r="C97" s="119">
        <f>COUNTIF(C2:C77,"วิทยาลัยเพื่อการค้นคว้าระดับรากฐาน")</f>
        <v>1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2:35">
      <c r="B98" s="120" t="s">
        <v>84</v>
      </c>
      <c r="C98" s="130">
        <f>COUNTIF(C2:C77,"วิทยาลัยโลจิสติกส์และโซ่อุปทาน")</f>
        <v>1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2:35">
      <c r="B99" s="120" t="s">
        <v>88</v>
      </c>
      <c r="C99" s="130">
        <f>COUNTIF(C2:C78,"เกษตรศาสตร์ ทรพัยากรธรรมชาติและสิ่งแวดล้อม")</f>
        <v>1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2:35">
      <c r="B100" s="120" t="s">
        <v>62</v>
      </c>
      <c r="C100" s="119">
        <f>COUNTIF(C2:C79,"วิทยาศาสตร์การแพทย์")</f>
        <v>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2:35">
      <c r="B101" s="120" t="s">
        <v>83</v>
      </c>
      <c r="C101" s="119">
        <f>COUNTIF(C2:C80,"กองบริการการศึกษา")</f>
        <v>1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2:35">
      <c r="B102" s="120" t="s">
        <v>81</v>
      </c>
      <c r="C102" s="119">
        <f>COUNTIF(C2:C81,"กองศึกษาทั่วไป")</f>
        <v>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2:35">
      <c r="B103" s="120" t="s">
        <v>56</v>
      </c>
      <c r="C103" s="119">
        <f>COUNTIF(C2:C82,"วิศวกรรมศาสตร์")</f>
        <v>3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2:35">
      <c r="B104" s="120" t="s">
        <v>80</v>
      </c>
      <c r="C104" s="119">
        <f>COUNTIF(C2:C83,"พยาบาลศาสตร์")</f>
        <v>6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2:35">
      <c r="B105" s="120" t="s">
        <v>64</v>
      </c>
      <c r="C105" s="119">
        <f>COUNTIF(C2:C84,"สถาปัตยกรรมศาสตร์")</f>
        <v>2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2:35">
      <c r="B106" s="120" t="s">
        <v>63</v>
      </c>
      <c r="C106" s="119">
        <f>COUNTIF(C3:C85,"สาธารณสุขศาสตร์")</f>
        <v>2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2:35">
      <c r="B107" s="120" t="s">
        <v>34</v>
      </c>
      <c r="C107" s="119">
        <f>COUNTIF(C2:C84,"ไม่ระบุ")</f>
        <v>18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2:35">
      <c r="C108" s="92">
        <f>SUM(C89:C107)</f>
        <v>76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5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2:35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1:35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1:35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1:35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1:35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1:35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1:35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1:35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1:35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1:35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1:35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1:35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1:35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1:35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1:35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1:35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1:35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1:35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1:35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1:35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1:35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1:35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1:35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1:35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1:35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1:35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1:35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1:35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1:35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1:35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1:35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1:35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1:35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1:35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1:35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1:35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1:35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1:35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1:35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1:35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1:35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1:35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1:35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1:35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1:35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1:35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1:35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1:35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1:35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1:35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1:35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1:35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1:35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1:35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1:35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1:35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1:35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1:35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1:35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1:35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1:35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1:35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1:35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1:35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1:35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1:35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1:35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1:35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1:35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1:35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1:35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1:35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1:35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1:35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1:35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1:35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1:35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1:35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1:35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1:35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1:35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1:35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1:35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1:35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1:35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1:35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1:35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1:35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1:35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1:35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1:35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1:35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1:35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1:35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1:35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1:35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1:35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1:35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1:35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1:35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1:35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1:35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1:35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1:35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1:35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1:35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1:35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1:35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1:35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1:35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1:35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1:35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1:35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1:35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1:35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1:35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1:35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1:35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1:35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1:35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1:35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1:35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1:35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1:35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1:35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1:35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1:35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1:35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1:35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1:35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1:35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1:35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1:35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1:35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1:35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1:35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1:35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1:35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1:35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1:35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</sheetData>
  <autoFilter ref="B1:B25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zoomScale="140" zoomScaleNormal="140" workbookViewId="0">
      <selection activeCell="F15" sqref="F15"/>
    </sheetView>
  </sheetViews>
  <sheetFormatPr defaultRowHeight="15"/>
  <cols>
    <col min="1" max="1" width="1.7109375" style="60" customWidth="1"/>
    <col min="2" max="4" width="9.140625" style="60"/>
    <col min="5" max="5" width="9.140625" style="60" customWidth="1"/>
    <col min="6" max="6" width="57.28515625" style="60" customWidth="1"/>
    <col min="7" max="16384" width="9.140625" style="60"/>
  </cols>
  <sheetData>
    <row r="1" spans="1:14" s="59" customFormat="1" ht="27.75">
      <c r="A1" s="142" t="s">
        <v>31</v>
      </c>
      <c r="B1" s="142"/>
      <c r="C1" s="142"/>
      <c r="D1" s="142"/>
      <c r="E1" s="142"/>
      <c r="F1" s="142"/>
    </row>
    <row r="2" spans="1:14" s="59" customFormat="1" ht="27.75">
      <c r="A2" s="142" t="s">
        <v>89</v>
      </c>
      <c r="B2" s="142"/>
      <c r="C2" s="142"/>
      <c r="D2" s="142"/>
      <c r="E2" s="142"/>
      <c r="F2" s="142"/>
    </row>
    <row r="3" spans="1:14" s="59" customFormat="1" ht="27.75">
      <c r="A3" s="142" t="s">
        <v>90</v>
      </c>
      <c r="B3" s="142"/>
      <c r="C3" s="142"/>
      <c r="D3" s="142"/>
      <c r="E3" s="142"/>
      <c r="F3" s="142"/>
    </row>
    <row r="4" spans="1:14" s="59" customFormat="1" ht="27.75">
      <c r="A4" s="142" t="s">
        <v>96</v>
      </c>
      <c r="B4" s="142"/>
      <c r="C4" s="142"/>
      <c r="D4" s="142"/>
      <c r="E4" s="142"/>
      <c r="F4" s="142"/>
    </row>
    <row r="5" spans="1:14" s="59" customFormat="1" ht="27.75">
      <c r="A5" s="145" t="s">
        <v>91</v>
      </c>
      <c r="B5" s="145"/>
      <c r="C5" s="145"/>
      <c r="D5" s="145"/>
      <c r="E5" s="145"/>
      <c r="F5" s="145"/>
      <c r="G5" s="84"/>
    </row>
    <row r="6" spans="1:14" ht="24">
      <c r="A6" s="143"/>
      <c r="B6" s="143"/>
      <c r="C6" s="143"/>
      <c r="D6" s="143"/>
      <c r="E6" s="143"/>
      <c r="F6" s="143"/>
    </row>
    <row r="7" spans="1:14" s="61" customFormat="1" ht="24">
      <c r="A7" s="80" t="s">
        <v>184</v>
      </c>
      <c r="B7" s="80"/>
      <c r="C7" s="80"/>
      <c r="D7" s="80"/>
      <c r="E7" s="80"/>
      <c r="F7" s="80"/>
    </row>
    <row r="8" spans="1:14" s="61" customFormat="1" ht="24">
      <c r="A8" s="144" t="s">
        <v>164</v>
      </c>
      <c r="B8" s="144"/>
      <c r="C8" s="144"/>
      <c r="D8" s="144"/>
      <c r="E8" s="144"/>
      <c r="F8" s="144"/>
    </row>
    <row r="9" spans="1:14" s="61" customFormat="1" ht="24">
      <c r="A9" s="80" t="s">
        <v>92</v>
      </c>
      <c r="B9" s="80"/>
      <c r="C9" s="80"/>
      <c r="D9" s="80"/>
      <c r="E9" s="80"/>
      <c r="F9" s="80"/>
    </row>
    <row r="10" spans="1:14" s="61" customFormat="1" ht="24">
      <c r="A10" s="144" t="s">
        <v>93</v>
      </c>
      <c r="B10" s="144"/>
      <c r="C10" s="144"/>
      <c r="D10" s="144"/>
      <c r="E10" s="144"/>
      <c r="F10" s="144"/>
    </row>
    <row r="11" spans="1:14" s="61" customFormat="1" ht="24">
      <c r="A11" s="14"/>
      <c r="B11" s="14" t="s">
        <v>94</v>
      </c>
      <c r="C11" s="14"/>
      <c r="D11" s="14"/>
      <c r="E11" s="14"/>
      <c r="F11" s="14"/>
    </row>
    <row r="12" spans="1:14" s="132" customFormat="1" ht="24">
      <c r="B12" s="133" t="s">
        <v>162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132" customFormat="1" ht="24">
      <c r="B13" s="133" t="s">
        <v>163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s="132" customFormat="1" ht="24">
      <c r="B14" s="133" t="s">
        <v>183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s="61" customFormat="1" ht="24">
      <c r="A15" s="14" t="s">
        <v>153</v>
      </c>
      <c r="B15" s="14"/>
      <c r="C15" s="14"/>
      <c r="D15" s="14"/>
      <c r="E15" s="14"/>
      <c r="F15" s="14"/>
    </row>
    <row r="16" spans="1:14" s="8" customFormat="1" ht="24">
      <c r="A16" s="14"/>
      <c r="B16" s="8" t="s">
        <v>182</v>
      </c>
      <c r="E16" s="108"/>
      <c r="F16" s="108"/>
      <c r="G16" s="108"/>
    </row>
    <row r="17" spans="1:10" s="8" customFormat="1" ht="24">
      <c r="A17" s="8" t="s">
        <v>156</v>
      </c>
      <c r="E17" s="108"/>
      <c r="F17" s="108"/>
      <c r="G17" s="108"/>
    </row>
    <row r="18" spans="1:10" s="8" customFormat="1" ht="24">
      <c r="B18" s="8" t="s">
        <v>155</v>
      </c>
      <c r="F18" s="108"/>
      <c r="G18" s="108"/>
      <c r="H18" s="108"/>
    </row>
    <row r="19" spans="1:10" s="8" customFormat="1" ht="24">
      <c r="A19" s="14"/>
      <c r="B19" s="8" t="s">
        <v>181</v>
      </c>
      <c r="E19" s="108"/>
      <c r="F19" s="108"/>
      <c r="G19" s="108"/>
    </row>
    <row r="20" spans="1:10" s="8" customFormat="1" ht="24">
      <c r="A20" s="8" t="s">
        <v>157</v>
      </c>
      <c r="E20" s="108"/>
      <c r="F20" s="108"/>
      <c r="G20" s="108"/>
    </row>
    <row r="21" spans="1:10" s="8" customFormat="1" ht="24">
      <c r="A21" s="14" t="s">
        <v>180</v>
      </c>
      <c r="B21" s="14"/>
      <c r="C21" s="14"/>
      <c r="D21" s="14"/>
      <c r="E21" s="14"/>
      <c r="F21" s="14"/>
    </row>
    <row r="22" spans="1:10" s="8" customFormat="1" ht="24">
      <c r="B22" s="14" t="s">
        <v>158</v>
      </c>
      <c r="C22" s="14"/>
      <c r="D22" s="14"/>
      <c r="E22" s="14"/>
      <c r="F22" s="14"/>
      <c r="G22" s="14"/>
      <c r="H22" s="14"/>
      <c r="I22" s="14"/>
      <c r="J22" s="14"/>
    </row>
    <row r="23" spans="1:10" s="8" customFormat="1" ht="24">
      <c r="B23" s="14" t="s">
        <v>160</v>
      </c>
      <c r="C23" s="14"/>
      <c r="D23" s="14"/>
      <c r="E23" s="14"/>
      <c r="F23" s="14"/>
      <c r="G23" s="14"/>
      <c r="H23" s="14"/>
      <c r="I23" s="14"/>
      <c r="J23" s="14"/>
    </row>
    <row r="24" spans="1:10" s="8" customFormat="1" ht="24">
      <c r="B24" s="14" t="s">
        <v>161</v>
      </c>
      <c r="C24" s="14"/>
      <c r="D24" s="14"/>
      <c r="E24" s="14"/>
      <c r="F24" s="14"/>
      <c r="G24" s="14"/>
      <c r="H24" s="14"/>
      <c r="I24" s="14"/>
      <c r="J24" s="14"/>
    </row>
    <row r="25" spans="1:10" s="8" customFormat="1" ht="24">
      <c r="A25" s="14" t="s">
        <v>179</v>
      </c>
      <c r="B25" s="14"/>
      <c r="C25" s="14"/>
      <c r="D25" s="14"/>
      <c r="E25" s="14"/>
      <c r="F25" s="14"/>
    </row>
    <row r="26" spans="1:10" s="63" customFormat="1" ht="24">
      <c r="A26" s="63" t="s">
        <v>165</v>
      </c>
    </row>
    <row r="27" spans="1:10" s="8" customFormat="1" ht="24">
      <c r="B27" s="63" t="s">
        <v>148</v>
      </c>
      <c r="C27" s="63"/>
      <c r="D27" s="63"/>
      <c r="E27" s="63"/>
      <c r="F27" s="63"/>
      <c r="G27" s="63"/>
      <c r="H27" s="63"/>
    </row>
    <row r="28" spans="1:10" s="8" customFormat="1" ht="24">
      <c r="B28" s="140" t="s">
        <v>149</v>
      </c>
      <c r="C28" s="141"/>
      <c r="D28" s="141"/>
      <c r="E28" s="141"/>
      <c r="F28" s="141"/>
      <c r="G28" s="141"/>
      <c r="H28" s="141"/>
    </row>
    <row r="29" spans="1:10" s="8" customFormat="1" ht="24">
      <c r="B29" s="140" t="s">
        <v>150</v>
      </c>
      <c r="C29" s="141"/>
      <c r="D29" s="141"/>
      <c r="E29" s="141"/>
      <c r="F29" s="141"/>
      <c r="G29" s="141"/>
      <c r="H29" s="141"/>
    </row>
    <row r="30" spans="1:10" s="8" customFormat="1" ht="24">
      <c r="B30" s="8" t="s">
        <v>151</v>
      </c>
    </row>
    <row r="31" spans="1:10" ht="24">
      <c r="A31" s="8"/>
      <c r="B31" s="8"/>
      <c r="C31" s="83" t="s">
        <v>178</v>
      </c>
      <c r="D31" s="8"/>
      <c r="E31" s="8"/>
      <c r="F31" s="8"/>
    </row>
  </sheetData>
  <mergeCells count="10">
    <mergeCell ref="B29:H29"/>
    <mergeCell ref="B28:H28"/>
    <mergeCell ref="A1:F1"/>
    <mergeCell ref="A2:F2"/>
    <mergeCell ref="A3:F3"/>
    <mergeCell ref="A6:F6"/>
    <mergeCell ref="A10:F10"/>
    <mergeCell ref="A5:F5"/>
    <mergeCell ref="A4:F4"/>
    <mergeCell ref="A8:F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2"/>
  <sheetViews>
    <sheetView tabSelected="1" topLeftCell="A156" zoomScale="140" zoomScaleNormal="140" workbookViewId="0">
      <selection activeCell="E176" sqref="E176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207" t="s">
        <v>2</v>
      </c>
      <c r="B1" s="207"/>
      <c r="C1" s="207"/>
      <c r="D1" s="207"/>
      <c r="E1" s="207"/>
      <c r="F1" s="207"/>
      <c r="G1" s="207"/>
      <c r="H1" s="207"/>
    </row>
    <row r="2" spans="1:9">
      <c r="B2" s="2"/>
      <c r="C2" s="2"/>
      <c r="D2" s="2"/>
      <c r="E2" s="2"/>
      <c r="F2" s="2"/>
      <c r="G2" s="2"/>
      <c r="H2" s="2"/>
    </row>
    <row r="3" spans="1:9" s="17" customFormat="1" ht="27.75">
      <c r="B3" s="142" t="s">
        <v>89</v>
      </c>
      <c r="C3" s="142"/>
      <c r="D3" s="142"/>
      <c r="E3" s="142"/>
      <c r="F3" s="142"/>
      <c r="G3" s="142"/>
      <c r="H3" s="142"/>
      <c r="I3" s="16"/>
    </row>
    <row r="4" spans="1:9" s="17" customFormat="1" ht="27.75">
      <c r="B4" s="142" t="s">
        <v>90</v>
      </c>
      <c r="C4" s="142"/>
      <c r="D4" s="142"/>
      <c r="E4" s="142"/>
      <c r="F4" s="142"/>
      <c r="G4" s="142"/>
      <c r="H4" s="142"/>
      <c r="I4" s="16"/>
    </row>
    <row r="5" spans="1:9" s="17" customFormat="1" ht="27.75">
      <c r="B5" s="142" t="s">
        <v>95</v>
      </c>
      <c r="C5" s="142"/>
      <c r="D5" s="142"/>
      <c r="E5" s="142"/>
      <c r="F5" s="142"/>
      <c r="G5" s="142"/>
      <c r="H5" s="142"/>
      <c r="I5" s="16"/>
    </row>
    <row r="6" spans="1:9" s="17" customFormat="1" ht="27.75">
      <c r="B6" s="145" t="s">
        <v>91</v>
      </c>
      <c r="C6" s="145"/>
      <c r="D6" s="145"/>
      <c r="E6" s="145"/>
      <c r="F6" s="145"/>
      <c r="G6" s="145"/>
      <c r="H6" s="145"/>
      <c r="I6" s="16"/>
    </row>
    <row r="7" spans="1:9">
      <c r="B7" s="175"/>
      <c r="C7" s="175"/>
      <c r="D7" s="175"/>
      <c r="E7" s="175"/>
      <c r="F7" s="175"/>
      <c r="G7" s="175"/>
      <c r="H7" s="175"/>
    </row>
    <row r="8" spans="1:9" s="8" customFormat="1" ht="24">
      <c r="B8" s="9" t="s">
        <v>39</v>
      </c>
      <c r="F8" s="18"/>
      <c r="G8" s="18"/>
      <c r="H8" s="18"/>
    </row>
    <row r="9" spans="1:9" s="8" customFormat="1" ht="24.75" thickBot="1">
      <c r="B9" s="19" t="s">
        <v>40</v>
      </c>
      <c r="C9" s="139"/>
      <c r="D9" s="139"/>
      <c r="E9" s="139"/>
      <c r="F9" s="72"/>
      <c r="G9" s="72"/>
      <c r="H9" s="18"/>
    </row>
    <row r="10" spans="1:9" s="8" customFormat="1" ht="25.5" thickTop="1" thickBot="1">
      <c r="B10" s="19"/>
      <c r="C10" s="176" t="s">
        <v>3</v>
      </c>
      <c r="D10" s="176"/>
      <c r="E10" s="176"/>
      <c r="F10" s="77" t="s">
        <v>4</v>
      </c>
      <c r="G10" s="77" t="s">
        <v>5</v>
      </c>
      <c r="H10" s="18"/>
    </row>
    <row r="11" spans="1:9" s="8" customFormat="1" ht="24.75" thickTop="1">
      <c r="B11" s="19"/>
      <c r="C11" s="208" t="s">
        <v>65</v>
      </c>
      <c r="D11" s="209"/>
      <c r="E11" s="210"/>
      <c r="F11" s="75">
        <f>คีย์ข้อมูล!C82</f>
        <v>38</v>
      </c>
      <c r="G11" s="76">
        <f>F11*100/F$15</f>
        <v>50</v>
      </c>
      <c r="H11" s="108"/>
    </row>
    <row r="12" spans="1:9" s="8" customFormat="1" ht="24">
      <c r="B12" s="19"/>
      <c r="C12" s="208" t="s">
        <v>77</v>
      </c>
      <c r="D12" s="209"/>
      <c r="E12" s="210"/>
      <c r="F12" s="75">
        <f>คีย์ข้อมูล!C83</f>
        <v>19</v>
      </c>
      <c r="G12" s="76">
        <f>F12*100/F$15</f>
        <v>25</v>
      </c>
      <c r="H12" s="108"/>
    </row>
    <row r="13" spans="1:9" s="8" customFormat="1" ht="24">
      <c r="B13" s="19"/>
      <c r="C13" s="208" t="s">
        <v>78</v>
      </c>
      <c r="D13" s="209"/>
      <c r="E13" s="210"/>
      <c r="F13" s="75">
        <v>16</v>
      </c>
      <c r="G13" s="76">
        <f>F13*100/F$15</f>
        <v>21.05263157894737</v>
      </c>
      <c r="H13" s="108"/>
    </row>
    <row r="14" spans="1:9" s="8" customFormat="1" ht="24">
      <c r="B14" s="19"/>
      <c r="C14" s="172" t="s">
        <v>45</v>
      </c>
      <c r="D14" s="173"/>
      <c r="E14" s="174"/>
      <c r="F14" s="75">
        <f>คีย์ข้อมูล!C84</f>
        <v>3</v>
      </c>
      <c r="G14" s="76">
        <f>F14*100/F$15</f>
        <v>3.9473684210526314</v>
      </c>
      <c r="H14" s="18"/>
    </row>
    <row r="15" spans="1:9" s="8" customFormat="1" ht="24.75" thickBot="1">
      <c r="B15" s="19"/>
      <c r="C15" s="183" t="s">
        <v>6</v>
      </c>
      <c r="D15" s="183"/>
      <c r="E15" s="183"/>
      <c r="F15" s="24">
        <f>SUM(F11:F14)</f>
        <v>76</v>
      </c>
      <c r="G15" s="58">
        <f>F15*100/F$15</f>
        <v>100</v>
      </c>
    </row>
    <row r="16" spans="1:9" s="8" customFormat="1" ht="24.75" thickTop="1">
      <c r="B16" s="19"/>
      <c r="C16" s="20"/>
      <c r="D16" s="20"/>
      <c r="E16" s="20"/>
      <c r="F16" s="21"/>
      <c r="G16" s="22"/>
    </row>
    <row r="17" spans="2:8" s="8" customFormat="1" ht="24">
      <c r="B17" s="19"/>
      <c r="C17" s="8" t="s">
        <v>137</v>
      </c>
      <c r="F17" s="18"/>
      <c r="G17" s="18"/>
    </row>
    <row r="18" spans="2:8" s="8" customFormat="1" ht="24">
      <c r="B18" s="8" t="s">
        <v>138</v>
      </c>
      <c r="F18" s="108"/>
      <c r="G18" s="108"/>
      <c r="H18" s="108"/>
    </row>
    <row r="19" spans="2:8" s="8" customFormat="1" ht="24">
      <c r="B19" s="8" t="s">
        <v>166</v>
      </c>
      <c r="F19" s="108"/>
      <c r="G19" s="108"/>
      <c r="H19" s="108"/>
    </row>
    <row r="20" spans="2:8" s="8" customFormat="1" ht="24">
      <c r="F20" s="108"/>
      <c r="G20" s="108"/>
      <c r="H20" s="108"/>
    </row>
    <row r="21" spans="2:8" s="8" customFormat="1" ht="24">
      <c r="F21" s="108"/>
      <c r="G21" s="108"/>
      <c r="H21" s="108"/>
    </row>
    <row r="22" spans="2:8" s="8" customFormat="1" ht="24">
      <c r="F22" s="108"/>
      <c r="G22" s="108"/>
      <c r="H22" s="108"/>
    </row>
    <row r="23" spans="2:8" s="8" customFormat="1" ht="24">
      <c r="F23" s="108"/>
      <c r="G23" s="108"/>
      <c r="H23" s="108"/>
    </row>
    <row r="24" spans="2:8" s="8" customFormat="1" ht="24">
      <c r="F24" s="108"/>
      <c r="G24" s="108"/>
      <c r="H24" s="108"/>
    </row>
    <row r="25" spans="2:8" s="8" customFormat="1" ht="24">
      <c r="F25" s="108"/>
      <c r="G25" s="108"/>
      <c r="H25" s="108"/>
    </row>
    <row r="26" spans="2:8" s="8" customFormat="1" ht="24">
      <c r="F26" s="108"/>
      <c r="G26" s="108"/>
      <c r="H26" s="108"/>
    </row>
    <row r="27" spans="2:8" s="8" customFormat="1" ht="24">
      <c r="F27" s="108"/>
      <c r="G27" s="108"/>
      <c r="H27" s="108"/>
    </row>
    <row r="28" spans="2:8" s="8" customFormat="1" ht="24">
      <c r="F28" s="108"/>
      <c r="G28" s="108"/>
      <c r="H28" s="108"/>
    </row>
    <row r="29" spans="2:8" s="8" customFormat="1" ht="24">
      <c r="F29" s="108"/>
      <c r="G29" s="108"/>
      <c r="H29" s="108"/>
    </row>
    <row r="30" spans="2:8" s="8" customFormat="1" ht="24">
      <c r="F30" s="108"/>
      <c r="G30" s="108"/>
      <c r="H30" s="108"/>
    </row>
    <row r="31" spans="2:8" s="8" customFormat="1" ht="24">
      <c r="F31" s="108"/>
      <c r="G31" s="108"/>
      <c r="H31" s="108"/>
    </row>
    <row r="32" spans="2:8" s="8" customFormat="1" ht="24">
      <c r="F32" s="108"/>
      <c r="G32" s="108"/>
      <c r="H32" s="108"/>
    </row>
    <row r="33" spans="1:8" s="8" customFormat="1" ht="24">
      <c r="A33" s="207" t="s">
        <v>33</v>
      </c>
      <c r="B33" s="207"/>
      <c r="C33" s="207"/>
      <c r="D33" s="207"/>
      <c r="E33" s="207"/>
      <c r="F33" s="207"/>
      <c r="G33" s="207"/>
      <c r="H33" s="207"/>
    </row>
    <row r="34" spans="1:8" s="8" customFormat="1" ht="24">
      <c r="A34" s="109"/>
      <c r="B34" s="109"/>
      <c r="C34" s="109"/>
      <c r="D34" s="109"/>
      <c r="E34" s="109"/>
      <c r="F34" s="109"/>
      <c r="G34" s="109"/>
      <c r="H34" s="109"/>
    </row>
    <row r="35" spans="1:8" s="8" customFormat="1" ht="24.75" thickBot="1">
      <c r="A35" s="19" t="s">
        <v>97</v>
      </c>
      <c r="C35" s="139"/>
      <c r="D35" s="139"/>
      <c r="E35" s="72"/>
      <c r="F35" s="72"/>
      <c r="G35" s="78"/>
    </row>
    <row r="36" spans="1:8" ht="25.5" thickTop="1" thickBot="1">
      <c r="C36" s="176" t="s">
        <v>147</v>
      </c>
      <c r="D36" s="176"/>
      <c r="E36" s="176"/>
      <c r="F36" s="136" t="s">
        <v>4</v>
      </c>
      <c r="G36" s="115" t="s">
        <v>5</v>
      </c>
      <c r="H36" s="1"/>
    </row>
    <row r="37" spans="1:8" ht="24.75" thickTop="1">
      <c r="C37" s="151" t="s">
        <v>98</v>
      </c>
      <c r="D37" s="151"/>
      <c r="E37" s="151"/>
      <c r="F37" s="75">
        <f>คีย์ข้อมูล!C91</f>
        <v>15</v>
      </c>
      <c r="G37" s="76">
        <f>F37*100/F$56</f>
        <v>19.736842105263158</v>
      </c>
      <c r="H37" s="1"/>
    </row>
    <row r="38" spans="1:8" ht="24">
      <c r="C38" s="152" t="s">
        <v>154</v>
      </c>
      <c r="D38" s="152"/>
      <c r="E38" s="152"/>
      <c r="F38" s="135">
        <f>คีย์ข้อมูล!C89</f>
        <v>8</v>
      </c>
      <c r="G38" s="76">
        <f t="shared" ref="G38:G56" si="0">F38*100/F$56</f>
        <v>10.526315789473685</v>
      </c>
      <c r="H38" s="1"/>
    </row>
    <row r="39" spans="1:8" ht="24">
      <c r="C39" s="152" t="s">
        <v>99</v>
      </c>
      <c r="D39" s="152"/>
      <c r="E39" s="152"/>
      <c r="F39" s="135">
        <f>คีย์ข้อมูล!C104</f>
        <v>6</v>
      </c>
      <c r="G39" s="76">
        <f t="shared" si="0"/>
        <v>7.8947368421052628</v>
      </c>
      <c r="H39" s="1"/>
    </row>
    <row r="40" spans="1:8" ht="24">
      <c r="C40" s="152" t="s">
        <v>141</v>
      </c>
      <c r="D40" s="152"/>
      <c r="E40" s="152"/>
      <c r="F40" s="135">
        <f>คีย์ข้อมูล!C93</f>
        <v>4</v>
      </c>
      <c r="G40" s="76">
        <f t="shared" si="0"/>
        <v>5.2631578947368425</v>
      </c>
      <c r="H40" s="1"/>
    </row>
    <row r="41" spans="1:8" ht="24">
      <c r="C41" s="152" t="s">
        <v>100</v>
      </c>
      <c r="D41" s="152"/>
      <c r="E41" s="152"/>
      <c r="F41" s="135">
        <f>คีย์ข้อมูล!C100</f>
        <v>4</v>
      </c>
      <c r="G41" s="76">
        <f t="shared" si="0"/>
        <v>5.2631578947368425</v>
      </c>
      <c r="H41" s="1"/>
    </row>
    <row r="42" spans="1:8" ht="24">
      <c r="C42" s="152" t="s">
        <v>101</v>
      </c>
      <c r="D42" s="152"/>
      <c r="E42" s="152"/>
      <c r="F42" s="135">
        <f>คีย์ข้อมูล!C103</f>
        <v>3</v>
      </c>
      <c r="G42" s="76">
        <f t="shared" si="0"/>
        <v>3.9473684210526314</v>
      </c>
      <c r="H42" s="1"/>
    </row>
    <row r="43" spans="1:8" ht="24">
      <c r="C43" s="152" t="s">
        <v>102</v>
      </c>
      <c r="D43" s="152"/>
      <c r="E43" s="152"/>
      <c r="F43" s="135">
        <v>2</v>
      </c>
      <c r="G43" s="76">
        <f t="shared" si="0"/>
        <v>2.6315789473684212</v>
      </c>
      <c r="H43" s="1"/>
    </row>
    <row r="44" spans="1:8" ht="24">
      <c r="C44" s="152" t="s">
        <v>103</v>
      </c>
      <c r="D44" s="152"/>
      <c r="E44" s="152"/>
      <c r="F44" s="135">
        <f>คีย์ข้อมูล!C90</f>
        <v>2</v>
      </c>
      <c r="G44" s="76">
        <f t="shared" si="0"/>
        <v>2.6315789473684212</v>
      </c>
      <c r="H44" s="1"/>
    </row>
    <row r="45" spans="1:8" ht="24">
      <c r="C45" s="172" t="s">
        <v>104</v>
      </c>
      <c r="D45" s="173" t="s">
        <v>60</v>
      </c>
      <c r="E45" s="174" t="s">
        <v>60</v>
      </c>
      <c r="F45" s="135">
        <f>คีย์ข้อมูล!C92</f>
        <v>2</v>
      </c>
      <c r="G45" s="76">
        <f t="shared" si="0"/>
        <v>2.6315789473684212</v>
      </c>
      <c r="H45" s="1"/>
    </row>
    <row r="46" spans="1:8" ht="24">
      <c r="C46" s="172" t="s">
        <v>105</v>
      </c>
      <c r="D46" s="173" t="s">
        <v>86</v>
      </c>
      <c r="E46" s="174" t="s">
        <v>86</v>
      </c>
      <c r="F46" s="135">
        <v>2</v>
      </c>
      <c r="G46" s="76">
        <f t="shared" si="0"/>
        <v>2.6315789473684212</v>
      </c>
      <c r="H46" s="1"/>
    </row>
    <row r="47" spans="1:8" ht="24">
      <c r="C47" s="152" t="s">
        <v>106</v>
      </c>
      <c r="D47" s="152" t="s">
        <v>64</v>
      </c>
      <c r="E47" s="152" t="s">
        <v>64</v>
      </c>
      <c r="F47" s="135">
        <v>2</v>
      </c>
      <c r="G47" s="76">
        <f t="shared" si="0"/>
        <v>2.6315789473684212</v>
      </c>
      <c r="H47" s="1"/>
    </row>
    <row r="48" spans="1:8" ht="24">
      <c r="C48" s="152" t="s">
        <v>107</v>
      </c>
      <c r="D48" s="152" t="s">
        <v>63</v>
      </c>
      <c r="E48" s="152" t="s">
        <v>63</v>
      </c>
      <c r="F48" s="135">
        <f>คีย์ข้อมูล!C95</f>
        <v>2</v>
      </c>
      <c r="G48" s="76">
        <f t="shared" si="0"/>
        <v>2.6315789473684212</v>
      </c>
      <c r="H48" s="1"/>
    </row>
    <row r="49" spans="1:8" ht="24">
      <c r="C49" s="152" t="s">
        <v>108</v>
      </c>
      <c r="D49" s="152" t="s">
        <v>61</v>
      </c>
      <c r="E49" s="152" t="s">
        <v>61</v>
      </c>
      <c r="F49" s="135">
        <v>1</v>
      </c>
      <c r="G49" s="76">
        <f t="shared" si="0"/>
        <v>1.3157894736842106</v>
      </c>
      <c r="H49" s="1"/>
    </row>
    <row r="50" spans="1:8" ht="24">
      <c r="C50" s="172" t="s">
        <v>82</v>
      </c>
      <c r="D50" s="173" t="s">
        <v>82</v>
      </c>
      <c r="E50" s="174" t="s">
        <v>82</v>
      </c>
      <c r="F50" s="135">
        <v>1</v>
      </c>
      <c r="G50" s="76">
        <f t="shared" si="0"/>
        <v>1.3157894736842106</v>
      </c>
      <c r="H50" s="1"/>
    </row>
    <row r="51" spans="1:8" ht="24">
      <c r="C51" s="172" t="s">
        <v>84</v>
      </c>
      <c r="D51" s="173" t="s">
        <v>84</v>
      </c>
      <c r="E51" s="174" t="s">
        <v>84</v>
      </c>
      <c r="F51" s="135">
        <v>1</v>
      </c>
      <c r="G51" s="76">
        <f t="shared" si="0"/>
        <v>1.3157894736842106</v>
      </c>
      <c r="H51" s="1"/>
    </row>
    <row r="52" spans="1:8" ht="24">
      <c r="C52" s="172" t="s">
        <v>109</v>
      </c>
      <c r="D52" s="173" t="s">
        <v>88</v>
      </c>
      <c r="E52" s="174" t="s">
        <v>88</v>
      </c>
      <c r="F52" s="135">
        <v>1</v>
      </c>
      <c r="G52" s="76">
        <f t="shared" si="0"/>
        <v>1.3157894736842106</v>
      </c>
      <c r="H52" s="1"/>
    </row>
    <row r="53" spans="1:8" ht="24">
      <c r="C53" s="172" t="s">
        <v>83</v>
      </c>
      <c r="D53" s="173"/>
      <c r="E53" s="174"/>
      <c r="F53" s="135">
        <v>1</v>
      </c>
      <c r="G53" s="76">
        <f t="shared" si="0"/>
        <v>1.3157894736842106</v>
      </c>
      <c r="H53" s="1"/>
    </row>
    <row r="54" spans="1:8" ht="24">
      <c r="C54" s="172" t="s">
        <v>81</v>
      </c>
      <c r="D54" s="173"/>
      <c r="E54" s="174"/>
      <c r="F54" s="135">
        <v>1</v>
      </c>
      <c r="G54" s="76">
        <f t="shared" si="0"/>
        <v>1.3157894736842106</v>
      </c>
      <c r="H54" s="1"/>
    </row>
    <row r="55" spans="1:8" ht="24">
      <c r="C55" s="172" t="s">
        <v>34</v>
      </c>
      <c r="D55" s="173"/>
      <c r="E55" s="174"/>
      <c r="F55" s="135">
        <v>18</v>
      </c>
      <c r="G55" s="76">
        <f t="shared" si="0"/>
        <v>23.684210526315791</v>
      </c>
      <c r="H55" s="1"/>
    </row>
    <row r="56" spans="1:8" ht="24.75" thickBot="1">
      <c r="C56" s="184" t="s">
        <v>6</v>
      </c>
      <c r="D56" s="185"/>
      <c r="E56" s="186"/>
      <c r="F56" s="24">
        <f>SUM(F37:F55)</f>
        <v>76</v>
      </c>
      <c r="G56" s="58">
        <f t="shared" si="0"/>
        <v>100</v>
      </c>
      <c r="H56" s="1"/>
    </row>
    <row r="57" spans="1:8" ht="24" thickTop="1">
      <c r="C57" s="4"/>
      <c r="D57" s="4"/>
      <c r="E57" s="5"/>
      <c r="G57" s="1"/>
      <c r="H57" s="1"/>
    </row>
    <row r="58" spans="1:8" s="8" customFormat="1" ht="24">
      <c r="A58" s="14"/>
      <c r="B58" s="8" t="s">
        <v>146</v>
      </c>
      <c r="E58" s="78"/>
      <c r="F58" s="78"/>
      <c r="G58" s="78"/>
    </row>
    <row r="59" spans="1:8" s="8" customFormat="1" ht="24">
      <c r="A59" s="8" t="s">
        <v>110</v>
      </c>
      <c r="E59" s="78"/>
      <c r="F59" s="78"/>
      <c r="G59" s="78"/>
    </row>
    <row r="60" spans="1:8" s="8" customFormat="1" ht="24">
      <c r="B60" s="8" t="s">
        <v>111</v>
      </c>
      <c r="F60" s="78"/>
      <c r="G60" s="78"/>
      <c r="H60" s="78"/>
    </row>
    <row r="61" spans="1:8" s="8" customFormat="1" ht="24">
      <c r="F61" s="78"/>
      <c r="G61" s="78"/>
      <c r="H61" s="78"/>
    </row>
    <row r="62" spans="1:8" s="8" customFormat="1" ht="24">
      <c r="F62" s="78"/>
      <c r="G62" s="78"/>
      <c r="H62" s="78"/>
    </row>
    <row r="63" spans="1:8" s="8" customFormat="1" ht="24">
      <c r="F63" s="78"/>
      <c r="G63" s="78"/>
      <c r="H63" s="78"/>
    </row>
    <row r="64" spans="1:8" s="8" customFormat="1" ht="24">
      <c r="F64" s="78"/>
      <c r="G64" s="78"/>
      <c r="H64" s="78"/>
    </row>
    <row r="65" spans="1:8" s="8" customFormat="1" ht="24">
      <c r="F65" s="78"/>
      <c r="G65" s="78"/>
      <c r="H65" s="78"/>
    </row>
    <row r="66" spans="1:8" s="8" customFormat="1" ht="24">
      <c r="A66" s="207" t="s">
        <v>32</v>
      </c>
      <c r="B66" s="207"/>
      <c r="C66" s="207"/>
      <c r="D66" s="207"/>
      <c r="E66" s="207"/>
      <c r="F66" s="207"/>
      <c r="G66" s="207"/>
      <c r="H66" s="207"/>
    </row>
    <row r="67" spans="1:8" s="8" customFormat="1" ht="24">
      <c r="A67" s="79"/>
      <c r="B67" s="79"/>
      <c r="C67" s="79"/>
      <c r="D67" s="79"/>
      <c r="E67" s="79"/>
      <c r="F67" s="79"/>
      <c r="G67" s="79"/>
      <c r="H67" s="79"/>
    </row>
    <row r="68" spans="1:8" s="8" customFormat="1" ht="24">
      <c r="A68" s="19" t="s">
        <v>49</v>
      </c>
      <c r="E68" s="78"/>
      <c r="F68" s="78"/>
      <c r="G68" s="78"/>
    </row>
    <row r="69" spans="1:8" s="8" customFormat="1" ht="24.75" thickBot="1">
      <c r="B69" s="8" t="s">
        <v>50</v>
      </c>
      <c r="F69" s="18"/>
      <c r="G69" s="18"/>
      <c r="H69" s="18"/>
    </row>
    <row r="70" spans="1:8" s="8" customFormat="1" ht="24.75" thickTop="1">
      <c r="C70" s="168" t="s">
        <v>7</v>
      </c>
      <c r="D70" s="168"/>
      <c r="E70" s="168"/>
      <c r="F70" s="134" t="s">
        <v>4</v>
      </c>
      <c r="G70" s="137" t="s">
        <v>5</v>
      </c>
      <c r="H70" s="68"/>
    </row>
    <row r="71" spans="1:8" s="8" customFormat="1" ht="24">
      <c r="C71" s="172" t="s">
        <v>8</v>
      </c>
      <c r="D71" s="173"/>
      <c r="E71" s="174"/>
      <c r="F71" s="135">
        <v>53</v>
      </c>
      <c r="G71" s="76">
        <f>F71*100/F$78</f>
        <v>49.532710280373834</v>
      </c>
      <c r="H71" s="108"/>
    </row>
    <row r="72" spans="1:8" s="8" customFormat="1" ht="24">
      <c r="C72" s="172" t="s">
        <v>48</v>
      </c>
      <c r="D72" s="173"/>
      <c r="E72" s="174"/>
      <c r="F72" s="135">
        <v>25</v>
      </c>
      <c r="G72" s="76">
        <f t="shared" ref="G72:G78" si="1">F72*100/F$78</f>
        <v>23.364485981308412</v>
      </c>
      <c r="H72" s="108"/>
    </row>
    <row r="73" spans="1:8" s="8" customFormat="1" ht="24">
      <c r="C73" s="110" t="s">
        <v>76</v>
      </c>
      <c r="D73" s="111"/>
      <c r="E73" s="112"/>
      <c r="F73" s="135">
        <v>13</v>
      </c>
      <c r="G73" s="76">
        <f t="shared" si="1"/>
        <v>12.149532710280374</v>
      </c>
      <c r="H73" s="108"/>
    </row>
    <row r="74" spans="1:8" s="8" customFormat="1" ht="24">
      <c r="C74" s="172" t="s">
        <v>113</v>
      </c>
      <c r="D74" s="173"/>
      <c r="E74" s="174"/>
      <c r="F74" s="135">
        <v>7</v>
      </c>
      <c r="G74" s="76">
        <f t="shared" si="1"/>
        <v>6.5420560747663554</v>
      </c>
      <c r="H74" s="108"/>
    </row>
    <row r="75" spans="1:8" s="8" customFormat="1" ht="24">
      <c r="C75" s="172" t="s">
        <v>112</v>
      </c>
      <c r="D75" s="173"/>
      <c r="E75" s="174"/>
      <c r="F75" s="81">
        <v>6</v>
      </c>
      <c r="G75" s="76">
        <f t="shared" si="1"/>
        <v>5.6074766355140184</v>
      </c>
      <c r="H75" s="68"/>
    </row>
    <row r="76" spans="1:8" s="8" customFormat="1" ht="24">
      <c r="C76" s="152" t="s">
        <v>114</v>
      </c>
      <c r="D76" s="152"/>
      <c r="E76" s="152"/>
      <c r="F76" s="23">
        <v>2</v>
      </c>
      <c r="G76" s="76">
        <f t="shared" si="1"/>
        <v>1.8691588785046729</v>
      </c>
      <c r="H76" s="68"/>
    </row>
    <row r="77" spans="1:8" s="8" customFormat="1" ht="24">
      <c r="C77" s="152" t="s">
        <v>58</v>
      </c>
      <c r="D77" s="152"/>
      <c r="E77" s="152"/>
      <c r="F77" s="82">
        <v>1</v>
      </c>
      <c r="G77" s="76">
        <f t="shared" si="1"/>
        <v>0.93457943925233644</v>
      </c>
      <c r="H77" s="78"/>
    </row>
    <row r="78" spans="1:8" s="8" customFormat="1" ht="24.75" thickBot="1">
      <c r="C78" s="169" t="s">
        <v>6</v>
      </c>
      <c r="D78" s="170"/>
      <c r="E78" s="171"/>
      <c r="F78" s="24">
        <f>SUM(F71:F77)</f>
        <v>107</v>
      </c>
      <c r="G78" s="58">
        <f t="shared" si="1"/>
        <v>100</v>
      </c>
      <c r="H78" s="68"/>
    </row>
    <row r="79" spans="1:8" s="8" customFormat="1" ht="24.75" thickTop="1">
      <c r="F79" s="68"/>
      <c r="G79" s="68"/>
      <c r="H79" s="68"/>
    </row>
    <row r="80" spans="1:8" s="8" customFormat="1" ht="24">
      <c r="A80" s="14"/>
      <c r="B80" s="8" t="s">
        <v>51</v>
      </c>
      <c r="E80" s="108"/>
      <c r="F80" s="108"/>
      <c r="G80" s="108"/>
    </row>
    <row r="81" spans="1:9" s="8" customFormat="1" ht="24">
      <c r="A81" s="8" t="s">
        <v>116</v>
      </c>
      <c r="E81" s="108"/>
      <c r="F81" s="108"/>
      <c r="G81" s="108"/>
    </row>
    <row r="82" spans="1:9" s="8" customFormat="1" ht="24">
      <c r="B82" s="8" t="s">
        <v>115</v>
      </c>
      <c r="F82" s="108"/>
      <c r="G82" s="108"/>
      <c r="H82" s="108"/>
    </row>
    <row r="83" spans="1:9">
      <c r="B83" s="3"/>
      <c r="C83" s="3"/>
      <c r="D83" s="3"/>
      <c r="E83" s="3"/>
      <c r="I83" s="6"/>
    </row>
    <row r="84" spans="1:9">
      <c r="B84" s="3"/>
      <c r="C84" s="3"/>
      <c r="D84" s="3"/>
      <c r="E84" s="3"/>
      <c r="I84" s="6"/>
    </row>
    <row r="85" spans="1:9">
      <c r="B85" s="3"/>
      <c r="C85" s="3"/>
      <c r="D85" s="3"/>
      <c r="E85" s="3"/>
      <c r="I85" s="6"/>
    </row>
    <row r="86" spans="1:9">
      <c r="B86" s="3"/>
      <c r="C86" s="3"/>
      <c r="D86" s="3"/>
      <c r="E86" s="3"/>
      <c r="I86" s="6"/>
    </row>
    <row r="87" spans="1:9">
      <c r="B87" s="3"/>
      <c r="C87" s="3"/>
      <c r="D87" s="3"/>
      <c r="E87" s="3"/>
      <c r="I87" s="6"/>
    </row>
    <row r="88" spans="1:9">
      <c r="B88" s="3"/>
      <c r="C88" s="3"/>
      <c r="D88" s="3"/>
      <c r="E88" s="3"/>
      <c r="I88" s="6"/>
    </row>
    <row r="89" spans="1:9">
      <c r="B89" s="3"/>
      <c r="C89" s="3"/>
      <c r="D89" s="3"/>
      <c r="E89" s="3"/>
      <c r="I89" s="6"/>
    </row>
    <row r="90" spans="1:9">
      <c r="B90" s="3"/>
      <c r="C90" s="3"/>
      <c r="D90" s="3"/>
      <c r="E90" s="3"/>
      <c r="I90" s="6"/>
    </row>
    <row r="91" spans="1:9">
      <c r="B91" s="3"/>
      <c r="C91" s="3"/>
      <c r="D91" s="3"/>
      <c r="E91" s="3"/>
      <c r="I91" s="6"/>
    </row>
    <row r="92" spans="1:9">
      <c r="B92" s="3"/>
      <c r="C92" s="3"/>
      <c r="D92" s="3"/>
      <c r="E92" s="3"/>
      <c r="I92" s="6"/>
    </row>
    <row r="93" spans="1:9">
      <c r="B93" s="3"/>
      <c r="C93" s="3"/>
      <c r="D93" s="3"/>
      <c r="E93" s="3"/>
      <c r="I93" s="6"/>
    </row>
    <row r="94" spans="1:9">
      <c r="B94" s="3"/>
      <c r="C94" s="3"/>
      <c r="D94" s="3"/>
      <c r="E94" s="3"/>
      <c r="I94" s="6"/>
    </row>
    <row r="95" spans="1:9">
      <c r="B95" s="3"/>
      <c r="C95" s="3"/>
      <c r="D95" s="3"/>
      <c r="E95" s="3"/>
      <c r="I95" s="6"/>
    </row>
    <row r="96" spans="1:9">
      <c r="B96" s="3"/>
      <c r="C96" s="3"/>
      <c r="D96" s="3"/>
      <c r="E96" s="3"/>
      <c r="I96" s="6"/>
    </row>
    <row r="97" spans="1:9">
      <c r="B97" s="3"/>
      <c r="C97" s="3"/>
      <c r="D97" s="3"/>
      <c r="E97" s="3"/>
      <c r="I97" s="6"/>
    </row>
    <row r="98" spans="1:9">
      <c r="B98" s="3"/>
      <c r="C98" s="3"/>
      <c r="D98" s="3"/>
      <c r="E98" s="3"/>
      <c r="I98" s="6"/>
    </row>
    <row r="99" spans="1:9">
      <c r="B99" s="3"/>
      <c r="C99" s="3"/>
      <c r="D99" s="3"/>
      <c r="E99" s="3"/>
      <c r="I99" s="6"/>
    </row>
    <row r="100" spans="1:9">
      <c r="A100" s="207" t="s">
        <v>44</v>
      </c>
      <c r="B100" s="207"/>
      <c r="C100" s="207"/>
      <c r="D100" s="207"/>
      <c r="E100" s="207"/>
      <c r="F100" s="207"/>
      <c r="G100" s="207"/>
      <c r="H100" s="207"/>
      <c r="I100" s="116"/>
    </row>
    <row r="101" spans="1:9">
      <c r="A101" s="109"/>
      <c r="B101" s="109"/>
      <c r="C101" s="109"/>
      <c r="D101" s="109"/>
      <c r="E101" s="109"/>
      <c r="F101" s="109"/>
      <c r="G101" s="109"/>
      <c r="H101" s="109"/>
      <c r="I101" s="116"/>
    </row>
    <row r="102" spans="1:9" s="8" customFormat="1" ht="24">
      <c r="B102" s="9" t="s">
        <v>41</v>
      </c>
      <c r="F102" s="18"/>
      <c r="G102" s="18"/>
      <c r="H102" s="18"/>
    </row>
    <row r="103" spans="1:9" s="14" customFormat="1" ht="25.5" customHeight="1" thickBot="1">
      <c r="B103" s="57" t="s">
        <v>117</v>
      </c>
      <c r="F103" s="72"/>
      <c r="G103" s="72"/>
      <c r="H103" s="72"/>
    </row>
    <row r="104" spans="1:9" s="8" customFormat="1" ht="24.75" thickTop="1">
      <c r="B104" s="187" t="s">
        <v>9</v>
      </c>
      <c r="C104" s="188"/>
      <c r="D104" s="188"/>
      <c r="E104" s="189"/>
      <c r="F104" s="193"/>
      <c r="G104" s="195" t="s">
        <v>10</v>
      </c>
      <c r="H104" s="195" t="s">
        <v>11</v>
      </c>
    </row>
    <row r="105" spans="1:9" s="8" customFormat="1" ht="24.75" thickBot="1">
      <c r="B105" s="190"/>
      <c r="C105" s="191"/>
      <c r="D105" s="191"/>
      <c r="E105" s="192"/>
      <c r="F105" s="194"/>
      <c r="G105" s="196"/>
      <c r="H105" s="196"/>
    </row>
    <row r="106" spans="1:9" s="8" customFormat="1" ht="24.75" thickTop="1">
      <c r="B106" s="25" t="s">
        <v>28</v>
      </c>
      <c r="C106" s="26"/>
      <c r="D106" s="26"/>
      <c r="E106" s="27"/>
      <c r="F106" s="71"/>
      <c r="G106" s="20"/>
      <c r="H106" s="71"/>
      <c r="I106" s="10"/>
    </row>
    <row r="107" spans="1:9" s="8" customFormat="1" ht="24">
      <c r="B107" s="148" t="s">
        <v>122</v>
      </c>
      <c r="C107" s="149"/>
      <c r="D107" s="149"/>
      <c r="E107" s="150"/>
      <c r="F107" s="28">
        <f>คีย์ข้อมูล!U78</f>
        <v>3.3947368421052633</v>
      </c>
      <c r="G107" s="28">
        <f>คีย์ข้อมูล!U79</f>
        <v>0.89560329563813823</v>
      </c>
      <c r="H107" s="86" t="str">
        <f t="shared" ref="H107" si="2">IF(F107&gt;4.5,"มากที่สุด",IF(F107&gt;3.5,"มาก",IF(F107&gt;2.5,"ปานกลาง",IF(F107&gt;1.5,"น้อย",IF(F107&lt;=1.5,"น้อยที่สุด")))))</f>
        <v>ปานกลาง</v>
      </c>
      <c r="I107" s="10"/>
    </row>
    <row r="108" spans="1:9" s="8" customFormat="1" ht="24">
      <c r="B108" s="148" t="s">
        <v>123</v>
      </c>
      <c r="C108" s="149"/>
      <c r="D108" s="149"/>
      <c r="E108" s="150"/>
      <c r="F108" s="28">
        <f>คีย์ข้อมูล!V78</f>
        <v>3.5</v>
      </c>
      <c r="G108" s="28">
        <f>คีย์ข้อมูล!V79</f>
        <v>0.85634883857767519</v>
      </c>
      <c r="H108" s="86" t="str">
        <f t="shared" ref="H108:H110" si="3">IF(F108&gt;4.5,"มากที่สุด",IF(F108&gt;3.5,"มาก",IF(F108&gt;2.5,"ปานกลาง",IF(F108&gt;1.5,"น้อย",IF(F108&lt;=1.5,"น้อยที่สุด")))))</f>
        <v>ปานกลาง</v>
      </c>
      <c r="I108" s="10"/>
    </row>
    <row r="109" spans="1:9" s="8" customFormat="1" ht="24">
      <c r="B109" s="148" t="s">
        <v>124</v>
      </c>
      <c r="C109" s="149"/>
      <c r="D109" s="149"/>
      <c r="E109" s="150"/>
      <c r="F109" s="28">
        <f>คีย์ข้อมูล!W78</f>
        <v>3.1184210526315788</v>
      </c>
      <c r="G109" s="28">
        <f>คีย์ข้อมูล!W79</f>
        <v>0.95172972722523019</v>
      </c>
      <c r="H109" s="86" t="str">
        <f t="shared" si="3"/>
        <v>ปานกลาง</v>
      </c>
      <c r="I109" s="10"/>
    </row>
    <row r="110" spans="1:9" s="8" customFormat="1" ht="40.5" customHeight="1">
      <c r="B110" s="211" t="s">
        <v>125</v>
      </c>
      <c r="C110" s="212"/>
      <c r="D110" s="212"/>
      <c r="E110" s="213"/>
      <c r="F110" s="28">
        <f>คีย์ข้อมูล!X78</f>
        <v>3.3815789473684212</v>
      </c>
      <c r="G110" s="28">
        <f>คีย์ข้อมูล!X79</f>
        <v>0.87889484032555221</v>
      </c>
      <c r="H110" s="138" t="str">
        <f t="shared" si="3"/>
        <v>ปานกลาง</v>
      </c>
      <c r="I110" s="10"/>
    </row>
    <row r="111" spans="1:9" s="8" customFormat="1" ht="24">
      <c r="B111" s="148" t="s">
        <v>126</v>
      </c>
      <c r="C111" s="149"/>
      <c r="D111" s="149"/>
      <c r="E111" s="150"/>
      <c r="F111" s="28">
        <f>คีย์ข้อมูล!Y78</f>
        <v>3.3815789473684212</v>
      </c>
      <c r="G111" s="28">
        <f>คีย์ข้อมูล!Y79</f>
        <v>0.87889484032555221</v>
      </c>
      <c r="H111" s="86" t="str">
        <f t="shared" ref="H111:H112" si="4">IF(F111&gt;4.5,"มากที่สุด",IF(F111&gt;3.5,"มาก",IF(F111&gt;2.5,"ปานกลาง",IF(F111&gt;1.5,"น้อย",IF(F111&lt;=1.5,"น้อยที่สุด")))))</f>
        <v>ปานกลาง</v>
      </c>
    </row>
    <row r="112" spans="1:9" s="8" customFormat="1" ht="24.75" thickBot="1">
      <c r="B112" s="156" t="s">
        <v>29</v>
      </c>
      <c r="C112" s="157"/>
      <c r="D112" s="157"/>
      <c r="E112" s="158"/>
      <c r="F112" s="30">
        <f>คีย์ข้อมูล!Y81</f>
        <v>3.3552631578947367</v>
      </c>
      <c r="G112" s="31">
        <f>คีย์ข้อมูล!Y80</f>
        <v>0.89713627313272604</v>
      </c>
      <c r="H112" s="85" t="str">
        <f t="shared" si="4"/>
        <v>ปานกลาง</v>
      </c>
    </row>
    <row r="113" spans="1:10" s="8" customFormat="1" ht="24.75" thickTop="1">
      <c r="B113" s="33" t="s">
        <v>30</v>
      </c>
      <c r="C113" s="34"/>
      <c r="D113" s="34"/>
      <c r="E113" s="35"/>
      <c r="F113" s="36"/>
      <c r="G113" s="36"/>
      <c r="H113" s="35"/>
    </row>
    <row r="114" spans="1:10" s="8" customFormat="1" ht="24">
      <c r="B114" s="148" t="s">
        <v>127</v>
      </c>
      <c r="C114" s="149"/>
      <c r="D114" s="149"/>
      <c r="E114" s="150"/>
      <c r="F114" s="28">
        <f>คีย์ข้อมูล!Z78</f>
        <v>4.0526315789473681</v>
      </c>
      <c r="G114" s="28">
        <f>คีย์ข้อมูล!Z79</f>
        <v>0.76410709270547172</v>
      </c>
      <c r="H114" s="86" t="str">
        <f t="shared" ref="H114:H118" si="5">IF(F114&gt;4.5,"มากที่สุด",IF(F114&gt;3.5,"มาก",IF(F114&gt;2.5,"ปานกลาง",IF(F114&gt;1.5,"น้อย",IF(F114&lt;=1.5,"น้อยที่สุด")))))</f>
        <v>มาก</v>
      </c>
    </row>
    <row r="115" spans="1:10" s="8" customFormat="1" ht="24">
      <c r="B115" s="148" t="s">
        <v>128</v>
      </c>
      <c r="C115" s="149"/>
      <c r="D115" s="149"/>
      <c r="E115" s="150"/>
      <c r="F115" s="28">
        <f>คีย์ข้อมูล!AA78</f>
        <v>4.0526315789473681</v>
      </c>
      <c r="G115" s="28">
        <f>คีย์ข้อมูล!AA79</f>
        <v>0.76410709270547172</v>
      </c>
      <c r="H115" s="86" t="str">
        <f t="shared" si="5"/>
        <v>มาก</v>
      </c>
    </row>
    <row r="116" spans="1:10" s="8" customFormat="1" ht="24">
      <c r="B116" s="148" t="s">
        <v>129</v>
      </c>
      <c r="C116" s="149"/>
      <c r="D116" s="149"/>
      <c r="E116" s="150"/>
      <c r="F116" s="28">
        <f>คีย์ข้อมูล!AB78</f>
        <v>3.986842105263158</v>
      </c>
      <c r="G116" s="28">
        <f>คีย์ข้อมูล!AB79</f>
        <v>0.77448341583503788</v>
      </c>
      <c r="H116" s="86" t="str">
        <f t="shared" si="5"/>
        <v>มาก</v>
      </c>
    </row>
    <row r="117" spans="1:10" s="8" customFormat="1" ht="38.25" customHeight="1">
      <c r="B117" s="211" t="s">
        <v>130</v>
      </c>
      <c r="C117" s="212"/>
      <c r="D117" s="212"/>
      <c r="E117" s="213"/>
      <c r="F117" s="28">
        <f>คีย์ข้อมูล!AC78</f>
        <v>4.0657894736842106</v>
      </c>
      <c r="G117" s="28">
        <f>คีย์ข้อมูล!AC79</f>
        <v>0.75428599908857696</v>
      </c>
      <c r="H117" s="138" t="str">
        <f t="shared" si="5"/>
        <v>มาก</v>
      </c>
    </row>
    <row r="118" spans="1:10" s="8" customFormat="1" ht="24">
      <c r="B118" s="148" t="s">
        <v>131</v>
      </c>
      <c r="C118" s="149"/>
      <c r="D118" s="149"/>
      <c r="E118" s="150"/>
      <c r="F118" s="28">
        <f>คีย์ข้อมูล!AD78</f>
        <v>4.1052631578947372</v>
      </c>
      <c r="G118" s="28">
        <f>คีย์ข้อมูล!AD79</f>
        <v>0.60175182854553455</v>
      </c>
      <c r="H118" s="86" t="str">
        <f t="shared" si="5"/>
        <v>มาก</v>
      </c>
    </row>
    <row r="119" spans="1:10" s="8" customFormat="1" ht="24.75" thickBot="1">
      <c r="B119" s="156" t="s">
        <v>29</v>
      </c>
      <c r="C119" s="157"/>
      <c r="D119" s="157"/>
      <c r="E119" s="158"/>
      <c r="F119" s="31">
        <f>คีย์ข้อมูล!AD81</f>
        <v>4.0526315789473681</v>
      </c>
      <c r="G119" s="37">
        <f>คีย์ข้อมูล!AD80</f>
        <v>0.7317657980317227</v>
      </c>
      <c r="H119" s="32" t="str">
        <f t="shared" ref="H119" si="6">IF(F119&gt;4.5,"มากที่สุด",IF(F119&gt;3.5,"มาก",IF(F119&gt;2.5,"ปานกลาง",IF(F119&gt;1.5,"น้อย",IF(F119&lt;=1.5,"น้อยที่สุด")))))</f>
        <v>มาก</v>
      </c>
      <c r="J119" s="38"/>
    </row>
    <row r="120" spans="1:10" s="8" customFormat="1" ht="24.75" thickTop="1">
      <c r="B120" s="10"/>
      <c r="C120" s="10"/>
      <c r="D120" s="10"/>
      <c r="E120" s="10"/>
      <c r="F120" s="39"/>
      <c r="G120" s="39"/>
      <c r="H120" s="39"/>
    </row>
    <row r="121" spans="1:10" s="8" customFormat="1" ht="24">
      <c r="B121" s="14"/>
      <c r="C121" s="14" t="s">
        <v>52</v>
      </c>
      <c r="D121" s="14"/>
      <c r="E121" s="14"/>
      <c r="F121" s="14"/>
      <c r="G121" s="14"/>
      <c r="H121" s="14"/>
      <c r="I121" s="14"/>
      <c r="J121" s="14"/>
    </row>
    <row r="122" spans="1:10" s="8" customFormat="1" ht="24">
      <c r="B122" s="14" t="s">
        <v>132</v>
      </c>
      <c r="C122" s="14"/>
      <c r="D122" s="14"/>
      <c r="E122" s="14"/>
      <c r="F122" s="14"/>
      <c r="G122" s="14"/>
      <c r="H122" s="14"/>
      <c r="I122" s="14"/>
      <c r="J122" s="14"/>
    </row>
    <row r="123" spans="1:10" s="8" customFormat="1" ht="24">
      <c r="B123" s="14" t="s">
        <v>133</v>
      </c>
      <c r="C123" s="14"/>
      <c r="D123" s="14"/>
      <c r="E123" s="14"/>
      <c r="F123" s="14"/>
      <c r="G123" s="14"/>
      <c r="H123" s="14"/>
      <c r="I123" s="14"/>
      <c r="J123" s="14"/>
    </row>
    <row r="124" spans="1:10" s="8" customFormat="1" ht="24">
      <c r="A124" s="70"/>
      <c r="B124" s="70"/>
      <c r="C124" s="70"/>
      <c r="D124" s="70"/>
      <c r="E124" s="70"/>
      <c r="F124" s="70"/>
      <c r="G124" s="14"/>
      <c r="H124" s="14"/>
    </row>
    <row r="125" spans="1:10" s="8" customFormat="1" ht="24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s="8" customFormat="1" ht="24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s="8" customFormat="1" ht="24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s="8" customFormat="1" ht="24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s="8" customFormat="1" ht="24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8" customFormat="1" ht="24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8" customFormat="1" ht="24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8" customFormat="1" ht="24">
      <c r="B132" s="159" t="s">
        <v>139</v>
      </c>
      <c r="C132" s="159"/>
      <c r="D132" s="159"/>
      <c r="E132" s="159"/>
      <c r="F132" s="159"/>
      <c r="G132" s="159"/>
      <c r="H132" s="159"/>
    </row>
    <row r="133" spans="2:10" s="8" customFormat="1" ht="24">
      <c r="B133" s="69"/>
      <c r="C133" s="69"/>
      <c r="D133" s="69"/>
      <c r="E133" s="69"/>
      <c r="F133" s="69"/>
      <c r="G133" s="69"/>
      <c r="H133" s="69"/>
    </row>
    <row r="134" spans="2:10" s="11" customFormat="1" ht="24.75" thickBot="1">
      <c r="B134" s="40" t="s">
        <v>118</v>
      </c>
      <c r="F134" s="12"/>
      <c r="G134" s="12"/>
      <c r="H134" s="12"/>
    </row>
    <row r="135" spans="2:10" s="11" customFormat="1" ht="24.75" thickTop="1">
      <c r="B135" s="177" t="s">
        <v>9</v>
      </c>
      <c r="C135" s="178"/>
      <c r="D135" s="178"/>
      <c r="E135" s="179"/>
      <c r="F135" s="166"/>
      <c r="G135" s="146" t="s">
        <v>10</v>
      </c>
      <c r="H135" s="146" t="s">
        <v>11</v>
      </c>
    </row>
    <row r="136" spans="2:10" s="11" customFormat="1" ht="19.5" customHeight="1" thickBot="1">
      <c r="B136" s="180"/>
      <c r="C136" s="181"/>
      <c r="D136" s="181"/>
      <c r="E136" s="182"/>
      <c r="F136" s="167"/>
      <c r="G136" s="147"/>
      <c r="H136" s="147"/>
    </row>
    <row r="137" spans="2:10" s="11" customFormat="1" ht="24.75" thickTop="1">
      <c r="B137" s="163" t="s">
        <v>12</v>
      </c>
      <c r="C137" s="164"/>
      <c r="D137" s="164"/>
      <c r="E137" s="165"/>
      <c r="F137" s="73"/>
      <c r="G137" s="74"/>
      <c r="H137" s="74"/>
    </row>
    <row r="138" spans="2:10" s="11" customFormat="1" ht="24">
      <c r="B138" s="153" t="s">
        <v>13</v>
      </c>
      <c r="C138" s="154"/>
      <c r="D138" s="154"/>
      <c r="E138" s="155"/>
      <c r="F138" s="41">
        <f>คีย์ข้อมูล!K78</f>
        <v>4.5</v>
      </c>
      <c r="G138" s="41">
        <f>คีย์ข้อมูล!K79</f>
        <v>0.50332229568471665</v>
      </c>
      <c r="H138" s="42" t="str">
        <f>IF(F138&gt;4.5,"มากที่สุด",IF(F138&gt;3.5,"มาก",IF(F138&gt;2.5,"ปานกลาง",IF(F138&gt;1.5,"น้อย",IF(F138&lt;=1.5,"น้อยที่สุด")))))</f>
        <v>มาก</v>
      </c>
    </row>
    <row r="139" spans="2:10" s="11" customFormat="1" ht="24">
      <c r="B139" s="43" t="s">
        <v>119</v>
      </c>
      <c r="C139" s="43"/>
      <c r="D139" s="43"/>
      <c r="E139" s="43"/>
      <c r="F139" s="41">
        <f>คีย์ข้อมูล!L78</f>
        <v>4.25</v>
      </c>
      <c r="G139" s="41">
        <f>คีย์ข้อมูล!L79</f>
        <v>0.76811457478686085</v>
      </c>
      <c r="H139" s="42" t="str">
        <f>IF(F139&gt;4.5,"มากที่สุด",IF(F139&gt;3.5,"มาก",IF(F139&gt;2.5,"ปานกลาง",IF(F139&gt;1.5,"น้อย",IF(F139&lt;=1.5,"น้อยที่สุด")))))</f>
        <v>มาก</v>
      </c>
    </row>
    <row r="140" spans="2:10" s="11" customFormat="1" ht="24">
      <c r="B140" s="43" t="s">
        <v>120</v>
      </c>
      <c r="C140" s="43"/>
      <c r="D140" s="43"/>
      <c r="E140" s="43"/>
      <c r="F140" s="41">
        <f>คีย์ข้อมูล!M78</f>
        <v>4.3947368421052628</v>
      </c>
      <c r="G140" s="41">
        <f>คีย์ข้อมูล!M79</f>
        <v>0.56754318175615004</v>
      </c>
      <c r="H140" s="42" t="str">
        <f t="shared" ref="H140:H156" si="7">IF(F140&gt;4.5,"มากที่สุด",IF(F140&gt;3.5,"มาก",IF(F140&gt;2.5,"ปานกลาง",IF(F140&gt;1.5,"น้อย",IF(F140&lt;=1.5,"น้อยที่สุด")))))</f>
        <v>มาก</v>
      </c>
    </row>
    <row r="141" spans="2:10" s="11" customFormat="1" ht="24">
      <c r="B141" s="160" t="s">
        <v>14</v>
      </c>
      <c r="C141" s="161"/>
      <c r="D141" s="161"/>
      <c r="E141" s="162"/>
      <c r="F141" s="44">
        <f>คีย์ข้อมูล!M81</f>
        <v>4.3815789473684212</v>
      </c>
      <c r="G141" s="44">
        <f>คีย์ข้อมูล!M80</f>
        <v>0.62897242110857876</v>
      </c>
      <c r="H141" s="45" t="str">
        <f>IF(F141&gt;4.5,"มากที่สุด",IF(F141&gt;3.5,"มาก",IF(F141&gt;2.5,"ปานกลาง",IF(F141&gt;1.5,"น้อย",IF(F141&lt;=1.5,"น้อยที่สุด")))))</f>
        <v>มาก</v>
      </c>
      <c r="J141" s="46"/>
    </row>
    <row r="142" spans="2:10" s="11" customFormat="1" ht="24">
      <c r="B142" s="153" t="s">
        <v>15</v>
      </c>
      <c r="C142" s="154"/>
      <c r="D142" s="154"/>
      <c r="E142" s="155"/>
      <c r="F142" s="42"/>
      <c r="G142" s="42"/>
      <c r="H142" s="42"/>
    </row>
    <row r="143" spans="2:10" s="11" customFormat="1" ht="24">
      <c r="B143" s="43" t="s">
        <v>16</v>
      </c>
      <c r="C143" s="43"/>
      <c r="D143" s="43"/>
      <c r="E143" s="43"/>
      <c r="F143" s="41">
        <f>คีย์ข้อมูล!N78</f>
        <v>4.6447368421052628</v>
      </c>
      <c r="G143" s="41">
        <f>คีย์ข้อมูล!N79</f>
        <v>0.48177304112817937</v>
      </c>
      <c r="H143" s="42" t="str">
        <f t="shared" si="7"/>
        <v>มากที่สุด</v>
      </c>
    </row>
    <row r="144" spans="2:10" s="11" customFormat="1" ht="24">
      <c r="B144" s="153" t="s">
        <v>17</v>
      </c>
      <c r="C144" s="154"/>
      <c r="D144" s="154"/>
      <c r="E144" s="155"/>
      <c r="F144" s="41">
        <f>คีย์ข้อมูล!O78</f>
        <v>4.6447368421052628</v>
      </c>
      <c r="G144" s="41">
        <f>คีย์ข้อมูล!O79</f>
        <v>0.48177304112817937</v>
      </c>
      <c r="H144" s="42" t="str">
        <f>IF(F144&gt;4.5,"มากที่สุด",IF(F144&gt;3.5,"มาก",IF(F144&gt;2.5,"ปานกลาง",IF(F144&gt;1.5,"น้อย",IF(F144&lt;=1.5,"น้อยที่สุด")))))</f>
        <v>มากที่สุด</v>
      </c>
    </row>
    <row r="145" spans="2:8" s="11" customFormat="1" ht="24">
      <c r="B145" s="160" t="s">
        <v>36</v>
      </c>
      <c r="C145" s="161"/>
      <c r="D145" s="161"/>
      <c r="E145" s="162"/>
      <c r="F145" s="47">
        <f>คีย์ข้อมูล!O81</f>
        <v>4.6447368421052628</v>
      </c>
      <c r="G145" s="47">
        <f>คีย์ข้อมูล!O80</f>
        <v>0.48017511619182107</v>
      </c>
      <c r="H145" s="48" t="str">
        <f t="shared" si="7"/>
        <v>มากที่สุด</v>
      </c>
    </row>
    <row r="146" spans="2:8" s="11" customFormat="1" ht="24">
      <c r="B146" s="153" t="s">
        <v>18</v>
      </c>
      <c r="C146" s="154"/>
      <c r="D146" s="154"/>
      <c r="E146" s="155"/>
      <c r="F146" s="41"/>
      <c r="G146" s="41"/>
      <c r="H146" s="42"/>
    </row>
    <row r="147" spans="2:8" s="11" customFormat="1" ht="24">
      <c r="B147" s="153" t="s">
        <v>19</v>
      </c>
      <c r="C147" s="154"/>
      <c r="D147" s="154"/>
      <c r="E147" s="155"/>
      <c r="F147" s="41">
        <f>คีย์ข้อมูล!P78</f>
        <v>4.2894736842105265</v>
      </c>
      <c r="G147" s="41">
        <f>คีย์ข้อมูล!P79</f>
        <v>0.76272825171545278</v>
      </c>
      <c r="H147" s="42" t="str">
        <f t="shared" si="7"/>
        <v>มาก</v>
      </c>
    </row>
    <row r="148" spans="2:8" s="11" customFormat="1" ht="24">
      <c r="B148" s="153" t="s">
        <v>20</v>
      </c>
      <c r="C148" s="154"/>
      <c r="D148" s="154"/>
      <c r="E148" s="155"/>
      <c r="F148" s="41">
        <f>คีย์ข้อมูล!Q78</f>
        <v>4.0657894736842106</v>
      </c>
      <c r="G148" s="41">
        <f>คีย์ข้อมูล!Q79</f>
        <v>0.8692606255247729</v>
      </c>
      <c r="H148" s="42" t="str">
        <f t="shared" si="7"/>
        <v>มาก</v>
      </c>
    </row>
    <row r="149" spans="2:8" s="11" customFormat="1" ht="24">
      <c r="B149" s="43" t="s">
        <v>21</v>
      </c>
      <c r="C149" s="43"/>
      <c r="D149" s="43"/>
      <c r="E149" s="43"/>
      <c r="F149" s="41">
        <f>คีย์ข้อมูล!R78</f>
        <v>4.4605263157894735</v>
      </c>
      <c r="G149" s="41">
        <f>คีย์ข้อมูล!R79</f>
        <v>0.55234746247108291</v>
      </c>
      <c r="H149" s="42" t="str">
        <f t="shared" si="7"/>
        <v>มาก</v>
      </c>
    </row>
    <row r="150" spans="2:8" s="11" customFormat="1" ht="24">
      <c r="B150" s="153" t="s">
        <v>22</v>
      </c>
      <c r="C150" s="154"/>
      <c r="D150" s="154"/>
      <c r="E150" s="155"/>
      <c r="F150" s="41">
        <f>คีย์ข้อมูล!S78</f>
        <v>4.4605263157894735</v>
      </c>
      <c r="G150" s="41">
        <f>คีย์ข้อมูล!S79</f>
        <v>0.50175131884720647</v>
      </c>
      <c r="H150" s="42" t="str">
        <f t="shared" si="7"/>
        <v>มาก</v>
      </c>
    </row>
    <row r="151" spans="2:8" s="11" customFormat="1" ht="24">
      <c r="B151" s="153" t="s">
        <v>23</v>
      </c>
      <c r="C151" s="154"/>
      <c r="D151" s="154"/>
      <c r="E151" s="155"/>
      <c r="F151" s="41">
        <f>คีย์ข้อมูล!T78</f>
        <v>4.4736842105263159</v>
      </c>
      <c r="G151" s="41">
        <f>คีย์ข้อมูล!T79</f>
        <v>0.50262468995003573</v>
      </c>
      <c r="H151" s="42" t="str">
        <f t="shared" si="7"/>
        <v>มาก</v>
      </c>
    </row>
    <row r="152" spans="2:8" s="11" customFormat="1" ht="24">
      <c r="B152" s="160" t="s">
        <v>37</v>
      </c>
      <c r="C152" s="161"/>
      <c r="D152" s="161"/>
      <c r="E152" s="162"/>
      <c r="F152" s="47">
        <f>คีย์ข้อมูล!T81</f>
        <v>4.3499999999999996</v>
      </c>
      <c r="G152" s="47">
        <f>คีย์ข้อมูล!T80</f>
        <v>0.67083899367636701</v>
      </c>
      <c r="H152" s="49" t="str">
        <f t="shared" si="7"/>
        <v>มาก</v>
      </c>
    </row>
    <row r="153" spans="2:8" s="11" customFormat="1" ht="24">
      <c r="B153" s="153" t="s">
        <v>42</v>
      </c>
      <c r="C153" s="154"/>
      <c r="D153" s="154"/>
      <c r="E153" s="155"/>
      <c r="F153" s="47"/>
      <c r="G153" s="47"/>
      <c r="H153" s="49"/>
    </row>
    <row r="154" spans="2:8" s="11" customFormat="1" ht="24">
      <c r="B154" s="197" t="s">
        <v>121</v>
      </c>
      <c r="C154" s="197"/>
      <c r="D154" s="197"/>
      <c r="E154" s="197"/>
      <c r="F154" s="50">
        <f>คีย์ข้อมูล!AE78</f>
        <v>4.2894736842105265</v>
      </c>
      <c r="G154" s="50">
        <f>คีย์ข้อมูล!AE79</f>
        <v>0.6494261974735166</v>
      </c>
      <c r="H154" s="42" t="str">
        <f t="shared" ref="H154" si="8">IF(F154&gt;4.5,"มากที่สุด",IF(F154&gt;3.5,"มาก",IF(F154&gt;2.5,"ปานกลาง",IF(F154&gt;1.5,"น้อย",IF(F154&lt;=1.5,"น้อยที่สุด")))))</f>
        <v>มาก</v>
      </c>
    </row>
    <row r="155" spans="2:8" s="11" customFormat="1" ht="43.5" customHeight="1">
      <c r="B155" s="202" t="s">
        <v>159</v>
      </c>
      <c r="C155" s="203"/>
      <c r="D155" s="203"/>
      <c r="E155" s="204"/>
      <c r="F155" s="50">
        <f>คีย์ข้อมูล!AF78</f>
        <v>4.2631578947368425</v>
      </c>
      <c r="G155" s="50">
        <f>คีย์ข้อมูล!AF79</f>
        <v>0.64017541455721982</v>
      </c>
      <c r="H155" s="42" t="str">
        <f t="shared" si="7"/>
        <v>มาก</v>
      </c>
    </row>
    <row r="156" spans="2:8" s="11" customFormat="1" ht="24">
      <c r="B156" s="160" t="s">
        <v>43</v>
      </c>
      <c r="C156" s="161"/>
      <c r="D156" s="161"/>
      <c r="E156" s="162"/>
      <c r="F156" s="47">
        <f>คีย์ข้อมูล!AF81</f>
        <v>4.2631578947368425</v>
      </c>
      <c r="G156" s="47">
        <f>คีย์ข้อมูล!AF80</f>
        <v>0.64017541455721982</v>
      </c>
      <c r="H156" s="49" t="str">
        <f t="shared" si="7"/>
        <v>มาก</v>
      </c>
    </row>
    <row r="157" spans="2:8" s="11" customFormat="1" ht="24">
      <c r="B157" s="153" t="s">
        <v>24</v>
      </c>
      <c r="C157" s="154"/>
      <c r="D157" s="154"/>
      <c r="E157" s="155"/>
      <c r="F157" s="50"/>
      <c r="G157" s="50"/>
      <c r="H157" s="29"/>
    </row>
    <row r="158" spans="2:8" s="11" customFormat="1" ht="24">
      <c r="B158" s="43" t="s">
        <v>25</v>
      </c>
      <c r="C158" s="43"/>
      <c r="D158" s="43"/>
      <c r="E158" s="43"/>
      <c r="F158" s="50">
        <f>คีย์ข้อมูล!AG78</f>
        <v>4.1710526315789478</v>
      </c>
      <c r="G158" s="50">
        <f>คีย์ข้อมูล!AG79</f>
        <v>0.71903932010680061</v>
      </c>
      <c r="H158" s="42" t="str">
        <f t="shared" ref="H158:H162" si="9">IF(F158&gt;4.5,"มากที่สุด",IF(F158&gt;3.5,"มาก",IF(F158&gt;2.5,"ปานกลาง",IF(F158&gt;1.5,"น้อย",IF(F158&lt;=1.5,"น้อยที่สุด")))))</f>
        <v>มาก</v>
      </c>
    </row>
    <row r="159" spans="2:8" s="11" customFormat="1" ht="42" customHeight="1">
      <c r="B159" s="205" t="s">
        <v>35</v>
      </c>
      <c r="C159" s="206"/>
      <c r="D159" s="206"/>
      <c r="E159" s="206"/>
      <c r="F159" s="51">
        <f>คีย์ข้อมูล!AH78</f>
        <v>4.1578947368421053</v>
      </c>
      <c r="G159" s="51">
        <f>คีย์ข้อมูล!AH79</f>
        <v>0.63356413153833968</v>
      </c>
      <c r="H159" s="52" t="str">
        <f t="shared" si="9"/>
        <v>มาก</v>
      </c>
    </row>
    <row r="160" spans="2:8" s="11" customFormat="1" ht="24">
      <c r="B160" s="43" t="s">
        <v>26</v>
      </c>
      <c r="C160" s="43"/>
      <c r="D160" s="43"/>
      <c r="E160" s="43"/>
      <c r="F160" s="50">
        <f>คีย์ข้อมูล!AI78</f>
        <v>4.3157894736842106</v>
      </c>
      <c r="G160" s="50">
        <f>คีย์ข้อมูล!AI79</f>
        <v>0.59353239318034368</v>
      </c>
      <c r="H160" s="42" t="str">
        <f t="shared" si="9"/>
        <v>มาก</v>
      </c>
    </row>
    <row r="161" spans="2:8" s="11" customFormat="1" ht="24">
      <c r="B161" s="160" t="s">
        <v>38</v>
      </c>
      <c r="C161" s="161"/>
      <c r="D161" s="161"/>
      <c r="E161" s="162"/>
      <c r="F161" s="47">
        <f>คีย์ข้อมูล!AI81</f>
        <v>4.3157894736842106</v>
      </c>
      <c r="G161" s="47">
        <f>คีย์ข้อมูล!AI80</f>
        <v>0.59353239318034368</v>
      </c>
      <c r="H161" s="49" t="str">
        <f t="shared" si="9"/>
        <v>มาก</v>
      </c>
    </row>
    <row r="162" spans="2:8" s="11" customFormat="1" ht="24.75" thickBot="1">
      <c r="B162" s="199" t="s">
        <v>27</v>
      </c>
      <c r="C162" s="200"/>
      <c r="D162" s="200"/>
      <c r="E162" s="201"/>
      <c r="F162" s="53">
        <f>คีย์ข้อมูล!AJ78</f>
        <v>4.363721804511278</v>
      </c>
      <c r="G162" s="53">
        <f>คีย์ข้อมูล!AJ79</f>
        <v>0.6126821244553815</v>
      </c>
      <c r="H162" s="54" t="str">
        <f t="shared" si="9"/>
        <v>มาก</v>
      </c>
    </row>
    <row r="163" spans="2:8" s="11" customFormat="1" ht="24.75" thickTop="1">
      <c r="B163" s="64"/>
      <c r="C163" s="64"/>
      <c r="D163" s="64"/>
      <c r="E163" s="64"/>
      <c r="F163" s="65"/>
      <c r="G163" s="65"/>
      <c r="H163" s="66"/>
    </row>
    <row r="164" spans="2:8" s="11" customFormat="1" ht="24">
      <c r="B164" s="159" t="s">
        <v>140</v>
      </c>
      <c r="C164" s="159"/>
      <c r="D164" s="159"/>
      <c r="E164" s="159"/>
      <c r="F164" s="159"/>
      <c r="G164" s="159"/>
      <c r="H164" s="159"/>
    </row>
    <row r="165" spans="2:8" s="15" customFormat="1" ht="24">
      <c r="B165" s="55"/>
      <c r="C165" s="55"/>
      <c r="D165" s="55"/>
      <c r="E165" s="55"/>
      <c r="F165" s="56"/>
      <c r="G165" s="56"/>
      <c r="H165" s="55"/>
    </row>
    <row r="166" spans="2:8" s="8" customFormat="1" ht="24">
      <c r="B166" s="20"/>
      <c r="C166" s="198" t="s">
        <v>134</v>
      </c>
      <c r="D166" s="198"/>
      <c r="E166" s="198"/>
      <c r="F166" s="198"/>
      <c r="G166" s="198"/>
      <c r="H166" s="198"/>
    </row>
    <row r="167" spans="2:8" s="8" customFormat="1" ht="24">
      <c r="B167" s="140" t="s">
        <v>135</v>
      </c>
      <c r="C167" s="141"/>
      <c r="D167" s="141"/>
      <c r="E167" s="141"/>
      <c r="F167" s="141"/>
      <c r="G167" s="141"/>
      <c r="H167" s="141"/>
    </row>
    <row r="168" spans="2:8" s="8" customFormat="1" ht="24">
      <c r="B168" s="113" t="s">
        <v>136</v>
      </c>
      <c r="C168" s="114"/>
      <c r="D168" s="114"/>
      <c r="E168" s="114"/>
      <c r="F168" s="114"/>
      <c r="G168" s="114"/>
      <c r="H168" s="114"/>
    </row>
    <row r="169" spans="2:8" s="8" customFormat="1" ht="24">
      <c r="B169" s="140" t="s">
        <v>167</v>
      </c>
      <c r="C169" s="141"/>
      <c r="D169" s="141"/>
      <c r="E169" s="141"/>
      <c r="F169" s="141"/>
      <c r="G169" s="141"/>
      <c r="H169" s="141"/>
    </row>
    <row r="170" spans="2:8" s="8" customFormat="1" ht="24">
      <c r="B170" s="63"/>
      <c r="C170" s="140" t="s">
        <v>142</v>
      </c>
      <c r="D170" s="140"/>
      <c r="E170" s="140"/>
      <c r="F170" s="140"/>
      <c r="G170" s="140"/>
      <c r="H170" s="140"/>
    </row>
    <row r="171" spans="2:8" s="8" customFormat="1" ht="24">
      <c r="B171" s="140" t="s">
        <v>143</v>
      </c>
      <c r="C171" s="141"/>
      <c r="D171" s="141"/>
      <c r="E171" s="141"/>
      <c r="F171" s="141"/>
      <c r="G171" s="141"/>
      <c r="H171" s="141"/>
    </row>
    <row r="172" spans="2:8" s="8" customFormat="1" ht="24">
      <c r="B172" s="140" t="s">
        <v>152</v>
      </c>
      <c r="C172" s="141"/>
      <c r="D172" s="141"/>
      <c r="E172" s="141"/>
      <c r="F172" s="141"/>
      <c r="G172" s="141"/>
      <c r="H172" s="141"/>
    </row>
    <row r="173" spans="2:8" s="8" customFormat="1" ht="24">
      <c r="B173" s="8" t="s">
        <v>144</v>
      </c>
    </row>
    <row r="174" spans="2:8" s="8" customFormat="1" ht="24">
      <c r="B174" s="8" t="s">
        <v>145</v>
      </c>
    </row>
    <row r="175" spans="2:8" s="15" customFormat="1" ht="24"/>
    <row r="176" spans="2:8" s="15" customFormat="1" ht="24"/>
    <row r="177" s="15" customFormat="1" ht="24"/>
    <row r="178" s="15" customFormat="1" ht="24"/>
    <row r="179" s="15" customFormat="1" ht="24"/>
    <row r="180" s="15" customFormat="1" ht="24"/>
    <row r="181" s="15" customFormat="1" ht="24"/>
    <row r="182" s="15" customFormat="1" ht="24"/>
    <row r="183" s="15" customFormat="1" ht="24"/>
    <row r="184" s="15" customFormat="1" ht="24"/>
    <row r="185" s="15" customFormat="1" ht="24"/>
    <row r="186" s="15" customFormat="1" ht="24"/>
    <row r="187" s="15" customFormat="1" ht="24"/>
    <row r="188" s="8" customFormat="1" ht="24"/>
    <row r="189" s="8" customFormat="1" ht="24"/>
    <row r="190" s="8" customFormat="1" ht="24"/>
    <row r="191" s="8" customFormat="1" ht="24"/>
    <row r="192" s="8" customFormat="1" ht="24"/>
    <row r="193" spans="2:8" s="8" customFormat="1" ht="24"/>
    <row r="194" spans="2:8" s="14" customFormat="1" ht="24"/>
    <row r="195" spans="2:8" s="14" customFormat="1" ht="24"/>
    <row r="196" spans="2:8" s="14" customFormat="1" ht="24"/>
    <row r="197" spans="2:8" s="14" customFormat="1" ht="24"/>
    <row r="198" spans="2:8" s="14" customFormat="1" ht="24"/>
    <row r="199" spans="2:8" s="14" customFormat="1" ht="24"/>
    <row r="200" spans="2:8" s="6" customFormat="1">
      <c r="B200" s="7"/>
      <c r="C200" s="7"/>
    </row>
    <row r="201" spans="2:8">
      <c r="B201" s="4"/>
      <c r="C201" s="4"/>
      <c r="D201" s="4"/>
      <c r="E201" s="4"/>
      <c r="F201" s="5"/>
      <c r="G201" s="5"/>
      <c r="H201" s="5"/>
    </row>
    <row r="202" spans="2:8">
      <c r="B202" s="4"/>
      <c r="C202" s="4"/>
      <c r="D202" s="4"/>
      <c r="E202" s="4"/>
      <c r="F202" s="5"/>
      <c r="G202" s="5"/>
      <c r="H202" s="5"/>
    </row>
    <row r="203" spans="2:8">
      <c r="B203" s="4"/>
      <c r="C203" s="4"/>
      <c r="D203" s="4"/>
      <c r="E203" s="4"/>
      <c r="F203" s="5"/>
      <c r="G203" s="5"/>
      <c r="H203" s="5"/>
    </row>
    <row r="204" spans="2:8">
      <c r="B204" s="4"/>
      <c r="C204" s="4"/>
      <c r="D204" s="4"/>
      <c r="E204" s="4"/>
      <c r="F204" s="5"/>
      <c r="G204" s="5"/>
      <c r="H204" s="5"/>
    </row>
    <row r="205" spans="2:8">
      <c r="B205" s="4"/>
      <c r="C205" s="4"/>
      <c r="D205" s="4"/>
      <c r="E205" s="4"/>
      <c r="F205" s="5"/>
      <c r="G205" s="5"/>
      <c r="H205" s="5"/>
    </row>
    <row r="206" spans="2:8">
      <c r="B206" s="4"/>
      <c r="C206" s="4"/>
      <c r="D206" s="4"/>
      <c r="E206" s="4"/>
      <c r="F206" s="5"/>
      <c r="G206" s="5"/>
      <c r="H206" s="5"/>
    </row>
    <row r="207" spans="2:8">
      <c r="B207" s="4"/>
      <c r="C207" s="4"/>
      <c r="D207" s="4"/>
      <c r="E207" s="4"/>
      <c r="F207" s="5"/>
      <c r="G207" s="5"/>
      <c r="H207" s="5"/>
    </row>
    <row r="208" spans="2:8">
      <c r="B208" s="4"/>
      <c r="C208" s="4"/>
      <c r="D208" s="4"/>
      <c r="E208" s="4"/>
      <c r="F208" s="5"/>
      <c r="G208" s="5"/>
      <c r="H208" s="5"/>
    </row>
    <row r="209" spans="2:8">
      <c r="B209" s="4"/>
      <c r="C209" s="4"/>
      <c r="D209" s="4"/>
      <c r="E209" s="4"/>
      <c r="F209" s="5"/>
      <c r="G209" s="5"/>
      <c r="H209" s="5"/>
    </row>
    <row r="210" spans="2:8">
      <c r="B210" s="4"/>
      <c r="C210" s="4"/>
      <c r="D210" s="4"/>
      <c r="E210" s="4"/>
      <c r="F210" s="5"/>
      <c r="G210" s="5"/>
      <c r="H210" s="5"/>
    </row>
    <row r="211" spans="2:8">
      <c r="B211" s="4"/>
      <c r="C211" s="4"/>
      <c r="D211" s="4"/>
      <c r="E211" s="4"/>
      <c r="F211" s="5"/>
      <c r="G211" s="5"/>
      <c r="H211" s="5"/>
    </row>
    <row r="212" spans="2:8">
      <c r="B212" s="4"/>
      <c r="C212" s="4"/>
      <c r="D212" s="4"/>
      <c r="E212" s="4"/>
      <c r="F212" s="5"/>
      <c r="G212" s="5"/>
      <c r="H212" s="5"/>
    </row>
  </sheetData>
  <mergeCells count="92">
    <mergeCell ref="B116:E116"/>
    <mergeCell ref="B117:E117"/>
    <mergeCell ref="B118:E118"/>
    <mergeCell ref="A33:H33"/>
    <mergeCell ref="A100:H100"/>
    <mergeCell ref="C74:E74"/>
    <mergeCell ref="B107:E107"/>
    <mergeCell ref="B108:E108"/>
    <mergeCell ref="B109:E109"/>
    <mergeCell ref="B110:E110"/>
    <mergeCell ref="C43:E43"/>
    <mergeCell ref="C71:E71"/>
    <mergeCell ref="C72:E72"/>
    <mergeCell ref="C52:E52"/>
    <mergeCell ref="C53:E53"/>
    <mergeCell ref="C55:E55"/>
    <mergeCell ref="A1:H1"/>
    <mergeCell ref="A66:H66"/>
    <mergeCell ref="C75:E75"/>
    <mergeCell ref="B115:E115"/>
    <mergeCell ref="C39:E39"/>
    <mergeCell ref="C40:E40"/>
    <mergeCell ref="C41:E41"/>
    <mergeCell ref="C42:E42"/>
    <mergeCell ref="C54:E54"/>
    <mergeCell ref="B4:H4"/>
    <mergeCell ref="C11:E11"/>
    <mergeCell ref="C12:E12"/>
    <mergeCell ref="C13:E13"/>
    <mergeCell ref="H104:H105"/>
    <mergeCell ref="C36:E36"/>
    <mergeCell ref="G104:G105"/>
    <mergeCell ref="B164:H164"/>
    <mergeCell ref="B171:H171"/>
    <mergeCell ref="B148:E148"/>
    <mergeCell ref="B150:E150"/>
    <mergeCell ref="B151:E151"/>
    <mergeCell ref="B152:E152"/>
    <mergeCell ref="B161:E161"/>
    <mergeCell ref="B157:E157"/>
    <mergeCell ref="B154:E154"/>
    <mergeCell ref="C166:H166"/>
    <mergeCell ref="B167:H167"/>
    <mergeCell ref="B162:E162"/>
    <mergeCell ref="B155:E155"/>
    <mergeCell ref="B156:E156"/>
    <mergeCell ref="B159:E159"/>
    <mergeCell ref="C76:E76"/>
    <mergeCell ref="B172:H172"/>
    <mergeCell ref="C170:H170"/>
    <mergeCell ref="B3:H3"/>
    <mergeCell ref="B5:H5"/>
    <mergeCell ref="B6:H6"/>
    <mergeCell ref="B7:H7"/>
    <mergeCell ref="C10:E10"/>
    <mergeCell ref="B169:H169"/>
    <mergeCell ref="B135:E136"/>
    <mergeCell ref="C14:E14"/>
    <mergeCell ref="B112:E112"/>
    <mergeCell ref="C15:E15"/>
    <mergeCell ref="C56:E56"/>
    <mergeCell ref="B104:E105"/>
    <mergeCell ref="F104:F105"/>
    <mergeCell ref="B153:E153"/>
    <mergeCell ref="B144:E144"/>
    <mergeCell ref="B119:E119"/>
    <mergeCell ref="B132:H132"/>
    <mergeCell ref="B145:E145"/>
    <mergeCell ref="B141:E141"/>
    <mergeCell ref="B137:E137"/>
    <mergeCell ref="B138:E138"/>
    <mergeCell ref="B142:E142"/>
    <mergeCell ref="B146:E146"/>
    <mergeCell ref="B147:E147"/>
    <mergeCell ref="F135:F136"/>
    <mergeCell ref="G135:G136"/>
    <mergeCell ref="H135:H136"/>
    <mergeCell ref="B114:E114"/>
    <mergeCell ref="C37:E37"/>
    <mergeCell ref="C38:E38"/>
    <mergeCell ref="B111:E111"/>
    <mergeCell ref="C70:E70"/>
    <mergeCell ref="C78:E78"/>
    <mergeCell ref="C77:E77"/>
    <mergeCell ref="C44:E44"/>
    <mergeCell ref="C45:E45"/>
    <mergeCell ref="C46:E46"/>
    <mergeCell ref="C47:E47"/>
    <mergeCell ref="C48:E48"/>
    <mergeCell ref="C49:E49"/>
    <mergeCell ref="C50:E50"/>
    <mergeCell ref="C51:E51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134</xdr:row>
                <xdr:rowOff>209550</xdr:rowOff>
              </from>
              <to>
                <xdr:col>5</xdr:col>
                <xdr:colOff>342900</xdr:colOff>
                <xdr:row>135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103</xdr:row>
                <xdr:rowOff>209550</xdr:rowOff>
              </from>
              <to>
                <xdr:col>5</xdr:col>
                <xdr:colOff>352425</xdr:colOff>
                <xdr:row>104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3" sqref="B3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.140625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.140625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.140625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.140625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.140625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.140625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.140625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.140625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.140625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.140625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.140625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.140625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.140625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.140625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.140625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.140625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.140625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.140625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.140625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.140625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.140625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.140625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.140625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.140625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.140625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.140625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.140625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.140625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.140625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.140625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.140625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.140625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.140625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.140625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.140625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.140625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.140625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.140625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.140625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.140625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.140625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.140625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.140625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.140625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.140625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.140625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.140625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.140625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.140625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.140625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.140625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.140625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.140625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.140625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.140625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.140625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.140625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.140625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.140625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.140625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.140625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.140625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.140625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.140625" style="8"/>
    <col min="16384" max="16384" width="9" style="8" customWidth="1"/>
  </cols>
  <sheetData>
    <row r="1" spans="1:4">
      <c r="A1" s="159" t="s">
        <v>185</v>
      </c>
      <c r="B1" s="159"/>
      <c r="C1" s="159"/>
      <c r="D1" s="159"/>
    </row>
    <row r="2" spans="1:4">
      <c r="A2" s="9" t="s">
        <v>168</v>
      </c>
    </row>
    <row r="3" spans="1:4">
      <c r="A3" s="9"/>
    </row>
    <row r="4" spans="1:4">
      <c r="B4" s="83" t="s">
        <v>177</v>
      </c>
    </row>
    <row r="5" spans="1:4">
      <c r="B5" s="214" t="s">
        <v>169</v>
      </c>
      <c r="C5" s="214" t="s">
        <v>9</v>
      </c>
      <c r="D5" s="215" t="s">
        <v>170</v>
      </c>
    </row>
    <row r="6" spans="1:4">
      <c r="B6" s="216">
        <v>1</v>
      </c>
      <c r="C6" s="222" t="s">
        <v>171</v>
      </c>
      <c r="D6" s="217">
        <v>1</v>
      </c>
    </row>
    <row r="7" spans="1:4">
      <c r="B7" s="216">
        <v>2</v>
      </c>
      <c r="C7" s="222" t="s">
        <v>172</v>
      </c>
      <c r="D7" s="218">
        <v>1</v>
      </c>
    </row>
    <row r="8" spans="1:4">
      <c r="B8" s="216">
        <v>3</v>
      </c>
      <c r="C8" s="222" t="s">
        <v>173</v>
      </c>
      <c r="D8" s="29">
        <v>1</v>
      </c>
    </row>
    <row r="9" spans="1:4">
      <c r="B9" s="216">
        <v>4</v>
      </c>
      <c r="C9" s="222" t="s">
        <v>174</v>
      </c>
      <c r="D9" s="217">
        <v>1</v>
      </c>
    </row>
    <row r="10" spans="1:4">
      <c r="B10" s="216">
        <v>5</v>
      </c>
      <c r="C10" s="222" t="s">
        <v>175</v>
      </c>
      <c r="D10" s="217">
        <v>1</v>
      </c>
    </row>
    <row r="11" spans="1:4">
      <c r="B11" s="216">
        <v>6</v>
      </c>
      <c r="C11" s="222" t="s">
        <v>176</v>
      </c>
      <c r="D11" s="29">
        <v>1</v>
      </c>
    </row>
    <row r="12" spans="1:4" s="15" customFormat="1">
      <c r="B12" s="219" t="s">
        <v>6</v>
      </c>
      <c r="C12" s="220"/>
      <c r="D12" s="221">
        <f>SUM(D6:D11)</f>
        <v>6</v>
      </c>
    </row>
    <row r="13" spans="1:4">
      <c r="B13" s="15"/>
      <c r="C13" s="15"/>
      <c r="D13" s="15"/>
    </row>
  </sheetData>
  <mergeCells count="2">
    <mergeCell ref="A1:D1"/>
    <mergeCell ref="B12:C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เสนอะแนะ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2018-09-18T03:38:18Z</cp:lastPrinted>
  <dcterms:created xsi:type="dcterms:W3CDTF">2014-10-15T08:34:52Z</dcterms:created>
  <dcterms:modified xsi:type="dcterms:W3CDTF">2018-09-18T03:38:40Z</dcterms:modified>
</cp:coreProperties>
</file>