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3666C8B5-7922-4375-B024-A3FEC9818D89}" xr6:coauthVersionLast="36" xr6:coauthVersionMax="36" xr10:uidLastSave="{00000000-0000-0000-0000-000000000000}"/>
  <bookViews>
    <workbookView xWindow="0" yWindow="0" windowWidth="20490" windowHeight="7755" activeTab="7" xr2:uid="{00000000-000D-0000-FFFF-FFFF00000000}"/>
  </bookViews>
  <sheets>
    <sheet name="คีย์ข้อมูล" sheetId="1" r:id="rId1"/>
    <sheet name="บทสรุป" sheetId="9" r:id="rId2"/>
    <sheet name="Sheet2" sheetId="19" r:id="rId3"/>
    <sheet name="Sheet1" sheetId="22" r:id="rId4"/>
    <sheet name="สรุป" sheetId="2" r:id="rId5"/>
    <sheet name="ก่อน-หลัง" sheetId="20" r:id="rId6"/>
    <sheet name="ตอนที่3" sheetId="18" r:id="rId7"/>
    <sheet name="ตอนที่4" sheetId="21" r:id="rId8"/>
  </sheets>
  <definedNames>
    <definedName name="_xlnm._FilterDatabase" localSheetId="0" hidden="1">คีย์ข้อมูล!$A$1:$U$49</definedName>
  </definedNames>
  <calcPr calcId="191029"/>
</workbook>
</file>

<file path=xl/calcChain.xml><?xml version="1.0" encoding="utf-8"?>
<calcChain xmlns="http://schemas.openxmlformats.org/spreadsheetml/2006/main">
  <c r="G29" i="21" l="1"/>
  <c r="G19" i="21"/>
  <c r="G32" i="18"/>
  <c r="G53" i="18"/>
  <c r="G10" i="21" l="1"/>
  <c r="G28" i="20"/>
  <c r="G27" i="20"/>
  <c r="G25" i="20"/>
  <c r="G22" i="20"/>
  <c r="G19" i="20"/>
  <c r="F28" i="20"/>
  <c r="H28" i="20" s="1"/>
  <c r="F27" i="20"/>
  <c r="H27" i="20" s="1"/>
  <c r="F25" i="20"/>
  <c r="H25" i="20" s="1"/>
  <c r="F22" i="20"/>
  <c r="H22" i="20" s="1"/>
  <c r="F19" i="20"/>
  <c r="H19" i="20" s="1"/>
  <c r="G17" i="20"/>
  <c r="G16" i="20"/>
  <c r="G14" i="20"/>
  <c r="G11" i="20"/>
  <c r="G8" i="20"/>
  <c r="F17" i="20"/>
  <c r="H17" i="20" s="1"/>
  <c r="F16" i="20"/>
  <c r="H16" i="20" s="1"/>
  <c r="F14" i="20"/>
  <c r="H14" i="20" s="1"/>
  <c r="F11" i="20"/>
  <c r="H11" i="20" s="1"/>
  <c r="F8" i="20"/>
  <c r="H8" i="20" s="1"/>
  <c r="G33" i="2" l="1"/>
  <c r="H32" i="2" s="1"/>
  <c r="C49" i="1"/>
  <c r="G10" i="2"/>
  <c r="G11" i="2" s="1"/>
  <c r="C53" i="1"/>
  <c r="C52" i="1"/>
  <c r="C51" i="1"/>
  <c r="T47" i="1"/>
  <c r="T46" i="1"/>
  <c r="S47" i="1"/>
  <c r="S46" i="1"/>
  <c r="O47" i="1"/>
  <c r="O46" i="1"/>
  <c r="G46" i="1"/>
  <c r="E46" i="1"/>
  <c r="D44" i="1"/>
  <c r="P45" i="1"/>
  <c r="P44" i="1"/>
  <c r="S45" i="1"/>
  <c r="R45" i="1"/>
  <c r="Q45" i="1"/>
  <c r="O45" i="1"/>
  <c r="S44" i="1"/>
  <c r="R44" i="1"/>
  <c r="Q44" i="1"/>
  <c r="O44" i="1"/>
  <c r="K47" i="1"/>
  <c r="K46" i="1"/>
  <c r="G47" i="1"/>
  <c r="E47" i="1"/>
  <c r="D45" i="1"/>
  <c r="L44" i="1" l="1"/>
  <c r="M44" i="1"/>
  <c r="N44" i="1"/>
  <c r="T44" i="1"/>
  <c r="E44" i="1"/>
  <c r="F44" i="1"/>
  <c r="G44" i="1"/>
  <c r="H44" i="1"/>
  <c r="I44" i="1"/>
  <c r="J44" i="1"/>
  <c r="K44" i="1"/>
  <c r="E45" i="1"/>
  <c r="F45" i="1"/>
  <c r="G45" i="1"/>
  <c r="H45" i="1"/>
  <c r="I45" i="1"/>
  <c r="J45" i="1"/>
  <c r="K45" i="1"/>
  <c r="L45" i="1"/>
  <c r="M45" i="1"/>
  <c r="N45" i="1"/>
  <c r="T45" i="1"/>
  <c r="U44" i="1" l="1"/>
  <c r="U45" i="1"/>
  <c r="H28" i="2" l="1"/>
  <c r="G58" i="2" l="1"/>
  <c r="I58" i="2" s="1"/>
  <c r="H58" i="2"/>
  <c r="H31" i="2"/>
  <c r="C55" i="1" l="1"/>
  <c r="C56" i="1" l="1"/>
  <c r="G62" i="2"/>
  <c r="I62" i="2" s="1"/>
  <c r="H62" i="2"/>
  <c r="G47" i="2"/>
  <c r="I47" i="2" s="1"/>
  <c r="H61" i="2"/>
  <c r="G61" i="2"/>
  <c r="I61" i="2" s="1"/>
  <c r="G48" i="2" l="1"/>
  <c r="I48" i="2" s="1"/>
  <c r="G55" i="2"/>
  <c r="I55" i="2" s="1"/>
  <c r="G56" i="2"/>
  <c r="I56" i="2" s="1"/>
  <c r="C57" i="1" l="1"/>
  <c r="C54" i="1"/>
  <c r="H11" i="2"/>
  <c r="H10" i="2"/>
  <c r="C61" i="1" l="1"/>
  <c r="C62" i="1"/>
  <c r="C60" i="1"/>
  <c r="C59" i="1"/>
  <c r="C58" i="1"/>
  <c r="C64" i="1" l="1"/>
  <c r="C66" i="1"/>
  <c r="C63" i="1"/>
  <c r="C65" i="1"/>
  <c r="G59" i="2"/>
  <c r="I59" i="2" s="1"/>
  <c r="G53" i="2"/>
  <c r="I53" i="2" s="1"/>
  <c r="H59" i="2"/>
  <c r="H53" i="2"/>
  <c r="H49" i="2"/>
  <c r="H63" i="2"/>
  <c r="H57" i="2"/>
  <c r="H56" i="2"/>
  <c r="H55" i="2"/>
  <c r="H52" i="2"/>
  <c r="H51" i="2"/>
  <c r="H48" i="2"/>
  <c r="H47" i="2"/>
  <c r="G63" i="2"/>
  <c r="I63" i="2" s="1"/>
  <c r="G57" i="2"/>
  <c r="I57" i="2" s="1"/>
  <c r="G52" i="2"/>
  <c r="I52" i="2" s="1"/>
  <c r="G51" i="2"/>
  <c r="I51" i="2" s="1"/>
  <c r="C67" i="1" l="1"/>
  <c r="H17" i="2"/>
  <c r="H30" i="2"/>
  <c r="H29" i="2"/>
  <c r="H24" i="2"/>
  <c r="G49" i="2"/>
  <c r="I49" i="2" s="1"/>
  <c r="H18" i="2" l="1"/>
  <c r="H19" i="2"/>
  <c r="H23" i="2"/>
  <c r="H25" i="2"/>
  <c r="H33" i="2"/>
  <c r="H21" i="2"/>
  <c r="H20" i="2"/>
  <c r="H22" i="2"/>
  <c r="H27" i="2"/>
  <c r="H26" i="2"/>
</calcChain>
</file>

<file path=xl/sharedStrings.xml><?xml version="1.0" encoding="utf-8"?>
<sst xmlns="http://schemas.openxmlformats.org/spreadsheetml/2006/main" count="404" uniqueCount="197">
  <si>
    <t>คณะ</t>
  </si>
  <si>
    <t>- 1 -</t>
  </si>
  <si>
    <t>สถานภาพ</t>
  </si>
  <si>
    <t>จำนวน</t>
  </si>
  <si>
    <t>ร้อยละ</t>
  </si>
  <si>
    <t>รวม</t>
  </si>
  <si>
    <t>รายการ</t>
  </si>
  <si>
    <t>SD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</si>
  <si>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</si>
  <si>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</si>
  <si>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</si>
  <si>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</si>
  <si>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</si>
  <si>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</si>
  <si>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>รวมเฉลี่ยทุกด้าน</t>
  </si>
  <si>
    <t>บทสรุปสำหรับผู้บริหาร</t>
  </si>
  <si>
    <t>- 3 -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</si>
  <si>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</si>
  <si>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</si>
  <si>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</si>
  <si>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</si>
  <si>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เจ้าหน้าที่</t>
  </si>
  <si>
    <t>วิศวกรรมศาสตร์</t>
  </si>
  <si>
    <t>ศึกษาศาสตร์</t>
  </si>
  <si>
    <t>มนุษยศาสตร์</t>
  </si>
  <si>
    <t>วิทยาศาสตร์การแพทย์</t>
  </si>
  <si>
    <t>สาธารณสุขศาสตร์</t>
  </si>
  <si>
    <t>ตำแหน่ง</t>
  </si>
  <si>
    <t>พยาบาลศาสตร์</t>
  </si>
  <si>
    <t>กองบริการการศึกษา</t>
  </si>
  <si>
    <t>ทันตแพทยศาสตร์</t>
  </si>
  <si>
    <t>คณะพยาบาลศาสตร์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</si>
  <si>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</si>
  <si>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</si>
  <si>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</si>
  <si>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คณะทันตแพทยศาสตร์</t>
  </si>
  <si>
    <t>คณะสาธารณสุขศาสตร์</t>
  </si>
  <si>
    <t>คณะมนุษยศาสตร์</t>
  </si>
  <si>
    <t xml:space="preserve">            จากตาราง 2  แสดงจำนวนร้อยละของผู้ตอบแบบสอบถาม จำแนกตามคณะ พบว่า ผู้ตอบแบบสอบถาม</t>
  </si>
  <si>
    <t>คณะ/วิทยาลัย</t>
  </si>
  <si>
    <t>ที่</t>
  </si>
  <si>
    <t>ความถี่</t>
  </si>
  <si>
    <r>
      <rPr>
        <b/>
        <i/>
        <sz val="16"/>
        <rFont val="TH SarabunPSK"/>
        <family val="2"/>
      </rPr>
      <t xml:space="preserve">ตาราง 1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</si>
  <si>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ผลการประเมินโครงการสัมมนาเชิงปฏิบัติการสำหรับบุคลากรผู้ปฏิบัติงานวิชาการระดับบัณฑิตศึกษา</t>
  </si>
  <si>
    <t>คณะสังคมศาสตร์</t>
  </si>
  <si>
    <t>สังคมศาสตร์</t>
  </si>
  <si>
    <t>ผลการประเมินโครงการสัมมนาเชิงปฏิบัติการสำหรับบุคลากรผู้ปฏิบัติงานวิชาการ ระดับบัณฑิตศึกษา</t>
  </si>
  <si>
    <t>วิทยาลัยเพื่อการค้นคว้าระดับรากฐาน</t>
  </si>
  <si>
    <t>คณะเภสัชศาสตร์</t>
  </si>
  <si>
    <t>สหเวชศาสตร์</t>
  </si>
  <si>
    <t>โลจิสติกส์และดิจิทัลซัพพลายเชน</t>
  </si>
  <si>
    <t>เภสัชศาสตร์</t>
  </si>
  <si>
    <t>สถาปัตยกรรมศาสตร์ ศิลปะและการออกแบบ</t>
  </si>
  <si>
    <t>คณะสหเวชศาสตร์</t>
  </si>
  <si>
    <t>5. ด้านความเหมาะสมของโครงการฯ</t>
  </si>
  <si>
    <t xml:space="preserve">       เฉลี่ยรวมด้านความเหมาะสมของโครงการฯ</t>
  </si>
  <si>
    <t xml:space="preserve">                   จากการจัดโครงการสัมมนาเชิงปฏิบัติการสำหรับบุคลากรผู้ปฏิบัติงานวิชาการ ระดับบัณฑิตศึกษา </t>
  </si>
  <si>
    <t xml:space="preserve">                   ผลการประเมินด้านการดำเนินงานโครงการฯ ในภาพรวม พบว่า ผู้เข้าร่วมโครงการฯ มีความคิดเห็น</t>
  </si>
  <si>
    <t>คณะโลจิสติกส์และดิจิทัลซัพพลายเชน</t>
  </si>
  <si>
    <t>บัณฑิตวิทยาลัย</t>
  </si>
  <si>
    <t xml:space="preserve">           และแนวทางที่มีการเปลี่ยนแปลงให้เกิดความชัดเจน สามารถนำไปใช้ปฏิบัติงานได้อย่างมีประสิทธิภาพ </t>
  </si>
  <si>
    <t xml:space="preserve">        มีโอกาสแลกเปลี่ยนประสบการณ์ในการปฏิบัติงาน และเป็นการสร้างเครือข่ายสำหรับบุคลากรผู้ปฏิบัติงาน</t>
  </si>
  <si>
    <t xml:space="preserve">        ด้านวิชาการระดับบัณฑิตศึกษาในระดับคณะ/วิทยาลัย ในมหาวิทยาลัยนเรศวร มีผู้เข้าร่วมโครงการ จำนวน </t>
  </si>
  <si>
    <t>คณะสถาปัตยกรรมศาสตร์ ศิลปะและการออกแบบ</t>
  </si>
  <si>
    <t xml:space="preserve">   3.1 ความเหมาะสมของสถานที่จัดโครงการฯ</t>
  </si>
  <si>
    <t xml:space="preserve">   3.2 ความเหมาะสมของสื่อที่ใช้ในการจัดโครงการฯ</t>
  </si>
  <si>
    <t xml:space="preserve">   3.3 ความเหมาะสมของเอกสารประกอบโครงการฯ</t>
  </si>
  <si>
    <t xml:space="preserve">   3.4 ความพึงพอใจเกี่ยวกับเอกสารประกอบโครงการฯ</t>
  </si>
  <si>
    <t xml:space="preserve">   1.2  ความเหมาะสมของระยะเวลาในการจัดโครงการ</t>
  </si>
  <si>
    <t>- 2 -</t>
  </si>
  <si>
    <t>ระดับความคิดเห็น</t>
  </si>
  <si>
    <t xml:space="preserve">    3.51 – 4.00 หมายถึง ดีมาก</t>
  </si>
  <si>
    <t xml:space="preserve">    2.51 – 3.50 หมายถึง ดี</t>
  </si>
  <si>
    <t xml:space="preserve">    1.51 – 2.50 หมายถึง ปานกลาง</t>
  </si>
  <si>
    <t xml:space="preserve">    1.00 – 1.50 หมายถึง พอใช้</t>
  </si>
  <si>
    <t>หมายเหตุ ค่าเฉลี่ยในการประเมินมีความหมาย ดังนี้</t>
  </si>
  <si>
    <r>
      <t xml:space="preserve">    </t>
    </r>
    <r>
      <rPr>
        <b/>
        <i/>
        <sz val="16"/>
        <rFont val="TH SarabunPSK"/>
        <family val="2"/>
      </rPr>
      <t xml:space="preserve">      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</t>
    </r>
  </si>
  <si>
    <t xml:space="preserve">              จากตาราง 3 พบว่าผู้ตอบแบบสอบถามมีความคิดเห็นเกี่ยวกับโครงการสัมมนาเชิงปฏิบัติการสำหรับบุคลากร </t>
  </si>
  <si>
    <t>4.1.3</t>
  </si>
  <si>
    <t>4.1.4</t>
  </si>
  <si>
    <t>4.1.1.</t>
  </si>
  <si>
    <t>4.1.2</t>
  </si>
  <si>
    <t>4.2.1</t>
  </si>
  <si>
    <t>4.2.2</t>
  </si>
  <si>
    <t>4.2.3</t>
  </si>
  <si>
    <t>4.2.4</t>
  </si>
  <si>
    <t>วิทยาลัยพลังงานทดแทนและสมาร์ตกริดเทคโนโลยี</t>
  </si>
  <si>
    <t>วันที่ 22 พฤษภาคม 2566</t>
  </si>
  <si>
    <t>ณ ห้องประชุม Main Conference ชั้น 1 มหาวิทยาลัยนเรศวร จังหวัดพิษณุโลก</t>
  </si>
  <si>
    <t>จากตาราง 1 พบว่า ผู้ตอบแบบสอบถามเป็นเจ้าหน้าที่ คิดเป็นร้อยละ 100.00</t>
  </si>
  <si>
    <r>
      <rPr>
        <b/>
        <i/>
        <sz val="16"/>
        <color theme="1"/>
        <rFont val="TH SarabunPSK"/>
        <family val="2"/>
      </rPr>
      <t>ตาราง 3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 42)</t>
    </r>
  </si>
  <si>
    <t xml:space="preserve">   1.1  ความเหมาะสมของวันจัดโครงการ (วันที่ 22 พฤษภาคม 2566)</t>
  </si>
  <si>
    <t>-5-</t>
  </si>
  <si>
    <t>ความรู้ก่อนการอบรม</t>
  </si>
  <si>
    <t>เฉลี่ยรวม</t>
  </si>
  <si>
    <t>ความรู้หลังเข้ารับการอบรม</t>
  </si>
  <si>
    <t xml:space="preserve">   5.1 ประโยชน์ที่ได้รับจากการเข้าร่วมโครงการฯ </t>
  </si>
  <si>
    <t xml:space="preserve">4.1.1 การบรรยาย เรื่อง "เกณฑ์มาตรฐานหลักสูตรระดับบัณฑิตศึกษา </t>
  </si>
  <si>
    <t>4.1.2 การบรรยาย เรื่อง "เกณฑ์การสอบผ่านความรู้ภาษาอังกฤษ</t>
  </si>
  <si>
    <t xml:space="preserve">สำหรับนิสิตบัณฑิตศึกษาและทักษะ Soft Skill </t>
  </si>
  <si>
    <t>สำหรับนิสิตบัณฑิตศึกษา</t>
  </si>
  <si>
    <t>พ.ศ. 2565 และสาระการเปลี่ยนแปลงจากเกณฑ์มาตรฐานหลักสูตร</t>
  </si>
  <si>
    <t>ระดับบัณฑิตศึกษา พ.ศ. 2558"</t>
  </si>
  <si>
    <t>4.1.3 การบรรยาย เรื่อง "ทุนสนับสนุนการวิจัยสำหรับ</t>
  </si>
  <si>
    <t>นิสิตบัณฑิตศึกษาและวารสารที่ควรหลีกเลี่ยง</t>
  </si>
  <si>
    <t>4.1.4 การบรรยาย เรื่อง "ระบบข้อมูลของบัณฑิตวิทยาลัย"</t>
  </si>
  <si>
    <t xml:space="preserve">4.2.1 การบรรยาย เรื่อง "เกณฑ์มาตรฐานหลักสูตรระดับบัณฑิตศึกษา </t>
  </si>
  <si>
    <t>4.2.2 การบรรยาย เรื่อง "เกณฑ์การสอบผ่านความรู้ภาษาอังกฤษ</t>
  </si>
  <si>
    <t>4.2.3 การบรรยาย เรื่อง "ทุนสนับสนุนการวิจัยสำหรับ</t>
  </si>
  <si>
    <t>4.2.4 การบรรยาย เรื่อง "ระบบข้อมูลของบัณฑิตวิทยาลัย"</t>
  </si>
  <si>
    <t>ที่จัดในโครงการฯ ภาพรวม อยู่ในระดับมาก (ค่าเฉลี่ย 3.79) และหลังเข้ารับการอบรมค่าเฉลี่ย</t>
  </si>
  <si>
    <t xml:space="preserve">ผู้ปฏิบัติงานวิชาการระดับบัณฑิตศึกษา ในวันที่ 22 พฤษภาคม 2566 ในภาพรวมพบว่า ผู้เข้าร่วมโครงการฯ มีความคิดเห็น </t>
  </si>
  <si>
    <t>อยู่ในระดับมากที่สุด (ค่าเฉลี่ย 4.54)</t>
  </si>
  <si>
    <t xml:space="preserve">               เมื่อพิจารณารายด้านแล้ว พบว่า ด้านเจ้าหน้าที่ให้บริการมีค่าเฉลี่ยสูงที่สุด (ค่าเฉลี่ย 4.75) รองลงมาคือ ด้านความ</t>
  </si>
  <si>
    <t xml:space="preserve">เหมาะสมของโครงการฯ (ค่าเฉลี่ย 4.57) เมื่อพิจารณารายข้อแล้ว พบว่า ข้อที่มีค่าเฉลี่ยสูงที่สุดคือ เจ้าหน้าที่ให้บริการด้วยความ  </t>
  </si>
  <si>
    <t>เต็มใจยิ้มแย้มแจ่มใส เจ้าหน้าที่ให้บริการด้วยความรวดเร็ว (ค่าเฉลี่ย 4.76) รองลงมาคือ เจ้าหน้าที่ให้บริการด้วยความรวดเร็ว</t>
  </si>
  <si>
    <t>(ค่าเฉลี่ย 4.73)</t>
  </si>
  <si>
    <t>การเชื่อมต่อระบบสารสนเทศ</t>
  </si>
  <si>
    <t>ตั้งใจให้ความรู้ให้เนื้อหาครอบคลุมดี การให้บริการของเจ้าหน้าที่ดี</t>
  </si>
  <si>
    <t>1.ท่านชื่นชอบ/ประทับใจในการให้บริการของบัณฑิตวิทยาลัยในเรื่องใดบ้าง</t>
  </si>
  <si>
    <t>2.ท่านต้องการให้บัณฑิตวิทยาลัยปรับปรุง เพิ่มเติมการให้บริหารในเรื่องใด</t>
  </si>
  <si>
    <t>1.การสัมนาเชิงปฏิบัติการครั้งนี้ไม่พึงพอใจในเรื่องใด เพราะเหตุใด</t>
  </si>
  <si>
    <t>2.หากจัดโครงการ ในครั้งต่อไปตามความคิดของท่านควรเป็นอย่างไร</t>
  </si>
  <si>
    <t>จัดโครงการนอกสถานที่</t>
  </si>
  <si>
    <t>3.ข้อเสนอแนะอื่นๆ เพื่อการปรับปรุงพัฒนาโครงการต่อไป</t>
  </si>
  <si>
    <t>ห้องจัดโครงการลำโพงไม่ค่อยดัง</t>
  </si>
  <si>
    <t>การลงเรียน EPE อยากให้มีการบันทึกข้อมูลผู้ผ่านในระเบียนประวัติแบบอัตโนมัติ</t>
  </si>
  <si>
    <t>ควรจัดเป็นประจำทุกปี</t>
  </si>
  <si>
    <t>บุคลากรให้การสนับสนุนประสานกับทางคณะเป็นอย่างดี</t>
  </si>
  <si>
    <t>การจัดทำข้อมูลสารสนเทศเว็บไซต์ของบัณฑิตมีการพัฒนาอย่างต่อเนื่อง</t>
  </si>
  <si>
    <t>อยากให้มีการจัดงานสัมนานอกสถานที่ต่างจังหวัดอีก</t>
  </si>
  <si>
    <t>เครื่องเสียง ลำโพง ห้องสัมนา</t>
  </si>
  <si>
    <t>การประชาสัมพันธ์ การต้อนรับ การบรรยาย</t>
  </si>
  <si>
    <t>ควรจัดทุกปีการศึกษา</t>
  </si>
  <si>
    <t>แบบฟอร์มคำร้องที่เป็นอังกฤษ</t>
  </si>
  <si>
    <t>ระยะเวลาการทำเอกสารประกาศสอบ</t>
  </si>
  <si>
    <t>วันจัดโครงการไม่ควรเป็นวันจันทร์</t>
  </si>
  <si>
    <t>ข้อมูลบนเว็บไซต์</t>
  </si>
  <si>
    <t>การเรียนภาษาอังกฤษ</t>
  </si>
  <si>
    <t>ระบบรับเข้า</t>
  </si>
  <si>
    <t>อยากทำกิจกรรม workshop Team building</t>
  </si>
  <si>
    <t>การให้บริการด้านเอกสาร แก้ปัญหา บอกนิสิตรวมถึงช่วยเหลือด้านอื่นๆ</t>
  </si>
  <si>
    <t xml:space="preserve">ฐานข้อมูลระเบียบประกาศที่เกี่ยวข้องกับนิสิต ระเบียบ ประกาศเก่าและปัจจุบัน </t>
  </si>
  <si>
    <t>เพื่ออำนวยความสะดวกให้อาจารย์ นิสิต เจ้าหน้าที่ในการค้นหา</t>
  </si>
  <si>
    <t>การติดต่อประสานงานด้วยกัลยาณมิตร เต็มใจให้บริการ</t>
  </si>
  <si>
    <t>สามารถปรึกษาในเรื่องต่างๆ</t>
  </si>
  <si>
    <t>เปิดให้แต่ละคณะเสนอคำถาม ข้อสงสัย เข้ามาบัณฑิตวิทยาลัยก่อนได้ เช่น ทาง google form</t>
  </si>
  <si>
    <t>การอัพเดทข่าวสารหลักเกณฑ์ที่มีการเปลี่ยนแปลงสรุปเป็นประเด็นกระชับเข้าใจง่าย</t>
  </si>
  <si>
    <t>เอกสารประกอบโครงการดี ดูง่าย</t>
  </si>
  <si>
    <t>การตอบคำถามจากวิทยากรของบัณฑิตวิทยาลัยครอบคลุมชัดเจน</t>
  </si>
  <si>
    <t>จัดแบบฟอร์มสำหรับผู้ศึกษา แผน ข</t>
  </si>
  <si>
    <t>ได้รับความรู้เพิ่มเติมจากที่ข้อมูลบางอย่างไม่รู้</t>
  </si>
  <si>
    <t>เตรียมเอกสารแฟ้มอย่างดี</t>
  </si>
  <si>
    <t>ความเร็วในการปฏิบัติงาน</t>
  </si>
  <si>
    <t>การช่วยแก้ไขปัญหาของเอกสารต่างๆ ของนิสิตบัณฑิตศึกษา</t>
  </si>
  <si>
    <t>ให้คำปรึกษาและยกตัวอย่างการแก้ไขปัญหาได้เป็นอย่างดี</t>
  </si>
  <si>
    <t>ทำตารางเปรียบเทียบหรือตัวอย่างแผนภูมิการเปรียบเทียบวิชาสำหรับนิสิต</t>
  </si>
  <si>
    <t xml:space="preserve">คาดหวังให้ฐานข้อมูลระดับบัณฑิตศึกษาของบัณฑิตวิทยาลัยเป็นแหล่งข้อมูลที่อัพเดท </t>
  </si>
  <si>
    <t xml:space="preserve">ชัดเจน เชื่อมั่นได้ เมื่อเจ้าหน้าที่คณะเข้ามาใช้งานสามารถตรวจสอบความถูกต้องได้ทันที </t>
  </si>
  <si>
    <t xml:space="preserve">และคาดหวังที่สุดให้เจ้าหน้าที่ของบัณฑิตวิทยาลัยแม่นยำสามารถให้ข้อมูลที่ตรงกับฐานข้อมูล </t>
  </si>
  <si>
    <t>ให้บริการได้รวดเร็วเพื่อตอบสนองความต้องการของลูกค้าให้พึงพอใจให้มากที่สุด</t>
  </si>
  <si>
    <t>การพัฒนาฐานข้อมูลอาจารย์นิสิตใน eye grad เป็นประโยชน์ต่อการอบรมข้อมูลที่จำเป็นต่อคณะ</t>
  </si>
  <si>
    <t>เรื่องทุนสนับสนุนการศึกษา</t>
  </si>
  <si>
    <t xml:space="preserve">ช่วยแจ้งให้คณะติดตามนิสิตที่ตกค้างให้มากขึ้นและติดตามเกรดให้อาจารย์ตรงเวลา </t>
  </si>
  <si>
    <t>ตลอดจนการสรุป บว.27 (ข) ให้ตรงกับผลการสำเร็จการศึกษาของนิสิต</t>
  </si>
  <si>
    <t>อยากให้เชิญอาจารย์ที่รับผิดชอบมารับรู้เรื่องให้ครบทุกคณะ</t>
  </si>
  <si>
    <t>มีการรวบรวมประกาศ ระเบียบต่างๆ อัพเดทเป็นรูปเล่ม</t>
  </si>
  <si>
    <t>แอร์ไม่เย็น</t>
  </si>
  <si>
    <t>เอกสารประกอบตัวเล็ก ไม่ชัดเจน มีความผิดพลาด</t>
  </si>
  <si>
    <t>ปรับปรุงได้ทุกเรื่องแก้ไขปัญหาได้ทุกเรื่อง</t>
  </si>
  <si>
    <t>เจ้าหน้าที่มีจิตบริการที่ดี แต่ละฝ่ายให้คำแนะนำที่ดีและเป็นกันเอง และช่วยเหลือในเรื่องต่างๆ</t>
  </si>
  <si>
    <t>มีระบบฐานข้อมูลที่ดี มีการพัฒนาระบบต่างๆ เพื่ออำนวยความสะดวก</t>
  </si>
  <si>
    <t xml:space="preserve">ดูแลผู้เข้าร่วมอบรมเป็นอย่างดี ยิ้มแย้มแจ่มใส มีจิตบริการ </t>
  </si>
  <si>
    <t>อยากให้เนื้อหาความรู้นี้ส่งถึงนิสิตด้วย</t>
  </si>
  <si>
    <t>เสียงไมค์ไม่ชัดเจน</t>
  </si>
  <si>
    <t>จัดเป็นประจำเมื่อมีการเปลี่ยนแปลงขั้นตอนการทำงานโดยเฉพาะระบบสารสนเทศ</t>
  </si>
  <si>
    <t xml:space="preserve">          ส่วนใหญ่สังกัดคณะมนุษยศาสตร์ และบัณฑิตวิทยาลัย คิดเป็นร้อยละ 11.90 รองลงมาคือ คณะทันตแพทยศาสตร์  </t>
  </si>
  <si>
    <t>คณะสาธารณสุขศาสตร์ และคณะศึกษาศาสตร์ คิดเป็นร้อยละ 9.52</t>
  </si>
  <si>
    <r>
      <t>ตอนที่ 3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</si>
  <si>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-4-</t>
  </si>
  <si>
    <r>
      <rPr>
        <b/>
        <i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(N = 42)</t>
    </r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</si>
  <si>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</si>
  <si>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 xml:space="preserve">ความรู้ ความเข้าใจสูงขึ้น อยู่ในระดับมาก (ค่าเฉลี่ย 4.43) </t>
  </si>
  <si>
    <t xml:space="preserve"> วันที่ 22 พฤษภาคม 2566</t>
  </si>
  <si>
    <t xml:space="preserve">           ในวันที่ 22 พฤษภาคม 2566 โดยมีวัตถุประสงค์ เพื่อสร้างความรู้ ความเข้าใจ เกี่ยวกับข้อบังคับ ระเบียบ </t>
  </si>
  <si>
    <t xml:space="preserve">                ผู้ตอบแบบสอบถามเป็นเจ้าหน้าที่ คิดเป็นร้อยละ 100.00 ส่วนใหญ่สังกัดคณะมนุษยศาสตร์ </t>
  </si>
  <si>
    <t xml:space="preserve">        และบัณฑิตวิทยาลัย คิดเป็นร้อยละ 11.90 รองลงมาคือ คณะทันตแพทยศาสตร์ คณะสาธารณสุขศาสตร์</t>
  </si>
  <si>
    <t xml:space="preserve">        คณะศึกษาศาสตร์ คิดเป็นร้อยละ 9.52</t>
  </si>
  <si>
    <t xml:space="preserve">           อยู่ในระดับมากที่สุด (ค่าเฉลี่ย 4.54) เมื่อพิจารณารายด้านแล้ว พบว่า ด้านเจ้าหน้าที่ให้บริการมีค่าเฉลี่ยสูงที่สุด </t>
  </si>
  <si>
    <t xml:space="preserve">        (ค่าเฉลี่ย 4.75) รองลงมาคือ ด้านความเหมาะสมของโครงการฯ (ค่าเฉลี่ย 4.57) เมื่อพิจารณารายข้อแล้ว </t>
  </si>
  <si>
    <t xml:space="preserve">        พบว่า ข้อที่มีค่าเฉลี่ยสูงที่สุดคือ เจ้าหน้าที่ให้บริการด้วยความเต็มใจยิ้มแย้มแจ่มใส เจ้าหน้าที่ให้บริการ</t>
  </si>
  <si>
    <t xml:space="preserve">        ด้วยความรวดเร็ว (ค่าเฉลี่ย 4.76) รองลงมาคือ เจ้าหน้าที่ให้บริการด้วยความรวดเร็ว (ค่าเฉลี่ย 4.73)</t>
  </si>
  <si>
    <t xml:space="preserve">  65 คน และมีผู้ตอบแบบสอบถาม จำนวน 42 คน คิดเป็นร้อยละ 64.61 ของจำนวนผู้เข้าร่วมโครงการ</t>
  </si>
  <si>
    <t>ข้อเสนอแนะเกี่ยวกับโครงการและข้อเสนอแนะอื่นๆ</t>
  </si>
  <si>
    <t xml:space="preserve">             ข้อมูลการบริการของบัณฑิตวิทยาลัยในเรื่องใดบ้าง</t>
  </si>
  <si>
    <r>
      <t xml:space="preserve">               </t>
    </r>
    <r>
      <rPr>
        <b/>
        <u/>
        <sz val="16"/>
        <rFont val="TH SarabunPSK"/>
        <family val="2"/>
      </rPr>
      <t>ตอนที่ 5</t>
    </r>
    <r>
      <rPr>
        <b/>
        <sz val="16"/>
        <rFont val="TH SarabunPSK"/>
        <family val="2"/>
      </rPr>
      <t xml:space="preserve"> ข้อเสนอแนะเกี่ยวกับโครงการและข้อเสนอแนะอื่นๆ</t>
    </r>
  </si>
  <si>
    <r>
      <t xml:space="preserve">               </t>
    </r>
    <r>
      <rPr>
        <b/>
        <u/>
        <sz val="16"/>
        <rFont val="TH SarabunPSK"/>
        <family val="2"/>
      </rPr>
      <t>ตอนที่ 4</t>
    </r>
    <r>
      <rPr>
        <b/>
        <sz val="16"/>
        <rFont val="TH SarabunPSK"/>
        <family val="2"/>
      </rPr>
      <t xml:space="preserve"> ข้อมูลการบริการของบัณฑิตวิทยาลัยในเรื่องใดบ้าง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</si>
</sst>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TH SarabunPSK"/>
      <family val="2"/>
    </font>
    <font>
      <b/>
      <sz val="2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0" xfId="0" applyFont="1" applyAlignment="1"/>
    <xf numFmtId="0" fontId="11" fillId="0" borderId="0" xfId="0" applyFont="1"/>
    <xf numFmtId="0" fontId="3" fillId="0" borderId="0" xfId="0" applyFont="1" applyAlignment="1"/>
    <xf numFmtId="0" fontId="12" fillId="0" borderId="0" xfId="0" applyFont="1"/>
    <xf numFmtId="0" fontId="1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15" fillId="0" borderId="0" xfId="0" applyFont="1"/>
    <xf numFmtId="2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/>
    <xf numFmtId="2" fontId="17" fillId="0" borderId="8" xfId="0" applyNumberFormat="1" applyFont="1" applyBorder="1" applyAlignment="1">
      <alignment horizontal="center"/>
    </xf>
    <xf numFmtId="2" fontId="8" fillId="0" borderId="0" xfId="0" applyNumberFormat="1" applyFont="1"/>
    <xf numFmtId="2" fontId="17" fillId="0" borderId="11" xfId="0" applyNumberFormat="1" applyFont="1" applyBorder="1" applyAlignment="1">
      <alignment horizontal="center"/>
    </xf>
    <xf numFmtId="2" fontId="17" fillId="0" borderId="13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21" fillId="0" borderId="0" xfId="0" applyFont="1" applyAlignment="1"/>
    <xf numFmtId="0" fontId="10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2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2" fontId="9" fillId="5" borderId="11" xfId="0" applyNumberFormat="1" applyFont="1" applyFill="1" applyBorder="1" applyAlignment="1">
      <alignment wrapText="1"/>
    </xf>
    <xf numFmtId="0" fontId="20" fillId="0" borderId="11" xfId="0" applyFont="1" applyBorder="1" applyAlignment="1">
      <alignment wrapText="1"/>
    </xf>
    <xf numFmtId="0" fontId="7" fillId="0" borderId="19" xfId="0" applyFont="1" applyFill="1" applyBorder="1" applyAlignment="1">
      <alignment horizontal="center"/>
    </xf>
    <xf numFmtId="0" fontId="10" fillId="5" borderId="0" xfId="0" applyFont="1" applyFill="1" applyAlignment="1">
      <alignment wrapText="1"/>
    </xf>
    <xf numFmtId="0" fontId="10" fillId="5" borderId="0" xfId="0" applyFont="1" applyFill="1" applyBorder="1" applyAlignment="1">
      <alignment wrapText="1"/>
    </xf>
    <xf numFmtId="0" fontId="10" fillId="0" borderId="11" xfId="0" applyFont="1" applyBorder="1" applyAlignment="1">
      <alignment vertical="top" wrapText="1"/>
    </xf>
    <xf numFmtId="2" fontId="9" fillId="8" borderId="11" xfId="0" applyNumberFormat="1" applyFont="1" applyFill="1" applyBorder="1" applyAlignment="1">
      <alignment wrapText="1"/>
    </xf>
    <xf numFmtId="2" fontId="7" fillId="8" borderId="11" xfId="0" applyNumberFormat="1" applyFont="1" applyFill="1" applyBorder="1" applyAlignment="1">
      <alignment wrapText="1"/>
    </xf>
    <xf numFmtId="0" fontId="10" fillId="5" borderId="0" xfId="0" applyFont="1" applyFill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5" xfId="0" applyFont="1" applyBorder="1"/>
    <xf numFmtId="0" fontId="22" fillId="0" borderId="0" xfId="0" applyFont="1"/>
    <xf numFmtId="0" fontId="8" fillId="0" borderId="0" xfId="0" applyFont="1" applyAlignme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0" fontId="16" fillId="0" borderId="0" xfId="0" applyFont="1"/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 indent="2"/>
    </xf>
    <xf numFmtId="0" fontId="24" fillId="0" borderId="0" xfId="0" applyFont="1"/>
    <xf numFmtId="0" fontId="24" fillId="0" borderId="10" xfId="0" applyFont="1" applyBorder="1"/>
    <xf numFmtId="0" fontId="24" fillId="0" borderId="11" xfId="0" applyFont="1" applyBorder="1"/>
    <xf numFmtId="2" fontId="15" fillId="0" borderId="8" xfId="0" applyNumberFormat="1" applyFont="1" applyBorder="1" applyAlignment="1">
      <alignment horizontal="center"/>
    </xf>
    <xf numFmtId="0" fontId="8" fillId="0" borderId="0" xfId="0" applyFont="1" applyBorder="1"/>
    <xf numFmtId="0" fontId="23" fillId="0" borderId="0" xfId="0" applyFont="1" applyBorder="1" applyAlignment="1">
      <alignment horizontal="center"/>
    </xf>
    <xf numFmtId="0" fontId="16" fillId="0" borderId="0" xfId="0" applyFont="1" applyBorder="1"/>
    <xf numFmtId="0" fontId="7" fillId="0" borderId="1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7" fillId="0" borderId="0" xfId="0" applyFont="1" applyBorder="1"/>
    <xf numFmtId="0" fontId="25" fillId="0" borderId="0" xfId="0" applyFont="1"/>
    <xf numFmtId="0" fontId="17" fillId="0" borderId="3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0" fillId="7" borderId="11" xfId="0" applyFont="1" applyFill="1" applyBorder="1" applyAlignment="1">
      <alignment wrapText="1"/>
    </xf>
    <xf numFmtId="0" fontId="10" fillId="7" borderId="11" xfId="0" applyFont="1" applyFill="1" applyBorder="1" applyAlignment="1">
      <alignment wrapText="1"/>
    </xf>
    <xf numFmtId="0" fontId="10" fillId="7" borderId="11" xfId="0" applyFont="1" applyFill="1" applyBorder="1" applyAlignment="1">
      <alignment vertical="top" wrapText="1"/>
    </xf>
    <xf numFmtId="2" fontId="9" fillId="7" borderId="12" xfId="0" applyNumberFormat="1" applyFont="1" applyFill="1" applyBorder="1" applyAlignment="1">
      <alignment wrapText="1"/>
    </xf>
    <xf numFmtId="2" fontId="9" fillId="7" borderId="11" xfId="0" applyNumberFormat="1" applyFont="1" applyFill="1" applyBorder="1" applyAlignment="1">
      <alignment wrapText="1"/>
    </xf>
    <xf numFmtId="0" fontId="20" fillId="9" borderId="11" xfId="0" applyFont="1" applyFill="1" applyBorder="1" applyAlignment="1">
      <alignment wrapText="1"/>
    </xf>
    <xf numFmtId="0" fontId="10" fillId="9" borderId="11" xfId="0" applyFont="1" applyFill="1" applyBorder="1" applyAlignment="1">
      <alignment wrapText="1"/>
    </xf>
    <xf numFmtId="0" fontId="10" fillId="9" borderId="11" xfId="0" applyFont="1" applyFill="1" applyBorder="1" applyAlignment="1">
      <alignment vertical="top" wrapText="1"/>
    </xf>
    <xf numFmtId="2" fontId="9" fillId="9" borderId="12" xfId="0" applyNumberFormat="1" applyFont="1" applyFill="1" applyBorder="1" applyAlignment="1">
      <alignment wrapText="1"/>
    </xf>
    <xf numFmtId="2" fontId="9" fillId="9" borderId="11" xfId="0" applyNumberFormat="1" applyFont="1" applyFill="1" applyBorder="1" applyAlignment="1">
      <alignment wrapText="1"/>
    </xf>
    <xf numFmtId="0" fontId="20" fillId="10" borderId="11" xfId="0" applyFont="1" applyFill="1" applyBorder="1" applyAlignment="1">
      <alignment wrapText="1"/>
    </xf>
    <xf numFmtId="0" fontId="10" fillId="10" borderId="11" xfId="0" applyFont="1" applyFill="1" applyBorder="1" applyAlignment="1">
      <alignment wrapText="1"/>
    </xf>
    <xf numFmtId="0" fontId="10" fillId="10" borderId="11" xfId="0" applyFont="1" applyFill="1" applyBorder="1" applyAlignment="1">
      <alignment vertical="top" wrapText="1"/>
    </xf>
    <xf numFmtId="2" fontId="9" fillId="10" borderId="12" xfId="0" applyNumberFormat="1" applyFont="1" applyFill="1" applyBorder="1" applyAlignment="1">
      <alignment wrapText="1"/>
    </xf>
    <xf numFmtId="2" fontId="9" fillId="10" borderId="11" xfId="0" applyNumberFormat="1" applyFont="1" applyFill="1" applyBorder="1" applyAlignment="1">
      <alignment wrapText="1"/>
    </xf>
    <xf numFmtId="0" fontId="20" fillId="6" borderId="11" xfId="0" applyFont="1" applyFill="1" applyBorder="1" applyAlignment="1">
      <alignment wrapText="1"/>
    </xf>
    <xf numFmtId="0" fontId="10" fillId="6" borderId="11" xfId="0" applyFont="1" applyFill="1" applyBorder="1" applyAlignment="1">
      <alignment wrapText="1"/>
    </xf>
    <xf numFmtId="0" fontId="10" fillId="6" borderId="11" xfId="0" applyFont="1" applyFill="1" applyBorder="1" applyAlignment="1">
      <alignment vertical="top" wrapText="1"/>
    </xf>
    <xf numFmtId="2" fontId="9" fillId="6" borderId="12" xfId="0" applyNumberFormat="1" applyFont="1" applyFill="1" applyBorder="1" applyAlignment="1">
      <alignment wrapText="1"/>
    </xf>
    <xf numFmtId="2" fontId="9" fillId="6" borderId="11" xfId="0" applyNumberFormat="1" applyFont="1" applyFill="1" applyBorder="1" applyAlignment="1">
      <alignment wrapText="1"/>
    </xf>
    <xf numFmtId="0" fontId="20" fillId="11" borderId="11" xfId="0" applyFont="1" applyFill="1" applyBorder="1" applyAlignment="1">
      <alignment wrapText="1"/>
    </xf>
    <xf numFmtId="0" fontId="10" fillId="11" borderId="11" xfId="0" applyFont="1" applyFill="1" applyBorder="1" applyAlignment="1">
      <alignment wrapText="1"/>
    </xf>
    <xf numFmtId="0" fontId="10" fillId="11" borderId="11" xfId="0" applyFont="1" applyFill="1" applyBorder="1" applyAlignment="1">
      <alignment vertical="top" wrapText="1"/>
    </xf>
    <xf numFmtId="2" fontId="9" fillId="11" borderId="12" xfId="0" applyNumberFormat="1" applyFont="1" applyFill="1" applyBorder="1" applyAlignment="1">
      <alignment wrapText="1"/>
    </xf>
    <xf numFmtId="2" fontId="9" fillId="11" borderId="11" xfId="0" applyNumberFormat="1" applyFont="1" applyFill="1" applyBorder="1" applyAlignment="1">
      <alignment wrapText="1"/>
    </xf>
    <xf numFmtId="0" fontId="20" fillId="12" borderId="11" xfId="0" applyFont="1" applyFill="1" applyBorder="1" applyAlignment="1">
      <alignment wrapText="1"/>
    </xf>
    <xf numFmtId="0" fontId="10" fillId="12" borderId="11" xfId="0" applyFont="1" applyFill="1" applyBorder="1" applyAlignment="1">
      <alignment wrapText="1"/>
    </xf>
    <xf numFmtId="0" fontId="10" fillId="12" borderId="11" xfId="0" applyFont="1" applyFill="1" applyBorder="1" applyAlignment="1">
      <alignment vertical="top" wrapText="1"/>
    </xf>
    <xf numFmtId="2" fontId="9" fillId="12" borderId="12" xfId="0" applyNumberFormat="1" applyFont="1" applyFill="1" applyBorder="1" applyAlignment="1">
      <alignment wrapText="1"/>
    </xf>
    <xf numFmtId="2" fontId="9" fillId="12" borderId="11" xfId="0" applyNumberFormat="1" applyFont="1" applyFill="1" applyBorder="1" applyAlignment="1">
      <alignment wrapText="1"/>
    </xf>
    <xf numFmtId="1" fontId="7" fillId="0" borderId="1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/>
    <xf numFmtId="0" fontId="13" fillId="0" borderId="0" xfId="0" applyFont="1" applyAlignment="1"/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 vertical="top"/>
    </xf>
    <xf numFmtId="0" fontId="7" fillId="0" borderId="23" xfId="0" applyFont="1" applyBorder="1"/>
    <xf numFmtId="0" fontId="1" fillId="0" borderId="24" xfId="0" applyFont="1" applyBorder="1"/>
    <xf numFmtId="0" fontId="14" fillId="0" borderId="25" xfId="0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0" xfId="0" applyFont="1" applyAlignment="1">
      <alignment horizontal="left" indent="5"/>
    </xf>
    <xf numFmtId="0" fontId="16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7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/>
    </xf>
    <xf numFmtId="2" fontId="1" fillId="0" borderId="20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2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EDADE4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361950</xdr:colOff>
          <xdr:row>43</xdr:row>
          <xdr:rowOff>190500</xdr:rowOff>
        </xdr:from>
        <xdr:to>
          <xdr:col>6</xdr:col>
          <xdr:colOff>495300</xdr:colOff>
          <xdr:row>44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47</xdr:row>
          <xdr:rowOff>38100</xdr:rowOff>
        </xdr:from>
        <xdr:to>
          <xdr:col>12</xdr:col>
          <xdr:colOff>209550</xdr:colOff>
          <xdr:row>47</xdr:row>
          <xdr:rowOff>190500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5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123825</xdr:colOff>
          <xdr:row>43</xdr:row>
          <xdr:rowOff>161925</xdr:rowOff>
        </xdr:from>
        <xdr:to>
          <xdr:col>11</xdr:col>
          <xdr:colOff>257175</xdr:colOff>
          <xdr:row>44</xdr:row>
          <xdr:rowOff>19050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5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4</xdr:row>
          <xdr:rowOff>219075</xdr:rowOff>
        </xdr:from>
        <xdr:to>
          <xdr:col>5</xdr:col>
          <xdr:colOff>390525</xdr:colOff>
          <xdr:row>5</xdr:row>
          <xdr:rowOff>85725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5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49</xdr:row>
          <xdr:rowOff>247650</xdr:rowOff>
        </xdr:from>
        <xdr:to>
          <xdr:col>13</xdr:col>
          <xdr:colOff>161925</xdr:colOff>
          <xdr:row>50</xdr:row>
          <xdr:rowOff>104775</xdr:rowOff>
        </xdr:to>
        <xdr:sp macro="" textlink="">
          <xdr:nvSpPr>
            <xdr:cNvPr id="8199" name="Object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5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80"/>
  <sheetViews>
    <sheetView topLeftCell="A34" zoomScale="110" zoomScaleNormal="110" workbookViewId="0">
      <selection activeCell="E52" sqref="E52"/>
    </sheetView>
  </sheetViews>
  <sheetFormatPr defaultColWidth="15" defaultRowHeight="24" x14ac:dyDescent="0.55000000000000004"/>
  <cols>
    <col min="1" max="1" width="4.375" style="12" bestFit="1" customWidth="1"/>
    <col min="2" max="2" width="41.75" style="12" bestFit="1" customWidth="1"/>
    <col min="3" max="3" width="37" style="12" customWidth="1"/>
    <col min="4" max="5" width="5" style="46" bestFit="1" customWidth="1"/>
    <col min="6" max="7" width="5" style="47" bestFit="1" customWidth="1"/>
    <col min="8" max="8" width="5" style="48" bestFit="1" customWidth="1"/>
    <col min="9" max="9" width="5" style="48" customWidth="1"/>
    <col min="10" max="11" width="5" style="48" bestFit="1" customWidth="1"/>
    <col min="12" max="12" width="5.625" style="50" bestFit="1" customWidth="1"/>
    <col min="13" max="14" width="5.125" style="51" bestFit="1" customWidth="1"/>
    <col min="15" max="16" width="5.125" style="50" bestFit="1" customWidth="1"/>
    <col min="17" max="17" width="5.125" style="50" customWidth="1"/>
    <col min="18" max="20" width="5.125" style="51" bestFit="1" customWidth="1"/>
    <col min="21" max="22" width="5.125" style="12" bestFit="1" customWidth="1"/>
    <col min="23" max="16384" width="15" style="12"/>
  </cols>
  <sheetData>
    <row r="1" spans="1:20" s="34" customFormat="1" ht="46.5" customHeight="1" x14ac:dyDescent="0.65">
      <c r="A1" s="55"/>
      <c r="B1" s="52" t="s">
        <v>27</v>
      </c>
      <c r="C1" s="52" t="s">
        <v>0</v>
      </c>
      <c r="D1" s="140">
        <v>1.1000000000000001</v>
      </c>
      <c r="E1" s="140">
        <v>1.2</v>
      </c>
      <c r="F1" s="145">
        <v>2.1</v>
      </c>
      <c r="G1" s="145">
        <v>2.2000000000000002</v>
      </c>
      <c r="H1" s="150">
        <v>3.1</v>
      </c>
      <c r="I1" s="150">
        <v>3.2</v>
      </c>
      <c r="J1" s="150">
        <v>3.3</v>
      </c>
      <c r="K1" s="150">
        <v>3.4</v>
      </c>
      <c r="L1" s="130" t="s">
        <v>80</v>
      </c>
      <c r="M1" s="130" t="s">
        <v>81</v>
      </c>
      <c r="N1" s="130" t="s">
        <v>78</v>
      </c>
      <c r="O1" s="130" t="s">
        <v>79</v>
      </c>
      <c r="P1" s="135" t="s">
        <v>82</v>
      </c>
      <c r="Q1" s="135" t="s">
        <v>83</v>
      </c>
      <c r="R1" s="135" t="s">
        <v>84</v>
      </c>
      <c r="S1" s="135" t="s">
        <v>85</v>
      </c>
      <c r="T1" s="155">
        <v>5</v>
      </c>
    </row>
    <row r="2" spans="1:20" x14ac:dyDescent="0.55000000000000004">
      <c r="A2" s="59">
        <v>1</v>
      </c>
      <c r="B2" s="53" t="s">
        <v>21</v>
      </c>
      <c r="C2" s="53" t="s">
        <v>30</v>
      </c>
      <c r="D2" s="141">
        <v>4</v>
      </c>
      <c r="E2" s="141">
        <v>4</v>
      </c>
      <c r="F2" s="146">
        <v>5</v>
      </c>
      <c r="G2" s="146">
        <v>5</v>
      </c>
      <c r="H2" s="151">
        <v>5</v>
      </c>
      <c r="I2" s="151">
        <v>5</v>
      </c>
      <c r="J2" s="151">
        <v>5</v>
      </c>
      <c r="K2" s="151">
        <v>5</v>
      </c>
      <c r="L2" s="131">
        <v>5</v>
      </c>
      <c r="M2" s="131">
        <v>5</v>
      </c>
      <c r="N2" s="131">
        <v>5</v>
      </c>
      <c r="O2" s="131">
        <v>5</v>
      </c>
      <c r="P2" s="136">
        <v>5</v>
      </c>
      <c r="Q2" s="136">
        <v>5</v>
      </c>
      <c r="R2" s="136">
        <v>5</v>
      </c>
      <c r="S2" s="136">
        <v>5</v>
      </c>
      <c r="T2" s="156">
        <v>5</v>
      </c>
    </row>
    <row r="3" spans="1:20" s="71" customFormat="1" x14ac:dyDescent="0.2">
      <c r="A3" s="59">
        <v>2</v>
      </c>
      <c r="B3" s="59" t="s">
        <v>21</v>
      </c>
      <c r="C3" s="59" t="s">
        <v>59</v>
      </c>
      <c r="D3" s="142">
        <v>5</v>
      </c>
      <c r="E3" s="142">
        <v>5</v>
      </c>
      <c r="F3" s="147">
        <v>5</v>
      </c>
      <c r="G3" s="147">
        <v>5</v>
      </c>
      <c r="H3" s="152">
        <v>5</v>
      </c>
      <c r="I3" s="152">
        <v>5</v>
      </c>
      <c r="J3" s="152">
        <v>5</v>
      </c>
      <c r="K3" s="152">
        <v>5</v>
      </c>
      <c r="L3" s="132">
        <v>5</v>
      </c>
      <c r="M3" s="132">
        <v>5</v>
      </c>
      <c r="N3" s="132">
        <v>5</v>
      </c>
      <c r="O3" s="132">
        <v>5</v>
      </c>
      <c r="P3" s="137">
        <v>5</v>
      </c>
      <c r="Q3" s="137">
        <v>5</v>
      </c>
      <c r="R3" s="137">
        <v>5</v>
      </c>
      <c r="S3" s="137">
        <v>5</v>
      </c>
      <c r="T3" s="157">
        <v>5</v>
      </c>
    </row>
    <row r="4" spans="1:20" s="71" customFormat="1" x14ac:dyDescent="0.2">
      <c r="A4" s="59">
        <v>3</v>
      </c>
      <c r="B4" s="59" t="s">
        <v>21</v>
      </c>
      <c r="C4" s="59" t="s">
        <v>52</v>
      </c>
      <c r="D4" s="142">
        <v>5</v>
      </c>
      <c r="E4" s="142">
        <v>5</v>
      </c>
      <c r="F4" s="147">
        <v>5</v>
      </c>
      <c r="G4" s="147">
        <v>5</v>
      </c>
      <c r="H4" s="152">
        <v>5</v>
      </c>
      <c r="I4" s="152">
        <v>5</v>
      </c>
      <c r="J4" s="152">
        <v>5</v>
      </c>
      <c r="K4" s="152">
        <v>5</v>
      </c>
      <c r="L4" s="132">
        <v>3</v>
      </c>
      <c r="M4" s="132">
        <v>3</v>
      </c>
      <c r="N4" s="132">
        <v>3</v>
      </c>
      <c r="O4" s="132">
        <v>3</v>
      </c>
      <c r="P4" s="137">
        <v>4</v>
      </c>
      <c r="Q4" s="137">
        <v>4</v>
      </c>
      <c r="R4" s="137">
        <v>4</v>
      </c>
      <c r="S4" s="137">
        <v>4</v>
      </c>
      <c r="T4" s="157">
        <v>5</v>
      </c>
    </row>
    <row r="5" spans="1:20" x14ac:dyDescent="0.55000000000000004">
      <c r="A5" s="59">
        <v>4</v>
      </c>
      <c r="B5" s="53" t="s">
        <v>21</v>
      </c>
      <c r="C5" s="59" t="s">
        <v>59</v>
      </c>
      <c r="D5" s="141">
        <v>4</v>
      </c>
      <c r="E5" s="141">
        <v>4</v>
      </c>
      <c r="F5" s="146">
        <v>5</v>
      </c>
      <c r="G5" s="146">
        <v>5</v>
      </c>
      <c r="H5" s="151">
        <v>3</v>
      </c>
      <c r="I5" s="151">
        <v>4</v>
      </c>
      <c r="J5" s="151">
        <v>5</v>
      </c>
      <c r="K5" s="151">
        <v>5</v>
      </c>
      <c r="L5" s="131">
        <v>4</v>
      </c>
      <c r="M5" s="131">
        <v>4</v>
      </c>
      <c r="N5" s="131">
        <v>4</v>
      </c>
      <c r="O5" s="131">
        <v>5</v>
      </c>
      <c r="P5" s="136">
        <v>5</v>
      </c>
      <c r="Q5" s="136">
        <v>5</v>
      </c>
      <c r="R5" s="136">
        <v>5</v>
      </c>
      <c r="S5" s="136">
        <v>5</v>
      </c>
      <c r="T5" s="156">
        <v>5</v>
      </c>
    </row>
    <row r="6" spans="1:20" x14ac:dyDescent="0.55000000000000004">
      <c r="A6" s="59">
        <v>5</v>
      </c>
      <c r="B6" s="53" t="s">
        <v>21</v>
      </c>
      <c r="C6" s="59" t="s">
        <v>59</v>
      </c>
      <c r="D6" s="141">
        <v>5</v>
      </c>
      <c r="E6" s="141">
        <v>5</v>
      </c>
      <c r="F6" s="146">
        <v>5</v>
      </c>
      <c r="G6" s="146">
        <v>5</v>
      </c>
      <c r="H6" s="151">
        <v>5</v>
      </c>
      <c r="I6" s="151">
        <v>5</v>
      </c>
      <c r="J6" s="151">
        <v>5</v>
      </c>
      <c r="K6" s="151">
        <v>5</v>
      </c>
      <c r="L6" s="131">
        <v>3</v>
      </c>
      <c r="M6" s="131">
        <v>3</v>
      </c>
      <c r="N6" s="131">
        <v>3</v>
      </c>
      <c r="O6" s="131">
        <v>3</v>
      </c>
      <c r="P6" s="136">
        <v>4</v>
      </c>
      <c r="Q6" s="136">
        <v>4</v>
      </c>
      <c r="R6" s="136">
        <v>4</v>
      </c>
      <c r="S6" s="136">
        <v>4</v>
      </c>
      <c r="T6" s="156">
        <v>4</v>
      </c>
    </row>
    <row r="7" spans="1:20" x14ac:dyDescent="0.55000000000000004">
      <c r="A7" s="59">
        <v>6</v>
      </c>
      <c r="B7" s="53" t="s">
        <v>21</v>
      </c>
      <c r="C7" s="59" t="s">
        <v>22</v>
      </c>
      <c r="D7" s="141">
        <v>5</v>
      </c>
      <c r="E7" s="141">
        <v>5</v>
      </c>
      <c r="F7" s="146">
        <v>4</v>
      </c>
      <c r="G7" s="146">
        <v>4</v>
      </c>
      <c r="H7" s="151">
        <v>3</v>
      </c>
      <c r="I7" s="151">
        <v>4</v>
      </c>
      <c r="J7" s="151">
        <v>3</v>
      </c>
      <c r="K7" s="151">
        <v>3</v>
      </c>
      <c r="L7" s="131">
        <v>2</v>
      </c>
      <c r="M7" s="131">
        <v>2</v>
      </c>
      <c r="N7" s="131">
        <v>3</v>
      </c>
      <c r="O7" s="131">
        <v>3</v>
      </c>
      <c r="P7" s="136">
        <v>3</v>
      </c>
      <c r="Q7" s="136">
        <v>3</v>
      </c>
      <c r="R7" s="136">
        <v>4</v>
      </c>
      <c r="S7" s="136">
        <v>4</v>
      </c>
      <c r="T7" s="156">
        <v>4</v>
      </c>
    </row>
    <row r="8" spans="1:20" x14ac:dyDescent="0.55000000000000004">
      <c r="A8" s="59">
        <v>7</v>
      </c>
      <c r="B8" s="53" t="s">
        <v>21</v>
      </c>
      <c r="C8" s="12" t="s">
        <v>59</v>
      </c>
      <c r="D8" s="141">
        <v>5</v>
      </c>
      <c r="E8" s="141">
        <v>5</v>
      </c>
      <c r="F8" s="146">
        <v>5</v>
      </c>
      <c r="G8" s="146">
        <v>5</v>
      </c>
      <c r="H8" s="151">
        <v>5</v>
      </c>
      <c r="I8" s="151">
        <v>5</v>
      </c>
      <c r="J8" s="151">
        <v>5</v>
      </c>
      <c r="K8" s="151">
        <v>5</v>
      </c>
      <c r="L8" s="131">
        <v>3</v>
      </c>
      <c r="M8" s="131">
        <v>3</v>
      </c>
      <c r="N8" s="131">
        <v>3</v>
      </c>
      <c r="O8" s="131">
        <v>3</v>
      </c>
      <c r="P8" s="136">
        <v>5</v>
      </c>
      <c r="Q8" s="136">
        <v>5</v>
      </c>
      <c r="R8" s="136">
        <v>5</v>
      </c>
      <c r="S8" s="136">
        <v>5</v>
      </c>
      <c r="T8" s="156">
        <v>5</v>
      </c>
    </row>
    <row r="9" spans="1:20" x14ac:dyDescent="0.55000000000000004">
      <c r="A9" s="59">
        <v>8</v>
      </c>
      <c r="B9" s="53" t="s">
        <v>21</v>
      </c>
      <c r="C9" s="59" t="s">
        <v>28</v>
      </c>
      <c r="D9" s="141">
        <v>5</v>
      </c>
      <c r="E9" s="141">
        <v>5</v>
      </c>
      <c r="F9" s="146">
        <v>5</v>
      </c>
      <c r="G9" s="146">
        <v>5</v>
      </c>
      <c r="H9" s="151">
        <v>5</v>
      </c>
      <c r="I9" s="151">
        <v>5</v>
      </c>
      <c r="J9" s="151">
        <v>4</v>
      </c>
      <c r="K9" s="151">
        <v>4</v>
      </c>
      <c r="L9" s="131">
        <v>3</v>
      </c>
      <c r="M9" s="131">
        <v>3</v>
      </c>
      <c r="N9" s="131">
        <v>3</v>
      </c>
      <c r="O9" s="131">
        <v>3</v>
      </c>
      <c r="P9" s="136">
        <v>4</v>
      </c>
      <c r="Q9" s="136">
        <v>4</v>
      </c>
      <c r="R9" s="136">
        <v>4</v>
      </c>
      <c r="S9" s="136">
        <v>4</v>
      </c>
      <c r="T9" s="156">
        <v>4</v>
      </c>
    </row>
    <row r="10" spans="1:20" x14ac:dyDescent="0.55000000000000004">
      <c r="A10" s="59">
        <v>9</v>
      </c>
      <c r="B10" s="53" t="s">
        <v>21</v>
      </c>
      <c r="C10" s="59" t="s">
        <v>29</v>
      </c>
      <c r="D10" s="141">
        <v>4</v>
      </c>
      <c r="E10" s="141">
        <v>4</v>
      </c>
      <c r="F10" s="146">
        <v>4</v>
      </c>
      <c r="G10" s="146">
        <v>4</v>
      </c>
      <c r="H10" s="151">
        <v>4</v>
      </c>
      <c r="I10" s="151">
        <v>4</v>
      </c>
      <c r="J10" s="151">
        <v>4</v>
      </c>
      <c r="K10" s="151">
        <v>4</v>
      </c>
      <c r="L10" s="131">
        <v>4</v>
      </c>
      <c r="M10" s="131">
        <v>3</v>
      </c>
      <c r="N10" s="131">
        <v>3</v>
      </c>
      <c r="O10" s="131">
        <v>3</v>
      </c>
      <c r="P10" s="136">
        <v>4</v>
      </c>
      <c r="Q10" s="136">
        <v>4</v>
      </c>
      <c r="R10" s="136">
        <v>4</v>
      </c>
      <c r="S10" s="136">
        <v>4</v>
      </c>
      <c r="T10" s="156">
        <v>4</v>
      </c>
    </row>
    <row r="11" spans="1:20" x14ac:dyDescent="0.55000000000000004">
      <c r="A11" s="59">
        <v>10</v>
      </c>
      <c r="B11" s="53" t="s">
        <v>21</v>
      </c>
      <c r="C11" s="53" t="s">
        <v>29</v>
      </c>
      <c r="D11" s="141">
        <v>4</v>
      </c>
      <c r="E11" s="141">
        <v>4</v>
      </c>
      <c r="F11" s="146">
        <v>5</v>
      </c>
      <c r="G11" s="146">
        <v>5</v>
      </c>
      <c r="H11" s="151">
        <v>4</v>
      </c>
      <c r="I11" s="151">
        <v>4</v>
      </c>
      <c r="J11" s="151">
        <v>4</v>
      </c>
      <c r="K11" s="151">
        <v>4</v>
      </c>
      <c r="L11" s="131">
        <v>4</v>
      </c>
      <c r="M11" s="131">
        <v>4</v>
      </c>
      <c r="N11" s="131">
        <v>4</v>
      </c>
      <c r="O11" s="131">
        <v>4</v>
      </c>
      <c r="P11" s="136">
        <v>4</v>
      </c>
      <c r="Q11" s="136">
        <v>4</v>
      </c>
      <c r="R11" s="136">
        <v>4</v>
      </c>
      <c r="S11" s="136">
        <v>4</v>
      </c>
      <c r="T11" s="156">
        <v>4</v>
      </c>
    </row>
    <row r="12" spans="1:20" x14ac:dyDescent="0.55000000000000004">
      <c r="A12" s="59">
        <v>11</v>
      </c>
      <c r="B12" s="53" t="s">
        <v>21</v>
      </c>
      <c r="C12" s="53" t="s">
        <v>29</v>
      </c>
      <c r="D12" s="141">
        <v>5</v>
      </c>
      <c r="E12" s="141">
        <v>5</v>
      </c>
      <c r="F12" s="146">
        <v>5</v>
      </c>
      <c r="G12" s="146">
        <v>5</v>
      </c>
      <c r="H12" s="151">
        <v>5</v>
      </c>
      <c r="I12" s="151">
        <v>5</v>
      </c>
      <c r="J12" s="151">
        <v>5</v>
      </c>
      <c r="K12" s="151">
        <v>5</v>
      </c>
      <c r="L12" s="131">
        <v>5</v>
      </c>
      <c r="M12" s="131">
        <v>5</v>
      </c>
      <c r="N12" s="131">
        <v>5</v>
      </c>
      <c r="O12" s="131">
        <v>5</v>
      </c>
      <c r="P12" s="136">
        <v>5</v>
      </c>
      <c r="Q12" s="136">
        <v>5</v>
      </c>
      <c r="R12" s="136">
        <v>5</v>
      </c>
      <c r="S12" s="136">
        <v>5</v>
      </c>
      <c r="T12" s="156">
        <v>5</v>
      </c>
    </row>
    <row r="13" spans="1:20" x14ac:dyDescent="0.55000000000000004">
      <c r="A13" s="59">
        <v>12</v>
      </c>
      <c r="B13" s="53" t="s">
        <v>21</v>
      </c>
      <c r="C13" s="53" t="s">
        <v>86</v>
      </c>
      <c r="D13" s="141">
        <v>5</v>
      </c>
      <c r="E13" s="141">
        <v>5</v>
      </c>
      <c r="F13" s="146">
        <v>5</v>
      </c>
      <c r="G13" s="146">
        <v>5</v>
      </c>
      <c r="H13" s="151">
        <v>5</v>
      </c>
      <c r="I13" s="151">
        <v>4</v>
      </c>
      <c r="J13" s="151">
        <v>4</v>
      </c>
      <c r="K13" s="151">
        <v>4</v>
      </c>
      <c r="L13" s="131">
        <v>4</v>
      </c>
      <c r="M13" s="131">
        <v>4</v>
      </c>
      <c r="N13" s="131">
        <v>3</v>
      </c>
      <c r="O13" s="131">
        <v>4</v>
      </c>
      <c r="P13" s="136">
        <v>4</v>
      </c>
      <c r="Q13" s="136">
        <v>4</v>
      </c>
      <c r="R13" s="136">
        <v>4</v>
      </c>
      <c r="S13" s="136">
        <v>4</v>
      </c>
      <c r="T13" s="156">
        <v>4</v>
      </c>
    </row>
    <row r="14" spans="1:20" x14ac:dyDescent="0.55000000000000004">
      <c r="A14" s="59">
        <v>13</v>
      </c>
      <c r="B14" s="53" t="s">
        <v>21</v>
      </c>
      <c r="C14" s="53" t="s">
        <v>23</v>
      </c>
      <c r="D14" s="141">
        <v>4</v>
      </c>
      <c r="E14" s="141">
        <v>4</v>
      </c>
      <c r="F14" s="146">
        <v>4</v>
      </c>
      <c r="G14" s="146">
        <v>4</v>
      </c>
      <c r="H14" s="151">
        <v>4</v>
      </c>
      <c r="I14" s="151">
        <v>4</v>
      </c>
      <c r="J14" s="151">
        <v>3</v>
      </c>
      <c r="K14" s="151">
        <v>3</v>
      </c>
      <c r="L14" s="131">
        <v>3</v>
      </c>
      <c r="M14" s="131">
        <v>3</v>
      </c>
      <c r="N14" s="131">
        <v>3</v>
      </c>
      <c r="O14" s="131">
        <v>3</v>
      </c>
      <c r="P14" s="136">
        <v>4</v>
      </c>
      <c r="Q14" s="136">
        <v>4</v>
      </c>
      <c r="R14" s="136">
        <v>4</v>
      </c>
      <c r="S14" s="136">
        <v>4</v>
      </c>
      <c r="T14" s="156">
        <v>4</v>
      </c>
    </row>
    <row r="15" spans="1:20" x14ac:dyDescent="0.55000000000000004">
      <c r="A15" s="59">
        <v>14</v>
      </c>
      <c r="B15" s="53" t="s">
        <v>21</v>
      </c>
      <c r="C15" s="53" t="s">
        <v>23</v>
      </c>
      <c r="D15" s="141">
        <v>4</v>
      </c>
      <c r="E15" s="141">
        <v>4</v>
      </c>
      <c r="F15" s="146">
        <v>4</v>
      </c>
      <c r="G15" s="146">
        <v>5</v>
      </c>
      <c r="H15" s="151">
        <v>3</v>
      </c>
      <c r="I15" s="151">
        <v>4</v>
      </c>
      <c r="J15" s="151">
        <v>4</v>
      </c>
      <c r="K15" s="151">
        <v>4</v>
      </c>
      <c r="L15" s="131">
        <v>5</v>
      </c>
      <c r="M15" s="131">
        <v>5</v>
      </c>
      <c r="N15" s="131">
        <v>5</v>
      </c>
      <c r="O15" s="131">
        <v>2</v>
      </c>
      <c r="P15" s="136">
        <v>4</v>
      </c>
      <c r="Q15" s="136">
        <v>5</v>
      </c>
      <c r="R15" s="136">
        <v>4</v>
      </c>
      <c r="S15" s="136">
        <v>5</v>
      </c>
      <c r="T15" s="156">
        <v>5</v>
      </c>
    </row>
    <row r="16" spans="1:20" x14ac:dyDescent="0.55000000000000004">
      <c r="A16" s="59">
        <v>15</v>
      </c>
      <c r="B16" s="53" t="s">
        <v>21</v>
      </c>
      <c r="C16" s="53" t="s">
        <v>45</v>
      </c>
      <c r="D16" s="141">
        <v>5</v>
      </c>
      <c r="E16" s="141">
        <v>5</v>
      </c>
      <c r="F16" s="146">
        <v>5</v>
      </c>
      <c r="G16" s="146">
        <v>5</v>
      </c>
      <c r="H16" s="151">
        <v>5</v>
      </c>
      <c r="I16" s="151">
        <v>5</v>
      </c>
      <c r="J16" s="151">
        <v>5</v>
      </c>
      <c r="K16" s="151">
        <v>5</v>
      </c>
      <c r="L16" s="131">
        <v>5</v>
      </c>
      <c r="M16" s="131">
        <v>5</v>
      </c>
      <c r="N16" s="131">
        <v>5</v>
      </c>
      <c r="O16" s="131">
        <v>5</v>
      </c>
      <c r="P16" s="136">
        <v>5</v>
      </c>
      <c r="Q16" s="136">
        <v>5</v>
      </c>
      <c r="R16" s="136">
        <v>5</v>
      </c>
      <c r="S16" s="136">
        <v>5</v>
      </c>
      <c r="T16" s="156">
        <v>5</v>
      </c>
    </row>
    <row r="17" spans="1:20" x14ac:dyDescent="0.55000000000000004">
      <c r="A17" s="59">
        <v>16</v>
      </c>
      <c r="B17" s="53" t="s">
        <v>21</v>
      </c>
      <c r="C17" s="53" t="s">
        <v>25</v>
      </c>
      <c r="D17" s="141">
        <v>4</v>
      </c>
      <c r="E17" s="141">
        <v>4</v>
      </c>
      <c r="F17" s="146">
        <v>5</v>
      </c>
      <c r="G17" s="146">
        <v>4</v>
      </c>
      <c r="H17" s="151">
        <v>4</v>
      </c>
      <c r="I17" s="151">
        <v>4</v>
      </c>
      <c r="J17" s="151">
        <v>4</v>
      </c>
      <c r="K17" s="151">
        <v>4</v>
      </c>
      <c r="L17" s="131">
        <v>2</v>
      </c>
      <c r="M17" s="131">
        <v>3</v>
      </c>
      <c r="N17" s="131">
        <v>3</v>
      </c>
      <c r="O17" s="131">
        <v>3</v>
      </c>
      <c r="P17" s="136">
        <v>4</v>
      </c>
      <c r="Q17" s="136">
        <v>4</v>
      </c>
      <c r="R17" s="136">
        <v>4</v>
      </c>
      <c r="S17" s="136">
        <v>4</v>
      </c>
      <c r="T17" s="156">
        <v>4</v>
      </c>
    </row>
    <row r="18" spans="1:20" x14ac:dyDescent="0.55000000000000004">
      <c r="A18" s="59">
        <v>17</v>
      </c>
      <c r="B18" s="53" t="s">
        <v>21</v>
      </c>
      <c r="C18" s="53" t="s">
        <v>49</v>
      </c>
      <c r="D18" s="141">
        <v>4</v>
      </c>
      <c r="E18" s="141">
        <v>4</v>
      </c>
      <c r="F18" s="146">
        <v>5</v>
      </c>
      <c r="G18" s="146">
        <v>5</v>
      </c>
      <c r="H18" s="151">
        <v>5</v>
      </c>
      <c r="I18" s="151">
        <v>5</v>
      </c>
      <c r="J18" s="151">
        <v>5</v>
      </c>
      <c r="K18" s="151">
        <v>4</v>
      </c>
      <c r="L18" s="131">
        <v>3</v>
      </c>
      <c r="M18" s="131">
        <v>4</v>
      </c>
      <c r="N18" s="131">
        <v>3</v>
      </c>
      <c r="O18" s="131">
        <v>3</v>
      </c>
      <c r="P18" s="136">
        <v>4</v>
      </c>
      <c r="Q18" s="136">
        <v>5</v>
      </c>
      <c r="R18" s="136">
        <v>4</v>
      </c>
      <c r="S18" s="136">
        <v>4</v>
      </c>
      <c r="T18" s="156">
        <v>5</v>
      </c>
    </row>
    <row r="19" spans="1:20" x14ac:dyDescent="0.55000000000000004">
      <c r="A19" s="59">
        <v>18</v>
      </c>
      <c r="B19" s="53" t="s">
        <v>21</v>
      </c>
      <c r="C19" s="53" t="s">
        <v>25</v>
      </c>
      <c r="D19" s="141">
        <v>4</v>
      </c>
      <c r="E19" s="141">
        <v>4</v>
      </c>
      <c r="F19" s="146">
        <v>4</v>
      </c>
      <c r="G19" s="146">
        <v>4</v>
      </c>
      <c r="H19" s="151">
        <v>4</v>
      </c>
      <c r="I19" s="151">
        <v>4</v>
      </c>
      <c r="J19" s="151">
        <v>4</v>
      </c>
      <c r="K19" s="151">
        <v>4</v>
      </c>
      <c r="L19" s="131">
        <v>4</v>
      </c>
      <c r="M19" s="131">
        <v>4</v>
      </c>
      <c r="N19" s="131">
        <v>4</v>
      </c>
      <c r="O19" s="131">
        <v>4</v>
      </c>
      <c r="P19" s="136">
        <v>4</v>
      </c>
      <c r="Q19" s="136">
        <v>4</v>
      </c>
      <c r="R19" s="136">
        <v>4</v>
      </c>
      <c r="S19" s="136">
        <v>4</v>
      </c>
      <c r="T19" s="156">
        <v>4</v>
      </c>
    </row>
    <row r="20" spans="1:20" x14ac:dyDescent="0.55000000000000004">
      <c r="A20" s="59">
        <v>19</v>
      </c>
      <c r="B20" s="53" t="s">
        <v>21</v>
      </c>
      <c r="C20" s="53" t="s">
        <v>22</v>
      </c>
      <c r="D20" s="141">
        <v>5</v>
      </c>
      <c r="E20" s="141">
        <v>5</v>
      </c>
      <c r="F20" s="146">
        <v>5</v>
      </c>
      <c r="G20" s="146">
        <v>5</v>
      </c>
      <c r="H20" s="151">
        <v>5</v>
      </c>
      <c r="I20" s="151">
        <v>5</v>
      </c>
      <c r="J20" s="151">
        <v>3</v>
      </c>
      <c r="K20" s="151">
        <v>4</v>
      </c>
      <c r="L20" s="131">
        <v>3</v>
      </c>
      <c r="M20" s="131">
        <v>4</v>
      </c>
      <c r="N20" s="131">
        <v>5</v>
      </c>
      <c r="O20" s="131">
        <v>5</v>
      </c>
      <c r="P20" s="136">
        <v>5</v>
      </c>
      <c r="Q20" s="136">
        <v>5</v>
      </c>
      <c r="R20" s="136">
        <v>5</v>
      </c>
      <c r="S20" s="136">
        <v>5</v>
      </c>
      <c r="T20" s="156">
        <v>4</v>
      </c>
    </row>
    <row r="21" spans="1:20" x14ac:dyDescent="0.55000000000000004">
      <c r="A21" s="59">
        <v>20</v>
      </c>
      <c r="B21" s="53" t="s">
        <v>21</v>
      </c>
      <c r="C21" s="53" t="s">
        <v>47</v>
      </c>
      <c r="D21" s="141">
        <v>4</v>
      </c>
      <c r="E21" s="141">
        <v>5</v>
      </c>
      <c r="F21" s="146">
        <v>5</v>
      </c>
      <c r="G21" s="146">
        <v>5</v>
      </c>
      <c r="H21" s="151">
        <v>5</v>
      </c>
      <c r="I21" s="151">
        <v>5</v>
      </c>
      <c r="J21" s="151">
        <v>5</v>
      </c>
      <c r="K21" s="151">
        <v>5</v>
      </c>
      <c r="L21" s="131">
        <v>5</v>
      </c>
      <c r="M21" s="131">
        <v>5</v>
      </c>
      <c r="N21" s="131">
        <v>5</v>
      </c>
      <c r="O21" s="131">
        <v>5</v>
      </c>
      <c r="P21" s="136">
        <v>5</v>
      </c>
      <c r="Q21" s="136">
        <v>5</v>
      </c>
      <c r="R21" s="136">
        <v>5</v>
      </c>
      <c r="S21" s="136">
        <v>5</v>
      </c>
      <c r="T21" s="156">
        <v>5</v>
      </c>
    </row>
    <row r="22" spans="1:20" x14ac:dyDescent="0.55000000000000004">
      <c r="A22" s="59">
        <v>21</v>
      </c>
      <c r="B22" s="53" t="s">
        <v>21</v>
      </c>
      <c r="C22" s="53" t="s">
        <v>30</v>
      </c>
      <c r="D22" s="141">
        <v>5</v>
      </c>
      <c r="E22" s="141">
        <v>5</v>
      </c>
      <c r="F22" s="146">
        <v>5</v>
      </c>
      <c r="G22" s="146">
        <v>5</v>
      </c>
      <c r="H22" s="151">
        <v>4</v>
      </c>
      <c r="I22" s="151">
        <v>5</v>
      </c>
      <c r="J22" s="151">
        <v>4</v>
      </c>
      <c r="K22" s="151">
        <v>4</v>
      </c>
      <c r="L22" s="131">
        <v>4</v>
      </c>
      <c r="M22" s="131">
        <v>4</v>
      </c>
      <c r="N22" s="131">
        <v>4</v>
      </c>
      <c r="O22" s="131">
        <v>3</v>
      </c>
      <c r="P22" s="136">
        <v>5</v>
      </c>
      <c r="Q22" s="136">
        <v>5</v>
      </c>
      <c r="R22" s="136">
        <v>5</v>
      </c>
      <c r="S22" s="136">
        <v>5</v>
      </c>
      <c r="T22" s="156">
        <v>5</v>
      </c>
    </row>
    <row r="23" spans="1:20" x14ac:dyDescent="0.55000000000000004">
      <c r="A23" s="59">
        <v>22</v>
      </c>
      <c r="B23" s="53" t="s">
        <v>21</v>
      </c>
      <c r="C23" s="53" t="s">
        <v>45</v>
      </c>
      <c r="D23" s="141">
        <v>5</v>
      </c>
      <c r="E23" s="141">
        <v>5</v>
      </c>
      <c r="F23" s="146">
        <v>5</v>
      </c>
      <c r="G23" s="146">
        <v>5</v>
      </c>
      <c r="H23" s="151">
        <v>5</v>
      </c>
      <c r="I23" s="151">
        <v>5</v>
      </c>
      <c r="J23" s="151">
        <v>5</v>
      </c>
      <c r="K23" s="151">
        <v>5</v>
      </c>
      <c r="L23" s="131">
        <v>5</v>
      </c>
      <c r="M23" s="131">
        <v>5</v>
      </c>
      <c r="N23" s="131">
        <v>5</v>
      </c>
      <c r="O23" s="131">
        <v>5</v>
      </c>
      <c r="P23" s="136">
        <v>5</v>
      </c>
      <c r="Q23" s="136">
        <v>5</v>
      </c>
      <c r="R23" s="136">
        <v>5</v>
      </c>
      <c r="S23" s="136">
        <v>5</v>
      </c>
      <c r="T23" s="156">
        <v>5</v>
      </c>
    </row>
    <row r="24" spans="1:20" x14ac:dyDescent="0.55000000000000004">
      <c r="A24" s="59">
        <v>23</v>
      </c>
      <c r="B24" s="53" t="s">
        <v>21</v>
      </c>
      <c r="C24" s="53" t="s">
        <v>30</v>
      </c>
      <c r="D24" s="141">
        <v>4</v>
      </c>
      <c r="E24" s="141">
        <v>4</v>
      </c>
      <c r="F24" s="146">
        <v>5</v>
      </c>
      <c r="G24" s="146">
        <v>4</v>
      </c>
      <c r="H24" s="151">
        <v>5</v>
      </c>
      <c r="I24" s="151">
        <v>5</v>
      </c>
      <c r="J24" s="151">
        <v>4</v>
      </c>
      <c r="K24" s="151">
        <v>4</v>
      </c>
      <c r="L24" s="131">
        <v>2</v>
      </c>
      <c r="M24" s="131">
        <v>3</v>
      </c>
      <c r="N24" s="131">
        <v>2</v>
      </c>
      <c r="O24" s="131">
        <v>3</v>
      </c>
      <c r="P24" s="136">
        <v>4</v>
      </c>
      <c r="Q24" s="136">
        <v>4</v>
      </c>
      <c r="R24" s="136">
        <v>4</v>
      </c>
      <c r="S24" s="136">
        <v>4</v>
      </c>
      <c r="T24" s="156">
        <v>4</v>
      </c>
    </row>
    <row r="25" spans="1:20" x14ac:dyDescent="0.55000000000000004">
      <c r="A25" s="59">
        <v>24</v>
      </c>
      <c r="B25" s="53" t="s">
        <v>21</v>
      </c>
      <c r="C25" s="53" t="s">
        <v>45</v>
      </c>
      <c r="D25" s="141">
        <v>5</v>
      </c>
      <c r="E25" s="141">
        <v>5</v>
      </c>
      <c r="F25" s="146">
        <v>5</v>
      </c>
      <c r="G25" s="146">
        <v>5</v>
      </c>
      <c r="H25" s="151">
        <v>5</v>
      </c>
      <c r="I25" s="151">
        <v>5</v>
      </c>
      <c r="J25" s="151">
        <v>5</v>
      </c>
      <c r="K25" s="151">
        <v>5</v>
      </c>
      <c r="L25" s="131">
        <v>5</v>
      </c>
      <c r="M25" s="131">
        <v>5</v>
      </c>
      <c r="N25" s="131">
        <v>5</v>
      </c>
      <c r="O25" s="131">
        <v>5</v>
      </c>
      <c r="P25" s="136">
        <v>5</v>
      </c>
      <c r="Q25" s="136">
        <v>5</v>
      </c>
      <c r="R25" s="136">
        <v>5</v>
      </c>
      <c r="S25" s="136">
        <v>5</v>
      </c>
      <c r="T25" s="156">
        <v>5</v>
      </c>
    </row>
    <row r="26" spans="1:20" x14ac:dyDescent="0.55000000000000004">
      <c r="A26" s="59">
        <v>25</v>
      </c>
      <c r="B26" s="53" t="s">
        <v>21</v>
      </c>
      <c r="C26" s="53" t="s">
        <v>51</v>
      </c>
      <c r="D26" s="141">
        <v>4</v>
      </c>
      <c r="E26" s="141">
        <v>4</v>
      </c>
      <c r="F26" s="146">
        <v>4</v>
      </c>
      <c r="G26" s="146">
        <v>4</v>
      </c>
      <c r="H26" s="151">
        <v>4</v>
      </c>
      <c r="I26" s="151">
        <v>4</v>
      </c>
      <c r="J26" s="151">
        <v>4</v>
      </c>
      <c r="K26" s="151">
        <v>4</v>
      </c>
      <c r="L26" s="131">
        <v>3</v>
      </c>
      <c r="M26" s="131">
        <v>3</v>
      </c>
      <c r="N26" s="131">
        <v>3</v>
      </c>
      <c r="O26" s="131">
        <v>3</v>
      </c>
      <c r="P26" s="136">
        <v>4</v>
      </c>
      <c r="Q26" s="136">
        <v>4</v>
      </c>
      <c r="R26" s="136">
        <v>4</v>
      </c>
      <c r="S26" s="136">
        <v>4</v>
      </c>
      <c r="T26" s="156">
        <v>4</v>
      </c>
    </row>
    <row r="27" spans="1:20" x14ac:dyDescent="0.55000000000000004">
      <c r="A27" s="59">
        <v>26</v>
      </c>
      <c r="B27" s="53" t="s">
        <v>21</v>
      </c>
      <c r="C27" s="53" t="s">
        <v>50</v>
      </c>
      <c r="D27" s="141">
        <v>5</v>
      </c>
      <c r="E27" s="141">
        <v>5</v>
      </c>
      <c r="F27" s="146">
        <v>5</v>
      </c>
      <c r="G27" s="146">
        <v>5</v>
      </c>
      <c r="H27" s="151">
        <v>5</v>
      </c>
      <c r="I27" s="151">
        <v>5</v>
      </c>
      <c r="J27" s="151">
        <v>5</v>
      </c>
      <c r="K27" s="151">
        <v>5</v>
      </c>
      <c r="L27" s="131">
        <v>3</v>
      </c>
      <c r="M27" s="131">
        <v>4</v>
      </c>
      <c r="N27" s="131">
        <v>3</v>
      </c>
      <c r="O27" s="131">
        <v>2</v>
      </c>
      <c r="P27" s="136">
        <v>5</v>
      </c>
      <c r="Q27" s="136">
        <v>5</v>
      </c>
      <c r="R27" s="136">
        <v>5</v>
      </c>
      <c r="S27" s="136">
        <v>5</v>
      </c>
      <c r="T27" s="156">
        <v>5</v>
      </c>
    </row>
    <row r="28" spans="1:20" x14ac:dyDescent="0.55000000000000004">
      <c r="A28" s="59">
        <v>27</v>
      </c>
      <c r="B28" s="53" t="s">
        <v>21</v>
      </c>
      <c r="C28" s="53" t="s">
        <v>26</v>
      </c>
      <c r="D28" s="141">
        <v>4</v>
      </c>
      <c r="E28" s="141">
        <v>5</v>
      </c>
      <c r="F28" s="146">
        <v>5</v>
      </c>
      <c r="G28" s="146">
        <v>5</v>
      </c>
      <c r="H28" s="151">
        <v>5</v>
      </c>
      <c r="I28" s="151">
        <v>5</v>
      </c>
      <c r="J28" s="151">
        <v>4</v>
      </c>
      <c r="K28" s="151">
        <v>4</v>
      </c>
      <c r="L28" s="131">
        <v>5</v>
      </c>
      <c r="M28" s="131">
        <v>5</v>
      </c>
      <c r="N28" s="131">
        <v>5</v>
      </c>
      <c r="O28" s="131">
        <v>5</v>
      </c>
      <c r="P28" s="136">
        <v>5</v>
      </c>
      <c r="Q28" s="136">
        <v>5</v>
      </c>
      <c r="R28" s="136">
        <v>5</v>
      </c>
      <c r="S28" s="136">
        <v>5</v>
      </c>
      <c r="T28" s="156">
        <v>5</v>
      </c>
    </row>
    <row r="29" spans="1:20" x14ac:dyDescent="0.55000000000000004">
      <c r="A29" s="59">
        <v>28</v>
      </c>
      <c r="B29" s="53" t="s">
        <v>21</v>
      </c>
      <c r="C29" s="53" t="s">
        <v>26</v>
      </c>
      <c r="D29" s="141">
        <v>5</v>
      </c>
      <c r="E29" s="141">
        <v>5</v>
      </c>
      <c r="F29" s="146">
        <v>5</v>
      </c>
      <c r="G29" s="146">
        <v>5</v>
      </c>
      <c r="H29" s="151">
        <v>5</v>
      </c>
      <c r="I29" s="151">
        <v>5</v>
      </c>
      <c r="J29" s="151">
        <v>5</v>
      </c>
      <c r="K29" s="151">
        <v>5</v>
      </c>
      <c r="L29" s="131">
        <v>3</v>
      </c>
      <c r="M29" s="131">
        <v>3</v>
      </c>
      <c r="N29" s="131">
        <v>3</v>
      </c>
      <c r="O29" s="131">
        <v>3</v>
      </c>
      <c r="P29" s="136">
        <v>4</v>
      </c>
      <c r="Q29" s="136">
        <v>4</v>
      </c>
      <c r="R29" s="136">
        <v>4</v>
      </c>
      <c r="S29" s="136">
        <v>4</v>
      </c>
      <c r="T29" s="156">
        <v>5</v>
      </c>
    </row>
    <row r="30" spans="1:20" x14ac:dyDescent="0.55000000000000004">
      <c r="A30" s="59">
        <v>29</v>
      </c>
      <c r="B30" s="53" t="s">
        <v>21</v>
      </c>
      <c r="C30" s="53" t="s">
        <v>26</v>
      </c>
      <c r="D30" s="141">
        <v>5</v>
      </c>
      <c r="E30" s="141">
        <v>5</v>
      </c>
      <c r="F30" s="146">
        <v>5</v>
      </c>
      <c r="G30" s="146">
        <v>5</v>
      </c>
      <c r="H30" s="151">
        <v>5</v>
      </c>
      <c r="I30" s="151">
        <v>5</v>
      </c>
      <c r="J30" s="151">
        <v>5</v>
      </c>
      <c r="K30" s="151">
        <v>5</v>
      </c>
      <c r="L30" s="131">
        <v>3</v>
      </c>
      <c r="M30" s="131">
        <v>3</v>
      </c>
      <c r="N30" s="131">
        <v>3</v>
      </c>
      <c r="O30" s="131">
        <v>3</v>
      </c>
      <c r="P30" s="136">
        <v>4</v>
      </c>
      <c r="Q30" s="136">
        <v>4</v>
      </c>
      <c r="R30" s="136">
        <v>4</v>
      </c>
      <c r="S30" s="136">
        <v>4</v>
      </c>
      <c r="T30" s="156">
        <v>4</v>
      </c>
    </row>
    <row r="31" spans="1:20" s="71" customFormat="1" x14ac:dyDescent="0.55000000000000004">
      <c r="A31" s="59">
        <v>30</v>
      </c>
      <c r="B31" s="59" t="s">
        <v>21</v>
      </c>
      <c r="C31" s="53" t="s">
        <v>26</v>
      </c>
      <c r="D31" s="141">
        <v>5</v>
      </c>
      <c r="E31" s="141">
        <v>5</v>
      </c>
      <c r="F31" s="146">
        <v>5</v>
      </c>
      <c r="G31" s="146">
        <v>5</v>
      </c>
      <c r="H31" s="151">
        <v>5</v>
      </c>
      <c r="I31" s="151">
        <v>4</v>
      </c>
      <c r="J31" s="151">
        <v>4</v>
      </c>
      <c r="K31" s="151">
        <v>4</v>
      </c>
      <c r="L31" s="131">
        <v>4</v>
      </c>
      <c r="M31" s="131">
        <v>4</v>
      </c>
      <c r="N31" s="131">
        <v>4</v>
      </c>
      <c r="O31" s="131">
        <v>4</v>
      </c>
      <c r="P31" s="136">
        <v>4</v>
      </c>
      <c r="Q31" s="136">
        <v>4</v>
      </c>
      <c r="R31" s="136">
        <v>4</v>
      </c>
      <c r="S31" s="136">
        <v>4</v>
      </c>
      <c r="T31" s="156">
        <v>5</v>
      </c>
    </row>
    <row r="32" spans="1:20" x14ac:dyDescent="0.55000000000000004">
      <c r="A32" s="59">
        <v>31</v>
      </c>
      <c r="B32" s="53" t="s">
        <v>21</v>
      </c>
      <c r="C32" s="53" t="s">
        <v>59</v>
      </c>
      <c r="D32" s="141">
        <v>5</v>
      </c>
      <c r="E32" s="141">
        <v>5</v>
      </c>
      <c r="F32" s="146">
        <v>5</v>
      </c>
      <c r="G32" s="146">
        <v>5</v>
      </c>
      <c r="H32" s="151">
        <v>5</v>
      </c>
      <c r="I32" s="151">
        <v>5</v>
      </c>
      <c r="J32" s="151">
        <v>5</v>
      </c>
      <c r="K32" s="151">
        <v>5</v>
      </c>
      <c r="L32" s="131">
        <v>5</v>
      </c>
      <c r="M32" s="131">
        <v>5</v>
      </c>
      <c r="N32" s="131">
        <v>5</v>
      </c>
      <c r="O32" s="131">
        <v>5</v>
      </c>
      <c r="P32" s="136">
        <v>5</v>
      </c>
      <c r="Q32" s="136">
        <v>5</v>
      </c>
      <c r="R32" s="136">
        <v>5</v>
      </c>
      <c r="S32" s="136">
        <v>5</v>
      </c>
      <c r="T32" s="156">
        <v>5</v>
      </c>
    </row>
    <row r="33" spans="1:48" x14ac:dyDescent="0.55000000000000004">
      <c r="A33" s="59">
        <v>32</v>
      </c>
      <c r="B33" s="53" t="s">
        <v>21</v>
      </c>
      <c r="C33" s="53" t="s">
        <v>23</v>
      </c>
      <c r="D33" s="141">
        <v>3</v>
      </c>
      <c r="E33" s="141">
        <v>4</v>
      </c>
      <c r="F33" s="146">
        <v>4</v>
      </c>
      <c r="G33" s="146">
        <v>4</v>
      </c>
      <c r="H33" s="151">
        <v>4</v>
      </c>
      <c r="I33" s="151">
        <v>3</v>
      </c>
      <c r="J33" s="151">
        <v>4</v>
      </c>
      <c r="K33" s="151">
        <v>4</v>
      </c>
      <c r="L33" s="131">
        <v>4</v>
      </c>
      <c r="M33" s="131">
        <v>4</v>
      </c>
      <c r="N33" s="131">
        <v>4</v>
      </c>
      <c r="O33" s="131">
        <v>4</v>
      </c>
      <c r="P33" s="136">
        <v>4</v>
      </c>
      <c r="Q33" s="136">
        <v>4</v>
      </c>
      <c r="R33" s="136">
        <v>4</v>
      </c>
      <c r="S33" s="136">
        <v>4</v>
      </c>
      <c r="T33" s="156">
        <v>4</v>
      </c>
    </row>
    <row r="34" spans="1:48" x14ac:dyDescent="0.55000000000000004">
      <c r="A34" s="59">
        <v>33</v>
      </c>
      <c r="B34" s="53" t="s">
        <v>21</v>
      </c>
      <c r="C34" s="53" t="s">
        <v>52</v>
      </c>
      <c r="D34" s="141">
        <v>2</v>
      </c>
      <c r="E34" s="141">
        <v>2</v>
      </c>
      <c r="F34" s="146">
        <v>5</v>
      </c>
      <c r="G34" s="146">
        <v>5</v>
      </c>
      <c r="H34" s="151">
        <v>5</v>
      </c>
      <c r="I34" s="151">
        <v>5</v>
      </c>
      <c r="J34" s="151">
        <v>5</v>
      </c>
      <c r="K34" s="151">
        <v>5</v>
      </c>
      <c r="L34" s="131">
        <v>5</v>
      </c>
      <c r="M34" s="131">
        <v>5</v>
      </c>
      <c r="N34" s="131">
        <v>5</v>
      </c>
      <c r="O34" s="131">
        <v>5</v>
      </c>
      <c r="P34" s="136">
        <v>5</v>
      </c>
      <c r="Q34" s="136">
        <v>5</v>
      </c>
      <c r="R34" s="136">
        <v>5</v>
      </c>
      <c r="S34" s="136">
        <v>5</v>
      </c>
      <c r="T34" s="156">
        <v>5</v>
      </c>
    </row>
    <row r="35" spans="1:48" x14ac:dyDescent="0.55000000000000004">
      <c r="A35" s="59">
        <v>34</v>
      </c>
      <c r="B35" s="53" t="s">
        <v>21</v>
      </c>
      <c r="C35" s="53" t="s">
        <v>52</v>
      </c>
      <c r="D35" s="141">
        <v>5</v>
      </c>
      <c r="E35" s="141">
        <v>5</v>
      </c>
      <c r="F35" s="146">
        <v>5</v>
      </c>
      <c r="G35" s="146">
        <v>5</v>
      </c>
      <c r="H35" s="151">
        <v>5</v>
      </c>
      <c r="I35" s="151">
        <v>5</v>
      </c>
      <c r="J35" s="151">
        <v>5</v>
      </c>
      <c r="K35" s="151">
        <v>5</v>
      </c>
      <c r="L35" s="131">
        <v>3</v>
      </c>
      <c r="M35" s="131">
        <v>3</v>
      </c>
      <c r="N35" s="131">
        <v>3</v>
      </c>
      <c r="O35" s="131">
        <v>3</v>
      </c>
      <c r="P35" s="136">
        <v>4</v>
      </c>
      <c r="Q35" s="136">
        <v>4</v>
      </c>
      <c r="R35" s="136">
        <v>4</v>
      </c>
      <c r="S35" s="136">
        <v>4</v>
      </c>
      <c r="T35" s="156">
        <v>5</v>
      </c>
    </row>
    <row r="36" spans="1:48" x14ac:dyDescent="0.55000000000000004">
      <c r="A36" s="59">
        <v>35</v>
      </c>
      <c r="B36" s="53" t="s">
        <v>21</v>
      </c>
      <c r="C36" s="53" t="s">
        <v>23</v>
      </c>
      <c r="D36" s="141">
        <v>5</v>
      </c>
      <c r="E36" s="141">
        <v>5</v>
      </c>
      <c r="F36" s="146">
        <v>5</v>
      </c>
      <c r="G36" s="146">
        <v>5</v>
      </c>
      <c r="H36" s="151">
        <v>5</v>
      </c>
      <c r="I36" s="151">
        <v>5</v>
      </c>
      <c r="J36" s="151">
        <v>5</v>
      </c>
      <c r="K36" s="151">
        <v>5</v>
      </c>
      <c r="L36" s="131">
        <v>5</v>
      </c>
      <c r="M36" s="131">
        <v>5</v>
      </c>
      <c r="N36" s="131">
        <v>5</v>
      </c>
      <c r="O36" s="131">
        <v>5</v>
      </c>
      <c r="P36" s="136">
        <v>5</v>
      </c>
      <c r="Q36" s="136">
        <v>5</v>
      </c>
      <c r="R36" s="136">
        <v>5</v>
      </c>
      <c r="S36" s="136">
        <v>5</v>
      </c>
      <c r="T36" s="156">
        <v>5</v>
      </c>
    </row>
    <row r="37" spans="1:48" x14ac:dyDescent="0.55000000000000004">
      <c r="A37" s="59">
        <v>36</v>
      </c>
      <c r="B37" s="53" t="s">
        <v>21</v>
      </c>
      <c r="C37" s="53" t="s">
        <v>86</v>
      </c>
      <c r="D37" s="141">
        <v>4</v>
      </c>
      <c r="E37" s="141">
        <v>4</v>
      </c>
      <c r="F37" s="146">
        <v>3</v>
      </c>
      <c r="G37" s="146">
        <v>3</v>
      </c>
      <c r="H37" s="151">
        <v>3</v>
      </c>
      <c r="I37" s="151">
        <v>3</v>
      </c>
      <c r="J37" s="151">
        <v>3</v>
      </c>
      <c r="K37" s="151">
        <v>3</v>
      </c>
      <c r="L37" s="131">
        <v>3</v>
      </c>
      <c r="M37" s="131">
        <v>3</v>
      </c>
      <c r="N37" s="131">
        <v>3</v>
      </c>
      <c r="O37" s="131">
        <v>3</v>
      </c>
      <c r="P37" s="136">
        <v>4</v>
      </c>
      <c r="Q37" s="136">
        <v>4</v>
      </c>
      <c r="R37" s="136">
        <v>4</v>
      </c>
      <c r="S37" s="136">
        <v>4</v>
      </c>
      <c r="T37" s="156">
        <v>4</v>
      </c>
    </row>
    <row r="38" spans="1:48" x14ac:dyDescent="0.55000000000000004">
      <c r="A38" s="59">
        <v>37</v>
      </c>
      <c r="B38" s="53" t="s">
        <v>21</v>
      </c>
      <c r="C38" s="53" t="s">
        <v>24</v>
      </c>
      <c r="D38" s="141">
        <v>5</v>
      </c>
      <c r="E38" s="141">
        <v>5</v>
      </c>
      <c r="F38" s="146">
        <v>5</v>
      </c>
      <c r="G38" s="146">
        <v>5</v>
      </c>
      <c r="H38" s="151">
        <v>5</v>
      </c>
      <c r="I38" s="151">
        <v>5</v>
      </c>
      <c r="J38" s="151">
        <v>5</v>
      </c>
      <c r="K38" s="151">
        <v>5</v>
      </c>
      <c r="L38" s="131">
        <v>4</v>
      </c>
      <c r="M38" s="131">
        <v>4</v>
      </c>
      <c r="N38" s="131">
        <v>4</v>
      </c>
      <c r="O38" s="131">
        <v>4</v>
      </c>
      <c r="P38" s="136">
        <v>5</v>
      </c>
      <c r="Q38" s="136">
        <v>5</v>
      </c>
      <c r="R38" s="136">
        <v>5</v>
      </c>
      <c r="S38" s="136">
        <v>5</v>
      </c>
      <c r="T38" s="156">
        <v>4</v>
      </c>
    </row>
    <row r="39" spans="1:48" x14ac:dyDescent="0.55000000000000004">
      <c r="A39" s="59">
        <v>38</v>
      </c>
      <c r="B39" s="53" t="s">
        <v>21</v>
      </c>
      <c r="C39" s="53" t="s">
        <v>24</v>
      </c>
      <c r="D39" s="141">
        <v>5</v>
      </c>
      <c r="E39" s="141">
        <v>5</v>
      </c>
      <c r="F39" s="146">
        <v>5</v>
      </c>
      <c r="G39" s="146">
        <v>5</v>
      </c>
      <c r="H39" s="151">
        <v>5</v>
      </c>
      <c r="I39" s="151">
        <v>5</v>
      </c>
      <c r="J39" s="151">
        <v>5</v>
      </c>
      <c r="K39" s="151">
        <v>5</v>
      </c>
      <c r="L39" s="131">
        <v>5</v>
      </c>
      <c r="M39" s="131">
        <v>5</v>
      </c>
      <c r="N39" s="131">
        <v>5</v>
      </c>
      <c r="O39" s="131">
        <v>5</v>
      </c>
      <c r="P39" s="136">
        <v>5</v>
      </c>
      <c r="Q39" s="136">
        <v>5</v>
      </c>
      <c r="R39" s="136">
        <v>5</v>
      </c>
      <c r="S39" s="136">
        <v>5</v>
      </c>
      <c r="T39" s="156">
        <v>5</v>
      </c>
    </row>
    <row r="40" spans="1:48" x14ac:dyDescent="0.55000000000000004">
      <c r="A40" s="59">
        <v>39</v>
      </c>
      <c r="B40" s="53" t="s">
        <v>21</v>
      </c>
      <c r="C40" s="53" t="s">
        <v>24</v>
      </c>
      <c r="D40" s="141">
        <v>5</v>
      </c>
      <c r="E40" s="141">
        <v>5</v>
      </c>
      <c r="F40" s="146">
        <v>5</v>
      </c>
      <c r="G40" s="146">
        <v>5</v>
      </c>
      <c r="H40" s="151">
        <v>5</v>
      </c>
      <c r="I40" s="151">
        <v>5</v>
      </c>
      <c r="J40" s="151">
        <v>5</v>
      </c>
      <c r="K40" s="151">
        <v>5</v>
      </c>
      <c r="L40" s="131">
        <v>5</v>
      </c>
      <c r="M40" s="131">
        <v>5</v>
      </c>
      <c r="N40" s="131">
        <v>5</v>
      </c>
      <c r="O40" s="131">
        <v>5</v>
      </c>
      <c r="P40" s="136">
        <v>5</v>
      </c>
      <c r="Q40" s="136">
        <v>5</v>
      </c>
      <c r="R40" s="136">
        <v>5</v>
      </c>
      <c r="S40" s="136">
        <v>5</v>
      </c>
      <c r="T40" s="156">
        <v>5</v>
      </c>
    </row>
    <row r="41" spans="1:48" x14ac:dyDescent="0.55000000000000004">
      <c r="A41" s="59">
        <v>40</v>
      </c>
      <c r="B41" s="53" t="s">
        <v>21</v>
      </c>
      <c r="C41" s="53" t="s">
        <v>24</v>
      </c>
      <c r="D41" s="141">
        <v>4</v>
      </c>
      <c r="E41" s="141">
        <v>5</v>
      </c>
      <c r="F41" s="146">
        <v>5</v>
      </c>
      <c r="G41" s="146">
        <v>5</v>
      </c>
      <c r="H41" s="151">
        <v>4</v>
      </c>
      <c r="I41" s="151">
        <v>4</v>
      </c>
      <c r="J41" s="151">
        <v>4</v>
      </c>
      <c r="K41" s="151">
        <v>4</v>
      </c>
      <c r="L41" s="131">
        <v>2</v>
      </c>
      <c r="M41" s="131">
        <v>2</v>
      </c>
      <c r="N41" s="131">
        <v>2</v>
      </c>
      <c r="O41" s="131">
        <v>2</v>
      </c>
      <c r="P41" s="136">
        <v>4</v>
      </c>
      <c r="Q41" s="136">
        <v>4</v>
      </c>
      <c r="R41" s="136">
        <v>4</v>
      </c>
      <c r="S41" s="136">
        <v>4</v>
      </c>
      <c r="T41" s="156">
        <v>4</v>
      </c>
    </row>
    <row r="42" spans="1:48" x14ac:dyDescent="0.55000000000000004">
      <c r="A42" s="59">
        <v>41</v>
      </c>
      <c r="B42" s="53" t="s">
        <v>21</v>
      </c>
      <c r="C42" s="53" t="s">
        <v>24</v>
      </c>
      <c r="D42" s="141">
        <v>4</v>
      </c>
      <c r="E42" s="141">
        <v>4</v>
      </c>
      <c r="F42" s="146">
        <v>4</v>
      </c>
      <c r="G42" s="146">
        <v>4</v>
      </c>
      <c r="H42" s="151">
        <v>4</v>
      </c>
      <c r="I42" s="151">
        <v>4</v>
      </c>
      <c r="J42" s="151">
        <v>4</v>
      </c>
      <c r="K42" s="151">
        <v>4</v>
      </c>
      <c r="L42" s="131">
        <v>2</v>
      </c>
      <c r="M42" s="131">
        <v>2</v>
      </c>
      <c r="N42" s="131">
        <v>2</v>
      </c>
      <c r="O42" s="131">
        <v>2</v>
      </c>
      <c r="P42" s="136">
        <v>3</v>
      </c>
      <c r="Q42" s="136">
        <v>3</v>
      </c>
      <c r="R42" s="136">
        <v>3</v>
      </c>
      <c r="S42" s="136">
        <v>3</v>
      </c>
      <c r="T42" s="156">
        <v>4</v>
      </c>
    </row>
    <row r="43" spans="1:48" x14ac:dyDescent="0.55000000000000004">
      <c r="A43" s="59">
        <v>42</v>
      </c>
      <c r="B43" s="53" t="s">
        <v>21</v>
      </c>
      <c r="C43" s="53" t="s">
        <v>30</v>
      </c>
      <c r="D43" s="141">
        <v>5</v>
      </c>
      <c r="E43" s="141">
        <v>5</v>
      </c>
      <c r="F43" s="146">
        <v>5</v>
      </c>
      <c r="G43" s="146">
        <v>5</v>
      </c>
      <c r="H43" s="151">
        <v>4</v>
      </c>
      <c r="I43" s="151">
        <v>5</v>
      </c>
      <c r="J43" s="151">
        <v>5</v>
      </c>
      <c r="K43" s="151">
        <v>5</v>
      </c>
      <c r="L43" s="131">
        <v>2</v>
      </c>
      <c r="M43" s="131">
        <v>3</v>
      </c>
      <c r="N43" s="131">
        <v>2</v>
      </c>
      <c r="O43" s="131">
        <v>3</v>
      </c>
      <c r="P43" s="136">
        <v>4</v>
      </c>
      <c r="Q43" s="136">
        <v>4</v>
      </c>
      <c r="R43" s="136">
        <v>4</v>
      </c>
      <c r="S43" s="136">
        <v>4</v>
      </c>
      <c r="T43" s="156">
        <v>5</v>
      </c>
    </row>
    <row r="44" spans="1:48" s="49" customFormat="1" x14ac:dyDescent="0.55000000000000004">
      <c r="A44" s="12"/>
      <c r="B44" s="12"/>
      <c r="C44" s="12"/>
      <c r="D44" s="143">
        <f>AVERAGE(D2:D43)</f>
        <v>4.5</v>
      </c>
      <c r="E44" s="143">
        <f t="shared" ref="E44:K44" si="0">AVERAGE(E2:E38)</f>
        <v>4.5675675675675675</v>
      </c>
      <c r="F44" s="148">
        <f t="shared" si="0"/>
        <v>4.756756756756757</v>
      </c>
      <c r="G44" s="148">
        <f t="shared" si="0"/>
        <v>4.7297297297297298</v>
      </c>
      <c r="H44" s="153">
        <f t="shared" si="0"/>
        <v>4.5675675675675675</v>
      </c>
      <c r="I44" s="153">
        <f t="shared" si="0"/>
        <v>4.5945945945945947</v>
      </c>
      <c r="J44" s="153">
        <f t="shared" si="0"/>
        <v>4.4324324324324325</v>
      </c>
      <c r="K44" s="153">
        <f t="shared" si="0"/>
        <v>4.4324324324324325</v>
      </c>
      <c r="L44" s="133">
        <f>AVERAGE(L2:L38)</f>
        <v>3.810810810810811</v>
      </c>
      <c r="M44" s="133">
        <f>AVERAGE(M2:M38)</f>
        <v>3.9189189189189189</v>
      </c>
      <c r="N44" s="133">
        <f>AVERAGE(N2:N38)</f>
        <v>3.8648648648648649</v>
      </c>
      <c r="O44" s="133">
        <f t="shared" ref="O44" si="1">AVERAGE(O2:O38)</f>
        <v>3.810810810810811</v>
      </c>
      <c r="P44" s="138">
        <f t="shared" ref="P44" si="2">AVERAGE(P2:P38)</f>
        <v>4.4324324324324325</v>
      </c>
      <c r="Q44" s="138">
        <f>AVERAGE(Q2:Q38)</f>
        <v>4.4864864864864868</v>
      </c>
      <c r="R44" s="138">
        <f>AVERAGE(R2:R38)</f>
        <v>4.4594594594594597</v>
      </c>
      <c r="S44" s="138">
        <f>AVERAGE(S2:S38)</f>
        <v>4.4864864864864868</v>
      </c>
      <c r="T44" s="158">
        <f>AVERAGE(T2:T38)</f>
        <v>4.5675675675675675</v>
      </c>
      <c r="U44" s="54">
        <f>AVERAGE(D44:K44,P44:T44)</f>
        <v>4.5395010395010393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 s="49" customFormat="1" x14ac:dyDescent="0.55000000000000004">
      <c r="A45" s="12"/>
      <c r="B45" s="12"/>
      <c r="C45" s="12"/>
      <c r="D45" s="144">
        <f>STDEV(D2:D43)</f>
        <v>0.67172874897172741</v>
      </c>
      <c r="E45" s="144">
        <f t="shared" ref="E45:T45" si="3">STDEV(E2:E38)</f>
        <v>0.64723946026097467</v>
      </c>
      <c r="F45" s="149">
        <f t="shared" si="3"/>
        <v>0.4947168328900336</v>
      </c>
      <c r="G45" s="149">
        <f t="shared" si="3"/>
        <v>0.50819116310524148</v>
      </c>
      <c r="H45" s="154">
        <f t="shared" si="3"/>
        <v>0.68882107580595509</v>
      </c>
      <c r="I45" s="154">
        <f t="shared" si="3"/>
        <v>0.59904829426254114</v>
      </c>
      <c r="J45" s="154">
        <f t="shared" si="3"/>
        <v>0.68882107580595509</v>
      </c>
      <c r="K45" s="154">
        <f t="shared" si="3"/>
        <v>0.64723946026097467</v>
      </c>
      <c r="L45" s="134">
        <f t="shared" si="3"/>
        <v>0.99548530425666726</v>
      </c>
      <c r="M45" s="134">
        <f t="shared" si="3"/>
        <v>0.89375544686384945</v>
      </c>
      <c r="N45" s="134">
        <f t="shared" si="3"/>
        <v>0.94757474528287178</v>
      </c>
      <c r="O45" s="134">
        <f t="shared" ref="O45:S45" si="4">STDEV(O2:O38)</f>
        <v>0.99548530425666726</v>
      </c>
      <c r="P45" s="139">
        <f t="shared" ref="P45" si="5">STDEV(P2:P38)</f>
        <v>0.55480429685413091</v>
      </c>
      <c r="Q45" s="139">
        <f t="shared" si="4"/>
        <v>0.55884909618993917</v>
      </c>
      <c r="R45" s="139">
        <f t="shared" si="4"/>
        <v>0.50522792406522277</v>
      </c>
      <c r="S45" s="139">
        <f t="shared" si="4"/>
        <v>0.50671170970953139</v>
      </c>
      <c r="T45" s="159">
        <f t="shared" si="3"/>
        <v>0.50224720233392151</v>
      </c>
      <c r="U45" s="54">
        <f>AVERAGE(D45:K45,P45:T45)</f>
        <v>0.58258818003970381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1:48" x14ac:dyDescent="0.55000000000000004">
      <c r="D46" s="12"/>
      <c r="E46" s="60">
        <f>STDEV(D2:E43)</f>
        <v>0.64760470437358109</v>
      </c>
      <c r="F46" s="12"/>
      <c r="G46" s="60">
        <f>STDEVA(F2:G43)</f>
        <v>0.48780304143057129</v>
      </c>
      <c r="H46" s="12"/>
      <c r="I46" s="12"/>
      <c r="J46" s="12"/>
      <c r="K46" s="60">
        <f>STDEVA(H3:K43)</f>
        <v>0.64112630954069894</v>
      </c>
      <c r="L46" s="12"/>
      <c r="M46" s="12"/>
      <c r="N46" s="12"/>
      <c r="O46" s="60">
        <f>STDEVA(L2:O43)</f>
        <v>1.033237207740491</v>
      </c>
      <c r="P46" s="12"/>
      <c r="Q46" s="12"/>
      <c r="R46" s="12"/>
      <c r="S46" s="60">
        <f>STDEVA(P2:S43)</f>
        <v>0.56483669360946809</v>
      </c>
      <c r="T46" s="60">
        <f>STDEVA(T2:T43)</f>
        <v>0.50087032267781051</v>
      </c>
      <c r="U46" s="36"/>
    </row>
    <row r="47" spans="1:48" x14ac:dyDescent="0.55000000000000004">
      <c r="D47" s="12"/>
      <c r="E47" s="61">
        <f>AVERAGE(D2:E43)</f>
        <v>4.5476190476190474</v>
      </c>
      <c r="F47" s="12"/>
      <c r="G47" s="61">
        <f>AVERAGE(F2:G43)</f>
        <v>4.75</v>
      </c>
      <c r="H47" s="12"/>
      <c r="I47" s="12"/>
      <c r="J47" s="12"/>
      <c r="K47" s="61">
        <f>AVERAGE(H2:K43)</f>
        <v>4.5119047619047619</v>
      </c>
      <c r="L47" s="12"/>
      <c r="M47" s="12"/>
      <c r="N47" s="12"/>
      <c r="O47" s="61">
        <f>AVERAGE(L2:O43)</f>
        <v>3.7857142857142856</v>
      </c>
      <c r="P47" s="12"/>
      <c r="Q47" s="12"/>
      <c r="R47" s="12"/>
      <c r="S47" s="61">
        <f>AVERAGE(P2:S43)</f>
        <v>4.4345238095238093</v>
      </c>
      <c r="T47" s="61">
        <f>AVERAGE(T2:T43)</f>
        <v>4.5714285714285712</v>
      </c>
      <c r="U47" s="36"/>
    </row>
    <row r="48" spans="1:48" x14ac:dyDescent="0.55000000000000004">
      <c r="B48" s="58" t="s">
        <v>21</v>
      </c>
      <c r="C48" s="57">
        <v>42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2:20" x14ac:dyDescent="0.55000000000000004">
      <c r="C49" s="36">
        <f>SUM(C48:C48)</f>
        <v>42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2:20" x14ac:dyDescent="0.55000000000000004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2:20" x14ac:dyDescent="0.55000000000000004">
      <c r="B51" s="63" t="s">
        <v>30</v>
      </c>
      <c r="C51" s="62">
        <f>COUNTIF(C2:C43,"ทันตแพทยศาสตร์")</f>
        <v>4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2:20" x14ac:dyDescent="0.55000000000000004">
      <c r="B52" s="58" t="s">
        <v>26</v>
      </c>
      <c r="C52" s="62">
        <f>COUNTIF(C2:C46,"สาธารณสุขศาสตร์")</f>
        <v>4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2:20" x14ac:dyDescent="0.55000000000000004">
      <c r="B53" s="58" t="s">
        <v>25</v>
      </c>
      <c r="C53" s="62">
        <f>COUNTIF(C2:C47,"วิทยาศาสตร์การแพทย์")</f>
        <v>2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2:20" x14ac:dyDescent="0.55000000000000004">
      <c r="B54" s="58" t="s">
        <v>24</v>
      </c>
      <c r="C54" s="62">
        <f>COUNTIF(C2:C51,"มนุษยศาสตร์")</f>
        <v>5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2:20" x14ac:dyDescent="0.55000000000000004">
      <c r="B55" s="58" t="s">
        <v>49</v>
      </c>
      <c r="C55" s="62">
        <f>COUNTIF(C2:C51,"สหเวชศาสตร์")</f>
        <v>1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2:20" x14ac:dyDescent="0.55000000000000004">
      <c r="B56" s="58" t="s">
        <v>50</v>
      </c>
      <c r="C56" s="62">
        <f>COUNTIF(C2:C51,"โลจิสติกส์และดิจิทัลซัพพลายเชน")</f>
        <v>1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2:20" x14ac:dyDescent="0.55000000000000004">
      <c r="B57" s="57" t="s">
        <v>45</v>
      </c>
      <c r="C57" s="62">
        <f>COUNTIF(C2:C53,"สังคมศาสตร์")</f>
        <v>3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2:20" x14ac:dyDescent="0.55000000000000004">
      <c r="B58" s="57" t="s">
        <v>22</v>
      </c>
      <c r="C58" s="62">
        <f>COUNTIF(C2:C53,"วิศวกรรมศาสตร์")</f>
        <v>2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2:20" x14ac:dyDescent="0.55000000000000004">
      <c r="B59" s="57" t="s">
        <v>28</v>
      </c>
      <c r="C59" s="62">
        <f>COUNTIF(C2:C54,"พยาบาลศาสตร์")</f>
        <v>1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2:20" ht="21.75" customHeight="1" x14ac:dyDescent="0.55000000000000004">
      <c r="B60" s="57" t="s">
        <v>52</v>
      </c>
      <c r="C60" s="62">
        <f>COUNTIF(C2:C55,"สถาปัตยกรรมศาสตร์ ศิลปะและการออกแบบ")</f>
        <v>3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2:20" x14ac:dyDescent="0.55000000000000004">
      <c r="B61" s="57" t="s">
        <v>29</v>
      </c>
      <c r="C61" s="62">
        <f>COUNTIF(C2:C57,"กองบริการการศึกษา")</f>
        <v>3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2:20" x14ac:dyDescent="0.55000000000000004">
      <c r="B62" s="57" t="s">
        <v>59</v>
      </c>
      <c r="C62" s="62">
        <f>COUNTIF(C2:C57,"บัณฑิตวิทยาลัย")</f>
        <v>5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2:20" x14ac:dyDescent="0.55000000000000004">
      <c r="B63" s="57" t="s">
        <v>86</v>
      </c>
      <c r="C63" s="62">
        <f>COUNTIF(C2:C58,"วิทยาลัยพลังงานทดแทนและสมาร์ตกริดเทคโนโลยี")</f>
        <v>2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2:20" x14ac:dyDescent="0.55000000000000004">
      <c r="B64" s="57" t="s">
        <v>23</v>
      </c>
      <c r="C64" s="62">
        <f>COUNTIF(C3:C59,"ศึกษาศาสตร์")</f>
        <v>4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2:20" x14ac:dyDescent="0.55000000000000004">
      <c r="B65" s="57" t="s">
        <v>51</v>
      </c>
      <c r="C65" s="62">
        <f>COUNTIF(C4:C60,"เภสัชศาสตร์")</f>
        <v>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2:20" x14ac:dyDescent="0.55000000000000004">
      <c r="B66" s="57" t="s">
        <v>47</v>
      </c>
      <c r="C66" s="62">
        <f>COUNTIF(C5:C61,"วิทยาลัยเพื่อการค้นคว้าระดับรากฐาน")</f>
        <v>1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20" x14ac:dyDescent="0.55000000000000004">
      <c r="C67" s="36">
        <f>SUM(C51:C66)</f>
        <v>42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2:20" x14ac:dyDescent="0.55000000000000004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2:20" x14ac:dyDescent="0.55000000000000004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2:20" x14ac:dyDescent="0.55000000000000004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2:20" x14ac:dyDescent="0.55000000000000004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2:20" x14ac:dyDescent="0.55000000000000004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2:20" x14ac:dyDescent="0.55000000000000004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2:20" x14ac:dyDescent="0.55000000000000004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2:20" x14ac:dyDescent="0.55000000000000004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2:20" x14ac:dyDescent="0.55000000000000004"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2:20" x14ac:dyDescent="0.55000000000000004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2:20" x14ac:dyDescent="0.55000000000000004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2:20" x14ac:dyDescent="0.55000000000000004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2:20" x14ac:dyDescent="0.55000000000000004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4:20" x14ac:dyDescent="0.55000000000000004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4:20" x14ac:dyDescent="0.55000000000000004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4:20" x14ac:dyDescent="0.55000000000000004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4:20" x14ac:dyDescent="0.55000000000000004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4:20" x14ac:dyDescent="0.55000000000000004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4:20" x14ac:dyDescent="0.55000000000000004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4:20" x14ac:dyDescent="0.55000000000000004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4:20" x14ac:dyDescent="0.55000000000000004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4:20" x14ac:dyDescent="0.55000000000000004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4:20" x14ac:dyDescent="0.55000000000000004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4:20" x14ac:dyDescent="0.55000000000000004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4:20" x14ac:dyDescent="0.55000000000000004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4:20" x14ac:dyDescent="0.55000000000000004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4:20" x14ac:dyDescent="0.55000000000000004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4:20" x14ac:dyDescent="0.55000000000000004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4:20" x14ac:dyDescent="0.55000000000000004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4:20" x14ac:dyDescent="0.55000000000000004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4:20" x14ac:dyDescent="0.55000000000000004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4:20" x14ac:dyDescent="0.55000000000000004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4:20" x14ac:dyDescent="0.55000000000000004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4:20" x14ac:dyDescent="0.55000000000000004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4:20" x14ac:dyDescent="0.55000000000000004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4:20" x14ac:dyDescent="0.55000000000000004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4:20" x14ac:dyDescent="0.55000000000000004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4:20" x14ac:dyDescent="0.55000000000000004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4:20" x14ac:dyDescent="0.55000000000000004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4:20" x14ac:dyDescent="0.55000000000000004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4:20" x14ac:dyDescent="0.55000000000000004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4:20" x14ac:dyDescent="0.55000000000000004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4:20" x14ac:dyDescent="0.55000000000000004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4:20" x14ac:dyDescent="0.55000000000000004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4:20" x14ac:dyDescent="0.55000000000000004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4:20" x14ac:dyDescent="0.55000000000000004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4:20" x14ac:dyDescent="0.55000000000000004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4:20" x14ac:dyDescent="0.55000000000000004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4:20" x14ac:dyDescent="0.55000000000000004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4:20" x14ac:dyDescent="0.55000000000000004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4:20" x14ac:dyDescent="0.55000000000000004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4:20" x14ac:dyDescent="0.55000000000000004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4:20" x14ac:dyDescent="0.55000000000000004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4:20" x14ac:dyDescent="0.55000000000000004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4:20" x14ac:dyDescent="0.55000000000000004"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4:20" x14ac:dyDescent="0.55000000000000004"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4:20" x14ac:dyDescent="0.55000000000000004"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4:20" x14ac:dyDescent="0.55000000000000004"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4:20" x14ac:dyDescent="0.55000000000000004"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4:20" x14ac:dyDescent="0.55000000000000004"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4:20" x14ac:dyDescent="0.55000000000000004"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4:20" x14ac:dyDescent="0.55000000000000004"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4:20" x14ac:dyDescent="0.55000000000000004"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4:20" x14ac:dyDescent="0.55000000000000004"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4:20" x14ac:dyDescent="0.55000000000000004"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4:20" x14ac:dyDescent="0.55000000000000004"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4:20" x14ac:dyDescent="0.55000000000000004"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4:20" x14ac:dyDescent="0.55000000000000004"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4:20" x14ac:dyDescent="0.55000000000000004"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4:20" x14ac:dyDescent="0.55000000000000004"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4:20" x14ac:dyDescent="0.55000000000000004"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4:20" x14ac:dyDescent="0.55000000000000004"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4:20" x14ac:dyDescent="0.55000000000000004"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4:20" x14ac:dyDescent="0.55000000000000004"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4:20" x14ac:dyDescent="0.55000000000000004"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4:20" x14ac:dyDescent="0.55000000000000004"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4:20" x14ac:dyDescent="0.55000000000000004"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4:20" x14ac:dyDescent="0.55000000000000004"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4:20" x14ac:dyDescent="0.55000000000000004"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4:20" x14ac:dyDescent="0.55000000000000004"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4:20" x14ac:dyDescent="0.55000000000000004"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4:20" x14ac:dyDescent="0.55000000000000004"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4:20" x14ac:dyDescent="0.55000000000000004"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4:20" x14ac:dyDescent="0.55000000000000004"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4:20" x14ac:dyDescent="0.55000000000000004"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4:20" x14ac:dyDescent="0.55000000000000004"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4:20" x14ac:dyDescent="0.55000000000000004"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4:20" x14ac:dyDescent="0.55000000000000004"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4:20" x14ac:dyDescent="0.55000000000000004"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4:20" x14ac:dyDescent="0.55000000000000004"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4:20" x14ac:dyDescent="0.55000000000000004"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4:20" x14ac:dyDescent="0.55000000000000004"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4:20" x14ac:dyDescent="0.55000000000000004"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4:20" x14ac:dyDescent="0.55000000000000004"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4:20" x14ac:dyDescent="0.55000000000000004"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4:20" x14ac:dyDescent="0.55000000000000004"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4:20" x14ac:dyDescent="0.55000000000000004"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4:20" x14ac:dyDescent="0.55000000000000004"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4:20" x14ac:dyDescent="0.55000000000000004"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4:20" x14ac:dyDescent="0.55000000000000004"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4:20" x14ac:dyDescent="0.55000000000000004"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4:20" x14ac:dyDescent="0.55000000000000004"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4:20" x14ac:dyDescent="0.55000000000000004"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4:20" x14ac:dyDescent="0.55000000000000004"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4:20" x14ac:dyDescent="0.55000000000000004"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4:20" x14ac:dyDescent="0.55000000000000004"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4:20" x14ac:dyDescent="0.55000000000000004"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4:20" x14ac:dyDescent="0.55000000000000004"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4:20" x14ac:dyDescent="0.55000000000000004"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4:20" x14ac:dyDescent="0.55000000000000004"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4:20" x14ac:dyDescent="0.55000000000000004"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4:20" x14ac:dyDescent="0.55000000000000004"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4:20" x14ac:dyDescent="0.55000000000000004"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</sheetData>
  <autoFilter ref="A1:U49" xr:uid="{B47DF5AA-804E-4DFC-9884-BCDD6C2D14D2}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"/>
  <sheetViews>
    <sheetView topLeftCell="A7" zoomScale="120" zoomScaleNormal="120" workbookViewId="0">
      <selection activeCell="E26" sqref="E26"/>
    </sheetView>
  </sheetViews>
  <sheetFormatPr defaultColWidth="9.125" defaultRowHeight="14.25" x14ac:dyDescent="0.2"/>
  <cols>
    <col min="1" max="1" width="1.75" style="33" customWidth="1"/>
    <col min="2" max="2" width="9.25" style="33" customWidth="1"/>
    <col min="3" max="4" width="9.125" style="33"/>
    <col min="5" max="5" width="55" style="33" customWidth="1"/>
    <col min="6" max="6" width="57.25" style="33" customWidth="1"/>
    <col min="7" max="16384" width="9.125" style="33"/>
  </cols>
  <sheetData>
    <row r="1" spans="1:14" s="32" customFormat="1" ht="30.75" x14ac:dyDescent="0.7">
      <c r="A1" s="196" t="s">
        <v>15</v>
      </c>
      <c r="B1" s="196"/>
      <c r="C1" s="196"/>
      <c r="D1" s="196"/>
      <c r="E1" s="196"/>
      <c r="F1" s="15"/>
    </row>
    <row r="2" spans="1:14" s="32" customFormat="1" ht="27.75" x14ac:dyDescent="0.65">
      <c r="A2" s="195" t="s">
        <v>46</v>
      </c>
      <c r="B2" s="195"/>
      <c r="C2" s="195"/>
      <c r="D2" s="195"/>
      <c r="E2" s="195"/>
      <c r="F2" s="15"/>
    </row>
    <row r="3" spans="1:14" s="32" customFormat="1" ht="27.75" x14ac:dyDescent="0.65">
      <c r="A3" s="195" t="s">
        <v>183</v>
      </c>
      <c r="B3" s="195"/>
      <c r="C3" s="195"/>
      <c r="D3" s="195"/>
      <c r="E3" s="195"/>
      <c r="F3" s="15"/>
    </row>
    <row r="4" spans="1:14" s="32" customFormat="1" ht="27.75" x14ac:dyDescent="0.65">
      <c r="A4" s="197" t="s">
        <v>88</v>
      </c>
      <c r="B4" s="197"/>
      <c r="C4" s="197"/>
      <c r="D4" s="197"/>
      <c r="E4" s="197"/>
      <c r="F4" s="45"/>
      <c r="G4" s="45"/>
    </row>
    <row r="5" spans="1:14" ht="24" x14ac:dyDescent="0.55000000000000004">
      <c r="A5" s="198"/>
      <c r="B5" s="198"/>
      <c r="C5" s="198"/>
      <c r="D5" s="198"/>
      <c r="E5" s="198"/>
      <c r="F5" s="198"/>
    </row>
    <row r="6" spans="1:14" s="67" customFormat="1" ht="24" x14ac:dyDescent="0.55000000000000004">
      <c r="A6" s="199" t="s">
        <v>56</v>
      </c>
      <c r="B6" s="199"/>
      <c r="C6" s="199"/>
      <c r="D6" s="199"/>
      <c r="E6" s="199"/>
      <c r="F6" s="199"/>
    </row>
    <row r="7" spans="1:14" s="67" customFormat="1" ht="24" x14ac:dyDescent="0.55000000000000004">
      <c r="A7" s="199" t="s">
        <v>184</v>
      </c>
      <c r="B7" s="199"/>
      <c r="C7" s="199"/>
      <c r="D7" s="199"/>
      <c r="E7" s="199"/>
      <c r="F7" s="199"/>
    </row>
    <row r="8" spans="1:14" s="67" customFormat="1" ht="24" x14ac:dyDescent="0.55000000000000004">
      <c r="A8" s="199" t="s">
        <v>60</v>
      </c>
      <c r="B8" s="199"/>
      <c r="C8" s="199"/>
      <c r="D8" s="199"/>
      <c r="E8" s="199"/>
      <c r="F8" s="199"/>
    </row>
    <row r="9" spans="1:14" s="67" customFormat="1" ht="24" x14ac:dyDescent="0.55000000000000004">
      <c r="A9" s="68"/>
      <c r="B9" s="68" t="s">
        <v>61</v>
      </c>
      <c r="C9" s="68"/>
      <c r="D9" s="68"/>
      <c r="E9" s="68"/>
      <c r="F9" s="68"/>
    </row>
    <row r="10" spans="1:14" s="67" customFormat="1" ht="24" x14ac:dyDescent="0.55000000000000004">
      <c r="A10" s="68"/>
      <c r="B10" s="68" t="s">
        <v>62</v>
      </c>
      <c r="C10" s="68"/>
      <c r="D10" s="68"/>
      <c r="E10" s="68"/>
      <c r="F10" s="68"/>
    </row>
    <row r="11" spans="1:14" s="74" customFormat="1" ht="24" x14ac:dyDescent="0.55000000000000004">
      <c r="B11" s="75" t="s">
        <v>192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s="8" customFormat="1" ht="24" x14ac:dyDescent="0.55000000000000004">
      <c r="B12" s="194" t="s">
        <v>185</v>
      </c>
      <c r="C12" s="194"/>
      <c r="D12" s="194"/>
      <c r="E12" s="194"/>
      <c r="F12" s="194"/>
      <c r="G12" s="70"/>
    </row>
    <row r="13" spans="1:14" s="8" customFormat="1" ht="24" x14ac:dyDescent="0.55000000000000004">
      <c r="A13" s="13"/>
      <c r="B13" s="8" t="s">
        <v>186</v>
      </c>
      <c r="E13" s="70"/>
      <c r="F13" s="70"/>
      <c r="G13" s="70"/>
    </row>
    <row r="14" spans="1:14" s="8" customFormat="1" ht="24" x14ac:dyDescent="0.55000000000000004">
      <c r="A14" s="13"/>
      <c r="B14" s="8" t="s">
        <v>187</v>
      </c>
      <c r="E14" s="86"/>
      <c r="F14" s="86"/>
      <c r="G14" s="86"/>
    </row>
    <row r="15" spans="1:14" s="8" customFormat="1" ht="24" x14ac:dyDescent="0.55000000000000004">
      <c r="A15" s="194" t="s">
        <v>57</v>
      </c>
      <c r="B15" s="194"/>
      <c r="C15" s="194"/>
      <c r="D15" s="194"/>
      <c r="E15" s="194"/>
      <c r="F15" s="194"/>
    </row>
    <row r="16" spans="1:14" s="35" customFormat="1" ht="24" x14ac:dyDescent="0.2">
      <c r="A16" s="35" t="s">
        <v>188</v>
      </c>
    </row>
    <row r="17" spans="2:9" s="8" customFormat="1" ht="24" x14ac:dyDescent="0.55000000000000004">
      <c r="B17" s="193" t="s">
        <v>189</v>
      </c>
      <c r="C17" s="193"/>
      <c r="D17" s="193"/>
      <c r="E17" s="193"/>
      <c r="F17" s="193"/>
      <c r="G17" s="193"/>
      <c r="H17" s="193"/>
      <c r="I17" s="193"/>
    </row>
    <row r="18" spans="2:9" s="8" customFormat="1" ht="24" x14ac:dyDescent="0.55000000000000004">
      <c r="B18" s="193" t="s">
        <v>190</v>
      </c>
      <c r="C18" s="193"/>
      <c r="D18" s="193"/>
      <c r="E18" s="193"/>
      <c r="F18" s="193"/>
      <c r="G18" s="193"/>
      <c r="H18" s="193"/>
      <c r="I18" s="193"/>
    </row>
    <row r="19" spans="2:9" s="8" customFormat="1" ht="24" x14ac:dyDescent="0.55000000000000004">
      <c r="B19" s="193" t="s">
        <v>191</v>
      </c>
      <c r="C19" s="193"/>
      <c r="D19" s="193"/>
      <c r="E19" s="193"/>
      <c r="F19" s="193"/>
      <c r="G19" s="193"/>
      <c r="H19" s="193"/>
      <c r="I19" s="193"/>
    </row>
    <row r="20" spans="2:9" s="8" customFormat="1" ht="24" x14ac:dyDescent="0.55000000000000004">
      <c r="B20" s="194"/>
      <c r="C20" s="194"/>
      <c r="D20" s="194"/>
      <c r="E20" s="194"/>
      <c r="F20" s="194"/>
      <c r="G20" s="194"/>
      <c r="H20" s="194"/>
      <c r="I20" s="194"/>
    </row>
    <row r="21" spans="2:9" s="8" customFormat="1" ht="24" x14ac:dyDescent="0.55000000000000004"/>
  </sheetData>
  <mergeCells count="14">
    <mergeCell ref="B18:I18"/>
    <mergeCell ref="B19:I19"/>
    <mergeCell ref="B20:I20"/>
    <mergeCell ref="A2:E2"/>
    <mergeCell ref="A1:E1"/>
    <mergeCell ref="A3:E3"/>
    <mergeCell ref="A4:E4"/>
    <mergeCell ref="B12:F12"/>
    <mergeCell ref="A15:F15"/>
    <mergeCell ref="A5:F5"/>
    <mergeCell ref="A8:F8"/>
    <mergeCell ref="A7:F7"/>
    <mergeCell ref="A6:F6"/>
    <mergeCell ref="B17:I17"/>
  </mergeCells>
  <pageMargins left="0.78740157480314965" right="0" top="0.74803149606299213" bottom="0.23622047244094491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C31E-2073-448E-8C41-AA3FE74547B8}">
  <dimension ref="A1:H202"/>
  <sheetViews>
    <sheetView topLeftCell="A40" workbookViewId="0">
      <selection activeCell="F11" sqref="F11"/>
    </sheetView>
  </sheetViews>
  <sheetFormatPr defaultRowHeight="14.25" x14ac:dyDescent="0.2"/>
  <cols>
    <col min="1" max="1" width="8.375" customWidth="1"/>
    <col min="2" max="2" width="5.875" customWidth="1"/>
    <col min="6" max="6" width="30.5" customWidth="1"/>
    <col min="7" max="7" width="13" customWidth="1"/>
  </cols>
  <sheetData>
    <row r="1" spans="1:8" ht="24.75" customHeight="1" x14ac:dyDescent="0.55000000000000004">
      <c r="A1" s="200" t="s">
        <v>194</v>
      </c>
      <c r="B1" s="200"/>
      <c r="C1" s="200"/>
      <c r="D1" s="200"/>
      <c r="E1" s="200"/>
      <c r="F1" s="200"/>
      <c r="G1" s="200"/>
      <c r="H1" s="89"/>
    </row>
    <row r="2" spans="1:8" s="44" customFormat="1" ht="24" x14ac:dyDescent="0.55000000000000004">
      <c r="B2" s="44" t="s">
        <v>119</v>
      </c>
    </row>
    <row r="3" spans="1:8" s="8" customFormat="1" ht="24" x14ac:dyDescent="0.55000000000000004">
      <c r="B3" s="107">
        <v>1</v>
      </c>
      <c r="C3" s="169" t="s">
        <v>170</v>
      </c>
      <c r="D3" s="103"/>
      <c r="E3" s="103"/>
      <c r="F3" s="103"/>
      <c r="G3" s="108"/>
    </row>
    <row r="4" spans="1:8" s="8" customFormat="1" ht="24" x14ac:dyDescent="0.55000000000000004">
      <c r="B4" s="107"/>
      <c r="C4" s="169" t="s">
        <v>172</v>
      </c>
      <c r="D4" s="103"/>
      <c r="E4" s="103"/>
      <c r="F4" s="103"/>
      <c r="G4" s="108"/>
    </row>
    <row r="5" spans="1:8" s="8" customFormat="1" ht="24" x14ac:dyDescent="0.55000000000000004">
      <c r="B5" s="107">
        <v>2</v>
      </c>
      <c r="C5" s="169" t="s">
        <v>155</v>
      </c>
      <c r="D5" s="103"/>
      <c r="E5" s="103"/>
      <c r="F5" s="103"/>
      <c r="G5" s="108"/>
    </row>
    <row r="6" spans="1:8" s="8" customFormat="1" ht="24" x14ac:dyDescent="0.55000000000000004">
      <c r="B6" s="107">
        <v>3</v>
      </c>
      <c r="C6" s="169" t="s">
        <v>117</v>
      </c>
      <c r="D6" s="103"/>
      <c r="E6" s="103"/>
      <c r="F6" s="103"/>
      <c r="G6" s="108"/>
    </row>
    <row r="7" spans="1:8" s="8" customFormat="1" ht="24" x14ac:dyDescent="0.55000000000000004">
      <c r="B7" s="107">
        <v>4</v>
      </c>
      <c r="C7" s="169" t="s">
        <v>118</v>
      </c>
      <c r="D7" s="103"/>
      <c r="E7" s="103"/>
      <c r="F7" s="103"/>
      <c r="G7" s="108"/>
    </row>
    <row r="8" spans="1:8" s="8" customFormat="1" ht="24" x14ac:dyDescent="0.55000000000000004">
      <c r="B8" s="107">
        <v>5</v>
      </c>
      <c r="C8" s="169" t="s">
        <v>169</v>
      </c>
      <c r="D8" s="103"/>
      <c r="E8" s="103"/>
      <c r="F8" s="103"/>
      <c r="G8" s="108"/>
    </row>
    <row r="9" spans="1:8" s="8" customFormat="1" ht="24" x14ac:dyDescent="0.55000000000000004">
      <c r="B9" s="107">
        <v>6</v>
      </c>
      <c r="C9" s="169" t="s">
        <v>128</v>
      </c>
      <c r="D9" s="103"/>
      <c r="E9" s="103"/>
      <c r="F9" s="103"/>
      <c r="G9" s="108"/>
    </row>
    <row r="10" spans="1:8" s="8" customFormat="1" ht="24" x14ac:dyDescent="0.55000000000000004">
      <c r="B10" s="107">
        <v>7</v>
      </c>
      <c r="C10" s="169" t="s">
        <v>129</v>
      </c>
      <c r="D10" s="103"/>
      <c r="E10" s="103"/>
      <c r="F10" s="103"/>
      <c r="G10" s="108"/>
    </row>
    <row r="11" spans="1:8" s="8" customFormat="1" ht="24" x14ac:dyDescent="0.55000000000000004">
      <c r="B11" s="107">
        <v>8</v>
      </c>
      <c r="C11" s="169" t="s">
        <v>132</v>
      </c>
      <c r="D11" s="103"/>
      <c r="E11" s="103"/>
      <c r="F11" s="103"/>
      <c r="G11" s="108"/>
    </row>
    <row r="12" spans="1:8" s="8" customFormat="1" ht="24" x14ac:dyDescent="0.55000000000000004">
      <c r="B12" s="107">
        <v>9</v>
      </c>
      <c r="C12" s="169" t="s">
        <v>137</v>
      </c>
      <c r="D12" s="103"/>
      <c r="E12" s="103"/>
      <c r="F12" s="103"/>
      <c r="G12" s="108"/>
    </row>
    <row r="13" spans="1:8" s="8" customFormat="1" ht="24" x14ac:dyDescent="0.55000000000000004">
      <c r="B13" s="107">
        <v>10</v>
      </c>
      <c r="C13" s="169" t="s">
        <v>138</v>
      </c>
      <c r="D13" s="103"/>
      <c r="E13" s="103"/>
      <c r="F13" s="103"/>
      <c r="G13" s="108"/>
    </row>
    <row r="14" spans="1:8" s="8" customFormat="1" ht="24" x14ac:dyDescent="0.55000000000000004">
      <c r="B14" s="107">
        <v>11</v>
      </c>
      <c r="C14" s="169" t="s">
        <v>139</v>
      </c>
      <c r="D14" s="103"/>
      <c r="E14" s="103"/>
      <c r="F14" s="103"/>
      <c r="G14" s="108"/>
    </row>
    <row r="15" spans="1:8" s="8" customFormat="1" ht="24" x14ac:dyDescent="0.55000000000000004">
      <c r="B15" s="107">
        <v>12</v>
      </c>
      <c r="C15" s="201" t="s">
        <v>141</v>
      </c>
      <c r="D15" s="201"/>
      <c r="E15" s="201"/>
      <c r="F15" s="201"/>
      <c r="G15" s="108"/>
    </row>
    <row r="16" spans="1:8" s="8" customFormat="1" ht="24" x14ac:dyDescent="0.55000000000000004">
      <c r="B16" s="107">
        <v>13</v>
      </c>
      <c r="C16" s="169" t="s">
        <v>144</v>
      </c>
      <c r="D16" s="103"/>
      <c r="E16" s="103"/>
      <c r="F16" s="103"/>
      <c r="G16" s="108"/>
    </row>
    <row r="17" spans="2:7" s="8" customFormat="1" ht="24" x14ac:dyDescent="0.55000000000000004">
      <c r="B17" s="107">
        <v>14</v>
      </c>
      <c r="C17" s="169" t="s">
        <v>145</v>
      </c>
      <c r="D17" s="103"/>
      <c r="E17" s="103"/>
      <c r="F17" s="103"/>
      <c r="G17" s="108"/>
    </row>
    <row r="18" spans="2:7" s="8" customFormat="1" ht="24" x14ac:dyDescent="0.55000000000000004">
      <c r="B18" s="107">
        <v>15</v>
      </c>
      <c r="C18" s="169" t="s">
        <v>147</v>
      </c>
      <c r="D18" s="103"/>
      <c r="E18" s="103"/>
      <c r="F18" s="103"/>
      <c r="G18" s="108"/>
    </row>
    <row r="19" spans="2:7" s="8" customFormat="1" ht="24" x14ac:dyDescent="0.55000000000000004">
      <c r="B19" s="107">
        <v>16</v>
      </c>
      <c r="C19" s="169" t="s">
        <v>148</v>
      </c>
      <c r="D19" s="103"/>
      <c r="E19" s="103"/>
      <c r="F19" s="103"/>
      <c r="G19" s="108"/>
    </row>
    <row r="20" spans="2:7" s="8" customFormat="1" ht="24" x14ac:dyDescent="0.55000000000000004">
      <c r="B20" s="107">
        <v>17</v>
      </c>
      <c r="C20" s="169" t="s">
        <v>149</v>
      </c>
      <c r="D20" s="103"/>
      <c r="E20" s="103"/>
      <c r="F20" s="103"/>
      <c r="G20" s="108"/>
    </row>
    <row r="21" spans="2:7" s="8" customFormat="1" ht="24" x14ac:dyDescent="0.55000000000000004">
      <c r="B21" s="107">
        <v>18</v>
      </c>
      <c r="C21" s="169" t="s">
        <v>171</v>
      </c>
      <c r="D21" s="103"/>
      <c r="E21" s="103"/>
      <c r="F21" s="103"/>
      <c r="G21" s="108"/>
    </row>
    <row r="22" spans="2:7" s="8" customFormat="1" ht="24" x14ac:dyDescent="0.55000000000000004">
      <c r="B22" s="107">
        <v>19</v>
      </c>
      <c r="C22" s="169" t="s">
        <v>151</v>
      </c>
      <c r="D22" s="103"/>
      <c r="E22" s="103"/>
      <c r="F22" s="103"/>
      <c r="G22" s="108"/>
    </row>
    <row r="23" spans="2:7" s="8" customFormat="1" ht="24" x14ac:dyDescent="0.55000000000000004">
      <c r="B23" s="107">
        <v>20</v>
      </c>
      <c r="C23" s="169" t="s">
        <v>152</v>
      </c>
      <c r="D23" s="103"/>
      <c r="E23" s="103"/>
      <c r="F23" s="103"/>
      <c r="G23" s="108"/>
    </row>
    <row r="24" spans="2:7" s="8" customFormat="1" ht="24" x14ac:dyDescent="0.55000000000000004">
      <c r="B24" s="107">
        <v>21</v>
      </c>
      <c r="C24" s="169" t="s">
        <v>153</v>
      </c>
      <c r="D24" s="103"/>
      <c r="E24" s="103"/>
      <c r="F24" s="103"/>
      <c r="G24" s="108"/>
    </row>
    <row r="25" spans="2:7" s="8" customFormat="1" ht="24" x14ac:dyDescent="0.55000000000000004">
      <c r="B25" s="107">
        <v>22</v>
      </c>
      <c r="C25" s="169" t="s">
        <v>154</v>
      </c>
      <c r="D25" s="103"/>
      <c r="E25" s="103"/>
      <c r="F25" s="103"/>
      <c r="G25" s="108"/>
    </row>
    <row r="26" spans="2:7" s="8" customFormat="1" ht="24" x14ac:dyDescent="0.55000000000000004">
      <c r="B26" s="107">
        <v>23</v>
      </c>
      <c r="C26" s="169" t="s">
        <v>161</v>
      </c>
      <c r="D26" s="103"/>
      <c r="E26" s="103"/>
      <c r="F26" s="103"/>
      <c r="G26" s="108"/>
    </row>
    <row r="27" spans="2:7" s="8" customFormat="1" ht="24" x14ac:dyDescent="0.55000000000000004">
      <c r="B27" s="107">
        <v>24</v>
      </c>
      <c r="C27" s="169" t="s">
        <v>162</v>
      </c>
      <c r="D27" s="103"/>
      <c r="E27" s="103"/>
      <c r="F27" s="103"/>
      <c r="G27" s="108"/>
    </row>
    <row r="28" spans="2:7" s="8" customFormat="1" ht="24" x14ac:dyDescent="0.55000000000000004">
      <c r="B28" s="192"/>
      <c r="C28" s="169"/>
      <c r="D28" s="103"/>
      <c r="E28" s="103"/>
      <c r="F28" s="103"/>
      <c r="G28" s="108"/>
    </row>
    <row r="29" spans="2:7" s="8" customFormat="1" ht="24" x14ac:dyDescent="0.55000000000000004">
      <c r="B29" s="192"/>
      <c r="C29" s="169"/>
      <c r="D29" s="103"/>
      <c r="E29" s="103"/>
      <c r="F29" s="103"/>
      <c r="G29" s="108"/>
    </row>
    <row r="30" spans="2:7" s="8" customFormat="1" ht="24" x14ac:dyDescent="0.55000000000000004">
      <c r="B30" s="192"/>
      <c r="C30" s="169"/>
      <c r="D30" s="103"/>
      <c r="E30" s="103"/>
      <c r="F30" s="103"/>
      <c r="G30" s="108"/>
    </row>
    <row r="31" spans="2:7" s="8" customFormat="1" ht="24" x14ac:dyDescent="0.55000000000000004">
      <c r="B31" s="192"/>
      <c r="C31" s="169"/>
      <c r="D31" s="103"/>
      <c r="E31" s="103"/>
      <c r="F31" s="103"/>
      <c r="G31" s="108"/>
    </row>
    <row r="32" spans="2:7" s="8" customFormat="1" ht="24" x14ac:dyDescent="0.55000000000000004">
      <c r="B32" s="192"/>
      <c r="C32" s="169"/>
      <c r="D32" s="103"/>
      <c r="E32" s="103"/>
      <c r="F32" s="103"/>
      <c r="G32" s="108"/>
    </row>
    <row r="33" spans="2:7" s="8" customFormat="1" ht="24" x14ac:dyDescent="0.55000000000000004">
      <c r="B33" s="192"/>
      <c r="C33" s="169"/>
      <c r="D33" s="103"/>
      <c r="E33" s="103"/>
      <c r="F33" s="103"/>
      <c r="G33" s="108"/>
    </row>
    <row r="34" spans="2:7" s="44" customFormat="1" ht="24" x14ac:dyDescent="0.55000000000000004">
      <c r="B34" s="44" t="s">
        <v>120</v>
      </c>
      <c r="C34" s="110"/>
      <c r="D34" s="110"/>
      <c r="E34" s="110"/>
      <c r="F34" s="110"/>
      <c r="G34" s="110"/>
    </row>
    <row r="35" spans="2:7" s="8" customFormat="1" ht="24" x14ac:dyDescent="0.55000000000000004">
      <c r="B35" s="124">
        <v>1</v>
      </c>
      <c r="C35" s="106" t="s">
        <v>173</v>
      </c>
      <c r="D35" s="103"/>
      <c r="E35" s="103"/>
      <c r="F35" s="103"/>
      <c r="G35" s="108"/>
    </row>
    <row r="36" spans="2:7" s="8" customFormat="1" ht="24" x14ac:dyDescent="0.55000000000000004">
      <c r="B36" s="124">
        <v>2</v>
      </c>
      <c r="C36" s="106" t="s">
        <v>126</v>
      </c>
      <c r="D36" s="103"/>
      <c r="E36" s="103"/>
      <c r="F36" s="103"/>
      <c r="G36" s="108"/>
    </row>
    <row r="37" spans="2:7" s="8" customFormat="1" ht="24" x14ac:dyDescent="0.55000000000000004">
      <c r="B37" s="107">
        <v>3</v>
      </c>
      <c r="C37" s="106" t="s">
        <v>130</v>
      </c>
      <c r="D37" s="103"/>
      <c r="E37" s="103"/>
      <c r="F37" s="103"/>
      <c r="G37" s="108"/>
    </row>
    <row r="38" spans="2:7" s="8" customFormat="1" ht="24" x14ac:dyDescent="0.55000000000000004">
      <c r="B38" s="124">
        <v>4</v>
      </c>
      <c r="C38" s="106" t="s">
        <v>134</v>
      </c>
      <c r="D38" s="103"/>
      <c r="E38" s="103"/>
      <c r="F38" s="103"/>
      <c r="G38" s="108"/>
    </row>
    <row r="39" spans="2:7" s="8" customFormat="1" ht="24" x14ac:dyDescent="0.55000000000000004">
      <c r="B39" s="124">
        <v>5</v>
      </c>
      <c r="C39" s="106" t="s">
        <v>135</v>
      </c>
      <c r="D39" s="103"/>
      <c r="E39" s="103"/>
      <c r="F39" s="103"/>
      <c r="G39" s="108"/>
    </row>
    <row r="40" spans="2:7" s="8" customFormat="1" ht="24" x14ac:dyDescent="0.55000000000000004">
      <c r="B40" s="107">
        <v>6</v>
      </c>
      <c r="C40" s="106" t="s">
        <v>142</v>
      </c>
      <c r="D40" s="103"/>
      <c r="E40" s="103"/>
      <c r="F40" s="103"/>
      <c r="G40" s="108"/>
    </row>
    <row r="41" spans="2:7" s="8" customFormat="1" ht="24" x14ac:dyDescent="0.55000000000000004">
      <c r="B41" s="107"/>
      <c r="C41" s="106" t="s">
        <v>143</v>
      </c>
      <c r="D41" s="103"/>
      <c r="E41" s="103"/>
      <c r="F41" s="103"/>
      <c r="G41" s="108"/>
    </row>
    <row r="42" spans="2:7" s="8" customFormat="1" ht="24" x14ac:dyDescent="0.55000000000000004">
      <c r="B42" s="107">
        <v>7</v>
      </c>
      <c r="C42" s="106" t="s">
        <v>150</v>
      </c>
      <c r="D42" s="103"/>
      <c r="E42" s="103"/>
      <c r="F42" s="103"/>
      <c r="G42" s="108"/>
    </row>
    <row r="43" spans="2:7" s="8" customFormat="1" ht="24" x14ac:dyDescent="0.55000000000000004">
      <c r="B43" s="107">
        <v>8</v>
      </c>
      <c r="C43" s="106" t="s">
        <v>156</v>
      </c>
      <c r="D43" s="103"/>
      <c r="E43" s="103"/>
      <c r="F43" s="103"/>
      <c r="G43" s="108"/>
    </row>
    <row r="44" spans="2:7" s="8" customFormat="1" ht="24" x14ac:dyDescent="0.55000000000000004">
      <c r="B44" s="107">
        <v>9</v>
      </c>
      <c r="C44" s="106" t="s">
        <v>157</v>
      </c>
      <c r="D44" s="103"/>
      <c r="E44" s="103"/>
      <c r="F44" s="103"/>
      <c r="G44" s="108"/>
    </row>
    <row r="45" spans="2:7" s="8" customFormat="1" ht="24" x14ac:dyDescent="0.55000000000000004">
      <c r="B45" s="107"/>
      <c r="C45" s="106" t="s">
        <v>158</v>
      </c>
      <c r="D45" s="103"/>
      <c r="E45" s="103"/>
      <c r="F45" s="103"/>
      <c r="G45" s="108"/>
    </row>
    <row r="46" spans="2:7" s="8" customFormat="1" ht="24" x14ac:dyDescent="0.55000000000000004">
      <c r="B46" s="107"/>
      <c r="C46" s="106" t="s">
        <v>159</v>
      </c>
      <c r="D46" s="103"/>
      <c r="E46" s="103"/>
      <c r="F46" s="103"/>
      <c r="G46" s="108"/>
    </row>
    <row r="47" spans="2:7" s="8" customFormat="1" ht="24" x14ac:dyDescent="0.55000000000000004">
      <c r="B47" s="107"/>
      <c r="C47" s="169" t="s">
        <v>160</v>
      </c>
      <c r="D47" s="103"/>
      <c r="E47" s="103"/>
      <c r="F47" s="103"/>
      <c r="G47" s="108"/>
    </row>
    <row r="48" spans="2:7" s="8" customFormat="1" ht="24" x14ac:dyDescent="0.55000000000000004">
      <c r="B48" s="107">
        <v>10</v>
      </c>
      <c r="C48" s="169" t="s">
        <v>163</v>
      </c>
      <c r="D48" s="103"/>
      <c r="E48" s="103"/>
      <c r="F48" s="103"/>
      <c r="G48" s="108"/>
    </row>
    <row r="49" spans="2:7" s="8" customFormat="1" ht="24" x14ac:dyDescent="0.55000000000000004">
      <c r="B49" s="107"/>
      <c r="C49" s="169" t="s">
        <v>164</v>
      </c>
      <c r="D49" s="103"/>
      <c r="E49" s="103"/>
      <c r="F49" s="103"/>
      <c r="G49" s="108"/>
    </row>
    <row r="50" spans="2:7" s="8" customFormat="1" ht="24" x14ac:dyDescent="0.55000000000000004">
      <c r="B50" s="107"/>
      <c r="C50" s="169"/>
      <c r="D50" s="103"/>
      <c r="E50" s="103"/>
      <c r="F50" s="103"/>
      <c r="G50" s="108"/>
    </row>
    <row r="51" spans="2:7" s="8" customFormat="1" ht="24" x14ac:dyDescent="0.55000000000000004">
      <c r="B51" s="107"/>
      <c r="C51" s="169"/>
      <c r="D51" s="103"/>
      <c r="E51" s="103"/>
      <c r="F51" s="103"/>
      <c r="G51" s="108"/>
    </row>
    <row r="52" spans="2:7" s="8" customFormat="1" ht="24" x14ac:dyDescent="0.55000000000000004">
      <c r="B52" s="107"/>
      <c r="C52" s="169"/>
      <c r="D52" s="103"/>
      <c r="E52" s="103"/>
      <c r="F52" s="103"/>
      <c r="G52" s="108"/>
    </row>
    <row r="53" spans="2:7" s="8" customFormat="1" ht="24" x14ac:dyDescent="0.55000000000000004">
      <c r="B53" s="107"/>
      <c r="C53" s="169"/>
      <c r="D53" s="103"/>
      <c r="E53" s="103"/>
      <c r="F53" s="103"/>
      <c r="G53" s="108"/>
    </row>
    <row r="54" spans="2:7" s="8" customFormat="1" ht="24" x14ac:dyDescent="0.55000000000000004">
      <c r="B54" s="107"/>
      <c r="C54" s="169"/>
      <c r="D54" s="103"/>
      <c r="E54" s="103"/>
      <c r="F54" s="103"/>
      <c r="G54" s="108"/>
    </row>
    <row r="55" spans="2:7" s="8" customFormat="1" ht="24" x14ac:dyDescent="0.55000000000000004">
      <c r="B55" s="107"/>
      <c r="C55" s="169"/>
      <c r="D55" s="103"/>
      <c r="E55" s="103"/>
      <c r="F55" s="103"/>
      <c r="G55" s="108"/>
    </row>
    <row r="56" spans="2:7" s="8" customFormat="1" ht="24" x14ac:dyDescent="0.55000000000000004">
      <c r="B56" s="107"/>
      <c r="C56" s="169"/>
      <c r="D56" s="103"/>
      <c r="E56" s="103"/>
      <c r="F56" s="103"/>
      <c r="G56" s="108"/>
    </row>
    <row r="57" spans="2:7" s="8" customFormat="1" ht="24" x14ac:dyDescent="0.55000000000000004">
      <c r="B57" s="107"/>
      <c r="C57" s="169"/>
      <c r="D57" s="103"/>
      <c r="E57" s="103"/>
      <c r="F57" s="103"/>
      <c r="G57" s="108"/>
    </row>
    <row r="58" spans="2:7" s="8" customFormat="1" ht="24" x14ac:dyDescent="0.55000000000000004">
      <c r="B58" s="107"/>
      <c r="C58" s="169"/>
      <c r="D58" s="103"/>
      <c r="E58" s="103"/>
      <c r="F58" s="103"/>
      <c r="G58" s="108"/>
    </row>
    <row r="59" spans="2:7" s="8" customFormat="1" ht="24" x14ac:dyDescent="0.55000000000000004">
      <c r="B59" s="107"/>
      <c r="C59" s="169"/>
      <c r="D59" s="103"/>
      <c r="E59" s="103"/>
      <c r="F59" s="103"/>
      <c r="G59" s="108"/>
    </row>
    <row r="60" spans="2:7" s="8" customFormat="1" ht="24" x14ac:dyDescent="0.55000000000000004">
      <c r="B60" s="107"/>
      <c r="C60" s="169"/>
      <c r="D60" s="103"/>
      <c r="E60" s="103"/>
      <c r="F60" s="103"/>
      <c r="G60" s="108"/>
    </row>
    <row r="61" spans="2:7" s="8" customFormat="1" ht="24" x14ac:dyDescent="0.55000000000000004">
      <c r="B61" s="107"/>
      <c r="C61" s="169"/>
      <c r="D61" s="103"/>
      <c r="E61" s="103"/>
      <c r="F61" s="103"/>
      <c r="G61" s="108"/>
    </row>
    <row r="62" spans="2:7" s="8" customFormat="1" ht="24" x14ac:dyDescent="0.55000000000000004">
      <c r="B62" s="107"/>
      <c r="C62" s="169"/>
      <c r="D62" s="103"/>
      <c r="E62" s="103"/>
      <c r="F62" s="103"/>
      <c r="G62" s="108"/>
    </row>
    <row r="63" spans="2:7" s="8" customFormat="1" ht="24" x14ac:dyDescent="0.55000000000000004">
      <c r="B63" s="107"/>
      <c r="C63" s="169"/>
      <c r="D63" s="103"/>
      <c r="E63" s="103"/>
      <c r="F63" s="103"/>
      <c r="G63" s="108"/>
    </row>
    <row r="64" spans="2:7" s="8" customFormat="1" ht="24" x14ac:dyDescent="0.55000000000000004">
      <c r="B64" s="107"/>
      <c r="C64" s="169"/>
      <c r="D64" s="103"/>
      <c r="E64" s="103"/>
      <c r="F64" s="103"/>
      <c r="G64" s="108"/>
    </row>
    <row r="65" spans="2:7" s="8" customFormat="1" ht="24" x14ac:dyDescent="0.55000000000000004">
      <c r="B65" s="107"/>
      <c r="C65" s="169"/>
      <c r="D65" s="103"/>
      <c r="E65" s="103"/>
      <c r="F65" s="103"/>
      <c r="G65" s="108"/>
    </row>
    <row r="66" spans="2:7" s="8" customFormat="1" ht="24" x14ac:dyDescent="0.55000000000000004">
      <c r="B66" s="107"/>
      <c r="C66" s="169"/>
      <c r="D66" s="103"/>
      <c r="E66" s="103"/>
      <c r="F66" s="103"/>
      <c r="G66" s="108"/>
    </row>
    <row r="67" spans="2:7" s="8" customFormat="1" ht="24" x14ac:dyDescent="0.55000000000000004">
      <c r="B67" s="107"/>
      <c r="C67" s="169"/>
      <c r="D67" s="103"/>
      <c r="E67" s="103"/>
      <c r="F67" s="103"/>
      <c r="G67" s="108"/>
    </row>
    <row r="68" spans="2:7" s="8" customFormat="1" ht="24" x14ac:dyDescent="0.55000000000000004">
      <c r="B68" s="107"/>
      <c r="C68" s="169"/>
      <c r="D68" s="103"/>
      <c r="E68" s="103"/>
      <c r="F68" s="103"/>
      <c r="G68" s="108"/>
    </row>
    <row r="69" spans="2:7" s="8" customFormat="1" ht="24" x14ac:dyDescent="0.55000000000000004">
      <c r="B69" s="107"/>
      <c r="C69" s="169"/>
      <c r="D69" s="103"/>
      <c r="E69" s="103"/>
      <c r="F69" s="103"/>
      <c r="G69" s="108"/>
    </row>
    <row r="70" spans="2:7" s="8" customFormat="1" ht="24" x14ac:dyDescent="0.55000000000000004">
      <c r="B70" s="107"/>
      <c r="C70" s="169"/>
      <c r="D70" s="103"/>
      <c r="E70" s="103"/>
      <c r="F70" s="103"/>
      <c r="G70" s="108"/>
    </row>
    <row r="71" spans="2:7" s="8" customFormat="1" ht="24" x14ac:dyDescent="0.55000000000000004">
      <c r="B71" s="107"/>
      <c r="C71" s="169"/>
      <c r="D71" s="103"/>
      <c r="E71" s="103"/>
      <c r="F71" s="103"/>
      <c r="G71" s="108"/>
    </row>
    <row r="72" spans="2:7" s="8" customFormat="1" ht="24" x14ac:dyDescent="0.55000000000000004">
      <c r="B72" s="107"/>
      <c r="C72" s="169"/>
      <c r="D72" s="103"/>
      <c r="E72" s="103"/>
      <c r="F72" s="103"/>
      <c r="G72" s="108"/>
    </row>
    <row r="73" spans="2:7" s="8" customFormat="1" ht="24" x14ac:dyDescent="0.55000000000000004">
      <c r="B73" s="107"/>
      <c r="C73" s="169"/>
      <c r="D73" s="103"/>
      <c r="E73" s="103"/>
      <c r="F73" s="103"/>
      <c r="G73" s="108"/>
    </row>
    <row r="74" spans="2:7" s="8" customFormat="1" ht="24" x14ac:dyDescent="0.55000000000000004">
      <c r="B74" s="107"/>
      <c r="C74" s="169"/>
      <c r="D74" s="103"/>
      <c r="E74" s="103"/>
      <c r="F74" s="103"/>
      <c r="G74" s="108"/>
    </row>
    <row r="75" spans="2:7" s="8" customFormat="1" ht="24" x14ac:dyDescent="0.55000000000000004">
      <c r="B75" s="107"/>
      <c r="C75" s="169"/>
      <c r="D75" s="103"/>
      <c r="E75" s="103"/>
      <c r="F75" s="103"/>
      <c r="G75" s="108"/>
    </row>
    <row r="76" spans="2:7" s="8" customFormat="1" ht="24" x14ac:dyDescent="0.55000000000000004">
      <c r="B76" s="107"/>
      <c r="C76" s="169"/>
      <c r="D76" s="103"/>
      <c r="E76" s="103"/>
      <c r="F76" s="103"/>
      <c r="G76" s="108"/>
    </row>
    <row r="77" spans="2:7" s="8" customFormat="1" ht="24" x14ac:dyDescent="0.55000000000000004">
      <c r="B77" s="107"/>
      <c r="C77" s="169"/>
      <c r="D77" s="103"/>
      <c r="E77" s="103"/>
      <c r="F77" s="103"/>
      <c r="G77" s="108"/>
    </row>
    <row r="78" spans="2:7" s="8" customFormat="1" ht="24" x14ac:dyDescent="0.55000000000000004">
      <c r="B78" s="107"/>
      <c r="C78" s="169"/>
      <c r="D78" s="103"/>
      <c r="E78" s="103"/>
      <c r="F78" s="103"/>
      <c r="G78" s="108"/>
    </row>
    <row r="79" spans="2:7" s="8" customFormat="1" ht="24" x14ac:dyDescent="0.55000000000000004">
      <c r="B79" s="107"/>
      <c r="C79" s="169"/>
      <c r="D79" s="103"/>
      <c r="E79" s="103"/>
      <c r="F79" s="103"/>
      <c r="G79" s="108"/>
    </row>
    <row r="80" spans="2:7" s="8" customFormat="1" ht="24" x14ac:dyDescent="0.55000000000000004">
      <c r="B80" s="107"/>
      <c r="C80" s="169"/>
      <c r="D80" s="103"/>
      <c r="E80" s="103"/>
      <c r="F80" s="103"/>
      <c r="G80" s="108"/>
    </row>
    <row r="81" spans="2:7" s="8" customFormat="1" ht="24" x14ac:dyDescent="0.55000000000000004">
      <c r="B81" s="107"/>
      <c r="C81" s="169"/>
      <c r="D81" s="103"/>
      <c r="E81" s="103"/>
      <c r="F81" s="103"/>
      <c r="G81" s="108"/>
    </row>
    <row r="82" spans="2:7" s="8" customFormat="1" ht="24" x14ac:dyDescent="0.55000000000000004">
      <c r="B82" s="107"/>
      <c r="C82" s="169"/>
      <c r="D82" s="103"/>
      <c r="E82" s="103"/>
      <c r="F82" s="103"/>
      <c r="G82" s="108"/>
    </row>
    <row r="83" spans="2:7" s="8" customFormat="1" ht="24" x14ac:dyDescent="0.55000000000000004">
      <c r="B83" s="107"/>
      <c r="C83" s="169"/>
      <c r="D83" s="103"/>
      <c r="E83" s="103"/>
      <c r="F83" s="103"/>
      <c r="G83" s="108"/>
    </row>
    <row r="84" spans="2:7" s="8" customFormat="1" ht="24" x14ac:dyDescent="0.55000000000000004">
      <c r="B84" s="107"/>
      <c r="C84" s="169"/>
      <c r="D84" s="103"/>
      <c r="E84" s="103"/>
      <c r="F84" s="103"/>
      <c r="G84" s="108"/>
    </row>
    <row r="85" spans="2:7" s="8" customFormat="1" ht="24" x14ac:dyDescent="0.55000000000000004">
      <c r="B85" s="107"/>
      <c r="C85" s="169"/>
      <c r="D85" s="103"/>
      <c r="E85" s="103"/>
      <c r="F85" s="103"/>
      <c r="G85" s="108"/>
    </row>
    <row r="86" spans="2:7" s="8" customFormat="1" ht="24" x14ac:dyDescent="0.55000000000000004">
      <c r="B86" s="107"/>
      <c r="C86" s="169"/>
      <c r="D86" s="103"/>
      <c r="E86" s="103"/>
      <c r="F86" s="103"/>
      <c r="G86" s="108"/>
    </row>
    <row r="87" spans="2:7" s="8" customFormat="1" ht="24" x14ac:dyDescent="0.55000000000000004">
      <c r="B87" s="107"/>
      <c r="C87" s="169"/>
      <c r="D87" s="103"/>
      <c r="E87" s="103"/>
      <c r="F87" s="103"/>
      <c r="G87" s="108"/>
    </row>
    <row r="88" spans="2:7" s="8" customFormat="1" ht="24" x14ac:dyDescent="0.55000000000000004">
      <c r="B88" s="107"/>
      <c r="C88" s="169"/>
      <c r="D88" s="103"/>
      <c r="E88" s="103"/>
      <c r="F88" s="103"/>
      <c r="G88" s="108"/>
    </row>
    <row r="89" spans="2:7" s="8" customFormat="1" ht="24" x14ac:dyDescent="0.55000000000000004">
      <c r="B89" s="107"/>
      <c r="C89" s="169"/>
      <c r="D89" s="103"/>
      <c r="E89" s="103"/>
      <c r="F89" s="103"/>
      <c r="G89" s="108"/>
    </row>
    <row r="90" spans="2:7" s="8" customFormat="1" ht="24" x14ac:dyDescent="0.55000000000000004">
      <c r="B90" s="107"/>
      <c r="C90" s="169"/>
      <c r="D90" s="103"/>
      <c r="E90" s="103"/>
      <c r="F90" s="103"/>
      <c r="G90" s="108"/>
    </row>
    <row r="91" spans="2:7" s="8" customFormat="1" ht="24" x14ac:dyDescent="0.55000000000000004">
      <c r="B91" s="107"/>
      <c r="C91" s="169"/>
      <c r="D91" s="103"/>
      <c r="E91" s="103"/>
      <c r="F91" s="103"/>
      <c r="G91" s="108"/>
    </row>
    <row r="92" spans="2:7" s="8" customFormat="1" ht="24" x14ac:dyDescent="0.55000000000000004">
      <c r="B92" s="107"/>
      <c r="C92" s="169"/>
      <c r="D92" s="103"/>
      <c r="E92" s="103"/>
      <c r="F92" s="103"/>
      <c r="G92" s="108"/>
    </row>
    <row r="93" spans="2:7" s="8" customFormat="1" ht="24" x14ac:dyDescent="0.55000000000000004">
      <c r="B93" s="107"/>
      <c r="C93" s="169"/>
      <c r="D93" s="103"/>
      <c r="E93" s="103"/>
      <c r="F93" s="103"/>
      <c r="G93" s="108"/>
    </row>
    <row r="94" spans="2:7" s="8" customFormat="1" ht="24" x14ac:dyDescent="0.55000000000000004">
      <c r="B94" s="107"/>
      <c r="C94" s="169"/>
      <c r="D94" s="103"/>
      <c r="E94" s="103"/>
      <c r="F94" s="103"/>
      <c r="G94" s="108"/>
    </row>
    <row r="95" spans="2:7" s="8" customFormat="1" ht="24" x14ac:dyDescent="0.55000000000000004">
      <c r="B95" s="107"/>
      <c r="C95" s="169"/>
      <c r="D95" s="103"/>
      <c r="E95" s="103"/>
      <c r="F95" s="103"/>
      <c r="G95" s="108"/>
    </row>
    <row r="96" spans="2:7" s="8" customFormat="1" ht="24" x14ac:dyDescent="0.55000000000000004">
      <c r="B96" s="107"/>
      <c r="C96" s="169"/>
      <c r="D96" s="103"/>
      <c r="E96" s="103"/>
      <c r="F96" s="103"/>
      <c r="G96" s="108"/>
    </row>
    <row r="97" spans="2:7" s="8" customFormat="1" ht="24" x14ac:dyDescent="0.55000000000000004">
      <c r="B97" s="107"/>
      <c r="C97" s="169"/>
      <c r="D97" s="103"/>
      <c r="E97" s="103"/>
      <c r="F97" s="103"/>
      <c r="G97" s="108"/>
    </row>
    <row r="98" spans="2:7" s="8" customFormat="1" ht="24" x14ac:dyDescent="0.55000000000000004">
      <c r="B98" s="107"/>
      <c r="C98" s="169"/>
      <c r="D98" s="103"/>
      <c r="E98" s="103"/>
      <c r="F98" s="103"/>
      <c r="G98" s="108"/>
    </row>
    <row r="99" spans="2:7" s="8" customFormat="1" ht="24" x14ac:dyDescent="0.55000000000000004">
      <c r="B99" s="107"/>
      <c r="C99" s="169"/>
      <c r="D99" s="103"/>
      <c r="E99" s="103"/>
      <c r="F99" s="103"/>
      <c r="G99" s="108"/>
    </row>
    <row r="100" spans="2:7" s="8" customFormat="1" ht="24" x14ac:dyDescent="0.55000000000000004">
      <c r="B100" s="107"/>
      <c r="C100" s="169"/>
      <c r="D100" s="103"/>
      <c r="E100" s="103"/>
      <c r="F100" s="103"/>
      <c r="G100" s="108"/>
    </row>
    <row r="101" spans="2:7" s="8" customFormat="1" ht="24" x14ac:dyDescent="0.55000000000000004">
      <c r="B101" s="107"/>
      <c r="C101" s="169"/>
      <c r="D101" s="103"/>
      <c r="E101" s="103"/>
      <c r="F101" s="103"/>
      <c r="G101" s="108"/>
    </row>
    <row r="102" spans="2:7" s="8" customFormat="1" ht="24" x14ac:dyDescent="0.55000000000000004">
      <c r="B102" s="107"/>
      <c r="C102" s="169"/>
      <c r="D102" s="103"/>
      <c r="E102" s="103"/>
      <c r="F102" s="103"/>
      <c r="G102" s="108"/>
    </row>
    <row r="103" spans="2:7" s="8" customFormat="1" ht="24" x14ac:dyDescent="0.55000000000000004">
      <c r="B103" s="107"/>
      <c r="C103" s="169"/>
      <c r="D103" s="103"/>
      <c r="E103" s="103"/>
      <c r="F103" s="103"/>
      <c r="G103" s="108"/>
    </row>
    <row r="104" spans="2:7" s="8" customFormat="1" ht="24" x14ac:dyDescent="0.55000000000000004">
      <c r="B104" s="107"/>
      <c r="C104" s="169"/>
      <c r="D104" s="103"/>
      <c r="E104" s="103"/>
      <c r="F104" s="103"/>
      <c r="G104" s="108"/>
    </row>
    <row r="105" spans="2:7" s="8" customFormat="1" ht="24" x14ac:dyDescent="0.55000000000000004">
      <c r="B105" s="107"/>
      <c r="C105" s="169"/>
      <c r="D105" s="103"/>
      <c r="E105" s="103"/>
      <c r="F105" s="103"/>
      <c r="G105" s="108"/>
    </row>
    <row r="106" spans="2:7" s="8" customFormat="1" ht="24" x14ac:dyDescent="0.55000000000000004">
      <c r="B106" s="107"/>
      <c r="C106" s="169"/>
      <c r="D106" s="103"/>
      <c r="E106" s="103"/>
      <c r="F106" s="103"/>
      <c r="G106" s="108"/>
    </row>
    <row r="107" spans="2:7" s="8" customFormat="1" ht="24" x14ac:dyDescent="0.55000000000000004">
      <c r="B107" s="107"/>
      <c r="C107" s="169"/>
      <c r="D107" s="103"/>
      <c r="E107" s="103"/>
      <c r="F107" s="103"/>
      <c r="G107" s="108"/>
    </row>
    <row r="108" spans="2:7" s="8" customFormat="1" ht="24" x14ac:dyDescent="0.55000000000000004">
      <c r="B108" s="107"/>
      <c r="C108" s="169"/>
      <c r="D108" s="103"/>
      <c r="E108" s="103"/>
      <c r="F108" s="103"/>
      <c r="G108" s="108"/>
    </row>
    <row r="109" spans="2:7" s="8" customFormat="1" ht="24" x14ac:dyDescent="0.55000000000000004">
      <c r="B109" s="107"/>
      <c r="C109" s="169"/>
      <c r="D109" s="103"/>
      <c r="E109" s="103"/>
      <c r="F109" s="103"/>
      <c r="G109" s="108"/>
    </row>
    <row r="110" spans="2:7" s="8" customFormat="1" ht="24" x14ac:dyDescent="0.55000000000000004">
      <c r="B110" s="107"/>
      <c r="C110" s="169"/>
      <c r="D110" s="103"/>
      <c r="E110" s="103"/>
      <c r="F110" s="103"/>
      <c r="G110" s="108"/>
    </row>
    <row r="111" spans="2:7" s="8" customFormat="1" ht="24" x14ac:dyDescent="0.55000000000000004">
      <c r="B111" s="107"/>
      <c r="C111" s="169"/>
      <c r="D111" s="103"/>
      <c r="E111" s="103"/>
      <c r="F111" s="103"/>
      <c r="G111" s="108"/>
    </row>
    <row r="112" spans="2:7" s="8" customFormat="1" ht="24" x14ac:dyDescent="0.55000000000000004">
      <c r="B112" s="107"/>
      <c r="C112" s="169"/>
      <c r="D112" s="103"/>
      <c r="E112" s="103"/>
      <c r="F112" s="103"/>
      <c r="G112" s="108"/>
    </row>
    <row r="113" spans="2:7" s="8" customFormat="1" ht="24" x14ac:dyDescent="0.55000000000000004">
      <c r="B113" s="107"/>
      <c r="C113" s="169"/>
      <c r="D113" s="103"/>
      <c r="E113" s="103"/>
      <c r="F113" s="103"/>
      <c r="G113" s="108"/>
    </row>
    <row r="114" spans="2:7" s="8" customFormat="1" ht="24" x14ac:dyDescent="0.55000000000000004">
      <c r="B114" s="107"/>
      <c r="C114" s="169"/>
      <c r="D114" s="103"/>
      <c r="E114" s="103"/>
      <c r="F114" s="103"/>
      <c r="G114" s="108"/>
    </row>
    <row r="115" spans="2:7" s="8" customFormat="1" ht="24" x14ac:dyDescent="0.55000000000000004">
      <c r="B115" s="107"/>
      <c r="C115" s="169"/>
      <c r="D115" s="103"/>
      <c r="E115" s="103"/>
      <c r="F115" s="103"/>
      <c r="G115" s="108"/>
    </row>
    <row r="116" spans="2:7" s="8" customFormat="1" ht="24" x14ac:dyDescent="0.55000000000000004">
      <c r="B116" s="107"/>
      <c r="C116" s="169"/>
      <c r="D116" s="103"/>
      <c r="E116" s="103"/>
      <c r="F116" s="103"/>
      <c r="G116" s="108"/>
    </row>
    <row r="117" spans="2:7" s="8" customFormat="1" ht="24" x14ac:dyDescent="0.55000000000000004">
      <c r="B117" s="107"/>
      <c r="C117" s="169"/>
      <c r="D117" s="103"/>
      <c r="E117" s="103"/>
      <c r="F117" s="103"/>
      <c r="G117" s="108"/>
    </row>
    <row r="118" spans="2:7" s="8" customFormat="1" ht="24" x14ac:dyDescent="0.55000000000000004">
      <c r="B118" s="107"/>
      <c r="C118" s="169"/>
      <c r="D118" s="103"/>
      <c r="E118" s="103"/>
      <c r="F118" s="103"/>
      <c r="G118" s="108"/>
    </row>
    <row r="119" spans="2:7" s="8" customFormat="1" ht="24" x14ac:dyDescent="0.55000000000000004">
      <c r="B119" s="107"/>
      <c r="C119" s="169"/>
      <c r="D119" s="103"/>
      <c r="E119" s="103"/>
      <c r="F119" s="103"/>
      <c r="G119" s="108"/>
    </row>
    <row r="120" spans="2:7" s="8" customFormat="1" ht="24" x14ac:dyDescent="0.55000000000000004">
      <c r="B120" s="107"/>
      <c r="C120" s="169"/>
      <c r="D120" s="103"/>
      <c r="E120" s="103"/>
      <c r="F120" s="103"/>
      <c r="G120" s="108"/>
    </row>
    <row r="121" spans="2:7" s="8" customFormat="1" ht="24" x14ac:dyDescent="0.55000000000000004">
      <c r="B121" s="107"/>
      <c r="C121" s="169"/>
      <c r="D121" s="103"/>
      <c r="E121" s="103"/>
      <c r="F121" s="103"/>
      <c r="G121" s="108"/>
    </row>
    <row r="122" spans="2:7" s="8" customFormat="1" ht="24" x14ac:dyDescent="0.55000000000000004">
      <c r="B122" s="107"/>
      <c r="C122" s="169"/>
      <c r="D122" s="103"/>
      <c r="E122" s="103"/>
      <c r="F122" s="103"/>
      <c r="G122" s="108"/>
    </row>
    <row r="123" spans="2:7" s="8" customFormat="1" ht="24" x14ac:dyDescent="0.55000000000000004">
      <c r="B123" s="107"/>
      <c r="C123" s="169"/>
      <c r="D123" s="103"/>
      <c r="E123" s="103"/>
      <c r="F123" s="103"/>
      <c r="G123" s="108"/>
    </row>
    <row r="124" spans="2:7" s="8" customFormat="1" ht="24" x14ac:dyDescent="0.55000000000000004">
      <c r="B124" s="107"/>
      <c r="C124" s="169"/>
      <c r="D124" s="103"/>
      <c r="E124" s="103"/>
      <c r="F124" s="103"/>
      <c r="G124" s="108"/>
    </row>
    <row r="125" spans="2:7" s="8" customFormat="1" ht="24" x14ac:dyDescent="0.55000000000000004">
      <c r="B125" s="107"/>
      <c r="C125" s="169"/>
      <c r="D125" s="103"/>
      <c r="E125" s="103"/>
      <c r="F125" s="103"/>
      <c r="G125" s="108"/>
    </row>
    <row r="126" spans="2:7" s="8" customFormat="1" ht="24" x14ac:dyDescent="0.55000000000000004">
      <c r="B126" s="107"/>
      <c r="C126" s="169"/>
      <c r="D126" s="103"/>
      <c r="E126" s="103"/>
      <c r="F126" s="103"/>
      <c r="G126" s="108"/>
    </row>
    <row r="127" spans="2:7" s="8" customFormat="1" ht="24" x14ac:dyDescent="0.55000000000000004">
      <c r="B127" s="107"/>
      <c r="C127" s="169"/>
      <c r="D127" s="103"/>
      <c r="E127" s="103"/>
      <c r="F127" s="103"/>
      <c r="G127" s="108"/>
    </row>
    <row r="128" spans="2:7" s="8" customFormat="1" ht="24" x14ac:dyDescent="0.55000000000000004">
      <c r="B128" s="107"/>
      <c r="C128" s="169"/>
      <c r="D128" s="103"/>
      <c r="E128" s="103"/>
      <c r="F128" s="103"/>
      <c r="G128" s="108"/>
    </row>
    <row r="129" spans="2:7" s="8" customFormat="1" ht="24" x14ac:dyDescent="0.55000000000000004">
      <c r="B129" s="107"/>
      <c r="C129" s="169"/>
      <c r="D129" s="103"/>
      <c r="E129" s="103"/>
      <c r="F129" s="103"/>
      <c r="G129" s="108"/>
    </row>
    <row r="130" spans="2:7" s="8" customFormat="1" ht="24" x14ac:dyDescent="0.55000000000000004">
      <c r="B130" s="107"/>
      <c r="C130" s="169"/>
      <c r="D130" s="103"/>
      <c r="E130" s="103"/>
      <c r="F130" s="103"/>
      <c r="G130" s="108"/>
    </row>
    <row r="131" spans="2:7" s="8" customFormat="1" ht="24" x14ac:dyDescent="0.55000000000000004">
      <c r="B131" s="107"/>
      <c r="C131" s="169"/>
      <c r="D131" s="103"/>
      <c r="E131" s="103"/>
      <c r="F131" s="103"/>
      <c r="G131" s="108"/>
    </row>
    <row r="132" spans="2:7" s="8" customFormat="1" ht="24" x14ac:dyDescent="0.55000000000000004">
      <c r="B132" s="107"/>
      <c r="C132" s="169"/>
      <c r="D132" s="103"/>
      <c r="E132" s="103"/>
      <c r="F132" s="103"/>
      <c r="G132" s="108"/>
    </row>
    <row r="133" spans="2:7" s="8" customFormat="1" ht="24" x14ac:dyDescent="0.55000000000000004">
      <c r="B133" s="107"/>
      <c r="C133" s="169"/>
      <c r="D133" s="103"/>
      <c r="E133" s="103"/>
      <c r="F133" s="103"/>
      <c r="G133" s="108"/>
    </row>
    <row r="134" spans="2:7" s="8" customFormat="1" ht="24" x14ac:dyDescent="0.55000000000000004">
      <c r="B134" s="107"/>
      <c r="C134" s="169"/>
      <c r="D134" s="103"/>
      <c r="E134" s="103"/>
      <c r="F134" s="103"/>
      <c r="G134" s="108"/>
    </row>
    <row r="135" spans="2:7" s="8" customFormat="1" ht="24" x14ac:dyDescent="0.55000000000000004">
      <c r="B135" s="107"/>
      <c r="C135" s="169"/>
      <c r="D135" s="103"/>
      <c r="E135" s="103"/>
      <c r="F135" s="103"/>
      <c r="G135" s="108"/>
    </row>
    <row r="136" spans="2:7" s="8" customFormat="1" ht="24" x14ac:dyDescent="0.55000000000000004">
      <c r="B136" s="107"/>
      <c r="C136" s="169"/>
      <c r="D136" s="103"/>
      <c r="E136" s="103"/>
      <c r="F136" s="103"/>
      <c r="G136" s="108"/>
    </row>
    <row r="137" spans="2:7" s="8" customFormat="1" ht="24" x14ac:dyDescent="0.55000000000000004">
      <c r="B137" s="107"/>
      <c r="C137" s="169"/>
      <c r="D137" s="103"/>
      <c r="E137" s="103"/>
      <c r="F137" s="103"/>
      <c r="G137" s="108"/>
    </row>
    <row r="138" spans="2:7" s="8" customFormat="1" ht="24" x14ac:dyDescent="0.55000000000000004">
      <c r="B138" s="107"/>
      <c r="C138" s="169"/>
      <c r="D138" s="103"/>
      <c r="E138" s="103"/>
      <c r="F138" s="103"/>
      <c r="G138" s="108"/>
    </row>
    <row r="139" spans="2:7" s="8" customFormat="1" ht="24" x14ac:dyDescent="0.55000000000000004">
      <c r="B139" s="107"/>
      <c r="C139" s="169"/>
      <c r="D139" s="103"/>
      <c r="E139" s="103"/>
      <c r="F139" s="103"/>
      <c r="G139" s="108"/>
    </row>
    <row r="140" spans="2:7" s="8" customFormat="1" ht="24" x14ac:dyDescent="0.55000000000000004">
      <c r="B140" s="107"/>
      <c r="C140" s="169"/>
      <c r="D140" s="103"/>
      <c r="E140" s="103"/>
      <c r="F140" s="103"/>
      <c r="G140" s="108"/>
    </row>
    <row r="141" spans="2:7" s="8" customFormat="1" ht="24" x14ac:dyDescent="0.55000000000000004">
      <c r="B141" s="107"/>
      <c r="C141" s="169"/>
      <c r="D141" s="103"/>
      <c r="E141" s="103"/>
      <c r="F141" s="103"/>
      <c r="G141" s="108"/>
    </row>
    <row r="142" spans="2:7" s="8" customFormat="1" ht="24" x14ac:dyDescent="0.55000000000000004">
      <c r="B142" s="107"/>
      <c r="C142" s="169"/>
      <c r="D142" s="103"/>
      <c r="E142" s="103"/>
      <c r="F142" s="103"/>
      <c r="G142" s="108"/>
    </row>
    <row r="143" spans="2:7" s="8" customFormat="1" ht="24" x14ac:dyDescent="0.55000000000000004">
      <c r="B143" s="107"/>
      <c r="C143" s="169"/>
      <c r="D143" s="103"/>
      <c r="E143" s="103"/>
      <c r="F143" s="103"/>
      <c r="G143" s="108"/>
    </row>
    <row r="144" spans="2:7" s="8" customFormat="1" ht="24" x14ac:dyDescent="0.55000000000000004">
      <c r="B144" s="107"/>
      <c r="C144" s="169"/>
      <c r="D144" s="103"/>
      <c r="E144" s="103"/>
      <c r="F144" s="103"/>
      <c r="G144" s="108"/>
    </row>
    <row r="145" spans="2:7" s="8" customFormat="1" ht="24" x14ac:dyDescent="0.55000000000000004">
      <c r="B145" s="107"/>
      <c r="C145" s="169"/>
      <c r="D145" s="103"/>
      <c r="E145" s="103"/>
      <c r="F145" s="103"/>
      <c r="G145" s="108"/>
    </row>
    <row r="146" spans="2:7" s="8" customFormat="1" ht="24" x14ac:dyDescent="0.55000000000000004">
      <c r="B146" s="107"/>
      <c r="C146" s="169"/>
      <c r="D146" s="103"/>
      <c r="E146" s="103"/>
      <c r="F146" s="103"/>
      <c r="G146" s="108"/>
    </row>
    <row r="147" spans="2:7" s="8" customFormat="1" ht="24" x14ac:dyDescent="0.55000000000000004">
      <c r="B147" s="107"/>
      <c r="C147" s="169"/>
      <c r="D147" s="103"/>
      <c r="E147" s="103"/>
      <c r="F147" s="103"/>
      <c r="G147" s="108"/>
    </row>
    <row r="148" spans="2:7" s="8" customFormat="1" ht="24" x14ac:dyDescent="0.55000000000000004">
      <c r="B148" s="107"/>
      <c r="C148" s="169"/>
      <c r="D148" s="103"/>
      <c r="E148" s="103"/>
      <c r="F148" s="103"/>
      <c r="G148" s="108"/>
    </row>
    <row r="149" spans="2:7" s="8" customFormat="1" ht="24" x14ac:dyDescent="0.55000000000000004">
      <c r="B149" s="107"/>
      <c r="C149" s="169"/>
      <c r="D149" s="103"/>
      <c r="E149" s="103"/>
      <c r="F149" s="103"/>
      <c r="G149" s="108"/>
    </row>
    <row r="150" spans="2:7" s="8" customFormat="1" ht="24" x14ac:dyDescent="0.55000000000000004">
      <c r="B150" s="107"/>
      <c r="C150" s="169"/>
      <c r="D150" s="103"/>
      <c r="E150" s="103"/>
      <c r="F150" s="103"/>
      <c r="G150" s="108"/>
    </row>
    <row r="151" spans="2:7" s="8" customFormat="1" ht="24" x14ac:dyDescent="0.55000000000000004">
      <c r="B151" s="107"/>
      <c r="C151" s="169"/>
      <c r="D151" s="103"/>
      <c r="E151" s="103"/>
      <c r="F151" s="103"/>
      <c r="G151" s="108"/>
    </row>
    <row r="152" spans="2:7" s="8" customFormat="1" ht="24" x14ac:dyDescent="0.55000000000000004">
      <c r="B152" s="107"/>
      <c r="C152" s="169"/>
      <c r="D152" s="103"/>
      <c r="E152" s="103"/>
      <c r="F152" s="103"/>
      <c r="G152" s="108"/>
    </row>
    <row r="153" spans="2:7" s="8" customFormat="1" ht="24" x14ac:dyDescent="0.55000000000000004">
      <c r="B153" s="107"/>
      <c r="C153" s="169"/>
      <c r="D153" s="103"/>
      <c r="E153" s="103"/>
      <c r="F153" s="103"/>
      <c r="G153" s="108"/>
    </row>
    <row r="154" spans="2:7" s="8" customFormat="1" ht="24" x14ac:dyDescent="0.55000000000000004">
      <c r="B154" s="107"/>
      <c r="C154" s="169"/>
      <c r="D154" s="103"/>
      <c r="E154" s="103"/>
      <c r="F154" s="103"/>
      <c r="G154" s="108"/>
    </row>
    <row r="155" spans="2:7" s="8" customFormat="1" ht="24" x14ac:dyDescent="0.55000000000000004">
      <c r="B155" s="107"/>
      <c r="C155" s="169"/>
      <c r="D155" s="103"/>
      <c r="E155" s="103"/>
      <c r="F155" s="103"/>
      <c r="G155" s="108"/>
    </row>
    <row r="156" spans="2:7" s="8" customFormat="1" ht="24" x14ac:dyDescent="0.55000000000000004">
      <c r="B156" s="107"/>
      <c r="C156" s="169"/>
      <c r="D156" s="103"/>
      <c r="E156" s="103"/>
      <c r="F156" s="103"/>
      <c r="G156" s="108"/>
    </row>
    <row r="157" spans="2:7" s="8" customFormat="1" ht="24" x14ac:dyDescent="0.55000000000000004">
      <c r="B157" s="107"/>
      <c r="C157" s="169"/>
      <c r="D157" s="103"/>
      <c r="E157" s="103"/>
      <c r="F157" s="103"/>
      <c r="G157" s="108"/>
    </row>
    <row r="158" spans="2:7" s="8" customFormat="1" ht="24" x14ac:dyDescent="0.55000000000000004">
      <c r="B158" s="107"/>
      <c r="C158" s="169"/>
      <c r="D158" s="103"/>
      <c r="E158" s="103"/>
      <c r="F158" s="103"/>
      <c r="G158" s="108"/>
    </row>
    <row r="159" spans="2:7" s="8" customFormat="1" ht="24" x14ac:dyDescent="0.55000000000000004">
      <c r="B159" s="107"/>
      <c r="C159" s="169"/>
      <c r="D159" s="103"/>
      <c r="E159" s="103"/>
      <c r="F159" s="103"/>
      <c r="G159" s="108"/>
    </row>
    <row r="160" spans="2:7" s="8" customFormat="1" ht="24" x14ac:dyDescent="0.55000000000000004">
      <c r="B160" s="107"/>
      <c r="C160" s="169"/>
      <c r="D160" s="103"/>
      <c r="E160" s="103"/>
      <c r="F160" s="103"/>
      <c r="G160" s="108"/>
    </row>
    <row r="161" spans="2:7" s="8" customFormat="1" ht="24" x14ac:dyDescent="0.55000000000000004">
      <c r="B161" s="107"/>
      <c r="C161" s="169"/>
      <c r="D161" s="103"/>
      <c r="E161" s="103"/>
      <c r="F161" s="103"/>
      <c r="G161" s="108"/>
    </row>
    <row r="162" spans="2:7" s="8" customFormat="1" ht="24" x14ac:dyDescent="0.55000000000000004">
      <c r="B162" s="107"/>
      <c r="C162" s="169"/>
      <c r="D162" s="103"/>
      <c r="E162" s="103"/>
      <c r="F162" s="103"/>
      <c r="G162" s="108"/>
    </row>
    <row r="163" spans="2:7" s="8" customFormat="1" ht="24" x14ac:dyDescent="0.55000000000000004">
      <c r="B163" s="107"/>
      <c r="C163" s="169"/>
      <c r="D163" s="103"/>
      <c r="E163" s="103"/>
      <c r="F163" s="103"/>
      <c r="G163" s="108"/>
    </row>
    <row r="164" spans="2:7" s="8" customFormat="1" ht="24" x14ac:dyDescent="0.55000000000000004">
      <c r="B164" s="107"/>
      <c r="C164" s="169"/>
      <c r="D164" s="103"/>
      <c r="E164" s="103"/>
      <c r="F164" s="103"/>
      <c r="G164" s="108"/>
    </row>
    <row r="165" spans="2:7" s="8" customFormat="1" ht="24" x14ac:dyDescent="0.55000000000000004">
      <c r="B165" s="107"/>
      <c r="C165" s="169"/>
      <c r="D165" s="103"/>
      <c r="E165" s="103"/>
      <c r="F165" s="103"/>
      <c r="G165" s="108"/>
    </row>
    <row r="166" spans="2:7" s="8" customFormat="1" ht="24" x14ac:dyDescent="0.55000000000000004">
      <c r="B166" s="107"/>
      <c r="C166" s="169"/>
      <c r="D166" s="103"/>
      <c r="E166" s="103"/>
      <c r="F166" s="103"/>
      <c r="G166" s="108"/>
    </row>
    <row r="167" spans="2:7" s="8" customFormat="1" ht="24" x14ac:dyDescent="0.55000000000000004">
      <c r="B167" s="107"/>
      <c r="C167" s="169"/>
      <c r="D167" s="103"/>
      <c r="E167" s="103"/>
      <c r="F167" s="103"/>
      <c r="G167" s="108"/>
    </row>
    <row r="168" spans="2:7" s="8" customFormat="1" ht="24" x14ac:dyDescent="0.55000000000000004">
      <c r="B168" s="107"/>
      <c r="C168" s="169"/>
      <c r="D168" s="103"/>
      <c r="E168" s="103"/>
      <c r="F168" s="103"/>
      <c r="G168" s="108"/>
    </row>
    <row r="169" spans="2:7" s="8" customFormat="1" ht="24" x14ac:dyDescent="0.55000000000000004">
      <c r="B169" s="107"/>
      <c r="C169" s="169"/>
      <c r="D169" s="103"/>
      <c r="E169" s="103"/>
      <c r="F169" s="103"/>
      <c r="G169" s="108"/>
    </row>
    <row r="170" spans="2:7" s="8" customFormat="1" ht="24" x14ac:dyDescent="0.55000000000000004">
      <c r="B170" s="107"/>
      <c r="C170" s="169"/>
      <c r="D170" s="103"/>
      <c r="E170" s="103"/>
      <c r="F170" s="103"/>
      <c r="G170" s="108"/>
    </row>
    <row r="171" spans="2:7" s="8" customFormat="1" ht="24" x14ac:dyDescent="0.55000000000000004">
      <c r="B171" s="107"/>
      <c r="C171" s="169"/>
      <c r="D171" s="103"/>
      <c r="E171" s="103"/>
      <c r="F171" s="103"/>
      <c r="G171" s="108"/>
    </row>
    <row r="172" spans="2:7" s="8" customFormat="1" ht="24" x14ac:dyDescent="0.55000000000000004">
      <c r="B172" s="107"/>
      <c r="C172" s="169"/>
      <c r="D172" s="103"/>
      <c r="E172" s="103"/>
      <c r="F172" s="103"/>
      <c r="G172" s="108"/>
    </row>
    <row r="173" spans="2:7" s="8" customFormat="1" ht="24" x14ac:dyDescent="0.55000000000000004">
      <c r="B173" s="107"/>
      <c r="C173" s="169"/>
      <c r="D173" s="103"/>
      <c r="E173" s="103"/>
      <c r="F173" s="103"/>
      <c r="G173" s="108"/>
    </row>
    <row r="174" spans="2:7" s="8" customFormat="1" ht="24" x14ac:dyDescent="0.55000000000000004">
      <c r="B174" s="107"/>
      <c r="C174" s="169"/>
      <c r="D174" s="103"/>
      <c r="E174" s="103"/>
      <c r="F174" s="103"/>
      <c r="G174" s="108"/>
    </row>
    <row r="175" spans="2:7" s="8" customFormat="1" ht="24" x14ac:dyDescent="0.55000000000000004">
      <c r="B175" s="107"/>
      <c r="C175" s="169"/>
      <c r="D175" s="103"/>
      <c r="E175" s="103"/>
      <c r="F175" s="103"/>
      <c r="G175" s="108"/>
    </row>
    <row r="176" spans="2:7" s="8" customFormat="1" ht="24" x14ac:dyDescent="0.55000000000000004">
      <c r="B176" s="107"/>
      <c r="C176" s="169"/>
      <c r="D176" s="103"/>
      <c r="E176" s="103"/>
      <c r="F176" s="103"/>
      <c r="G176" s="108"/>
    </row>
    <row r="177" spans="2:7" s="8" customFormat="1" ht="24" x14ac:dyDescent="0.55000000000000004">
      <c r="B177" s="107"/>
      <c r="C177" s="169"/>
      <c r="D177" s="103"/>
      <c r="E177" s="103"/>
      <c r="F177" s="103"/>
      <c r="G177" s="108"/>
    </row>
    <row r="178" spans="2:7" s="8" customFormat="1" ht="24" x14ac:dyDescent="0.55000000000000004">
      <c r="B178" s="107"/>
      <c r="C178" s="169"/>
      <c r="D178" s="103"/>
      <c r="E178" s="103"/>
      <c r="F178" s="103"/>
      <c r="G178" s="108"/>
    </row>
    <row r="179" spans="2:7" s="8" customFormat="1" ht="24" x14ac:dyDescent="0.55000000000000004">
      <c r="B179" s="107"/>
      <c r="C179" s="169"/>
      <c r="D179" s="103"/>
      <c r="E179" s="103"/>
      <c r="F179" s="103"/>
      <c r="G179" s="108"/>
    </row>
    <row r="180" spans="2:7" s="8" customFormat="1" ht="24" x14ac:dyDescent="0.55000000000000004">
      <c r="B180" s="107"/>
      <c r="C180" s="169"/>
      <c r="D180" s="103"/>
      <c r="E180" s="103"/>
      <c r="F180" s="103"/>
      <c r="G180" s="108"/>
    </row>
    <row r="181" spans="2:7" s="8" customFormat="1" ht="24" x14ac:dyDescent="0.55000000000000004">
      <c r="B181" s="107"/>
      <c r="C181" s="169"/>
      <c r="D181" s="103"/>
      <c r="E181" s="103"/>
      <c r="F181" s="103"/>
      <c r="G181" s="108"/>
    </row>
    <row r="182" spans="2:7" s="8" customFormat="1" ht="24" x14ac:dyDescent="0.55000000000000004">
      <c r="B182" s="107"/>
      <c r="C182" s="169"/>
      <c r="D182" s="103"/>
      <c r="E182" s="103"/>
      <c r="F182" s="103"/>
      <c r="G182" s="108"/>
    </row>
    <row r="183" spans="2:7" s="8" customFormat="1" ht="24" x14ac:dyDescent="0.55000000000000004">
      <c r="B183" s="107"/>
      <c r="C183" s="169"/>
      <c r="D183" s="103"/>
      <c r="E183" s="103"/>
      <c r="F183" s="103"/>
      <c r="G183" s="108"/>
    </row>
    <row r="184" spans="2:7" s="8" customFormat="1" ht="24" x14ac:dyDescent="0.55000000000000004">
      <c r="B184" s="107"/>
      <c r="C184" s="169"/>
      <c r="D184" s="103"/>
      <c r="E184" s="103"/>
      <c r="F184" s="103"/>
      <c r="G184" s="108"/>
    </row>
    <row r="185" spans="2:7" s="8" customFormat="1" ht="24" x14ac:dyDescent="0.55000000000000004">
      <c r="B185" s="107"/>
      <c r="C185" s="169"/>
      <c r="D185" s="103"/>
      <c r="E185" s="103"/>
      <c r="F185" s="103"/>
      <c r="G185" s="108"/>
    </row>
    <row r="186" spans="2:7" s="8" customFormat="1" ht="24" x14ac:dyDescent="0.55000000000000004">
      <c r="B186" s="107"/>
      <c r="C186" s="169"/>
      <c r="D186" s="103"/>
      <c r="E186" s="103"/>
      <c r="F186" s="103"/>
      <c r="G186" s="108"/>
    </row>
    <row r="187" spans="2:7" s="8" customFormat="1" ht="24" x14ac:dyDescent="0.55000000000000004">
      <c r="B187" s="107"/>
      <c r="C187" s="169"/>
      <c r="D187" s="103"/>
      <c r="E187" s="103"/>
      <c r="F187" s="103"/>
      <c r="G187" s="108"/>
    </row>
    <row r="188" spans="2:7" s="8" customFormat="1" ht="24" x14ac:dyDescent="0.55000000000000004">
      <c r="B188" s="107"/>
      <c r="C188" s="169"/>
      <c r="D188" s="103"/>
      <c r="E188" s="103"/>
      <c r="F188" s="103"/>
      <c r="G188" s="108"/>
    </row>
    <row r="189" spans="2:7" s="8" customFormat="1" ht="24" x14ac:dyDescent="0.55000000000000004">
      <c r="B189" s="107"/>
      <c r="C189" s="169"/>
      <c r="D189" s="103"/>
      <c r="E189" s="103"/>
      <c r="F189" s="103"/>
      <c r="G189" s="108"/>
    </row>
    <row r="190" spans="2:7" s="8" customFormat="1" ht="24" x14ac:dyDescent="0.55000000000000004">
      <c r="B190" s="107"/>
      <c r="C190" s="169"/>
      <c r="D190" s="103"/>
      <c r="E190" s="103"/>
      <c r="F190" s="103"/>
      <c r="G190" s="108"/>
    </row>
    <row r="191" spans="2:7" s="8" customFormat="1" ht="24" x14ac:dyDescent="0.55000000000000004">
      <c r="B191" s="107"/>
      <c r="C191" s="169"/>
      <c r="D191" s="103"/>
      <c r="E191" s="103"/>
      <c r="F191" s="103"/>
      <c r="G191" s="108"/>
    </row>
    <row r="192" spans="2:7" s="8" customFormat="1" ht="24" x14ac:dyDescent="0.55000000000000004">
      <c r="B192" s="107"/>
      <c r="C192" s="169"/>
      <c r="D192" s="103"/>
      <c r="E192" s="103"/>
      <c r="F192" s="103"/>
      <c r="G192" s="108"/>
    </row>
    <row r="193" spans="2:7" s="8" customFormat="1" ht="24" x14ac:dyDescent="0.55000000000000004">
      <c r="B193" s="107"/>
      <c r="C193" s="169"/>
      <c r="D193" s="103"/>
      <c r="E193" s="103"/>
      <c r="F193" s="103"/>
      <c r="G193" s="108"/>
    </row>
    <row r="194" spans="2:7" s="8" customFormat="1" ht="24" x14ac:dyDescent="0.55000000000000004">
      <c r="B194" s="107"/>
      <c r="C194" s="169"/>
      <c r="D194" s="103"/>
      <c r="E194" s="103"/>
      <c r="F194" s="103"/>
      <c r="G194" s="108"/>
    </row>
    <row r="195" spans="2:7" s="8" customFormat="1" ht="24" x14ac:dyDescent="0.55000000000000004">
      <c r="B195" s="107"/>
      <c r="C195" s="169"/>
      <c r="D195" s="103"/>
      <c r="E195" s="103"/>
      <c r="F195" s="103"/>
      <c r="G195" s="108"/>
    </row>
    <row r="196" spans="2:7" s="8" customFormat="1" ht="24" x14ac:dyDescent="0.55000000000000004">
      <c r="B196" s="107"/>
      <c r="C196" s="169"/>
      <c r="D196" s="103"/>
      <c r="E196" s="103"/>
      <c r="F196" s="103"/>
      <c r="G196" s="108"/>
    </row>
    <row r="197" spans="2:7" ht="13.5" customHeight="1" x14ac:dyDescent="0.2">
      <c r="B197" s="109"/>
      <c r="C197" s="109"/>
      <c r="D197" s="109"/>
      <c r="E197" s="109"/>
      <c r="F197" s="109"/>
      <c r="G197" s="109"/>
    </row>
    <row r="198" spans="2:7" s="10" customFormat="1" ht="24" x14ac:dyDescent="0.55000000000000004">
      <c r="B198" s="200" t="s">
        <v>75</v>
      </c>
      <c r="C198" s="200"/>
      <c r="D198" s="200"/>
      <c r="E198" s="200"/>
      <c r="F198" s="200"/>
    </row>
    <row r="199" spans="2:7" s="10" customFormat="1" ht="24" x14ac:dyDescent="0.55000000000000004">
      <c r="B199" s="10" t="s">
        <v>71</v>
      </c>
    </row>
    <row r="200" spans="2:7" s="10" customFormat="1" ht="24" x14ac:dyDescent="0.55000000000000004">
      <c r="B200" s="10" t="s">
        <v>72</v>
      </c>
    </row>
    <row r="201" spans="2:7" s="10" customFormat="1" ht="24" x14ac:dyDescent="0.55000000000000004">
      <c r="B201" s="10" t="s">
        <v>73</v>
      </c>
    </row>
    <row r="202" spans="2:7" s="10" customFormat="1" ht="24" x14ac:dyDescent="0.55000000000000004">
      <c r="B202" s="10" t="s">
        <v>74</v>
      </c>
    </row>
  </sheetData>
  <mergeCells count="3">
    <mergeCell ref="A1:G1"/>
    <mergeCell ref="B198:F198"/>
    <mergeCell ref="C15:F15"/>
  </mergeCells>
  <pageMargins left="0.7" right="0.7" top="0.75" bottom="0.75" header="0.3" footer="0.3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B68C7-F4F3-427C-BEA1-ED057103BA58}">
  <dimension ref="B1:F22"/>
  <sheetViews>
    <sheetView workbookViewId="0">
      <selection activeCell="F7" sqref="F7"/>
    </sheetView>
  </sheetViews>
  <sheetFormatPr defaultRowHeight="14.25" x14ac:dyDescent="0.2"/>
  <cols>
    <col min="2" max="2" width="5.875" customWidth="1"/>
    <col min="6" max="6" width="38.25" customWidth="1"/>
  </cols>
  <sheetData>
    <row r="1" spans="2:6" ht="24" customHeight="1" x14ac:dyDescent="0.55000000000000004">
      <c r="B1" s="73" t="s">
        <v>193</v>
      </c>
    </row>
    <row r="2" spans="2:6" s="44" customFormat="1" ht="24" x14ac:dyDescent="0.55000000000000004">
      <c r="B2" s="44" t="s">
        <v>121</v>
      </c>
    </row>
    <row r="3" spans="2:6" s="8" customFormat="1" ht="24" x14ac:dyDescent="0.55000000000000004">
      <c r="B3" s="107">
        <v>1</v>
      </c>
      <c r="C3" s="108" t="s">
        <v>131</v>
      </c>
      <c r="D3" s="103"/>
      <c r="E3" s="103"/>
      <c r="F3" s="103"/>
    </row>
    <row r="4" spans="2:6" s="8" customFormat="1" ht="24" x14ac:dyDescent="0.55000000000000004">
      <c r="B4" s="107">
        <v>2</v>
      </c>
      <c r="C4" s="169" t="s">
        <v>136</v>
      </c>
      <c r="D4" s="103"/>
      <c r="E4" s="103"/>
      <c r="F4" s="103"/>
    </row>
    <row r="5" spans="2:6" s="8" customFormat="1" ht="24" x14ac:dyDescent="0.55000000000000004">
      <c r="B5" s="107">
        <v>3</v>
      </c>
      <c r="C5" s="169" t="s">
        <v>174</v>
      </c>
      <c r="D5" s="103"/>
      <c r="E5" s="103"/>
      <c r="F5" s="103"/>
    </row>
    <row r="6" spans="2:6" ht="22.5" customHeight="1" x14ac:dyDescent="0.2"/>
    <row r="7" spans="2:6" s="44" customFormat="1" ht="24" x14ac:dyDescent="0.55000000000000004">
      <c r="B7" s="44" t="s">
        <v>122</v>
      </c>
    </row>
    <row r="8" spans="2:6" s="8" customFormat="1" ht="24" x14ac:dyDescent="0.55000000000000004">
      <c r="B8" s="107">
        <v>1</v>
      </c>
      <c r="C8" s="169" t="s">
        <v>133</v>
      </c>
      <c r="D8" s="103"/>
      <c r="E8" s="103"/>
      <c r="F8" s="103"/>
    </row>
    <row r="9" spans="2:6" s="8" customFormat="1" ht="24" x14ac:dyDescent="0.55000000000000004">
      <c r="B9" s="124">
        <v>2</v>
      </c>
      <c r="C9" s="169" t="s">
        <v>123</v>
      </c>
      <c r="D9" s="103"/>
      <c r="E9" s="103"/>
      <c r="F9" s="103"/>
    </row>
    <row r="10" spans="2:6" s="8" customFormat="1" ht="24" x14ac:dyDescent="0.55000000000000004">
      <c r="B10" s="124">
        <v>3</v>
      </c>
      <c r="C10" s="202" t="s">
        <v>140</v>
      </c>
      <c r="D10" s="202"/>
      <c r="E10" s="202"/>
      <c r="F10" s="202"/>
    </row>
    <row r="11" spans="2:6" s="8" customFormat="1" ht="24" x14ac:dyDescent="0.55000000000000004">
      <c r="B11" s="107">
        <v>4</v>
      </c>
      <c r="C11" s="169" t="s">
        <v>165</v>
      </c>
      <c r="D11" s="103"/>
      <c r="E11" s="103"/>
      <c r="F11" s="103"/>
    </row>
    <row r="12" spans="2:6" s="8" customFormat="1" ht="24" x14ac:dyDescent="0.55000000000000004">
      <c r="B12" s="107">
        <v>5</v>
      </c>
      <c r="C12" s="169" t="s">
        <v>166</v>
      </c>
      <c r="D12" s="103"/>
      <c r="E12" s="103"/>
      <c r="F12" s="103"/>
    </row>
    <row r="13" spans="2:6" s="8" customFormat="1" ht="24" x14ac:dyDescent="0.55000000000000004">
      <c r="B13" s="203"/>
      <c r="C13" s="203"/>
      <c r="D13" s="203"/>
      <c r="E13" s="203"/>
      <c r="F13" s="203"/>
    </row>
    <row r="14" spans="2:6" s="44" customFormat="1" ht="24" x14ac:dyDescent="0.55000000000000004">
      <c r="B14" s="44" t="s">
        <v>124</v>
      </c>
    </row>
    <row r="15" spans="2:6" s="8" customFormat="1" ht="24" x14ac:dyDescent="0.55000000000000004">
      <c r="B15" s="124">
        <v>1</v>
      </c>
      <c r="C15" s="169" t="s">
        <v>125</v>
      </c>
      <c r="D15" s="103"/>
      <c r="E15" s="103"/>
      <c r="F15" s="103"/>
    </row>
    <row r="16" spans="2:6" s="8" customFormat="1" ht="24" x14ac:dyDescent="0.55000000000000004">
      <c r="B16" s="107">
        <v>2</v>
      </c>
      <c r="C16" s="169" t="s">
        <v>127</v>
      </c>
      <c r="D16" s="103"/>
      <c r="E16" s="103"/>
      <c r="F16" s="103"/>
    </row>
    <row r="17" spans="2:6" s="8" customFormat="1" ht="24" x14ac:dyDescent="0.55000000000000004">
      <c r="B17" s="124">
        <v>3</v>
      </c>
      <c r="C17" s="169" t="s">
        <v>146</v>
      </c>
      <c r="D17" s="103"/>
      <c r="E17" s="103"/>
      <c r="F17" s="103"/>
    </row>
    <row r="18" spans="2:6" s="8" customFormat="1" ht="24" x14ac:dyDescent="0.55000000000000004">
      <c r="B18" s="107">
        <v>4</v>
      </c>
      <c r="C18" s="169" t="s">
        <v>175</v>
      </c>
      <c r="D18" s="103"/>
      <c r="E18" s="103"/>
      <c r="F18" s="103"/>
    </row>
    <row r="19" spans="2:6" s="8" customFormat="1" ht="24" x14ac:dyDescent="0.55000000000000004">
      <c r="B19" s="107">
        <v>5</v>
      </c>
      <c r="C19" s="169" t="s">
        <v>167</v>
      </c>
      <c r="D19" s="103"/>
      <c r="E19" s="103"/>
      <c r="F19" s="103"/>
    </row>
    <row r="20" spans="2:6" s="8" customFormat="1" ht="24" x14ac:dyDescent="0.55000000000000004">
      <c r="B20" s="107">
        <v>6</v>
      </c>
      <c r="C20" s="169" t="s">
        <v>168</v>
      </c>
      <c r="D20" s="103"/>
      <c r="E20" s="103"/>
      <c r="F20" s="103"/>
    </row>
    <row r="21" spans="2:6" x14ac:dyDescent="0.2">
      <c r="B21" s="109"/>
      <c r="C21" s="109"/>
      <c r="D21" s="109"/>
      <c r="E21" s="109"/>
      <c r="F21" s="109"/>
    </row>
    <row r="22" spans="2:6" x14ac:dyDescent="0.2">
      <c r="B22" s="109"/>
      <c r="C22" s="109"/>
      <c r="D22" s="109"/>
      <c r="E22" s="109"/>
      <c r="F22" s="109"/>
    </row>
  </sheetData>
  <mergeCells count="2">
    <mergeCell ref="C10:F10"/>
    <mergeCell ref="B13:F1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19"/>
  <sheetViews>
    <sheetView topLeftCell="A19" zoomScale="110" zoomScaleNormal="110" workbookViewId="0">
      <selection activeCell="A77" sqref="A77:XFD80"/>
    </sheetView>
  </sheetViews>
  <sheetFormatPr defaultRowHeight="23.25" x14ac:dyDescent="0.55000000000000004"/>
  <cols>
    <col min="1" max="1" width="5" style="1" customWidth="1"/>
    <col min="2" max="2" width="5.625" style="1" customWidth="1"/>
    <col min="3" max="3" width="7.75" style="1" customWidth="1"/>
    <col min="4" max="4" width="9" style="1" customWidth="1"/>
    <col min="5" max="5" width="15.375" style="1" customWidth="1"/>
    <col min="6" max="6" width="23.375" style="1" customWidth="1"/>
    <col min="7" max="7" width="8.75" style="3" customWidth="1"/>
    <col min="8" max="8" width="11.875" style="3" customWidth="1"/>
    <col min="9" max="9" width="14.625" style="1" bestFit="1" customWidth="1"/>
    <col min="10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" style="1"/>
    <col min="16384" max="16384" width="9" style="1" customWidth="1"/>
  </cols>
  <sheetData>
    <row r="1" spans="2:9" x14ac:dyDescent="0.55000000000000004">
      <c r="B1" s="216" t="s">
        <v>1</v>
      </c>
      <c r="C1" s="216"/>
      <c r="D1" s="216"/>
      <c r="E1" s="216"/>
      <c r="F1" s="216"/>
      <c r="G1" s="216"/>
      <c r="H1" s="216"/>
    </row>
    <row r="2" spans="2:9" x14ac:dyDescent="0.55000000000000004">
      <c r="C2" s="2"/>
      <c r="D2" s="2"/>
      <c r="E2" s="2"/>
      <c r="F2" s="2"/>
      <c r="G2" s="2"/>
      <c r="H2" s="2"/>
    </row>
    <row r="3" spans="2:9" s="16" customFormat="1" ht="27.75" x14ac:dyDescent="0.65">
      <c r="C3" s="15" t="s">
        <v>43</v>
      </c>
      <c r="D3" s="15"/>
      <c r="E3" s="15"/>
      <c r="F3" s="15"/>
      <c r="G3" s="15"/>
      <c r="H3" s="15"/>
      <c r="I3" s="15"/>
    </row>
    <row r="4" spans="2:9" s="16" customFormat="1" ht="27.75" x14ac:dyDescent="0.65">
      <c r="C4" s="195" t="s">
        <v>87</v>
      </c>
      <c r="D4" s="195"/>
      <c r="E4" s="195"/>
      <c r="F4" s="195"/>
      <c r="G4" s="195"/>
      <c r="H4" s="195"/>
      <c r="I4" s="15"/>
    </row>
    <row r="5" spans="2:9" s="16" customFormat="1" ht="27.75" x14ac:dyDescent="0.65">
      <c r="C5" s="197" t="s">
        <v>88</v>
      </c>
      <c r="D5" s="197"/>
      <c r="E5" s="197"/>
      <c r="F5" s="197"/>
      <c r="G5" s="197"/>
      <c r="H5" s="197"/>
      <c r="I5" s="15"/>
    </row>
    <row r="6" spans="2:9" x14ac:dyDescent="0.55000000000000004">
      <c r="C6" s="255"/>
      <c r="D6" s="255"/>
      <c r="E6" s="255"/>
      <c r="F6" s="255"/>
      <c r="G6" s="255"/>
      <c r="H6" s="255"/>
    </row>
    <row r="7" spans="2:9" s="8" customFormat="1" ht="24" x14ac:dyDescent="0.55000000000000004">
      <c r="C7" s="9" t="s">
        <v>19</v>
      </c>
      <c r="G7" s="17"/>
      <c r="H7" s="17"/>
    </row>
    <row r="8" spans="2:9" s="8" customFormat="1" ht="24.75" thickBot="1" x14ac:dyDescent="0.6">
      <c r="C8" s="18" t="s">
        <v>42</v>
      </c>
      <c r="D8" s="66"/>
      <c r="E8" s="66"/>
      <c r="F8" s="66"/>
      <c r="G8" s="37"/>
      <c r="H8" s="37"/>
    </row>
    <row r="9" spans="2:9" s="8" customFormat="1" ht="25.5" thickTop="1" thickBot="1" x14ac:dyDescent="0.6">
      <c r="C9" s="18"/>
      <c r="D9" s="253" t="s">
        <v>2</v>
      </c>
      <c r="E9" s="253"/>
      <c r="F9" s="253"/>
      <c r="G9" s="42" t="s">
        <v>3</v>
      </c>
      <c r="H9" s="42" t="s">
        <v>4</v>
      </c>
    </row>
    <row r="10" spans="2:9" s="8" customFormat="1" ht="24.75" thickTop="1" x14ac:dyDescent="0.55000000000000004">
      <c r="C10" s="18"/>
      <c r="D10" s="204" t="s">
        <v>21</v>
      </c>
      <c r="E10" s="205"/>
      <c r="F10" s="206"/>
      <c r="G10" s="40">
        <f>คีย์ข้อมูล!C48</f>
        <v>42</v>
      </c>
      <c r="H10" s="41">
        <f>G10*100/G$11</f>
        <v>100</v>
      </c>
    </row>
    <row r="11" spans="2:9" s="8" customFormat="1" ht="24.75" thickBot="1" x14ac:dyDescent="0.6">
      <c r="C11" s="18"/>
      <c r="D11" s="254" t="s">
        <v>5</v>
      </c>
      <c r="E11" s="254"/>
      <c r="F11" s="254"/>
      <c r="G11" s="22">
        <f>SUM(G10:G10)</f>
        <v>42</v>
      </c>
      <c r="H11" s="31">
        <f>G11*100/G$11</f>
        <v>100</v>
      </c>
    </row>
    <row r="12" spans="2:9" s="8" customFormat="1" ht="24.75" thickTop="1" x14ac:dyDescent="0.55000000000000004">
      <c r="C12" s="18"/>
      <c r="D12" s="19"/>
      <c r="E12" s="19"/>
      <c r="F12" s="19"/>
      <c r="G12" s="20"/>
      <c r="H12" s="21"/>
    </row>
    <row r="13" spans="2:9" s="8" customFormat="1" ht="24" x14ac:dyDescent="0.55000000000000004">
      <c r="C13" s="18"/>
      <c r="D13" s="8" t="s">
        <v>89</v>
      </c>
      <c r="G13" s="17"/>
      <c r="H13" s="17"/>
    </row>
    <row r="14" spans="2:9" s="8" customFormat="1" ht="24" x14ac:dyDescent="0.55000000000000004">
      <c r="G14" s="95"/>
      <c r="H14" s="95"/>
    </row>
    <row r="15" spans="2:9" s="8" customFormat="1" ht="24.75" thickBot="1" x14ac:dyDescent="0.6">
      <c r="B15" s="18" t="s">
        <v>76</v>
      </c>
      <c r="D15" s="66"/>
      <c r="E15" s="66"/>
      <c r="F15" s="37"/>
      <c r="G15" s="37"/>
      <c r="H15" s="43"/>
    </row>
    <row r="16" spans="2:9" ht="25.5" thickTop="1" thickBot="1" x14ac:dyDescent="0.6">
      <c r="D16" s="253" t="s">
        <v>39</v>
      </c>
      <c r="E16" s="253"/>
      <c r="F16" s="253"/>
      <c r="G16" s="65" t="s">
        <v>3</v>
      </c>
      <c r="H16" s="56" t="s">
        <v>4</v>
      </c>
    </row>
    <row r="17" spans="3:8" ht="24.75" thickTop="1" x14ac:dyDescent="0.55000000000000004">
      <c r="D17" s="210" t="s">
        <v>35</v>
      </c>
      <c r="E17" s="211" t="s">
        <v>30</v>
      </c>
      <c r="F17" s="212" t="s">
        <v>30</v>
      </c>
      <c r="G17" s="64">
        <v>4</v>
      </c>
      <c r="H17" s="41">
        <f t="shared" ref="H17:H27" si="0">G17*100/G$33</f>
        <v>9.5238095238095237</v>
      </c>
    </row>
    <row r="18" spans="3:8" ht="24" x14ac:dyDescent="0.55000000000000004">
      <c r="D18" s="207" t="s">
        <v>36</v>
      </c>
      <c r="E18" s="208" t="s">
        <v>26</v>
      </c>
      <c r="F18" s="209" t="s">
        <v>26</v>
      </c>
      <c r="G18" s="64">
        <v>4</v>
      </c>
      <c r="H18" s="41">
        <f t="shared" si="0"/>
        <v>9.5238095238095237</v>
      </c>
    </row>
    <row r="19" spans="3:8" ht="24" x14ac:dyDescent="0.55000000000000004">
      <c r="D19" s="204" t="s">
        <v>32</v>
      </c>
      <c r="E19" s="205" t="s">
        <v>25</v>
      </c>
      <c r="F19" s="206" t="s">
        <v>25</v>
      </c>
      <c r="G19" s="64">
        <v>2</v>
      </c>
      <c r="H19" s="41">
        <f t="shared" si="0"/>
        <v>4.7619047619047619</v>
      </c>
    </row>
    <row r="20" spans="3:8" ht="24" x14ac:dyDescent="0.55000000000000004">
      <c r="D20" s="204" t="s">
        <v>37</v>
      </c>
      <c r="E20" s="205" t="s">
        <v>24</v>
      </c>
      <c r="F20" s="206" t="s">
        <v>24</v>
      </c>
      <c r="G20" s="64">
        <v>5</v>
      </c>
      <c r="H20" s="41">
        <f t="shared" si="0"/>
        <v>11.904761904761905</v>
      </c>
    </row>
    <row r="21" spans="3:8" ht="24" x14ac:dyDescent="0.55000000000000004">
      <c r="D21" s="207" t="s">
        <v>53</v>
      </c>
      <c r="E21" s="208" t="s">
        <v>49</v>
      </c>
      <c r="F21" s="209" t="s">
        <v>49</v>
      </c>
      <c r="G21" s="64">
        <v>1</v>
      </c>
      <c r="H21" s="41">
        <f t="shared" si="0"/>
        <v>2.3809523809523809</v>
      </c>
    </row>
    <row r="22" spans="3:8" ht="24" x14ac:dyDescent="0.55000000000000004">
      <c r="D22" s="204" t="s">
        <v>58</v>
      </c>
      <c r="E22" s="205" t="s">
        <v>50</v>
      </c>
      <c r="F22" s="206" t="s">
        <v>50</v>
      </c>
      <c r="G22" s="64">
        <v>1</v>
      </c>
      <c r="H22" s="41">
        <f t="shared" si="0"/>
        <v>2.3809523809523809</v>
      </c>
    </row>
    <row r="23" spans="3:8" ht="24" x14ac:dyDescent="0.55000000000000004">
      <c r="D23" s="204" t="s">
        <v>44</v>
      </c>
      <c r="E23" s="205" t="s">
        <v>45</v>
      </c>
      <c r="F23" s="206" t="s">
        <v>45</v>
      </c>
      <c r="G23" s="64">
        <v>3</v>
      </c>
      <c r="H23" s="72">
        <f t="shared" si="0"/>
        <v>7.1428571428571432</v>
      </c>
    </row>
    <row r="24" spans="3:8" ht="24" x14ac:dyDescent="0.55000000000000004">
      <c r="D24" s="207" t="s">
        <v>33</v>
      </c>
      <c r="E24" s="208" t="s">
        <v>22</v>
      </c>
      <c r="F24" s="209" t="s">
        <v>22</v>
      </c>
      <c r="G24" s="64">
        <v>2</v>
      </c>
      <c r="H24" s="41">
        <f t="shared" si="0"/>
        <v>4.7619047619047619</v>
      </c>
    </row>
    <row r="25" spans="3:8" ht="24" x14ac:dyDescent="0.55000000000000004">
      <c r="D25" s="204" t="s">
        <v>31</v>
      </c>
      <c r="E25" s="205" t="s">
        <v>28</v>
      </c>
      <c r="F25" s="206" t="s">
        <v>28</v>
      </c>
      <c r="G25" s="64">
        <v>1</v>
      </c>
      <c r="H25" s="41">
        <f t="shared" si="0"/>
        <v>2.3809523809523809</v>
      </c>
    </row>
    <row r="26" spans="3:8" ht="24" x14ac:dyDescent="0.55000000000000004">
      <c r="D26" s="207" t="s">
        <v>63</v>
      </c>
      <c r="E26" s="208" t="s">
        <v>52</v>
      </c>
      <c r="F26" s="209" t="s">
        <v>52</v>
      </c>
      <c r="G26" s="64">
        <v>3</v>
      </c>
      <c r="H26" s="41">
        <f t="shared" si="0"/>
        <v>7.1428571428571432</v>
      </c>
    </row>
    <row r="27" spans="3:8" ht="24" x14ac:dyDescent="0.55000000000000004">
      <c r="D27" s="204" t="s">
        <v>29</v>
      </c>
      <c r="E27" s="205" t="s">
        <v>29</v>
      </c>
      <c r="F27" s="206" t="s">
        <v>29</v>
      </c>
      <c r="G27" s="64">
        <v>3</v>
      </c>
      <c r="H27" s="41">
        <f t="shared" si="0"/>
        <v>7.1428571428571432</v>
      </c>
    </row>
    <row r="28" spans="3:8" ht="24" x14ac:dyDescent="0.55000000000000004">
      <c r="D28" s="115" t="s">
        <v>59</v>
      </c>
      <c r="E28" s="116"/>
      <c r="F28" s="117"/>
      <c r="G28" s="64">
        <v>5</v>
      </c>
      <c r="H28" s="41">
        <f t="shared" ref="H28" si="1">G28*100/G$33</f>
        <v>11.904761904761905</v>
      </c>
    </row>
    <row r="29" spans="3:8" ht="24" x14ac:dyDescent="0.55000000000000004">
      <c r="D29" s="204" t="s">
        <v>86</v>
      </c>
      <c r="E29" s="205"/>
      <c r="F29" s="206"/>
      <c r="G29" s="64">
        <v>2</v>
      </c>
      <c r="H29" s="41">
        <f>G29*100/G$33</f>
        <v>4.7619047619047619</v>
      </c>
    </row>
    <row r="30" spans="3:8" ht="24" x14ac:dyDescent="0.55000000000000004">
      <c r="C30" s="162"/>
      <c r="D30" s="204" t="s">
        <v>34</v>
      </c>
      <c r="E30" s="205"/>
      <c r="F30" s="206"/>
      <c r="G30" s="64">
        <v>4</v>
      </c>
      <c r="H30" s="41">
        <f>G30*100/G$33</f>
        <v>9.5238095238095237</v>
      </c>
    </row>
    <row r="31" spans="3:8" ht="24" x14ac:dyDescent="0.55000000000000004">
      <c r="D31" s="204" t="s">
        <v>48</v>
      </c>
      <c r="E31" s="205" t="s">
        <v>51</v>
      </c>
      <c r="F31" s="206" t="s">
        <v>51</v>
      </c>
      <c r="G31" s="64">
        <v>1</v>
      </c>
      <c r="H31" s="72">
        <f>G31*100/G$33</f>
        <v>2.3809523809523809</v>
      </c>
    </row>
    <row r="32" spans="3:8" ht="24" x14ac:dyDescent="0.55000000000000004">
      <c r="D32" s="204" t="s">
        <v>47</v>
      </c>
      <c r="E32" s="205" t="s">
        <v>51</v>
      </c>
      <c r="F32" s="206" t="s">
        <v>51</v>
      </c>
      <c r="G32" s="64">
        <v>1</v>
      </c>
      <c r="H32" s="72">
        <f>G32*100/G$33</f>
        <v>2.3809523809523809</v>
      </c>
    </row>
    <row r="33" spans="2:9" ht="24.75" thickBot="1" x14ac:dyDescent="0.6">
      <c r="D33" s="213" t="s">
        <v>5</v>
      </c>
      <c r="E33" s="214" t="s">
        <v>51</v>
      </c>
      <c r="F33" s="215" t="s">
        <v>51</v>
      </c>
      <c r="G33" s="160">
        <f>SUM(G17:G32)</f>
        <v>42</v>
      </c>
      <c r="H33" s="161">
        <f>G33*100/G$33</f>
        <v>100</v>
      </c>
    </row>
    <row r="34" spans="2:9" ht="24" thickTop="1" x14ac:dyDescent="0.55000000000000004">
      <c r="D34" s="4"/>
      <c r="E34" s="4"/>
      <c r="F34" s="5"/>
      <c r="H34" s="1"/>
    </row>
    <row r="35" spans="2:9" x14ac:dyDescent="0.55000000000000004">
      <c r="D35" s="4"/>
      <c r="E35" s="4"/>
      <c r="F35" s="5"/>
      <c r="H35" s="1"/>
    </row>
    <row r="36" spans="2:9" x14ac:dyDescent="0.55000000000000004">
      <c r="B36" s="216" t="s">
        <v>69</v>
      </c>
      <c r="C36" s="216"/>
      <c r="D36" s="216"/>
      <c r="E36" s="216"/>
      <c r="F36" s="216"/>
      <c r="G36" s="216"/>
      <c r="H36" s="216"/>
    </row>
    <row r="37" spans="2:9" x14ac:dyDescent="0.55000000000000004">
      <c r="B37" s="84"/>
      <c r="C37" s="84"/>
      <c r="D37" s="84"/>
      <c r="E37" s="84"/>
      <c r="F37" s="84"/>
      <c r="G37" s="84"/>
      <c r="H37" s="84"/>
    </row>
    <row r="38" spans="2:9" s="8" customFormat="1" ht="24" x14ac:dyDescent="0.55000000000000004">
      <c r="B38" s="13"/>
      <c r="C38" s="8" t="s">
        <v>38</v>
      </c>
      <c r="F38" s="43"/>
      <c r="G38" s="43"/>
      <c r="H38" s="43"/>
    </row>
    <row r="39" spans="2:9" s="8" customFormat="1" ht="24" x14ac:dyDescent="0.55000000000000004">
      <c r="B39" s="8" t="s">
        <v>176</v>
      </c>
      <c r="F39" s="43"/>
      <c r="G39" s="43"/>
      <c r="H39" s="43"/>
    </row>
    <row r="40" spans="2:9" s="8" customFormat="1" ht="24" x14ac:dyDescent="0.55000000000000004">
      <c r="C40" s="8" t="s">
        <v>177</v>
      </c>
      <c r="G40" s="43"/>
      <c r="H40" s="43"/>
    </row>
    <row r="41" spans="2:9" s="8" customFormat="1" ht="24" x14ac:dyDescent="0.55000000000000004">
      <c r="G41" s="114"/>
      <c r="H41" s="114"/>
    </row>
    <row r="42" spans="2:9" s="8" customFormat="1" ht="24" x14ac:dyDescent="0.55000000000000004">
      <c r="C42" s="9" t="s">
        <v>20</v>
      </c>
      <c r="G42" s="17"/>
      <c r="H42" s="17"/>
    </row>
    <row r="43" spans="2:9" s="10" customFormat="1" ht="24.75" thickBot="1" x14ac:dyDescent="0.6">
      <c r="C43" s="23" t="s">
        <v>90</v>
      </c>
      <c r="G43" s="11"/>
      <c r="H43" s="11"/>
    </row>
    <row r="44" spans="2:9" s="10" customFormat="1" ht="21.75" customHeight="1" thickTop="1" x14ac:dyDescent="0.55000000000000004">
      <c r="C44" s="245" t="s">
        <v>6</v>
      </c>
      <c r="D44" s="246"/>
      <c r="E44" s="246"/>
      <c r="F44" s="247"/>
      <c r="G44" s="251"/>
      <c r="H44" s="243" t="s">
        <v>7</v>
      </c>
      <c r="I44" s="243" t="s">
        <v>70</v>
      </c>
    </row>
    <row r="45" spans="2:9" s="10" customFormat="1" ht="17.25" customHeight="1" thickBot="1" x14ac:dyDescent="0.6">
      <c r="C45" s="248"/>
      <c r="D45" s="249"/>
      <c r="E45" s="249"/>
      <c r="F45" s="250"/>
      <c r="G45" s="252"/>
      <c r="H45" s="244"/>
      <c r="I45" s="244"/>
    </row>
    <row r="46" spans="2:9" s="10" customFormat="1" ht="24.75" thickTop="1" x14ac:dyDescent="0.55000000000000004">
      <c r="C46" s="221" t="s">
        <v>8</v>
      </c>
      <c r="D46" s="222"/>
      <c r="E46" s="222"/>
      <c r="F46" s="223"/>
      <c r="G46" s="38"/>
      <c r="H46" s="39"/>
      <c r="I46" s="39"/>
    </row>
    <row r="47" spans="2:9" s="10" customFormat="1" ht="24" x14ac:dyDescent="0.55000000000000004">
      <c r="B47" s="80"/>
      <c r="C47" s="26" t="s">
        <v>91</v>
      </c>
      <c r="D47" s="26"/>
      <c r="E47" s="26"/>
      <c r="F47" s="26"/>
      <c r="G47" s="24">
        <f>คีย์ข้อมูล!D44</f>
        <v>4.5</v>
      </c>
      <c r="H47" s="24">
        <f>คีย์ข้อมูล!D45</f>
        <v>0.67172874897172741</v>
      </c>
      <c r="I47" s="97" t="str">
        <f>IF(G47&gt;4.5,"มากที่สุด",IF(G47&gt;3.5,"มาก",IF(G47&gt;2.5,"ปานกลาง",IF(G47&gt;1.5,"น้อย",IF(G47&lt;=1.5,"น้อยที่สุด")))))</f>
        <v>มาก</v>
      </c>
    </row>
    <row r="48" spans="2:9" s="10" customFormat="1" ht="24" x14ac:dyDescent="0.55000000000000004">
      <c r="B48" s="80"/>
      <c r="C48" s="26" t="s">
        <v>68</v>
      </c>
      <c r="D48" s="26"/>
      <c r="E48" s="26"/>
      <c r="F48" s="26"/>
      <c r="G48" s="24">
        <f>คีย์ข้อมูล!E44</f>
        <v>4.5675675675675675</v>
      </c>
      <c r="H48" s="24">
        <f>คีย์ข้อมูล!E45</f>
        <v>0.64723946026097467</v>
      </c>
      <c r="I48" s="97" t="str">
        <f>IF(G48&gt;4.5,"มากที่สุด",IF(G48&gt;3.5,"มาก",IF(G48&gt;2.5,"ปานกลาง",IF(G48&gt;1.5,"น้อย",IF(G48&lt;=1.5,"น้อยที่สุด")))))</f>
        <v>มากที่สุด</v>
      </c>
    </row>
    <row r="49" spans="2:10" s="10" customFormat="1" ht="24" x14ac:dyDescent="0.55000000000000004">
      <c r="B49" s="80"/>
      <c r="C49" s="218" t="s">
        <v>9</v>
      </c>
      <c r="D49" s="219"/>
      <c r="E49" s="219"/>
      <c r="F49" s="220"/>
      <c r="G49" s="27">
        <f>คีย์ข้อมูล!E47</f>
        <v>4.5476190476190474</v>
      </c>
      <c r="H49" s="27">
        <f>คีย์ข้อมูล!E46</f>
        <v>0.64760470437358109</v>
      </c>
      <c r="I49" s="112" t="str">
        <f>IF(G49&gt;4.5,"มากที่สุด",IF(G49&gt;3.5,"มาก",IF(G49&gt;2.5,"ปานกลาง",IF(G49&gt;1.5,"น้อย",IF(G49&lt;=1.5,"น้อยที่สุด")))))</f>
        <v>มากที่สุด</v>
      </c>
      <c r="J49" s="28"/>
    </row>
    <row r="50" spans="2:10" s="10" customFormat="1" ht="24" x14ac:dyDescent="0.55000000000000004">
      <c r="B50" s="80"/>
      <c r="C50" s="240" t="s">
        <v>10</v>
      </c>
      <c r="D50" s="241"/>
      <c r="E50" s="241"/>
      <c r="F50" s="242"/>
      <c r="G50" s="25"/>
      <c r="H50" s="25"/>
      <c r="I50" s="96"/>
    </row>
    <row r="51" spans="2:10" s="10" customFormat="1" ht="24" x14ac:dyDescent="0.55000000000000004">
      <c r="B51" s="80"/>
      <c r="C51" s="26" t="s">
        <v>11</v>
      </c>
      <c r="D51" s="26"/>
      <c r="E51" s="26"/>
      <c r="F51" s="26"/>
      <c r="G51" s="24">
        <f>คีย์ข้อมูล!F44</f>
        <v>4.756756756756757</v>
      </c>
      <c r="H51" s="24">
        <f>คีย์ข้อมูล!F45</f>
        <v>0.4947168328900336</v>
      </c>
      <c r="I51" s="96" t="str">
        <f>IF(G51&gt;4.5,"มากที่สุด",IF(G51&gt;3.5,"มาก",IF(G51&gt;2.5,"ปานกลาง",IF(G51&gt;1.5,"น้อย",IF(G51&lt;=1.5,"น้อยที่สุด")))))</f>
        <v>มากที่สุด</v>
      </c>
    </row>
    <row r="52" spans="2:10" s="10" customFormat="1" ht="24" x14ac:dyDescent="0.55000000000000004">
      <c r="B52" s="80"/>
      <c r="C52" s="231" t="s">
        <v>12</v>
      </c>
      <c r="D52" s="232"/>
      <c r="E52" s="232"/>
      <c r="F52" s="233"/>
      <c r="G52" s="24">
        <f>คีย์ข้อมูล!G44</f>
        <v>4.7297297297297298</v>
      </c>
      <c r="H52" s="24">
        <f>คีย์ข้อมูล!G45</f>
        <v>0.50819116310524148</v>
      </c>
      <c r="I52" s="96" t="str">
        <f>IF(G52&gt;4.5,"มากที่สุด",IF(G52&gt;3.5,"มาก",IF(G52&gt;2.5,"ปานกลาง",IF(G52&gt;1.5,"น้อย",IF(G52&lt;=1.5,"น้อยที่สุด")))))</f>
        <v>มากที่สุด</v>
      </c>
    </row>
    <row r="53" spans="2:10" s="10" customFormat="1" ht="24" x14ac:dyDescent="0.55000000000000004">
      <c r="B53" s="80"/>
      <c r="C53" s="218" t="s">
        <v>17</v>
      </c>
      <c r="D53" s="219"/>
      <c r="E53" s="219"/>
      <c r="F53" s="220"/>
      <c r="G53" s="29">
        <f>คีย์ข้อมูล!G47</f>
        <v>4.75</v>
      </c>
      <c r="H53" s="29">
        <f>คีย์ข้อมูล!G46</f>
        <v>0.48780304143057129</v>
      </c>
      <c r="I53" s="112" t="str">
        <f>IF(G53&gt;4.5,"มากที่สุด",IF(G53&gt;3.5,"มาก",IF(G53&gt;2.5,"ปานกลาง",IF(G53&gt;1.5,"น้อย",IF(G53&lt;=1.5,"น้อยที่สุด")))))</f>
        <v>มากที่สุด</v>
      </c>
    </row>
    <row r="54" spans="2:10" s="10" customFormat="1" ht="24" x14ac:dyDescent="0.55000000000000004">
      <c r="B54" s="80"/>
      <c r="C54" s="240" t="s">
        <v>13</v>
      </c>
      <c r="D54" s="241"/>
      <c r="E54" s="241"/>
      <c r="F54" s="242"/>
      <c r="G54" s="24"/>
      <c r="H54" s="24"/>
      <c r="I54" s="96"/>
    </row>
    <row r="55" spans="2:10" s="10" customFormat="1" ht="24" x14ac:dyDescent="0.55000000000000004">
      <c r="B55" s="80"/>
      <c r="C55" s="231" t="s">
        <v>64</v>
      </c>
      <c r="D55" s="232"/>
      <c r="E55" s="232"/>
      <c r="F55" s="233"/>
      <c r="G55" s="24">
        <f>คีย์ข้อมูล!H44</f>
        <v>4.5675675675675675</v>
      </c>
      <c r="H55" s="24">
        <f>คีย์ข้อมูล!H45</f>
        <v>0.68882107580595509</v>
      </c>
      <c r="I55" s="96" t="str">
        <f>IF(G55&gt;4.5,"มากที่สุด",IF(G55&gt;3.5,"มาก",IF(G55&gt;2.5,"ปานกลาง",IF(G55&gt;1.5,"น้อย",IF(G55&lt;=1.5,"น้อยที่สุด")))))</f>
        <v>มากที่สุด</v>
      </c>
    </row>
    <row r="56" spans="2:10" s="10" customFormat="1" ht="24" x14ac:dyDescent="0.55000000000000004">
      <c r="B56" s="80"/>
      <c r="C56" s="231" t="s">
        <v>65</v>
      </c>
      <c r="D56" s="232"/>
      <c r="E56" s="232"/>
      <c r="F56" s="233"/>
      <c r="G56" s="24">
        <f>คีย์ข้อมูล!J44</f>
        <v>4.4324324324324325</v>
      </c>
      <c r="H56" s="24">
        <f>คีย์ข้อมูล!J45</f>
        <v>0.68882107580595509</v>
      </c>
      <c r="I56" s="96" t="str">
        <f>IF(G56&gt;4.5,"มากที่สุด",IF(G56&gt;3.5,"มาก",IF(G56&gt;2.5,"ปานกลาง",IF(G56&gt;1.5,"น้อย",IF(G56&lt;=1.5,"น้อยที่สุด")))))</f>
        <v>มาก</v>
      </c>
    </row>
    <row r="57" spans="2:10" s="10" customFormat="1" ht="24" x14ac:dyDescent="0.55000000000000004">
      <c r="B57" s="80"/>
      <c r="C57" s="231" t="s">
        <v>66</v>
      </c>
      <c r="D57" s="232"/>
      <c r="E57" s="232"/>
      <c r="F57" s="233"/>
      <c r="G57" s="24">
        <f>คีย์ข้อมูล!K44</f>
        <v>4.4324324324324325</v>
      </c>
      <c r="H57" s="24">
        <f>คีย์ข้อมูล!K45</f>
        <v>0.64723946026097467</v>
      </c>
      <c r="I57" s="96" t="str">
        <f>IF(G57&gt;4.5,"มากที่สุด",IF(G57&gt;3.5,"มาก",IF(G57&gt;2.5,"ปานกลาง",IF(G57&gt;1.5,"น้อย",IF(G57&lt;=1.5,"น้อยที่สุด")))))</f>
        <v>มาก</v>
      </c>
    </row>
    <row r="58" spans="2:10" s="10" customFormat="1" ht="24" x14ac:dyDescent="0.55000000000000004">
      <c r="B58" s="80"/>
      <c r="C58" s="231" t="s">
        <v>67</v>
      </c>
      <c r="D58" s="232"/>
      <c r="E58" s="232"/>
      <c r="F58" s="233"/>
      <c r="G58" s="24">
        <f>คีย์ข้อมูล!K44</f>
        <v>4.4324324324324325</v>
      </c>
      <c r="H58" s="24">
        <f>คีย์ข้อมูล!K46</f>
        <v>0.64112630954069894</v>
      </c>
      <c r="I58" s="96" t="str">
        <f>IF(G58&gt;4.5,"มากที่สุด",IF(G58&gt;3.5,"มาก",IF(G58&gt;2.5,"ปานกลาง",IF(G58&gt;1.5,"น้อย",IF(G58&lt;=1.5,"น้อยที่สุด")))))</f>
        <v>มาก</v>
      </c>
    </row>
    <row r="59" spans="2:10" s="10" customFormat="1" ht="24" x14ac:dyDescent="0.55000000000000004">
      <c r="B59" s="80"/>
      <c r="C59" s="218" t="s">
        <v>18</v>
      </c>
      <c r="D59" s="219"/>
      <c r="E59" s="219"/>
      <c r="F59" s="220"/>
      <c r="G59" s="29">
        <f>คีย์ข้อมูล!K47</f>
        <v>4.5119047619047619</v>
      </c>
      <c r="H59" s="29">
        <f>คีย์ข้อมูล!K46</f>
        <v>0.64112630954069894</v>
      </c>
      <c r="I59" s="112" t="str">
        <f>IF(G59&gt;4.5,"มากที่สุด",IF(G59&gt;3.5,"มาก",IF(G59&gt;2.5,"ปานกลาง",IF(G59&gt;1.5,"น้อย",IF(G59&lt;=1.5,"น้อยที่สุด")))))</f>
        <v>มากที่สุด</v>
      </c>
    </row>
    <row r="60" spans="2:10" s="76" customFormat="1" ht="24" x14ac:dyDescent="0.55000000000000004">
      <c r="B60" s="81"/>
      <c r="C60" s="237" t="s">
        <v>54</v>
      </c>
      <c r="D60" s="238"/>
      <c r="E60" s="238"/>
      <c r="F60" s="239"/>
      <c r="G60" s="77"/>
      <c r="H60" s="78"/>
      <c r="I60" s="96"/>
    </row>
    <row r="61" spans="2:10" s="73" customFormat="1" ht="24" x14ac:dyDescent="0.55000000000000004">
      <c r="B61" s="82"/>
      <c r="C61" s="228" t="s">
        <v>96</v>
      </c>
      <c r="D61" s="229"/>
      <c r="E61" s="229"/>
      <c r="F61" s="230"/>
      <c r="G61" s="79">
        <f>คีย์ข้อมูล!T44</f>
        <v>4.5675675675675675</v>
      </c>
      <c r="H61" s="79">
        <f>คีย์ข้อมูล!T45</f>
        <v>0.50224720233392151</v>
      </c>
      <c r="I61" s="96" t="str">
        <f>IF(G61&gt;4.5,"มากที่สุด",IF(G61&gt;3.5,"มาก",IF(G61&gt;2.5,"ปานกลาง",IF(G61&gt;1.5,"น้อย",IF(G61&lt;=1.5,"น้อยที่สุด")))))</f>
        <v>มากที่สุด</v>
      </c>
    </row>
    <row r="62" spans="2:10" s="10" customFormat="1" ht="24.75" thickBot="1" x14ac:dyDescent="0.6">
      <c r="B62" s="80"/>
      <c r="C62" s="234" t="s">
        <v>55</v>
      </c>
      <c r="D62" s="235"/>
      <c r="E62" s="235"/>
      <c r="F62" s="236"/>
      <c r="G62" s="99">
        <f>คีย์ข้อมูล!T47</f>
        <v>4.5714285714285712</v>
      </c>
      <c r="H62" s="99">
        <f>คีย์ข้อมูล!T46</f>
        <v>0.50087032267781051</v>
      </c>
      <c r="I62" s="100" t="str">
        <f>IF(G62&gt;4.5,"มากที่สุด",IF(G62&gt;3.5,"มาก",IF(G62&gt;2.5,"ปานกลาง",IF(G62&gt;1.5,"น้อย",IF(G62&lt;=1.5,"น้อยที่สุด")))))</f>
        <v>มากที่สุด</v>
      </c>
    </row>
    <row r="63" spans="2:10" s="10" customFormat="1" ht="25.5" thickTop="1" thickBot="1" x14ac:dyDescent="0.6">
      <c r="B63" s="80"/>
      <c r="C63" s="225" t="s">
        <v>14</v>
      </c>
      <c r="D63" s="226"/>
      <c r="E63" s="226"/>
      <c r="F63" s="227"/>
      <c r="G63" s="30">
        <f>คีย์ข้อมูล!U44</f>
        <v>4.5395010395010393</v>
      </c>
      <c r="H63" s="30">
        <f>คีย์ข้อมูล!U45</f>
        <v>0.58258818003970381</v>
      </c>
      <c r="I63" s="98" t="str">
        <f>IF(G63&gt;4.5,"มากที่สุด",IF(G63&gt;3.5,"มาก",IF(G63&gt;2.5,"ปานกลาง",IF(G63&gt;1.5,"น้อย",IF(G63&lt;=1.5,"น้อยที่สุด")))))</f>
        <v>มากที่สุด</v>
      </c>
    </row>
    <row r="64" spans="2:10" s="10" customFormat="1" ht="24.75" thickTop="1" x14ac:dyDescent="0.55000000000000004">
      <c r="B64" s="80"/>
      <c r="C64" s="181"/>
      <c r="D64" s="181"/>
      <c r="E64" s="181"/>
      <c r="F64" s="181"/>
      <c r="G64" s="182"/>
      <c r="H64" s="182"/>
      <c r="I64" s="184"/>
    </row>
    <row r="65" spans="2:10" s="10" customFormat="1" ht="24" x14ac:dyDescent="0.55000000000000004">
      <c r="B65" s="80"/>
      <c r="C65" s="181"/>
      <c r="D65" s="181"/>
      <c r="E65" s="181"/>
      <c r="F65" s="181"/>
      <c r="G65" s="182"/>
      <c r="H65" s="182"/>
      <c r="I65" s="184"/>
    </row>
    <row r="66" spans="2:10" s="10" customFormat="1" ht="24" x14ac:dyDescent="0.55000000000000004">
      <c r="B66" s="80"/>
      <c r="C66" s="181"/>
      <c r="D66" s="181"/>
      <c r="E66" s="181"/>
      <c r="F66" s="181"/>
      <c r="G66" s="182"/>
      <c r="H66" s="182"/>
      <c r="I66" s="184"/>
    </row>
    <row r="67" spans="2:10" s="10" customFormat="1" ht="24" x14ac:dyDescent="0.55000000000000004">
      <c r="B67" s="80"/>
      <c r="C67" s="181"/>
      <c r="D67" s="181"/>
      <c r="E67" s="181"/>
      <c r="F67" s="181"/>
      <c r="G67" s="182"/>
      <c r="H67" s="182"/>
      <c r="I67" s="184"/>
    </row>
    <row r="68" spans="2:10" s="10" customFormat="1" ht="24" x14ac:dyDescent="0.55000000000000004">
      <c r="B68" s="80"/>
      <c r="C68" s="181"/>
      <c r="D68" s="181"/>
      <c r="E68" s="181"/>
      <c r="F68" s="181"/>
      <c r="G68" s="182"/>
      <c r="H68" s="182"/>
      <c r="I68" s="184"/>
    </row>
    <row r="69" spans="2:10" s="10" customFormat="1" ht="24" x14ac:dyDescent="0.55000000000000004">
      <c r="B69" s="80"/>
      <c r="C69" s="181"/>
      <c r="D69" s="181"/>
      <c r="E69" s="181"/>
      <c r="F69" s="181"/>
      <c r="G69" s="182"/>
      <c r="H69" s="182"/>
      <c r="I69" s="184"/>
    </row>
    <row r="70" spans="2:10" s="10" customFormat="1" ht="24" x14ac:dyDescent="0.55000000000000004">
      <c r="B70" s="80"/>
      <c r="C70" s="181"/>
      <c r="D70" s="181"/>
      <c r="E70" s="181"/>
      <c r="F70" s="181"/>
      <c r="G70" s="182"/>
      <c r="H70" s="182"/>
      <c r="I70" s="184"/>
    </row>
    <row r="71" spans="2:10" s="10" customFormat="1" ht="24" x14ac:dyDescent="0.55000000000000004">
      <c r="B71" s="80"/>
      <c r="C71" s="181"/>
      <c r="D71" s="181"/>
      <c r="E71" s="181"/>
      <c r="F71" s="181"/>
      <c r="G71" s="182"/>
      <c r="H71" s="182"/>
      <c r="I71" s="184"/>
    </row>
    <row r="72" spans="2:10" s="10" customFormat="1" ht="24" x14ac:dyDescent="0.55000000000000004">
      <c r="C72" s="217" t="s">
        <v>16</v>
      </c>
      <c r="D72" s="217"/>
      <c r="E72" s="217"/>
      <c r="F72" s="217"/>
      <c r="G72" s="217"/>
      <c r="H72" s="217"/>
    </row>
    <row r="73" spans="2:10" s="10" customFormat="1" ht="24" x14ac:dyDescent="0.55000000000000004">
      <c r="C73" s="69"/>
      <c r="D73" s="69"/>
      <c r="E73" s="69"/>
      <c r="F73" s="69"/>
      <c r="G73" s="69"/>
      <c r="H73" s="69"/>
    </row>
    <row r="74" spans="2:10" s="8" customFormat="1" ht="24" x14ac:dyDescent="0.55000000000000004">
      <c r="B74" s="224" t="s">
        <v>77</v>
      </c>
      <c r="C74" s="224"/>
      <c r="D74" s="224"/>
      <c r="E74" s="224"/>
      <c r="F74" s="224"/>
      <c r="G74" s="224"/>
      <c r="H74" s="224"/>
      <c r="I74" s="224"/>
      <c r="J74" s="113"/>
    </row>
    <row r="75" spans="2:10" s="8" customFormat="1" ht="24" x14ac:dyDescent="0.55000000000000004">
      <c r="B75" s="35" t="s">
        <v>111</v>
      </c>
      <c r="C75" s="35"/>
      <c r="D75" s="35"/>
      <c r="E75" s="35"/>
      <c r="F75" s="35"/>
      <c r="G75" s="35"/>
      <c r="H75" s="35"/>
      <c r="I75" s="35"/>
    </row>
    <row r="76" spans="2:10" s="8" customFormat="1" ht="24" x14ac:dyDescent="0.55000000000000004">
      <c r="B76" s="193" t="s">
        <v>112</v>
      </c>
      <c r="C76" s="193"/>
      <c r="D76" s="193"/>
      <c r="E76" s="193"/>
      <c r="F76" s="193"/>
      <c r="G76" s="193"/>
      <c r="H76" s="193"/>
      <c r="I76" s="193"/>
    </row>
    <row r="77" spans="2:10" s="8" customFormat="1" ht="24" x14ac:dyDescent="0.55000000000000004">
      <c r="B77" s="193" t="s">
        <v>113</v>
      </c>
      <c r="C77" s="193"/>
      <c r="D77" s="193"/>
      <c r="E77" s="193"/>
      <c r="F77" s="193"/>
      <c r="G77" s="193"/>
      <c r="H77" s="193"/>
      <c r="I77" s="193"/>
    </row>
    <row r="78" spans="2:10" s="8" customFormat="1" ht="24" x14ac:dyDescent="0.55000000000000004">
      <c r="B78" s="193" t="s">
        <v>114</v>
      </c>
      <c r="C78" s="193"/>
      <c r="D78" s="193"/>
      <c r="E78" s="193"/>
      <c r="F78" s="193"/>
      <c r="G78" s="193"/>
      <c r="H78" s="193"/>
      <c r="I78" s="193"/>
    </row>
    <row r="79" spans="2:10" s="8" customFormat="1" ht="24" x14ac:dyDescent="0.55000000000000004">
      <c r="B79" s="193" t="s">
        <v>115</v>
      </c>
      <c r="C79" s="193"/>
      <c r="D79" s="193"/>
      <c r="E79" s="193"/>
      <c r="F79" s="193"/>
      <c r="G79" s="193"/>
      <c r="H79" s="193"/>
      <c r="I79" s="193"/>
    </row>
    <row r="80" spans="2:10" s="8" customFormat="1" ht="24" x14ac:dyDescent="0.55000000000000004">
      <c r="B80" s="194" t="s">
        <v>116</v>
      </c>
      <c r="C80" s="194"/>
      <c r="D80" s="194"/>
      <c r="E80" s="194"/>
      <c r="F80" s="194"/>
      <c r="G80" s="194"/>
      <c r="H80" s="194"/>
      <c r="I80" s="194"/>
    </row>
    <row r="81" s="14" customFormat="1" ht="24" x14ac:dyDescent="0.55000000000000004"/>
    <row r="92" s="14" customFormat="1" ht="24" x14ac:dyDescent="0.55000000000000004"/>
    <row r="93" s="14" customFormat="1" ht="24" x14ac:dyDescent="0.55000000000000004"/>
    <row r="94" s="14" customFormat="1" ht="24" x14ac:dyDescent="0.55000000000000004"/>
    <row r="95" s="8" customFormat="1" ht="24" x14ac:dyDescent="0.55000000000000004"/>
    <row r="96" s="8" customFormat="1" ht="24" x14ac:dyDescent="0.55000000000000004"/>
    <row r="97" spans="3:8" s="8" customFormat="1" ht="24" x14ac:dyDescent="0.55000000000000004"/>
    <row r="98" spans="3:8" s="8" customFormat="1" ht="24" x14ac:dyDescent="0.55000000000000004"/>
    <row r="99" spans="3:8" s="8" customFormat="1" ht="24" x14ac:dyDescent="0.55000000000000004"/>
    <row r="100" spans="3:8" s="8" customFormat="1" ht="24" x14ac:dyDescent="0.55000000000000004"/>
    <row r="101" spans="3:8" s="13" customFormat="1" ht="24" x14ac:dyDescent="0.55000000000000004"/>
    <row r="102" spans="3:8" s="13" customFormat="1" ht="24" x14ac:dyDescent="0.55000000000000004"/>
    <row r="103" spans="3:8" s="13" customFormat="1" ht="24" x14ac:dyDescent="0.55000000000000004"/>
    <row r="104" spans="3:8" s="13" customFormat="1" ht="24" x14ac:dyDescent="0.55000000000000004"/>
    <row r="105" spans="3:8" s="13" customFormat="1" ht="24" x14ac:dyDescent="0.55000000000000004"/>
    <row r="106" spans="3:8" s="13" customFormat="1" ht="24" x14ac:dyDescent="0.55000000000000004"/>
    <row r="107" spans="3:8" s="6" customFormat="1" x14ac:dyDescent="0.55000000000000004">
      <c r="C107" s="7"/>
      <c r="D107" s="7"/>
    </row>
    <row r="108" spans="3:8" x14ac:dyDescent="0.55000000000000004">
      <c r="C108" s="4"/>
      <c r="D108" s="4"/>
      <c r="E108" s="4"/>
      <c r="F108" s="4"/>
      <c r="G108" s="5"/>
      <c r="H108" s="5"/>
    </row>
    <row r="109" spans="3:8" x14ac:dyDescent="0.55000000000000004">
      <c r="C109" s="4"/>
      <c r="D109" s="4"/>
      <c r="E109" s="4"/>
      <c r="F109" s="4"/>
      <c r="G109" s="5"/>
      <c r="H109" s="5"/>
    </row>
    <row r="110" spans="3:8" x14ac:dyDescent="0.55000000000000004">
      <c r="C110" s="4"/>
      <c r="D110" s="4"/>
      <c r="E110" s="4"/>
      <c r="F110" s="4"/>
      <c r="G110" s="5"/>
      <c r="H110" s="5"/>
    </row>
    <row r="111" spans="3:8" x14ac:dyDescent="0.55000000000000004">
      <c r="C111" s="4"/>
      <c r="D111" s="4"/>
      <c r="E111" s="4"/>
      <c r="F111" s="4"/>
      <c r="G111" s="5"/>
      <c r="H111" s="5"/>
    </row>
    <row r="112" spans="3:8" x14ac:dyDescent="0.55000000000000004">
      <c r="C112" s="4"/>
      <c r="D112" s="4"/>
      <c r="E112" s="4"/>
      <c r="F112" s="4"/>
      <c r="G112" s="5"/>
      <c r="H112" s="5"/>
    </row>
    <row r="113" spans="3:8" x14ac:dyDescent="0.55000000000000004">
      <c r="C113" s="4"/>
      <c r="D113" s="4"/>
      <c r="E113" s="4"/>
      <c r="F113" s="4"/>
      <c r="G113" s="5"/>
      <c r="H113" s="5"/>
    </row>
    <row r="114" spans="3:8" x14ac:dyDescent="0.55000000000000004">
      <c r="C114" s="4"/>
      <c r="D114" s="4"/>
      <c r="E114" s="4"/>
      <c r="F114" s="4"/>
      <c r="G114" s="5"/>
      <c r="H114" s="5"/>
    </row>
    <row r="115" spans="3:8" x14ac:dyDescent="0.55000000000000004">
      <c r="C115" s="4"/>
      <c r="D115" s="4"/>
      <c r="E115" s="4"/>
      <c r="F115" s="4"/>
      <c r="G115" s="5"/>
      <c r="H115" s="5"/>
    </row>
    <row r="116" spans="3:8" x14ac:dyDescent="0.55000000000000004">
      <c r="C116" s="4"/>
      <c r="D116" s="4"/>
      <c r="E116" s="4"/>
      <c r="F116" s="4"/>
      <c r="G116" s="5"/>
      <c r="H116" s="5"/>
    </row>
    <row r="117" spans="3:8" x14ac:dyDescent="0.55000000000000004">
      <c r="C117" s="4"/>
      <c r="D117" s="4"/>
      <c r="E117" s="4"/>
      <c r="F117" s="4"/>
      <c r="G117" s="5"/>
      <c r="H117" s="5"/>
    </row>
    <row r="118" spans="3:8" x14ac:dyDescent="0.55000000000000004">
      <c r="C118" s="4"/>
      <c r="D118" s="4"/>
      <c r="E118" s="4"/>
      <c r="F118" s="4"/>
      <c r="G118" s="5"/>
      <c r="H118" s="5"/>
    </row>
    <row r="119" spans="3:8" x14ac:dyDescent="0.55000000000000004">
      <c r="C119" s="4"/>
      <c r="D119" s="4"/>
      <c r="E119" s="4"/>
      <c r="F119" s="4"/>
      <c r="G119" s="5"/>
      <c r="H119" s="5"/>
    </row>
  </sheetData>
  <mergeCells count="51">
    <mergeCell ref="B1:H1"/>
    <mergeCell ref="D16:F16"/>
    <mergeCell ref="D10:F10"/>
    <mergeCell ref="D11:F11"/>
    <mergeCell ref="C4:H4"/>
    <mergeCell ref="C5:H5"/>
    <mergeCell ref="C6:H6"/>
    <mergeCell ref="D9:F9"/>
    <mergeCell ref="C50:F50"/>
    <mergeCell ref="I44:I45"/>
    <mergeCell ref="C44:F45"/>
    <mergeCell ref="H44:H45"/>
    <mergeCell ref="C56:F56"/>
    <mergeCell ref="C54:F54"/>
    <mergeCell ref="G44:G45"/>
    <mergeCell ref="C63:F63"/>
    <mergeCell ref="C59:F59"/>
    <mergeCell ref="C61:F61"/>
    <mergeCell ref="C52:F52"/>
    <mergeCell ref="C62:F62"/>
    <mergeCell ref="C60:F60"/>
    <mergeCell ref="C58:F58"/>
    <mergeCell ref="C55:F55"/>
    <mergeCell ref="C57:F57"/>
    <mergeCell ref="D33:F33"/>
    <mergeCell ref="B36:H36"/>
    <mergeCell ref="D29:F29"/>
    <mergeCell ref="B80:I80"/>
    <mergeCell ref="B76:I76"/>
    <mergeCell ref="B77:I77"/>
    <mergeCell ref="B78:I78"/>
    <mergeCell ref="B79:I79"/>
    <mergeCell ref="D30:F30"/>
    <mergeCell ref="D32:F32"/>
    <mergeCell ref="D31:F31"/>
    <mergeCell ref="C72:H72"/>
    <mergeCell ref="C53:F53"/>
    <mergeCell ref="C49:F49"/>
    <mergeCell ref="C46:F46"/>
    <mergeCell ref="B74:I74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7:F27"/>
    <mergeCell ref="D26:F26"/>
  </mergeCells>
  <pageMargins left="0.5" right="0" top="0.5" bottom="0.25" header="0.31496062992126" footer="0.31496062992126"/>
  <pageSetup paperSize="9" scale="90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6</xdr:col>
                <xdr:colOff>361950</xdr:colOff>
                <xdr:row>43</xdr:row>
                <xdr:rowOff>190500</xdr:rowOff>
              </from>
              <to>
                <xdr:col>6</xdr:col>
                <xdr:colOff>495300</xdr:colOff>
                <xdr:row>44</xdr:row>
                <xdr:rowOff>47625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D0E06-1AF0-4D46-A775-8655341C4718}">
  <dimension ref="A1:J39"/>
  <sheetViews>
    <sheetView workbookViewId="0">
      <selection activeCell="H8" sqref="H8:H9"/>
    </sheetView>
  </sheetViews>
  <sheetFormatPr defaultRowHeight="23.25" x14ac:dyDescent="0.55000000000000004"/>
  <cols>
    <col min="1" max="1" width="5.125" style="1" customWidth="1"/>
    <col min="2" max="2" width="7.75" style="1" customWidth="1"/>
    <col min="3" max="3" width="9" style="1"/>
    <col min="4" max="4" width="15.375" style="1" customWidth="1"/>
    <col min="5" max="5" width="17.125" style="1" customWidth="1"/>
    <col min="6" max="7" width="7.25" style="3" customWidth="1"/>
    <col min="8" max="8" width="16" style="3" customWidth="1"/>
    <col min="9" max="256" width="9" style="1"/>
    <col min="257" max="257" width="5.125" style="1" customWidth="1"/>
    <col min="258" max="258" width="7.75" style="1" customWidth="1"/>
    <col min="259" max="259" width="9" style="1"/>
    <col min="260" max="260" width="15.375" style="1" customWidth="1"/>
    <col min="261" max="261" width="17.125" style="1" customWidth="1"/>
    <col min="262" max="263" width="7.25" style="1" customWidth="1"/>
    <col min="264" max="264" width="14.5" style="1" customWidth="1"/>
    <col min="265" max="512" width="9" style="1"/>
    <col min="513" max="513" width="5.125" style="1" customWidth="1"/>
    <col min="514" max="514" width="7.75" style="1" customWidth="1"/>
    <col min="515" max="515" width="9" style="1"/>
    <col min="516" max="516" width="15.375" style="1" customWidth="1"/>
    <col min="517" max="517" width="17.125" style="1" customWidth="1"/>
    <col min="518" max="519" width="7.25" style="1" customWidth="1"/>
    <col min="520" max="520" width="14.5" style="1" customWidth="1"/>
    <col min="521" max="768" width="9" style="1"/>
    <col min="769" max="769" width="5.125" style="1" customWidth="1"/>
    <col min="770" max="770" width="7.75" style="1" customWidth="1"/>
    <col min="771" max="771" width="9" style="1"/>
    <col min="772" max="772" width="15.375" style="1" customWidth="1"/>
    <col min="773" max="773" width="17.125" style="1" customWidth="1"/>
    <col min="774" max="775" width="7.25" style="1" customWidth="1"/>
    <col min="776" max="776" width="14.5" style="1" customWidth="1"/>
    <col min="777" max="1024" width="9" style="1"/>
    <col min="1025" max="1025" width="5.125" style="1" customWidth="1"/>
    <col min="1026" max="1026" width="7.75" style="1" customWidth="1"/>
    <col min="1027" max="1027" width="9" style="1"/>
    <col min="1028" max="1028" width="15.375" style="1" customWidth="1"/>
    <col min="1029" max="1029" width="17.125" style="1" customWidth="1"/>
    <col min="1030" max="1031" width="7.25" style="1" customWidth="1"/>
    <col min="1032" max="1032" width="14.5" style="1" customWidth="1"/>
    <col min="1033" max="1280" width="9" style="1"/>
    <col min="1281" max="1281" width="5.125" style="1" customWidth="1"/>
    <col min="1282" max="1282" width="7.75" style="1" customWidth="1"/>
    <col min="1283" max="1283" width="9" style="1"/>
    <col min="1284" max="1284" width="15.375" style="1" customWidth="1"/>
    <col min="1285" max="1285" width="17.125" style="1" customWidth="1"/>
    <col min="1286" max="1287" width="7.25" style="1" customWidth="1"/>
    <col min="1288" max="1288" width="14.5" style="1" customWidth="1"/>
    <col min="1289" max="1536" width="9" style="1"/>
    <col min="1537" max="1537" width="5.125" style="1" customWidth="1"/>
    <col min="1538" max="1538" width="7.75" style="1" customWidth="1"/>
    <col min="1539" max="1539" width="9" style="1"/>
    <col min="1540" max="1540" width="15.375" style="1" customWidth="1"/>
    <col min="1541" max="1541" width="17.125" style="1" customWidth="1"/>
    <col min="1542" max="1543" width="7.25" style="1" customWidth="1"/>
    <col min="1544" max="1544" width="14.5" style="1" customWidth="1"/>
    <col min="1545" max="1792" width="9" style="1"/>
    <col min="1793" max="1793" width="5.125" style="1" customWidth="1"/>
    <col min="1794" max="1794" width="7.75" style="1" customWidth="1"/>
    <col min="1795" max="1795" width="9" style="1"/>
    <col min="1796" max="1796" width="15.375" style="1" customWidth="1"/>
    <col min="1797" max="1797" width="17.125" style="1" customWidth="1"/>
    <col min="1798" max="1799" width="7.25" style="1" customWidth="1"/>
    <col min="1800" max="1800" width="14.5" style="1" customWidth="1"/>
    <col min="1801" max="2048" width="9" style="1"/>
    <col min="2049" max="2049" width="5.125" style="1" customWidth="1"/>
    <col min="2050" max="2050" width="7.75" style="1" customWidth="1"/>
    <col min="2051" max="2051" width="9" style="1"/>
    <col min="2052" max="2052" width="15.375" style="1" customWidth="1"/>
    <col min="2053" max="2053" width="17.125" style="1" customWidth="1"/>
    <col min="2054" max="2055" width="7.25" style="1" customWidth="1"/>
    <col min="2056" max="2056" width="14.5" style="1" customWidth="1"/>
    <col min="2057" max="2304" width="9" style="1"/>
    <col min="2305" max="2305" width="5.125" style="1" customWidth="1"/>
    <col min="2306" max="2306" width="7.75" style="1" customWidth="1"/>
    <col min="2307" max="2307" width="9" style="1"/>
    <col min="2308" max="2308" width="15.375" style="1" customWidth="1"/>
    <col min="2309" max="2309" width="17.125" style="1" customWidth="1"/>
    <col min="2310" max="2311" width="7.25" style="1" customWidth="1"/>
    <col min="2312" max="2312" width="14.5" style="1" customWidth="1"/>
    <col min="2313" max="2560" width="9" style="1"/>
    <col min="2561" max="2561" width="5.125" style="1" customWidth="1"/>
    <col min="2562" max="2562" width="7.75" style="1" customWidth="1"/>
    <col min="2563" max="2563" width="9" style="1"/>
    <col min="2564" max="2564" width="15.375" style="1" customWidth="1"/>
    <col min="2565" max="2565" width="17.125" style="1" customWidth="1"/>
    <col min="2566" max="2567" width="7.25" style="1" customWidth="1"/>
    <col min="2568" max="2568" width="14.5" style="1" customWidth="1"/>
    <col min="2569" max="2816" width="9" style="1"/>
    <col min="2817" max="2817" width="5.125" style="1" customWidth="1"/>
    <col min="2818" max="2818" width="7.75" style="1" customWidth="1"/>
    <col min="2819" max="2819" width="9" style="1"/>
    <col min="2820" max="2820" width="15.375" style="1" customWidth="1"/>
    <col min="2821" max="2821" width="17.125" style="1" customWidth="1"/>
    <col min="2822" max="2823" width="7.25" style="1" customWidth="1"/>
    <col min="2824" max="2824" width="14.5" style="1" customWidth="1"/>
    <col min="2825" max="3072" width="9" style="1"/>
    <col min="3073" max="3073" width="5.125" style="1" customWidth="1"/>
    <col min="3074" max="3074" width="7.75" style="1" customWidth="1"/>
    <col min="3075" max="3075" width="9" style="1"/>
    <col min="3076" max="3076" width="15.375" style="1" customWidth="1"/>
    <col min="3077" max="3077" width="17.125" style="1" customWidth="1"/>
    <col min="3078" max="3079" width="7.25" style="1" customWidth="1"/>
    <col min="3080" max="3080" width="14.5" style="1" customWidth="1"/>
    <col min="3081" max="3328" width="9" style="1"/>
    <col min="3329" max="3329" width="5.125" style="1" customWidth="1"/>
    <col min="3330" max="3330" width="7.75" style="1" customWidth="1"/>
    <col min="3331" max="3331" width="9" style="1"/>
    <col min="3332" max="3332" width="15.375" style="1" customWidth="1"/>
    <col min="3333" max="3333" width="17.125" style="1" customWidth="1"/>
    <col min="3334" max="3335" width="7.25" style="1" customWidth="1"/>
    <col min="3336" max="3336" width="14.5" style="1" customWidth="1"/>
    <col min="3337" max="3584" width="9" style="1"/>
    <col min="3585" max="3585" width="5.125" style="1" customWidth="1"/>
    <col min="3586" max="3586" width="7.75" style="1" customWidth="1"/>
    <col min="3587" max="3587" width="9" style="1"/>
    <col min="3588" max="3588" width="15.375" style="1" customWidth="1"/>
    <col min="3589" max="3589" width="17.125" style="1" customWidth="1"/>
    <col min="3590" max="3591" width="7.25" style="1" customWidth="1"/>
    <col min="3592" max="3592" width="14.5" style="1" customWidth="1"/>
    <col min="3593" max="3840" width="9" style="1"/>
    <col min="3841" max="3841" width="5.125" style="1" customWidth="1"/>
    <col min="3842" max="3842" width="7.75" style="1" customWidth="1"/>
    <col min="3843" max="3843" width="9" style="1"/>
    <col min="3844" max="3844" width="15.375" style="1" customWidth="1"/>
    <col min="3845" max="3845" width="17.125" style="1" customWidth="1"/>
    <col min="3846" max="3847" width="7.25" style="1" customWidth="1"/>
    <col min="3848" max="3848" width="14.5" style="1" customWidth="1"/>
    <col min="3849" max="4096" width="9" style="1"/>
    <col min="4097" max="4097" width="5.125" style="1" customWidth="1"/>
    <col min="4098" max="4098" width="7.75" style="1" customWidth="1"/>
    <col min="4099" max="4099" width="9" style="1"/>
    <col min="4100" max="4100" width="15.375" style="1" customWidth="1"/>
    <col min="4101" max="4101" width="17.125" style="1" customWidth="1"/>
    <col min="4102" max="4103" width="7.25" style="1" customWidth="1"/>
    <col min="4104" max="4104" width="14.5" style="1" customWidth="1"/>
    <col min="4105" max="4352" width="9" style="1"/>
    <col min="4353" max="4353" width="5.125" style="1" customWidth="1"/>
    <col min="4354" max="4354" width="7.75" style="1" customWidth="1"/>
    <col min="4355" max="4355" width="9" style="1"/>
    <col min="4356" max="4356" width="15.375" style="1" customWidth="1"/>
    <col min="4357" max="4357" width="17.125" style="1" customWidth="1"/>
    <col min="4358" max="4359" width="7.25" style="1" customWidth="1"/>
    <col min="4360" max="4360" width="14.5" style="1" customWidth="1"/>
    <col min="4361" max="4608" width="9" style="1"/>
    <col min="4609" max="4609" width="5.125" style="1" customWidth="1"/>
    <col min="4610" max="4610" width="7.75" style="1" customWidth="1"/>
    <col min="4611" max="4611" width="9" style="1"/>
    <col min="4612" max="4612" width="15.375" style="1" customWidth="1"/>
    <col min="4613" max="4613" width="17.125" style="1" customWidth="1"/>
    <col min="4614" max="4615" width="7.25" style="1" customWidth="1"/>
    <col min="4616" max="4616" width="14.5" style="1" customWidth="1"/>
    <col min="4617" max="4864" width="9" style="1"/>
    <col min="4865" max="4865" width="5.125" style="1" customWidth="1"/>
    <col min="4866" max="4866" width="7.75" style="1" customWidth="1"/>
    <col min="4867" max="4867" width="9" style="1"/>
    <col min="4868" max="4868" width="15.375" style="1" customWidth="1"/>
    <col min="4869" max="4869" width="17.125" style="1" customWidth="1"/>
    <col min="4870" max="4871" width="7.25" style="1" customWidth="1"/>
    <col min="4872" max="4872" width="14.5" style="1" customWidth="1"/>
    <col min="4873" max="5120" width="9" style="1"/>
    <col min="5121" max="5121" width="5.125" style="1" customWidth="1"/>
    <col min="5122" max="5122" width="7.75" style="1" customWidth="1"/>
    <col min="5123" max="5123" width="9" style="1"/>
    <col min="5124" max="5124" width="15.375" style="1" customWidth="1"/>
    <col min="5125" max="5125" width="17.125" style="1" customWidth="1"/>
    <col min="5126" max="5127" width="7.25" style="1" customWidth="1"/>
    <col min="5128" max="5128" width="14.5" style="1" customWidth="1"/>
    <col min="5129" max="5376" width="9" style="1"/>
    <col min="5377" max="5377" width="5.125" style="1" customWidth="1"/>
    <col min="5378" max="5378" width="7.75" style="1" customWidth="1"/>
    <col min="5379" max="5379" width="9" style="1"/>
    <col min="5380" max="5380" width="15.375" style="1" customWidth="1"/>
    <col min="5381" max="5381" width="17.125" style="1" customWidth="1"/>
    <col min="5382" max="5383" width="7.25" style="1" customWidth="1"/>
    <col min="5384" max="5384" width="14.5" style="1" customWidth="1"/>
    <col min="5385" max="5632" width="9" style="1"/>
    <col min="5633" max="5633" width="5.125" style="1" customWidth="1"/>
    <col min="5634" max="5634" width="7.75" style="1" customWidth="1"/>
    <col min="5635" max="5635" width="9" style="1"/>
    <col min="5636" max="5636" width="15.375" style="1" customWidth="1"/>
    <col min="5637" max="5637" width="17.125" style="1" customWidth="1"/>
    <col min="5638" max="5639" width="7.25" style="1" customWidth="1"/>
    <col min="5640" max="5640" width="14.5" style="1" customWidth="1"/>
    <col min="5641" max="5888" width="9" style="1"/>
    <col min="5889" max="5889" width="5.125" style="1" customWidth="1"/>
    <col min="5890" max="5890" width="7.75" style="1" customWidth="1"/>
    <col min="5891" max="5891" width="9" style="1"/>
    <col min="5892" max="5892" width="15.375" style="1" customWidth="1"/>
    <col min="5893" max="5893" width="17.125" style="1" customWidth="1"/>
    <col min="5894" max="5895" width="7.25" style="1" customWidth="1"/>
    <col min="5896" max="5896" width="14.5" style="1" customWidth="1"/>
    <col min="5897" max="6144" width="9" style="1"/>
    <col min="6145" max="6145" width="5.125" style="1" customWidth="1"/>
    <col min="6146" max="6146" width="7.75" style="1" customWidth="1"/>
    <col min="6147" max="6147" width="9" style="1"/>
    <col min="6148" max="6148" width="15.375" style="1" customWidth="1"/>
    <col min="6149" max="6149" width="17.125" style="1" customWidth="1"/>
    <col min="6150" max="6151" width="7.25" style="1" customWidth="1"/>
    <col min="6152" max="6152" width="14.5" style="1" customWidth="1"/>
    <col min="6153" max="6400" width="9" style="1"/>
    <col min="6401" max="6401" width="5.125" style="1" customWidth="1"/>
    <col min="6402" max="6402" width="7.75" style="1" customWidth="1"/>
    <col min="6403" max="6403" width="9" style="1"/>
    <col min="6404" max="6404" width="15.375" style="1" customWidth="1"/>
    <col min="6405" max="6405" width="17.125" style="1" customWidth="1"/>
    <col min="6406" max="6407" width="7.25" style="1" customWidth="1"/>
    <col min="6408" max="6408" width="14.5" style="1" customWidth="1"/>
    <col min="6409" max="6656" width="9" style="1"/>
    <col min="6657" max="6657" width="5.125" style="1" customWidth="1"/>
    <col min="6658" max="6658" width="7.75" style="1" customWidth="1"/>
    <col min="6659" max="6659" width="9" style="1"/>
    <col min="6660" max="6660" width="15.375" style="1" customWidth="1"/>
    <col min="6661" max="6661" width="17.125" style="1" customWidth="1"/>
    <col min="6662" max="6663" width="7.25" style="1" customWidth="1"/>
    <col min="6664" max="6664" width="14.5" style="1" customWidth="1"/>
    <col min="6665" max="6912" width="9" style="1"/>
    <col min="6913" max="6913" width="5.125" style="1" customWidth="1"/>
    <col min="6914" max="6914" width="7.75" style="1" customWidth="1"/>
    <col min="6915" max="6915" width="9" style="1"/>
    <col min="6916" max="6916" width="15.375" style="1" customWidth="1"/>
    <col min="6917" max="6917" width="17.125" style="1" customWidth="1"/>
    <col min="6918" max="6919" width="7.25" style="1" customWidth="1"/>
    <col min="6920" max="6920" width="14.5" style="1" customWidth="1"/>
    <col min="6921" max="7168" width="9" style="1"/>
    <col min="7169" max="7169" width="5.125" style="1" customWidth="1"/>
    <col min="7170" max="7170" width="7.75" style="1" customWidth="1"/>
    <col min="7171" max="7171" width="9" style="1"/>
    <col min="7172" max="7172" width="15.375" style="1" customWidth="1"/>
    <col min="7173" max="7173" width="17.125" style="1" customWidth="1"/>
    <col min="7174" max="7175" width="7.25" style="1" customWidth="1"/>
    <col min="7176" max="7176" width="14.5" style="1" customWidth="1"/>
    <col min="7177" max="7424" width="9" style="1"/>
    <col min="7425" max="7425" width="5.125" style="1" customWidth="1"/>
    <col min="7426" max="7426" width="7.75" style="1" customWidth="1"/>
    <col min="7427" max="7427" width="9" style="1"/>
    <col min="7428" max="7428" width="15.375" style="1" customWidth="1"/>
    <col min="7429" max="7429" width="17.125" style="1" customWidth="1"/>
    <col min="7430" max="7431" width="7.25" style="1" customWidth="1"/>
    <col min="7432" max="7432" width="14.5" style="1" customWidth="1"/>
    <col min="7433" max="7680" width="9" style="1"/>
    <col min="7681" max="7681" width="5.125" style="1" customWidth="1"/>
    <col min="7682" max="7682" width="7.75" style="1" customWidth="1"/>
    <col min="7683" max="7683" width="9" style="1"/>
    <col min="7684" max="7684" width="15.375" style="1" customWidth="1"/>
    <col min="7685" max="7685" width="17.125" style="1" customWidth="1"/>
    <col min="7686" max="7687" width="7.25" style="1" customWidth="1"/>
    <col min="7688" max="7688" width="14.5" style="1" customWidth="1"/>
    <col min="7689" max="7936" width="9" style="1"/>
    <col min="7937" max="7937" width="5.125" style="1" customWidth="1"/>
    <col min="7938" max="7938" width="7.75" style="1" customWidth="1"/>
    <col min="7939" max="7939" width="9" style="1"/>
    <col min="7940" max="7940" width="15.375" style="1" customWidth="1"/>
    <col min="7941" max="7941" width="17.125" style="1" customWidth="1"/>
    <col min="7942" max="7943" width="7.25" style="1" customWidth="1"/>
    <col min="7944" max="7944" width="14.5" style="1" customWidth="1"/>
    <col min="7945" max="8192" width="9" style="1"/>
    <col min="8193" max="8193" width="5.125" style="1" customWidth="1"/>
    <col min="8194" max="8194" width="7.75" style="1" customWidth="1"/>
    <col min="8195" max="8195" width="9" style="1"/>
    <col min="8196" max="8196" width="15.375" style="1" customWidth="1"/>
    <col min="8197" max="8197" width="17.125" style="1" customWidth="1"/>
    <col min="8198" max="8199" width="7.25" style="1" customWidth="1"/>
    <col min="8200" max="8200" width="14.5" style="1" customWidth="1"/>
    <col min="8201" max="8448" width="9" style="1"/>
    <col min="8449" max="8449" width="5.125" style="1" customWidth="1"/>
    <col min="8450" max="8450" width="7.75" style="1" customWidth="1"/>
    <col min="8451" max="8451" width="9" style="1"/>
    <col min="8452" max="8452" width="15.375" style="1" customWidth="1"/>
    <col min="8453" max="8453" width="17.125" style="1" customWidth="1"/>
    <col min="8454" max="8455" width="7.25" style="1" customWidth="1"/>
    <col min="8456" max="8456" width="14.5" style="1" customWidth="1"/>
    <col min="8457" max="8704" width="9" style="1"/>
    <col min="8705" max="8705" width="5.125" style="1" customWidth="1"/>
    <col min="8706" max="8706" width="7.75" style="1" customWidth="1"/>
    <col min="8707" max="8707" width="9" style="1"/>
    <col min="8708" max="8708" width="15.375" style="1" customWidth="1"/>
    <col min="8709" max="8709" width="17.125" style="1" customWidth="1"/>
    <col min="8710" max="8711" width="7.25" style="1" customWidth="1"/>
    <col min="8712" max="8712" width="14.5" style="1" customWidth="1"/>
    <col min="8713" max="8960" width="9" style="1"/>
    <col min="8961" max="8961" width="5.125" style="1" customWidth="1"/>
    <col min="8962" max="8962" width="7.75" style="1" customWidth="1"/>
    <col min="8963" max="8963" width="9" style="1"/>
    <col min="8964" max="8964" width="15.375" style="1" customWidth="1"/>
    <col min="8965" max="8965" width="17.125" style="1" customWidth="1"/>
    <col min="8966" max="8967" width="7.25" style="1" customWidth="1"/>
    <col min="8968" max="8968" width="14.5" style="1" customWidth="1"/>
    <col min="8969" max="9216" width="9" style="1"/>
    <col min="9217" max="9217" width="5.125" style="1" customWidth="1"/>
    <col min="9218" max="9218" width="7.75" style="1" customWidth="1"/>
    <col min="9219" max="9219" width="9" style="1"/>
    <col min="9220" max="9220" width="15.375" style="1" customWidth="1"/>
    <col min="9221" max="9221" width="17.125" style="1" customWidth="1"/>
    <col min="9222" max="9223" width="7.25" style="1" customWidth="1"/>
    <col min="9224" max="9224" width="14.5" style="1" customWidth="1"/>
    <col min="9225" max="9472" width="9" style="1"/>
    <col min="9473" max="9473" width="5.125" style="1" customWidth="1"/>
    <col min="9474" max="9474" width="7.75" style="1" customWidth="1"/>
    <col min="9475" max="9475" width="9" style="1"/>
    <col min="9476" max="9476" width="15.375" style="1" customWidth="1"/>
    <col min="9477" max="9477" width="17.125" style="1" customWidth="1"/>
    <col min="9478" max="9479" width="7.25" style="1" customWidth="1"/>
    <col min="9480" max="9480" width="14.5" style="1" customWidth="1"/>
    <col min="9481" max="9728" width="9" style="1"/>
    <col min="9729" max="9729" width="5.125" style="1" customWidth="1"/>
    <col min="9730" max="9730" width="7.75" style="1" customWidth="1"/>
    <col min="9731" max="9731" width="9" style="1"/>
    <col min="9732" max="9732" width="15.375" style="1" customWidth="1"/>
    <col min="9733" max="9733" width="17.125" style="1" customWidth="1"/>
    <col min="9734" max="9735" width="7.25" style="1" customWidth="1"/>
    <col min="9736" max="9736" width="14.5" style="1" customWidth="1"/>
    <col min="9737" max="9984" width="9" style="1"/>
    <col min="9985" max="9985" width="5.125" style="1" customWidth="1"/>
    <col min="9986" max="9986" width="7.75" style="1" customWidth="1"/>
    <col min="9987" max="9987" width="9" style="1"/>
    <col min="9988" max="9988" width="15.375" style="1" customWidth="1"/>
    <col min="9989" max="9989" width="17.125" style="1" customWidth="1"/>
    <col min="9990" max="9991" width="7.25" style="1" customWidth="1"/>
    <col min="9992" max="9992" width="14.5" style="1" customWidth="1"/>
    <col min="9993" max="10240" width="9" style="1"/>
    <col min="10241" max="10241" width="5.125" style="1" customWidth="1"/>
    <col min="10242" max="10242" width="7.75" style="1" customWidth="1"/>
    <col min="10243" max="10243" width="9" style="1"/>
    <col min="10244" max="10244" width="15.375" style="1" customWidth="1"/>
    <col min="10245" max="10245" width="17.125" style="1" customWidth="1"/>
    <col min="10246" max="10247" width="7.25" style="1" customWidth="1"/>
    <col min="10248" max="10248" width="14.5" style="1" customWidth="1"/>
    <col min="10249" max="10496" width="9" style="1"/>
    <col min="10497" max="10497" width="5.125" style="1" customWidth="1"/>
    <col min="10498" max="10498" width="7.75" style="1" customWidth="1"/>
    <col min="10499" max="10499" width="9" style="1"/>
    <col min="10500" max="10500" width="15.375" style="1" customWidth="1"/>
    <col min="10501" max="10501" width="17.125" style="1" customWidth="1"/>
    <col min="10502" max="10503" width="7.25" style="1" customWidth="1"/>
    <col min="10504" max="10504" width="14.5" style="1" customWidth="1"/>
    <col min="10505" max="10752" width="9" style="1"/>
    <col min="10753" max="10753" width="5.125" style="1" customWidth="1"/>
    <col min="10754" max="10754" width="7.75" style="1" customWidth="1"/>
    <col min="10755" max="10755" width="9" style="1"/>
    <col min="10756" max="10756" width="15.375" style="1" customWidth="1"/>
    <col min="10757" max="10757" width="17.125" style="1" customWidth="1"/>
    <col min="10758" max="10759" width="7.25" style="1" customWidth="1"/>
    <col min="10760" max="10760" width="14.5" style="1" customWidth="1"/>
    <col min="10761" max="11008" width="9" style="1"/>
    <col min="11009" max="11009" width="5.125" style="1" customWidth="1"/>
    <col min="11010" max="11010" width="7.75" style="1" customWidth="1"/>
    <col min="11011" max="11011" width="9" style="1"/>
    <col min="11012" max="11012" width="15.375" style="1" customWidth="1"/>
    <col min="11013" max="11013" width="17.125" style="1" customWidth="1"/>
    <col min="11014" max="11015" width="7.25" style="1" customWidth="1"/>
    <col min="11016" max="11016" width="14.5" style="1" customWidth="1"/>
    <col min="11017" max="11264" width="9" style="1"/>
    <col min="11265" max="11265" width="5.125" style="1" customWidth="1"/>
    <col min="11266" max="11266" width="7.75" style="1" customWidth="1"/>
    <col min="11267" max="11267" width="9" style="1"/>
    <col min="11268" max="11268" width="15.375" style="1" customWidth="1"/>
    <col min="11269" max="11269" width="17.125" style="1" customWidth="1"/>
    <col min="11270" max="11271" width="7.25" style="1" customWidth="1"/>
    <col min="11272" max="11272" width="14.5" style="1" customWidth="1"/>
    <col min="11273" max="11520" width="9" style="1"/>
    <col min="11521" max="11521" width="5.125" style="1" customWidth="1"/>
    <col min="11522" max="11522" width="7.75" style="1" customWidth="1"/>
    <col min="11523" max="11523" width="9" style="1"/>
    <col min="11524" max="11524" width="15.375" style="1" customWidth="1"/>
    <col min="11525" max="11525" width="17.125" style="1" customWidth="1"/>
    <col min="11526" max="11527" width="7.25" style="1" customWidth="1"/>
    <col min="11528" max="11528" width="14.5" style="1" customWidth="1"/>
    <col min="11529" max="11776" width="9" style="1"/>
    <col min="11777" max="11777" width="5.125" style="1" customWidth="1"/>
    <col min="11778" max="11778" width="7.75" style="1" customWidth="1"/>
    <col min="11779" max="11779" width="9" style="1"/>
    <col min="11780" max="11780" width="15.375" style="1" customWidth="1"/>
    <col min="11781" max="11781" width="17.125" style="1" customWidth="1"/>
    <col min="11782" max="11783" width="7.25" style="1" customWidth="1"/>
    <col min="11784" max="11784" width="14.5" style="1" customWidth="1"/>
    <col min="11785" max="12032" width="9" style="1"/>
    <col min="12033" max="12033" width="5.125" style="1" customWidth="1"/>
    <col min="12034" max="12034" width="7.75" style="1" customWidth="1"/>
    <col min="12035" max="12035" width="9" style="1"/>
    <col min="12036" max="12036" width="15.375" style="1" customWidth="1"/>
    <col min="12037" max="12037" width="17.125" style="1" customWidth="1"/>
    <col min="12038" max="12039" width="7.25" style="1" customWidth="1"/>
    <col min="12040" max="12040" width="14.5" style="1" customWidth="1"/>
    <col min="12041" max="12288" width="9" style="1"/>
    <col min="12289" max="12289" width="5.125" style="1" customWidth="1"/>
    <col min="12290" max="12290" width="7.75" style="1" customWidth="1"/>
    <col min="12291" max="12291" width="9" style="1"/>
    <col min="12292" max="12292" width="15.375" style="1" customWidth="1"/>
    <col min="12293" max="12293" width="17.125" style="1" customWidth="1"/>
    <col min="12294" max="12295" width="7.25" style="1" customWidth="1"/>
    <col min="12296" max="12296" width="14.5" style="1" customWidth="1"/>
    <col min="12297" max="12544" width="9" style="1"/>
    <col min="12545" max="12545" width="5.125" style="1" customWidth="1"/>
    <col min="12546" max="12546" width="7.75" style="1" customWidth="1"/>
    <col min="12547" max="12547" width="9" style="1"/>
    <col min="12548" max="12548" width="15.375" style="1" customWidth="1"/>
    <col min="12549" max="12549" width="17.125" style="1" customWidth="1"/>
    <col min="12550" max="12551" width="7.25" style="1" customWidth="1"/>
    <col min="12552" max="12552" width="14.5" style="1" customWidth="1"/>
    <col min="12553" max="12800" width="9" style="1"/>
    <col min="12801" max="12801" width="5.125" style="1" customWidth="1"/>
    <col min="12802" max="12802" width="7.75" style="1" customWidth="1"/>
    <col min="12803" max="12803" width="9" style="1"/>
    <col min="12804" max="12804" width="15.375" style="1" customWidth="1"/>
    <col min="12805" max="12805" width="17.125" style="1" customWidth="1"/>
    <col min="12806" max="12807" width="7.25" style="1" customWidth="1"/>
    <col min="12808" max="12808" width="14.5" style="1" customWidth="1"/>
    <col min="12809" max="13056" width="9" style="1"/>
    <col min="13057" max="13057" width="5.125" style="1" customWidth="1"/>
    <col min="13058" max="13058" width="7.75" style="1" customWidth="1"/>
    <col min="13059" max="13059" width="9" style="1"/>
    <col min="13060" max="13060" width="15.375" style="1" customWidth="1"/>
    <col min="13061" max="13061" width="17.125" style="1" customWidth="1"/>
    <col min="13062" max="13063" width="7.25" style="1" customWidth="1"/>
    <col min="13064" max="13064" width="14.5" style="1" customWidth="1"/>
    <col min="13065" max="13312" width="9" style="1"/>
    <col min="13313" max="13313" width="5.125" style="1" customWidth="1"/>
    <col min="13314" max="13314" width="7.75" style="1" customWidth="1"/>
    <col min="13315" max="13315" width="9" style="1"/>
    <col min="13316" max="13316" width="15.375" style="1" customWidth="1"/>
    <col min="13317" max="13317" width="17.125" style="1" customWidth="1"/>
    <col min="13318" max="13319" width="7.25" style="1" customWidth="1"/>
    <col min="13320" max="13320" width="14.5" style="1" customWidth="1"/>
    <col min="13321" max="13568" width="9" style="1"/>
    <col min="13569" max="13569" width="5.125" style="1" customWidth="1"/>
    <col min="13570" max="13570" width="7.75" style="1" customWidth="1"/>
    <col min="13571" max="13571" width="9" style="1"/>
    <col min="13572" max="13572" width="15.375" style="1" customWidth="1"/>
    <col min="13573" max="13573" width="17.125" style="1" customWidth="1"/>
    <col min="13574" max="13575" width="7.25" style="1" customWidth="1"/>
    <col min="13576" max="13576" width="14.5" style="1" customWidth="1"/>
    <col min="13577" max="13824" width="9" style="1"/>
    <col min="13825" max="13825" width="5.125" style="1" customWidth="1"/>
    <col min="13826" max="13826" width="7.75" style="1" customWidth="1"/>
    <col min="13827" max="13827" width="9" style="1"/>
    <col min="13828" max="13828" width="15.375" style="1" customWidth="1"/>
    <col min="13829" max="13829" width="17.125" style="1" customWidth="1"/>
    <col min="13830" max="13831" width="7.25" style="1" customWidth="1"/>
    <col min="13832" max="13832" width="14.5" style="1" customWidth="1"/>
    <col min="13833" max="14080" width="9" style="1"/>
    <col min="14081" max="14081" width="5.125" style="1" customWidth="1"/>
    <col min="14082" max="14082" width="7.75" style="1" customWidth="1"/>
    <col min="14083" max="14083" width="9" style="1"/>
    <col min="14084" max="14084" width="15.375" style="1" customWidth="1"/>
    <col min="14085" max="14085" width="17.125" style="1" customWidth="1"/>
    <col min="14086" max="14087" width="7.25" style="1" customWidth="1"/>
    <col min="14088" max="14088" width="14.5" style="1" customWidth="1"/>
    <col min="14089" max="14336" width="9" style="1"/>
    <col min="14337" max="14337" width="5.125" style="1" customWidth="1"/>
    <col min="14338" max="14338" width="7.75" style="1" customWidth="1"/>
    <col min="14339" max="14339" width="9" style="1"/>
    <col min="14340" max="14340" width="15.375" style="1" customWidth="1"/>
    <col min="14341" max="14341" width="17.125" style="1" customWidth="1"/>
    <col min="14342" max="14343" width="7.25" style="1" customWidth="1"/>
    <col min="14344" max="14344" width="14.5" style="1" customWidth="1"/>
    <col min="14345" max="14592" width="9" style="1"/>
    <col min="14593" max="14593" width="5.125" style="1" customWidth="1"/>
    <col min="14594" max="14594" width="7.75" style="1" customWidth="1"/>
    <col min="14595" max="14595" width="9" style="1"/>
    <col min="14596" max="14596" width="15.375" style="1" customWidth="1"/>
    <col min="14597" max="14597" width="17.125" style="1" customWidth="1"/>
    <col min="14598" max="14599" width="7.25" style="1" customWidth="1"/>
    <col min="14600" max="14600" width="14.5" style="1" customWidth="1"/>
    <col min="14601" max="14848" width="9" style="1"/>
    <col min="14849" max="14849" width="5.125" style="1" customWidth="1"/>
    <col min="14850" max="14850" width="7.75" style="1" customWidth="1"/>
    <col min="14851" max="14851" width="9" style="1"/>
    <col min="14852" max="14852" width="15.375" style="1" customWidth="1"/>
    <col min="14853" max="14853" width="17.125" style="1" customWidth="1"/>
    <col min="14854" max="14855" width="7.25" style="1" customWidth="1"/>
    <col min="14856" max="14856" width="14.5" style="1" customWidth="1"/>
    <col min="14857" max="15104" width="9" style="1"/>
    <col min="15105" max="15105" width="5.125" style="1" customWidth="1"/>
    <col min="15106" max="15106" width="7.75" style="1" customWidth="1"/>
    <col min="15107" max="15107" width="9" style="1"/>
    <col min="15108" max="15108" width="15.375" style="1" customWidth="1"/>
    <col min="15109" max="15109" width="17.125" style="1" customWidth="1"/>
    <col min="15110" max="15111" width="7.25" style="1" customWidth="1"/>
    <col min="15112" max="15112" width="14.5" style="1" customWidth="1"/>
    <col min="15113" max="15360" width="9" style="1"/>
    <col min="15361" max="15361" width="5.125" style="1" customWidth="1"/>
    <col min="15362" max="15362" width="7.75" style="1" customWidth="1"/>
    <col min="15363" max="15363" width="9" style="1"/>
    <col min="15364" max="15364" width="15.375" style="1" customWidth="1"/>
    <col min="15365" max="15365" width="17.125" style="1" customWidth="1"/>
    <col min="15366" max="15367" width="7.25" style="1" customWidth="1"/>
    <col min="15368" max="15368" width="14.5" style="1" customWidth="1"/>
    <col min="15369" max="15616" width="9" style="1"/>
    <col min="15617" max="15617" width="5.125" style="1" customWidth="1"/>
    <col min="15618" max="15618" width="7.75" style="1" customWidth="1"/>
    <col min="15619" max="15619" width="9" style="1"/>
    <col min="15620" max="15620" width="15.375" style="1" customWidth="1"/>
    <col min="15621" max="15621" width="17.125" style="1" customWidth="1"/>
    <col min="15622" max="15623" width="7.25" style="1" customWidth="1"/>
    <col min="15624" max="15624" width="14.5" style="1" customWidth="1"/>
    <col min="15625" max="15872" width="9" style="1"/>
    <col min="15873" max="15873" width="5.125" style="1" customWidth="1"/>
    <col min="15874" max="15874" width="7.75" style="1" customWidth="1"/>
    <col min="15875" max="15875" width="9" style="1"/>
    <col min="15876" max="15876" width="15.375" style="1" customWidth="1"/>
    <col min="15877" max="15877" width="17.125" style="1" customWidth="1"/>
    <col min="15878" max="15879" width="7.25" style="1" customWidth="1"/>
    <col min="15880" max="15880" width="14.5" style="1" customWidth="1"/>
    <col min="15881" max="16128" width="9" style="1"/>
    <col min="16129" max="16129" width="5.125" style="1" customWidth="1"/>
    <col min="16130" max="16130" width="7.75" style="1" customWidth="1"/>
    <col min="16131" max="16131" width="9" style="1"/>
    <col min="16132" max="16132" width="15.375" style="1" customWidth="1"/>
    <col min="16133" max="16133" width="17.125" style="1" customWidth="1"/>
    <col min="16134" max="16135" width="7.25" style="1" customWidth="1"/>
    <col min="16136" max="16136" width="14.5" style="1" customWidth="1"/>
    <col min="16137" max="16384" width="9" style="1"/>
  </cols>
  <sheetData>
    <row r="1" spans="1:9" s="10" customFormat="1" ht="24" x14ac:dyDescent="0.55000000000000004">
      <c r="A1" s="163"/>
      <c r="B1" s="217" t="s">
        <v>179</v>
      </c>
      <c r="C1" s="217"/>
      <c r="D1" s="217"/>
      <c r="E1" s="217"/>
      <c r="F1" s="217"/>
      <c r="G1" s="217"/>
      <c r="H1" s="217"/>
      <c r="I1" s="163"/>
    </row>
    <row r="2" spans="1:9" x14ac:dyDescent="0.55000000000000004">
      <c r="B2" s="3"/>
      <c r="C2" s="3"/>
      <c r="D2" s="3"/>
      <c r="E2" s="3"/>
      <c r="I2" s="6"/>
    </row>
    <row r="3" spans="1:9" s="8" customFormat="1" ht="24" x14ac:dyDescent="0.55000000000000004">
      <c r="B3" s="9" t="s">
        <v>178</v>
      </c>
      <c r="F3" s="114"/>
      <c r="G3" s="114"/>
      <c r="H3" s="114"/>
    </row>
    <row r="4" spans="1:9" s="13" customFormat="1" ht="24.75" thickBot="1" x14ac:dyDescent="0.6">
      <c r="B4" s="164" t="s">
        <v>180</v>
      </c>
      <c r="F4" s="114"/>
      <c r="G4" s="37"/>
      <c r="H4" s="37"/>
    </row>
    <row r="5" spans="1:9" s="8" customFormat="1" ht="24.75" thickTop="1" x14ac:dyDescent="0.55000000000000004">
      <c r="B5" s="278" t="s">
        <v>6</v>
      </c>
      <c r="C5" s="279"/>
      <c r="D5" s="279"/>
      <c r="E5" s="280"/>
      <c r="F5" s="284"/>
      <c r="G5" s="286" t="s">
        <v>7</v>
      </c>
      <c r="H5" s="286" t="s">
        <v>70</v>
      </c>
    </row>
    <row r="6" spans="1:9" s="8" customFormat="1" ht="24" x14ac:dyDescent="0.55000000000000004">
      <c r="B6" s="281"/>
      <c r="C6" s="282"/>
      <c r="D6" s="282"/>
      <c r="E6" s="283"/>
      <c r="F6" s="285"/>
      <c r="G6" s="287"/>
      <c r="H6" s="287"/>
    </row>
    <row r="7" spans="1:9" s="8" customFormat="1" ht="24" x14ac:dyDescent="0.55000000000000004">
      <c r="B7" s="165" t="s">
        <v>93</v>
      </c>
      <c r="C7" s="166"/>
      <c r="D7" s="166"/>
      <c r="E7" s="167"/>
      <c r="F7" s="168"/>
      <c r="G7" s="168"/>
      <c r="H7" s="168"/>
      <c r="I7" s="108"/>
    </row>
    <row r="8" spans="1:9" s="8" customFormat="1" ht="24" x14ac:dyDescent="0.55000000000000004">
      <c r="B8" s="267" t="s">
        <v>97</v>
      </c>
      <c r="C8" s="202"/>
      <c r="D8" s="202"/>
      <c r="E8" s="268"/>
      <c r="F8" s="265">
        <f>คีย์ข้อมูล!L44</f>
        <v>3.810810810810811</v>
      </c>
      <c r="G8" s="265">
        <f>คีย์ข้อมูล!L45</f>
        <v>0.99548530425666726</v>
      </c>
      <c r="H8" s="266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1:9" s="8" customFormat="1" ht="24" x14ac:dyDescent="0.55000000000000004">
      <c r="B9" s="267" t="s">
        <v>101</v>
      </c>
      <c r="C9" s="202"/>
      <c r="D9" s="202"/>
      <c r="E9" s="268"/>
      <c r="F9" s="265"/>
      <c r="G9" s="265"/>
      <c r="H9" s="266"/>
    </row>
    <row r="10" spans="1:9" s="8" customFormat="1" ht="24" x14ac:dyDescent="0.55000000000000004">
      <c r="B10" s="256" t="s">
        <v>102</v>
      </c>
      <c r="C10" s="257"/>
      <c r="D10" s="257"/>
      <c r="E10" s="258"/>
      <c r="F10" s="170"/>
      <c r="G10" s="170"/>
      <c r="H10" s="171"/>
    </row>
    <row r="11" spans="1:9" s="8" customFormat="1" ht="24" x14ac:dyDescent="0.55000000000000004">
      <c r="B11" s="267" t="s">
        <v>98</v>
      </c>
      <c r="C11" s="202"/>
      <c r="D11" s="202"/>
      <c r="E11" s="268"/>
      <c r="F11" s="265">
        <f>คีย์ข้อมูล!M44</f>
        <v>3.9189189189189189</v>
      </c>
      <c r="G11" s="265">
        <f>คีย์ข้อมูล!M45</f>
        <v>0.89375544686384945</v>
      </c>
      <c r="H11" s="266" t="str">
        <f>IF(F11&gt;4.5,"มากที่สุด",IF(F11&gt;3.5,"มาก",IF(F11&gt;2.5,"ปานกลาง",IF(F11&gt;1.5,"น้อย",IF(F11&lt;=1.5,"น้อยที่สุด")))))</f>
        <v>มาก</v>
      </c>
    </row>
    <row r="12" spans="1:9" s="8" customFormat="1" ht="24" x14ac:dyDescent="0.55000000000000004">
      <c r="B12" s="267" t="s">
        <v>99</v>
      </c>
      <c r="C12" s="202"/>
      <c r="D12" s="202"/>
      <c r="E12" s="268"/>
      <c r="F12" s="265"/>
      <c r="G12" s="265"/>
      <c r="H12" s="266"/>
    </row>
    <row r="13" spans="1:9" s="8" customFormat="1" ht="24" x14ac:dyDescent="0.55000000000000004">
      <c r="B13" s="256" t="s">
        <v>100</v>
      </c>
      <c r="C13" s="257"/>
      <c r="D13" s="257"/>
      <c r="E13" s="258"/>
      <c r="F13" s="170"/>
      <c r="G13" s="170"/>
      <c r="H13" s="171"/>
    </row>
    <row r="14" spans="1:9" s="8" customFormat="1" ht="24" x14ac:dyDescent="0.55000000000000004">
      <c r="B14" s="259" t="s">
        <v>103</v>
      </c>
      <c r="C14" s="260"/>
      <c r="D14" s="260"/>
      <c r="E14" s="261"/>
      <c r="F14" s="269">
        <f>คีย์ข้อมูล!N44</f>
        <v>3.8648648648648649</v>
      </c>
      <c r="G14" s="269">
        <f>คีย์ข้อมูล!N45</f>
        <v>0.94757474528287178</v>
      </c>
      <c r="H14" s="271" t="str">
        <f>IF(F14&gt;4.5,"มากที่สุด",IF(F14&gt;3.5,"มาก",IF(F14&gt;2.5,"ปานกลาง",IF(F14&gt;1.5,"น้อย",IF(F14&lt;=1.5,"น้อยที่สุด")))))</f>
        <v>มาก</v>
      </c>
    </row>
    <row r="15" spans="1:9" s="8" customFormat="1" ht="24" x14ac:dyDescent="0.55000000000000004">
      <c r="B15" s="256" t="s">
        <v>104</v>
      </c>
      <c r="C15" s="273"/>
      <c r="D15" s="273"/>
      <c r="E15" s="274"/>
      <c r="F15" s="270"/>
      <c r="G15" s="270"/>
      <c r="H15" s="272"/>
    </row>
    <row r="16" spans="1:9" s="8" customFormat="1" ht="24" x14ac:dyDescent="0.55000000000000004">
      <c r="B16" s="275" t="s">
        <v>105</v>
      </c>
      <c r="C16" s="276"/>
      <c r="D16" s="276"/>
      <c r="E16" s="277"/>
      <c r="F16" s="185">
        <f>คีย์ข้อมูล!O44</f>
        <v>3.810810810810811</v>
      </c>
      <c r="G16" s="185">
        <f>คีย์ข้อมูล!O45</f>
        <v>0.99548530425666726</v>
      </c>
      <c r="H16" s="186" t="str">
        <f>IF(F16&gt;4.5,"มากที่สุด",IF(F16&gt;3.5,"มาก",IF(F16&gt;2.5,"ปานกลาง",IF(F16&gt;1.5,"น้อย",IF(F16&lt;=1.5,"น้อยที่สุด")))))</f>
        <v>มาก</v>
      </c>
    </row>
    <row r="17" spans="1:9" s="8" customFormat="1" ht="24.75" thickBot="1" x14ac:dyDescent="0.6">
      <c r="B17" s="262" t="s">
        <v>94</v>
      </c>
      <c r="C17" s="263"/>
      <c r="D17" s="263"/>
      <c r="E17" s="264"/>
      <c r="F17" s="172">
        <f>คีย์ข้อมูล!O47</f>
        <v>3.7857142857142856</v>
      </c>
      <c r="G17" s="173">
        <f>คีย์ข้อมูล!O46</f>
        <v>1.033237207740491</v>
      </c>
      <c r="H17" s="174" t="str">
        <f>IF(F17&gt;4.5,"มากที่สุด",IF(F17&gt;3.5,"มาก",IF(F17&gt;2.5,"ปานกลาง",IF(F17&gt;1.5,"น้อย",IF(F17&lt;=1.5,"น้อยที่สุด")))))</f>
        <v>มาก</v>
      </c>
    </row>
    <row r="18" spans="1:9" s="8" customFormat="1" ht="24.75" thickTop="1" x14ac:dyDescent="0.55000000000000004">
      <c r="B18" s="175" t="s">
        <v>95</v>
      </c>
      <c r="C18" s="176"/>
      <c r="D18" s="176"/>
      <c r="E18" s="177"/>
      <c r="F18" s="178"/>
      <c r="G18" s="178"/>
      <c r="H18" s="179"/>
    </row>
    <row r="19" spans="1:9" s="8" customFormat="1" ht="24" x14ac:dyDescent="0.55000000000000004">
      <c r="B19" s="267" t="s">
        <v>106</v>
      </c>
      <c r="C19" s="202"/>
      <c r="D19" s="202"/>
      <c r="E19" s="268"/>
      <c r="F19" s="265">
        <f>คีย์ข้อมูล!P44</f>
        <v>4.4324324324324325</v>
      </c>
      <c r="G19" s="265">
        <f>คีย์ข้อมูล!P45</f>
        <v>0.55480429685413091</v>
      </c>
      <c r="H19" s="266" t="str">
        <f>IF(F19&gt;4.5,"มากที่สุด",IF(F19&gt;3.5,"มาก",IF(F19&gt;2.5,"ปานกลาง",IF(F19&gt;1.5,"น้อย",IF(F19&lt;=1.5,"น้อยที่สุด")))))</f>
        <v>มาก</v>
      </c>
    </row>
    <row r="20" spans="1:9" s="8" customFormat="1" ht="24" x14ac:dyDescent="0.55000000000000004">
      <c r="B20" s="267" t="s">
        <v>101</v>
      </c>
      <c r="C20" s="202"/>
      <c r="D20" s="202"/>
      <c r="E20" s="268"/>
      <c r="F20" s="265"/>
      <c r="G20" s="265"/>
      <c r="H20" s="266"/>
    </row>
    <row r="21" spans="1:9" s="8" customFormat="1" ht="24" x14ac:dyDescent="0.55000000000000004">
      <c r="B21" s="256" t="s">
        <v>102</v>
      </c>
      <c r="C21" s="257"/>
      <c r="D21" s="257"/>
      <c r="E21" s="258"/>
      <c r="F21" s="170"/>
      <c r="G21" s="170"/>
      <c r="H21" s="171"/>
    </row>
    <row r="22" spans="1:9" s="8" customFormat="1" ht="24" x14ac:dyDescent="0.55000000000000004">
      <c r="B22" s="267" t="s">
        <v>107</v>
      </c>
      <c r="C22" s="202"/>
      <c r="D22" s="202"/>
      <c r="E22" s="268"/>
      <c r="F22" s="265">
        <f>คีย์ข้อมูล!Q44</f>
        <v>4.4864864864864868</v>
      </c>
      <c r="G22" s="265">
        <f>คีย์ข้อมูล!Q45</f>
        <v>0.55884909618993917</v>
      </c>
      <c r="H22" s="266" t="str">
        <f>IF(F22&gt;4.5,"มากที่สุด",IF(F22&gt;3.5,"มาก",IF(F22&gt;2.5,"ปานกลาง",IF(F22&gt;1.5,"น้อย",IF(F22&lt;=1.5,"น้อยที่สุด")))))</f>
        <v>มาก</v>
      </c>
    </row>
    <row r="23" spans="1:9" s="8" customFormat="1" ht="24" x14ac:dyDescent="0.55000000000000004">
      <c r="B23" s="267" t="s">
        <v>99</v>
      </c>
      <c r="C23" s="202"/>
      <c r="D23" s="202"/>
      <c r="E23" s="268"/>
      <c r="F23" s="265"/>
      <c r="G23" s="265"/>
      <c r="H23" s="266"/>
    </row>
    <row r="24" spans="1:9" s="8" customFormat="1" ht="24" x14ac:dyDescent="0.55000000000000004">
      <c r="B24" s="256" t="s">
        <v>100</v>
      </c>
      <c r="C24" s="257"/>
      <c r="D24" s="257"/>
      <c r="E24" s="258"/>
      <c r="F24" s="170"/>
      <c r="G24" s="170"/>
      <c r="H24" s="171"/>
    </row>
    <row r="25" spans="1:9" s="8" customFormat="1" ht="24" x14ac:dyDescent="0.55000000000000004">
      <c r="B25" s="259" t="s">
        <v>108</v>
      </c>
      <c r="C25" s="260"/>
      <c r="D25" s="260"/>
      <c r="E25" s="261"/>
      <c r="F25" s="269">
        <f>คีย์ข้อมูล!R44</f>
        <v>4.4594594594594597</v>
      </c>
      <c r="G25" s="269">
        <f>คีย์ข้อมูล!R45</f>
        <v>0.50522792406522277</v>
      </c>
      <c r="H25" s="271" t="str">
        <f>IF(F25&gt;4.5,"มากที่สุด",IF(F25&gt;3.5,"มาก",IF(F25&gt;2.5,"ปานกลาง",IF(F25&gt;1.5,"น้อย",IF(F25&lt;=1.5,"น้อยที่สุด")))))</f>
        <v>มาก</v>
      </c>
    </row>
    <row r="26" spans="1:9" s="8" customFormat="1" ht="24" x14ac:dyDescent="0.55000000000000004">
      <c r="B26" s="256" t="s">
        <v>104</v>
      </c>
      <c r="C26" s="273"/>
      <c r="D26" s="273"/>
      <c r="E26" s="274"/>
      <c r="F26" s="270"/>
      <c r="G26" s="270"/>
      <c r="H26" s="272"/>
    </row>
    <row r="27" spans="1:9" s="8" customFormat="1" ht="24" x14ac:dyDescent="0.55000000000000004">
      <c r="B27" s="275" t="s">
        <v>109</v>
      </c>
      <c r="C27" s="276"/>
      <c r="D27" s="276"/>
      <c r="E27" s="277"/>
      <c r="F27" s="185">
        <f>คีย์ข้อมูล!S44</f>
        <v>4.4864864864864868</v>
      </c>
      <c r="G27" s="185">
        <f>คีย์ข้อมูล!S45</f>
        <v>0.50671170970953139</v>
      </c>
      <c r="H27" s="186" t="str">
        <f>IF(F27&gt;4.5,"มากที่สุด",IF(F27&gt;3.5,"มาก",IF(F27&gt;2.5,"ปานกลาง",IF(F27&gt;1.5,"น้อย",IF(F27&lt;=1.5,"น้อยที่สุด")))))</f>
        <v>มาก</v>
      </c>
    </row>
    <row r="28" spans="1:9" s="8" customFormat="1" ht="24.75" thickBot="1" x14ac:dyDescent="0.6">
      <c r="B28" s="262" t="s">
        <v>94</v>
      </c>
      <c r="C28" s="263"/>
      <c r="D28" s="263"/>
      <c r="E28" s="264"/>
      <c r="F28" s="173">
        <f>คีย์ข้อมูล!S47</f>
        <v>4.4345238095238093</v>
      </c>
      <c r="G28" s="173">
        <f>คีย์ข้อมูล!S46</f>
        <v>0.56483669360946809</v>
      </c>
      <c r="H28" s="174" t="str">
        <f>IF(F28&gt;4.5,"มากที่สุด",IF(F28&gt;3.5,"มาก",IF(F28&gt;2.5,"ปานกลาง",IF(F28&gt;1.5,"น้อย",IF(F28&lt;=1.5,"น้อยที่สุด")))))</f>
        <v>มาก</v>
      </c>
    </row>
    <row r="29" spans="1:9" s="8" customFormat="1" ht="24.75" thickTop="1" x14ac:dyDescent="0.55000000000000004">
      <c r="B29" s="108"/>
      <c r="C29" s="108"/>
      <c r="D29" s="108"/>
      <c r="E29" s="108"/>
      <c r="F29" s="108"/>
      <c r="G29" s="108"/>
      <c r="H29" s="108"/>
    </row>
    <row r="30" spans="1:9" s="8" customFormat="1" ht="24" x14ac:dyDescent="0.55000000000000004">
      <c r="B30" s="108"/>
      <c r="C30" s="108"/>
      <c r="D30" s="108"/>
      <c r="E30" s="108"/>
      <c r="F30" s="108"/>
      <c r="G30" s="108"/>
      <c r="H30" s="108"/>
    </row>
    <row r="31" spans="1:9" s="10" customFormat="1" ht="24" x14ac:dyDescent="0.55000000000000004">
      <c r="A31" s="163"/>
      <c r="B31" s="217" t="s">
        <v>92</v>
      </c>
      <c r="C31" s="217"/>
      <c r="D31" s="217"/>
      <c r="E31" s="217"/>
      <c r="F31" s="217"/>
      <c r="G31" s="217"/>
      <c r="H31" s="217"/>
      <c r="I31" s="163"/>
    </row>
    <row r="32" spans="1:9" s="8" customFormat="1" ht="24" x14ac:dyDescent="0.55000000000000004">
      <c r="B32" s="108"/>
      <c r="C32" s="108"/>
      <c r="D32" s="108"/>
      <c r="E32" s="108"/>
      <c r="F32" s="108"/>
      <c r="G32" s="108"/>
      <c r="H32" s="108"/>
    </row>
    <row r="33" spans="1:10" s="8" customFormat="1" ht="24" x14ac:dyDescent="0.55000000000000004">
      <c r="B33" s="13"/>
      <c r="C33" s="13" t="s">
        <v>181</v>
      </c>
      <c r="D33" s="13"/>
      <c r="E33" s="13"/>
      <c r="F33" s="13"/>
      <c r="G33" s="13"/>
      <c r="H33" s="13"/>
      <c r="I33" s="13"/>
      <c r="J33" s="13"/>
    </row>
    <row r="34" spans="1:10" s="8" customFormat="1" ht="24" x14ac:dyDescent="0.55000000000000004">
      <c r="B34" s="13" t="s">
        <v>110</v>
      </c>
      <c r="C34" s="13"/>
      <c r="D34" s="13"/>
      <c r="E34" s="13"/>
      <c r="F34" s="13"/>
      <c r="G34" s="13"/>
      <c r="H34" s="13"/>
      <c r="I34" s="13"/>
      <c r="J34" s="13"/>
    </row>
    <row r="35" spans="1:10" s="8" customFormat="1" ht="24" x14ac:dyDescent="0.55000000000000004">
      <c r="B35" s="13" t="s">
        <v>182</v>
      </c>
      <c r="C35" s="13"/>
      <c r="D35" s="13"/>
      <c r="E35" s="13"/>
      <c r="F35" s="13"/>
      <c r="G35" s="13"/>
      <c r="H35" s="13"/>
      <c r="I35" s="13"/>
      <c r="J35" s="13"/>
    </row>
    <row r="36" spans="1:10" s="8" customFormat="1" ht="24" x14ac:dyDescent="0.55000000000000004">
      <c r="A36" s="180"/>
      <c r="B36" s="180"/>
      <c r="C36" s="180"/>
      <c r="D36" s="180"/>
      <c r="E36" s="180"/>
      <c r="F36" s="180"/>
      <c r="G36" s="13"/>
      <c r="H36" s="13"/>
    </row>
    <row r="37" spans="1:10" s="8" customFormat="1" ht="24" x14ac:dyDescent="0.55000000000000004">
      <c r="B37" s="13"/>
      <c r="C37" s="13"/>
      <c r="D37" s="13"/>
      <c r="E37" s="13"/>
      <c r="F37" s="13"/>
      <c r="G37" s="13"/>
      <c r="H37" s="13"/>
      <c r="I37" s="13"/>
      <c r="J37" s="13"/>
    </row>
    <row r="38" spans="1:10" s="8" customFormat="1" ht="24" x14ac:dyDescent="0.55000000000000004">
      <c r="B38" s="13"/>
      <c r="C38" s="13"/>
      <c r="D38" s="13"/>
      <c r="E38" s="13"/>
      <c r="F38" s="13"/>
      <c r="G38" s="13"/>
      <c r="H38" s="13"/>
      <c r="I38" s="13"/>
      <c r="J38" s="13"/>
    </row>
    <row r="39" spans="1:10" s="10" customFormat="1" ht="24" x14ac:dyDescent="0.55000000000000004">
      <c r="B39" s="181"/>
      <c r="C39" s="181"/>
      <c r="D39" s="181"/>
      <c r="E39" s="181"/>
      <c r="F39" s="182"/>
      <c r="G39" s="182"/>
      <c r="H39" s="183"/>
    </row>
  </sheetData>
  <mergeCells count="44">
    <mergeCell ref="B10:E10"/>
    <mergeCell ref="B11:E11"/>
    <mergeCell ref="B13:E13"/>
    <mergeCell ref="B1:H1"/>
    <mergeCell ref="B5:E6"/>
    <mergeCell ref="F5:F6"/>
    <mergeCell ref="G5:G6"/>
    <mergeCell ref="H5:H6"/>
    <mergeCell ref="B8:E8"/>
    <mergeCell ref="F8:F9"/>
    <mergeCell ref="G8:G9"/>
    <mergeCell ref="H8:H9"/>
    <mergeCell ref="B9:E9"/>
    <mergeCell ref="B16:E16"/>
    <mergeCell ref="B17:E17"/>
    <mergeCell ref="B14:E14"/>
    <mergeCell ref="B15:E15"/>
    <mergeCell ref="B19:E19"/>
    <mergeCell ref="F19:F20"/>
    <mergeCell ref="G19:G20"/>
    <mergeCell ref="H19:H20"/>
    <mergeCell ref="B20:E20"/>
    <mergeCell ref="G22:G23"/>
    <mergeCell ref="H22:H23"/>
    <mergeCell ref="B23:E23"/>
    <mergeCell ref="B22:E22"/>
    <mergeCell ref="F22:F23"/>
    <mergeCell ref="B21:E21"/>
    <mergeCell ref="B24:E24"/>
    <mergeCell ref="B25:E25"/>
    <mergeCell ref="B28:E28"/>
    <mergeCell ref="B31:H31"/>
    <mergeCell ref="F11:F12"/>
    <mergeCell ref="G11:G12"/>
    <mergeCell ref="H11:H12"/>
    <mergeCell ref="B12:E12"/>
    <mergeCell ref="F14:F15"/>
    <mergeCell ref="G14:G15"/>
    <mergeCell ref="H14:H15"/>
    <mergeCell ref="B26:E26"/>
    <mergeCell ref="B27:E27"/>
    <mergeCell ref="F25:F26"/>
    <mergeCell ref="G25:G26"/>
    <mergeCell ref="H25:H26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12</xdr:col>
                <xdr:colOff>76200</xdr:colOff>
                <xdr:row>47</xdr:row>
                <xdr:rowOff>38100</xdr:rowOff>
              </from>
              <to>
                <xdr:col>12</xdr:col>
                <xdr:colOff>209550</xdr:colOff>
                <xdr:row>47</xdr:row>
                <xdr:rowOff>190500</xdr:rowOff>
              </to>
            </anchor>
          </objectPr>
        </oleObject>
      </mc:Choice>
      <mc:Fallback>
        <oleObject progId="Equation.3" shapeId="8194" r:id="rId4"/>
      </mc:Fallback>
    </mc:AlternateContent>
    <mc:AlternateContent xmlns:mc="http://schemas.openxmlformats.org/markup-compatibility/2006">
      <mc:Choice Requires="x14">
        <oleObject progId="Equation.3" shapeId="8196" r:id="rId6">
          <objectPr defaultSize="0" autoPict="0" r:id="rId5">
            <anchor moveWithCells="1" sizeWithCells="1">
              <from>
                <xdr:col>11</xdr:col>
                <xdr:colOff>123825</xdr:colOff>
                <xdr:row>43</xdr:row>
                <xdr:rowOff>161925</xdr:rowOff>
              </from>
              <to>
                <xdr:col>11</xdr:col>
                <xdr:colOff>257175</xdr:colOff>
                <xdr:row>44</xdr:row>
                <xdr:rowOff>19050</xdr:rowOff>
              </to>
            </anchor>
          </objectPr>
        </oleObject>
      </mc:Choice>
      <mc:Fallback>
        <oleObject progId="Equation.3" shapeId="8196" r:id="rId6"/>
      </mc:Fallback>
    </mc:AlternateContent>
    <mc:AlternateContent xmlns:mc="http://schemas.openxmlformats.org/markup-compatibility/2006">
      <mc:Choice Requires="x14">
        <oleObject progId="Equation.3" shapeId="8197" r:id="rId7">
          <objectPr defaultSize="0" autoPict="0" r:id="rId5">
            <anchor moveWithCells="1" sizeWithCells="1">
              <from>
                <xdr:col>5</xdr:col>
                <xdr:colOff>238125</xdr:colOff>
                <xdr:row>4</xdr:row>
                <xdr:rowOff>219075</xdr:rowOff>
              </from>
              <to>
                <xdr:col>5</xdr:col>
                <xdr:colOff>390525</xdr:colOff>
                <xdr:row>5</xdr:row>
                <xdr:rowOff>85725</xdr:rowOff>
              </to>
            </anchor>
          </objectPr>
        </oleObject>
      </mc:Choice>
      <mc:Fallback>
        <oleObject progId="Equation.3" shapeId="8197" r:id="rId7"/>
      </mc:Fallback>
    </mc:AlternateContent>
    <mc:AlternateContent xmlns:mc="http://schemas.openxmlformats.org/markup-compatibility/2006">
      <mc:Choice Requires="x14">
        <oleObject progId="Equation.3" shapeId="8199" r:id="rId8">
          <objectPr defaultSize="0" autoPict="0" r:id="rId5">
            <anchor moveWithCells="1" sizeWithCells="1">
              <from>
                <xdr:col>13</xdr:col>
                <xdr:colOff>28575</xdr:colOff>
                <xdr:row>49</xdr:row>
                <xdr:rowOff>247650</xdr:rowOff>
              </from>
              <to>
                <xdr:col>13</xdr:col>
                <xdr:colOff>161925</xdr:colOff>
                <xdr:row>50</xdr:row>
                <xdr:rowOff>104775</xdr:rowOff>
              </to>
            </anchor>
          </objectPr>
        </oleObject>
      </mc:Choice>
      <mc:Fallback>
        <oleObject progId="Equation.3" shapeId="8199" r:id="rId8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31816-2347-42CD-A7C0-0266F6DF5BBB}">
  <dimension ref="A1:I53"/>
  <sheetViews>
    <sheetView workbookViewId="0">
      <selection activeCell="A4" sqref="A4"/>
    </sheetView>
  </sheetViews>
  <sheetFormatPr defaultRowHeight="14.25" x14ac:dyDescent="0.2"/>
  <cols>
    <col min="2" max="2" width="5.875" customWidth="1"/>
    <col min="6" max="6" width="40.625" customWidth="1"/>
    <col min="7" max="7" width="7" customWidth="1"/>
    <col min="9" max="9" width="9" customWidth="1"/>
  </cols>
  <sheetData>
    <row r="1" spans="1:9" s="111" customFormat="1" ht="24" x14ac:dyDescent="0.55000000000000004">
      <c r="B1" s="288">
        <v>6</v>
      </c>
      <c r="C1" s="288"/>
      <c r="D1" s="288"/>
      <c r="E1" s="288"/>
      <c r="F1" s="288"/>
      <c r="G1" s="288"/>
      <c r="H1" s="68"/>
      <c r="I1" s="68"/>
    </row>
    <row r="2" spans="1:9" x14ac:dyDescent="0.2">
      <c r="A2" s="88"/>
      <c r="B2" s="88"/>
      <c r="C2" s="88"/>
      <c r="D2" s="88"/>
      <c r="E2" s="88"/>
      <c r="F2" s="88"/>
      <c r="G2" s="88"/>
      <c r="H2" s="88"/>
      <c r="I2" s="88"/>
    </row>
    <row r="4" spans="1:9" s="44" customFormat="1" ht="24" x14ac:dyDescent="0.55000000000000004">
      <c r="A4" s="44" t="s">
        <v>196</v>
      </c>
    </row>
    <row r="5" spans="1:9" s="44" customFormat="1" ht="24" x14ac:dyDescent="0.55000000000000004">
      <c r="B5" s="44" t="s">
        <v>119</v>
      </c>
    </row>
    <row r="6" spans="1:9" s="8" customFormat="1" ht="24" x14ac:dyDescent="0.55000000000000004">
      <c r="B6" s="83" t="s">
        <v>40</v>
      </c>
      <c r="C6" s="292" t="s">
        <v>6</v>
      </c>
      <c r="D6" s="293"/>
      <c r="E6" s="293"/>
      <c r="F6" s="294"/>
      <c r="G6" s="83" t="s">
        <v>41</v>
      </c>
    </row>
    <row r="7" spans="1:9" s="8" customFormat="1" ht="24" x14ac:dyDescent="0.55000000000000004">
      <c r="B7" s="271">
        <v>1</v>
      </c>
      <c r="C7" s="91" t="s">
        <v>170</v>
      </c>
      <c r="D7" s="128"/>
      <c r="E7" s="128"/>
      <c r="F7" s="129"/>
      <c r="G7" s="271">
        <v>7</v>
      </c>
    </row>
    <row r="8" spans="1:9" s="8" customFormat="1" ht="24" x14ac:dyDescent="0.55000000000000004">
      <c r="B8" s="272"/>
      <c r="C8" s="85" t="s">
        <v>172</v>
      </c>
      <c r="D8" s="126"/>
      <c r="E8" s="126"/>
      <c r="F8" s="127"/>
      <c r="G8" s="272"/>
    </row>
    <row r="9" spans="1:9" s="8" customFormat="1" ht="24" x14ac:dyDescent="0.55000000000000004">
      <c r="B9" s="191">
        <v>2</v>
      </c>
      <c r="C9" s="187" t="s">
        <v>155</v>
      </c>
      <c r="D9" s="118"/>
      <c r="E9" s="118"/>
      <c r="F9" s="119"/>
      <c r="G9" s="87">
        <v>2</v>
      </c>
    </row>
    <row r="10" spans="1:9" s="8" customFormat="1" ht="24" x14ac:dyDescent="0.55000000000000004">
      <c r="B10" s="94">
        <v>3</v>
      </c>
      <c r="C10" s="91" t="s">
        <v>117</v>
      </c>
      <c r="D10" s="90"/>
      <c r="E10" s="90"/>
      <c r="F10" s="93"/>
      <c r="G10" s="94">
        <v>1</v>
      </c>
    </row>
    <row r="11" spans="1:9" s="8" customFormat="1" ht="24" x14ac:dyDescent="0.55000000000000004">
      <c r="B11" s="191">
        <v>4</v>
      </c>
      <c r="C11" s="91" t="s">
        <v>118</v>
      </c>
      <c r="D11" s="90"/>
      <c r="E11" s="90"/>
      <c r="F11" s="93"/>
      <c r="G11" s="94">
        <v>1</v>
      </c>
    </row>
    <row r="12" spans="1:9" s="8" customFormat="1" ht="24" x14ac:dyDescent="0.55000000000000004">
      <c r="B12" s="94">
        <v>5</v>
      </c>
      <c r="C12" s="91" t="s">
        <v>169</v>
      </c>
      <c r="D12" s="90"/>
      <c r="E12" s="90"/>
      <c r="F12" s="93"/>
      <c r="G12" s="94">
        <v>1</v>
      </c>
    </row>
    <row r="13" spans="1:9" s="8" customFormat="1" ht="24" x14ac:dyDescent="0.55000000000000004">
      <c r="B13" s="191">
        <v>6</v>
      </c>
      <c r="C13" s="91" t="s">
        <v>128</v>
      </c>
      <c r="D13" s="90"/>
      <c r="E13" s="90"/>
      <c r="F13" s="93"/>
      <c r="G13" s="94">
        <v>1</v>
      </c>
    </row>
    <row r="14" spans="1:9" s="8" customFormat="1" ht="24" x14ac:dyDescent="0.55000000000000004">
      <c r="B14" s="94">
        <v>7</v>
      </c>
      <c r="C14" s="92" t="s">
        <v>129</v>
      </c>
      <c r="D14" s="101"/>
      <c r="E14" s="101"/>
      <c r="F14" s="102"/>
      <c r="G14" s="87">
        <v>1</v>
      </c>
    </row>
    <row r="15" spans="1:9" s="8" customFormat="1" ht="24" x14ac:dyDescent="0.55000000000000004">
      <c r="B15" s="191">
        <v>8</v>
      </c>
      <c r="C15" s="187" t="s">
        <v>132</v>
      </c>
      <c r="D15" s="118"/>
      <c r="E15" s="118"/>
      <c r="F15" s="119"/>
      <c r="G15" s="87">
        <v>1</v>
      </c>
    </row>
    <row r="16" spans="1:9" s="8" customFormat="1" ht="24" x14ac:dyDescent="0.55000000000000004">
      <c r="B16" s="94">
        <v>9</v>
      </c>
      <c r="C16" s="187" t="s">
        <v>137</v>
      </c>
      <c r="D16" s="118"/>
      <c r="E16" s="118"/>
      <c r="F16" s="119"/>
      <c r="G16" s="87">
        <v>1</v>
      </c>
    </row>
    <row r="17" spans="2:7" s="8" customFormat="1" ht="24" x14ac:dyDescent="0.55000000000000004">
      <c r="B17" s="191">
        <v>10</v>
      </c>
      <c r="C17" s="187" t="s">
        <v>138</v>
      </c>
      <c r="D17" s="118"/>
      <c r="E17" s="118"/>
      <c r="F17" s="119"/>
      <c r="G17" s="87">
        <v>1</v>
      </c>
    </row>
    <row r="18" spans="2:7" s="8" customFormat="1" ht="24" x14ac:dyDescent="0.55000000000000004">
      <c r="B18" s="94">
        <v>11</v>
      </c>
      <c r="C18" s="187" t="s">
        <v>139</v>
      </c>
      <c r="D18" s="118"/>
      <c r="E18" s="118"/>
      <c r="F18" s="119"/>
      <c r="G18" s="87">
        <v>1</v>
      </c>
    </row>
    <row r="19" spans="2:7" s="8" customFormat="1" ht="24" x14ac:dyDescent="0.55000000000000004">
      <c r="B19" s="191">
        <v>12</v>
      </c>
      <c r="C19" s="295" t="s">
        <v>141</v>
      </c>
      <c r="D19" s="296"/>
      <c r="E19" s="296"/>
      <c r="F19" s="297"/>
      <c r="G19" s="87">
        <v>1</v>
      </c>
    </row>
    <row r="20" spans="2:7" s="8" customFormat="1" ht="24" x14ac:dyDescent="0.55000000000000004">
      <c r="B20" s="94">
        <v>13</v>
      </c>
      <c r="C20" s="187" t="s">
        <v>144</v>
      </c>
      <c r="D20" s="118"/>
      <c r="E20" s="118"/>
      <c r="F20" s="119"/>
      <c r="G20" s="87">
        <v>1</v>
      </c>
    </row>
    <row r="21" spans="2:7" s="8" customFormat="1" ht="24" x14ac:dyDescent="0.55000000000000004">
      <c r="B21" s="191">
        <v>14</v>
      </c>
      <c r="C21" s="187" t="s">
        <v>145</v>
      </c>
      <c r="D21" s="118"/>
      <c r="E21" s="118"/>
      <c r="F21" s="119"/>
      <c r="G21" s="87">
        <v>1</v>
      </c>
    </row>
    <row r="22" spans="2:7" s="8" customFormat="1" ht="24" x14ac:dyDescent="0.55000000000000004">
      <c r="B22" s="94">
        <v>15</v>
      </c>
      <c r="C22" s="187" t="s">
        <v>147</v>
      </c>
      <c r="D22" s="118"/>
      <c r="E22" s="118"/>
      <c r="F22" s="119"/>
      <c r="G22" s="87">
        <v>1</v>
      </c>
    </row>
    <row r="23" spans="2:7" s="8" customFormat="1" ht="24" x14ac:dyDescent="0.55000000000000004">
      <c r="B23" s="191">
        <v>16</v>
      </c>
      <c r="C23" s="187" t="s">
        <v>148</v>
      </c>
      <c r="D23" s="118"/>
      <c r="E23" s="118"/>
      <c r="F23" s="119"/>
      <c r="G23" s="87">
        <v>1</v>
      </c>
    </row>
    <row r="24" spans="2:7" s="8" customFormat="1" ht="24" x14ac:dyDescent="0.55000000000000004">
      <c r="B24" s="94">
        <v>17</v>
      </c>
      <c r="C24" s="187" t="s">
        <v>149</v>
      </c>
      <c r="D24" s="118"/>
      <c r="E24" s="118"/>
      <c r="F24" s="119"/>
      <c r="G24" s="87">
        <v>1</v>
      </c>
    </row>
    <row r="25" spans="2:7" s="8" customFormat="1" ht="24" x14ac:dyDescent="0.55000000000000004">
      <c r="B25" s="191">
        <v>18</v>
      </c>
      <c r="C25" s="187" t="s">
        <v>171</v>
      </c>
      <c r="D25" s="118"/>
      <c r="E25" s="118"/>
      <c r="F25" s="119"/>
      <c r="G25" s="87">
        <v>1</v>
      </c>
    </row>
    <row r="26" spans="2:7" s="8" customFormat="1" ht="24" x14ac:dyDescent="0.55000000000000004">
      <c r="B26" s="94">
        <v>19</v>
      </c>
      <c r="C26" s="187" t="s">
        <v>151</v>
      </c>
      <c r="D26" s="118"/>
      <c r="E26" s="118"/>
      <c r="F26" s="119"/>
      <c r="G26" s="87">
        <v>1</v>
      </c>
    </row>
    <row r="27" spans="2:7" s="8" customFormat="1" ht="24" x14ac:dyDescent="0.55000000000000004">
      <c r="B27" s="191">
        <v>20</v>
      </c>
      <c r="C27" s="187" t="s">
        <v>152</v>
      </c>
      <c r="D27" s="118"/>
      <c r="E27" s="118"/>
      <c r="F27" s="119"/>
      <c r="G27" s="87">
        <v>1</v>
      </c>
    </row>
    <row r="28" spans="2:7" s="8" customFormat="1" ht="24" x14ac:dyDescent="0.55000000000000004">
      <c r="B28" s="94">
        <v>21</v>
      </c>
      <c r="C28" s="187" t="s">
        <v>153</v>
      </c>
      <c r="D28" s="118"/>
      <c r="E28" s="118"/>
      <c r="F28" s="119"/>
      <c r="G28" s="87">
        <v>1</v>
      </c>
    </row>
    <row r="29" spans="2:7" s="8" customFormat="1" ht="24" x14ac:dyDescent="0.55000000000000004">
      <c r="B29" s="191">
        <v>22</v>
      </c>
      <c r="C29" s="187" t="s">
        <v>154</v>
      </c>
      <c r="D29" s="118"/>
      <c r="E29" s="118"/>
      <c r="F29" s="119"/>
      <c r="G29" s="87">
        <v>1</v>
      </c>
    </row>
    <row r="30" spans="2:7" s="8" customFormat="1" ht="24" x14ac:dyDescent="0.55000000000000004">
      <c r="B30" s="94">
        <v>23</v>
      </c>
      <c r="C30" s="187" t="s">
        <v>161</v>
      </c>
      <c r="D30" s="118"/>
      <c r="E30" s="118"/>
      <c r="F30" s="119"/>
      <c r="G30" s="87">
        <v>1</v>
      </c>
    </row>
    <row r="31" spans="2:7" s="8" customFormat="1" ht="24" x14ac:dyDescent="0.55000000000000004">
      <c r="B31" s="191">
        <v>24</v>
      </c>
      <c r="C31" s="187" t="s">
        <v>162</v>
      </c>
      <c r="D31" s="118"/>
      <c r="E31" s="118"/>
      <c r="F31" s="119"/>
      <c r="G31" s="87">
        <v>1</v>
      </c>
    </row>
    <row r="32" spans="2:7" s="8" customFormat="1" ht="24" x14ac:dyDescent="0.55000000000000004">
      <c r="B32" s="289" t="s">
        <v>5</v>
      </c>
      <c r="C32" s="290"/>
      <c r="D32" s="290"/>
      <c r="E32" s="290"/>
      <c r="F32" s="291"/>
      <c r="G32" s="83">
        <f>SUM(G7:G31)</f>
        <v>31</v>
      </c>
    </row>
    <row r="34" spans="2:9" s="111" customFormat="1" ht="24" x14ac:dyDescent="0.55000000000000004">
      <c r="B34" s="288">
        <v>7</v>
      </c>
      <c r="C34" s="288"/>
      <c r="D34" s="288"/>
      <c r="E34" s="288"/>
      <c r="F34" s="288"/>
      <c r="G34" s="288"/>
      <c r="H34" s="68"/>
      <c r="I34" s="68"/>
    </row>
    <row r="35" spans="2:9" s="111" customFormat="1" ht="24" x14ac:dyDescent="0.55000000000000004">
      <c r="B35" s="125"/>
      <c r="C35" s="125"/>
      <c r="D35" s="125"/>
      <c r="E35" s="125"/>
      <c r="F35" s="125"/>
      <c r="G35" s="125"/>
      <c r="H35" s="68"/>
      <c r="I35" s="68"/>
    </row>
    <row r="36" spans="2:9" s="44" customFormat="1" ht="24" x14ac:dyDescent="0.55000000000000004">
      <c r="B36" s="44" t="s">
        <v>120</v>
      </c>
    </row>
    <row r="37" spans="2:9" s="8" customFormat="1" ht="24" x14ac:dyDescent="0.55000000000000004">
      <c r="B37" s="83" t="s">
        <v>40</v>
      </c>
      <c r="C37" s="292" t="s">
        <v>6</v>
      </c>
      <c r="D37" s="293"/>
      <c r="E37" s="293"/>
      <c r="F37" s="294"/>
      <c r="G37" s="83" t="s">
        <v>41</v>
      </c>
    </row>
    <row r="38" spans="2:9" s="8" customFormat="1" ht="24" x14ac:dyDescent="0.55000000000000004">
      <c r="B38" s="122">
        <v>1</v>
      </c>
      <c r="C38" s="92" t="s">
        <v>173</v>
      </c>
      <c r="D38" s="101"/>
      <c r="E38" s="101"/>
      <c r="F38" s="102"/>
      <c r="G38" s="123">
        <v>1</v>
      </c>
    </row>
    <row r="39" spans="2:9" s="8" customFormat="1" ht="24" x14ac:dyDescent="0.55000000000000004">
      <c r="B39" s="94">
        <v>2</v>
      </c>
      <c r="C39" s="105" t="s">
        <v>126</v>
      </c>
      <c r="D39" s="103"/>
      <c r="E39" s="103"/>
      <c r="F39" s="104"/>
      <c r="G39" s="94">
        <v>1</v>
      </c>
    </row>
    <row r="40" spans="2:9" s="8" customFormat="1" ht="24" x14ac:dyDescent="0.55000000000000004">
      <c r="B40" s="122">
        <v>3</v>
      </c>
      <c r="C40" s="92" t="s">
        <v>130</v>
      </c>
      <c r="D40" s="101"/>
      <c r="E40" s="101"/>
      <c r="F40" s="102"/>
      <c r="G40" s="123">
        <v>1</v>
      </c>
    </row>
    <row r="41" spans="2:9" s="8" customFormat="1" ht="24" x14ac:dyDescent="0.55000000000000004">
      <c r="B41" s="94">
        <v>4</v>
      </c>
      <c r="C41" s="105" t="s">
        <v>134</v>
      </c>
      <c r="D41" s="103"/>
      <c r="E41" s="103"/>
      <c r="F41" s="104"/>
      <c r="G41" s="94">
        <v>1</v>
      </c>
    </row>
    <row r="42" spans="2:9" s="8" customFormat="1" ht="24" x14ac:dyDescent="0.55000000000000004">
      <c r="B42" s="94">
        <v>5</v>
      </c>
      <c r="C42" s="91" t="s">
        <v>135</v>
      </c>
      <c r="D42" s="90"/>
      <c r="E42" s="90"/>
      <c r="F42" s="93"/>
      <c r="G42" s="94">
        <v>1</v>
      </c>
    </row>
    <row r="43" spans="2:9" s="8" customFormat="1" ht="24" x14ac:dyDescent="0.55000000000000004">
      <c r="B43" s="298">
        <v>6</v>
      </c>
      <c r="C43" s="91" t="s">
        <v>142</v>
      </c>
      <c r="D43" s="120"/>
      <c r="E43" s="120"/>
      <c r="F43" s="121"/>
      <c r="G43" s="271">
        <v>1</v>
      </c>
    </row>
    <row r="44" spans="2:9" s="8" customFormat="1" ht="24" x14ac:dyDescent="0.55000000000000004">
      <c r="B44" s="299"/>
      <c r="C44" s="85" t="s">
        <v>143</v>
      </c>
      <c r="D44" s="118"/>
      <c r="E44" s="118"/>
      <c r="F44" s="119"/>
      <c r="G44" s="272"/>
    </row>
    <row r="45" spans="2:9" s="8" customFormat="1" ht="24" x14ac:dyDescent="0.55000000000000004">
      <c r="B45" s="94">
        <v>7</v>
      </c>
      <c r="C45" s="105" t="s">
        <v>150</v>
      </c>
      <c r="D45" s="103"/>
      <c r="E45" s="103"/>
      <c r="F45" s="104"/>
      <c r="G45" s="94">
        <v>1</v>
      </c>
    </row>
    <row r="46" spans="2:9" s="8" customFormat="1" ht="24" x14ac:dyDescent="0.55000000000000004">
      <c r="B46" s="94">
        <v>8</v>
      </c>
      <c r="C46" s="91" t="s">
        <v>156</v>
      </c>
      <c r="D46" s="90"/>
      <c r="E46" s="90"/>
      <c r="F46" s="93"/>
      <c r="G46" s="94">
        <v>1</v>
      </c>
    </row>
    <row r="47" spans="2:9" s="8" customFormat="1" ht="24" x14ac:dyDescent="0.55000000000000004">
      <c r="B47" s="298">
        <v>9</v>
      </c>
      <c r="C47" s="91" t="s">
        <v>157</v>
      </c>
      <c r="D47" s="120"/>
      <c r="E47" s="120"/>
      <c r="F47" s="121"/>
      <c r="G47" s="271">
        <v>1</v>
      </c>
    </row>
    <row r="48" spans="2:9" s="8" customFormat="1" ht="24" x14ac:dyDescent="0.55000000000000004">
      <c r="B48" s="300"/>
      <c r="C48" s="105" t="s">
        <v>158</v>
      </c>
      <c r="D48" s="103"/>
      <c r="E48" s="103"/>
      <c r="F48" s="104"/>
      <c r="G48" s="266"/>
    </row>
    <row r="49" spans="2:7" s="8" customFormat="1" ht="24" x14ac:dyDescent="0.55000000000000004">
      <c r="B49" s="300"/>
      <c r="C49" s="105" t="s">
        <v>159</v>
      </c>
      <c r="D49" s="103"/>
      <c r="E49" s="103"/>
      <c r="F49" s="104"/>
      <c r="G49" s="266"/>
    </row>
    <row r="50" spans="2:7" s="8" customFormat="1" ht="24" x14ac:dyDescent="0.55000000000000004">
      <c r="B50" s="299"/>
      <c r="C50" s="85" t="s">
        <v>160</v>
      </c>
      <c r="D50" s="118"/>
      <c r="E50" s="118"/>
      <c r="F50" s="119"/>
      <c r="G50" s="272"/>
    </row>
    <row r="51" spans="2:7" s="8" customFormat="1" ht="24" x14ac:dyDescent="0.55000000000000004">
      <c r="B51" s="271">
        <v>10</v>
      </c>
      <c r="C51" s="105" t="s">
        <v>163</v>
      </c>
      <c r="D51" s="103"/>
      <c r="E51" s="103"/>
      <c r="F51" s="104"/>
      <c r="G51" s="271">
        <v>1</v>
      </c>
    </row>
    <row r="52" spans="2:7" s="8" customFormat="1" ht="24" x14ac:dyDescent="0.55000000000000004">
      <c r="B52" s="272"/>
      <c r="C52" s="85" t="s">
        <v>164</v>
      </c>
      <c r="D52" s="126"/>
      <c r="E52" s="126"/>
      <c r="F52" s="127"/>
      <c r="G52" s="272"/>
    </row>
    <row r="53" spans="2:7" s="8" customFormat="1" ht="24" x14ac:dyDescent="0.55000000000000004">
      <c r="B53" s="289" t="s">
        <v>5</v>
      </c>
      <c r="C53" s="290"/>
      <c r="D53" s="290"/>
      <c r="E53" s="290"/>
      <c r="F53" s="291"/>
      <c r="G53" s="83">
        <f>SUM(G38:G52)</f>
        <v>10</v>
      </c>
    </row>
  </sheetData>
  <mergeCells count="15">
    <mergeCell ref="B1:G1"/>
    <mergeCell ref="B32:F32"/>
    <mergeCell ref="C6:F6"/>
    <mergeCell ref="C37:F37"/>
    <mergeCell ref="B53:F53"/>
    <mergeCell ref="C19:F19"/>
    <mergeCell ref="B43:B44"/>
    <mergeCell ref="G43:G44"/>
    <mergeCell ref="B47:B50"/>
    <mergeCell ref="G47:G50"/>
    <mergeCell ref="B51:B52"/>
    <mergeCell ref="G51:G52"/>
    <mergeCell ref="B7:B8"/>
    <mergeCell ref="G7:G8"/>
    <mergeCell ref="B34:G34"/>
  </mergeCells>
  <pageMargins left="0.70866141732283472" right="0" top="0.74803149606299213" bottom="0.74803149606299213" header="0.31496062992125984" footer="0.31496062992125984"/>
  <pageSetup paperSize="9" scale="9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837CB-72A2-445E-9C07-19EA6A15F0FC}">
  <dimension ref="A1:I29"/>
  <sheetViews>
    <sheetView tabSelected="1" zoomScaleNormal="100" workbookViewId="0">
      <selection activeCell="B10" sqref="B10:F10"/>
    </sheetView>
  </sheetViews>
  <sheetFormatPr defaultRowHeight="14.25" x14ac:dyDescent="0.2"/>
  <cols>
    <col min="2" max="2" width="5.875" customWidth="1"/>
    <col min="6" max="6" width="38.25" customWidth="1"/>
    <col min="7" max="7" width="7" customWidth="1"/>
  </cols>
  <sheetData>
    <row r="1" spans="1:9" s="111" customFormat="1" ht="24" x14ac:dyDescent="0.55000000000000004">
      <c r="B1" s="288">
        <v>8</v>
      </c>
      <c r="C1" s="288"/>
      <c r="D1" s="288"/>
      <c r="E1" s="288"/>
      <c r="F1" s="288"/>
      <c r="G1" s="288"/>
      <c r="H1" s="68"/>
      <c r="I1" s="68"/>
    </row>
    <row r="2" spans="1:9" x14ac:dyDescent="0.2">
      <c r="A2" s="89"/>
      <c r="B2" s="89"/>
      <c r="C2" s="89"/>
      <c r="D2" s="89"/>
      <c r="E2" s="89"/>
      <c r="F2" s="89"/>
      <c r="G2" s="89"/>
      <c r="H2" s="89"/>
      <c r="I2" s="89"/>
    </row>
    <row r="4" spans="1:9" s="44" customFormat="1" ht="24" x14ac:dyDescent="0.55000000000000004">
      <c r="A4" s="44" t="s">
        <v>195</v>
      </c>
    </row>
    <row r="5" spans="1:9" s="44" customFormat="1" ht="24" x14ac:dyDescent="0.55000000000000004">
      <c r="B5" s="44" t="s">
        <v>121</v>
      </c>
    </row>
    <row r="6" spans="1:9" s="8" customFormat="1" ht="24" x14ac:dyDescent="0.55000000000000004">
      <c r="B6" s="83" t="s">
        <v>40</v>
      </c>
      <c r="C6" s="289" t="s">
        <v>6</v>
      </c>
      <c r="D6" s="302"/>
      <c r="E6" s="302"/>
      <c r="F6" s="303"/>
      <c r="G6" s="83" t="s">
        <v>41</v>
      </c>
    </row>
    <row r="7" spans="1:9" s="8" customFormat="1" ht="24" x14ac:dyDescent="0.55000000000000004">
      <c r="B7" s="94">
        <v>1</v>
      </c>
      <c r="C7" s="8" t="s">
        <v>131</v>
      </c>
      <c r="D7" s="103"/>
      <c r="E7" s="103"/>
      <c r="F7" s="104"/>
      <c r="G7" s="94">
        <v>1</v>
      </c>
    </row>
    <row r="8" spans="1:9" s="8" customFormat="1" ht="24" x14ac:dyDescent="0.55000000000000004">
      <c r="B8" s="94">
        <v>2</v>
      </c>
      <c r="C8" s="92" t="s">
        <v>136</v>
      </c>
      <c r="D8" s="120"/>
      <c r="E8" s="120"/>
      <c r="F8" s="121"/>
      <c r="G8" s="94">
        <v>1</v>
      </c>
    </row>
    <row r="9" spans="1:9" s="8" customFormat="1" ht="24" x14ac:dyDescent="0.55000000000000004">
      <c r="B9" s="191">
        <v>3</v>
      </c>
      <c r="C9" s="190" t="s">
        <v>174</v>
      </c>
      <c r="D9" s="188"/>
      <c r="E9" s="188"/>
      <c r="F9" s="189"/>
      <c r="G9" s="94">
        <v>1</v>
      </c>
    </row>
    <row r="10" spans="1:9" s="8" customFormat="1" ht="24" x14ac:dyDescent="0.55000000000000004">
      <c r="B10" s="304" t="s">
        <v>5</v>
      </c>
      <c r="C10" s="290"/>
      <c r="D10" s="290"/>
      <c r="E10" s="290"/>
      <c r="F10" s="291"/>
      <c r="G10" s="83">
        <f>SUM(G7:G9)</f>
        <v>3</v>
      </c>
    </row>
    <row r="12" spans="1:9" s="44" customFormat="1" ht="24" x14ac:dyDescent="0.55000000000000004">
      <c r="B12" s="44" t="s">
        <v>122</v>
      </c>
    </row>
    <row r="13" spans="1:9" s="8" customFormat="1" ht="24" x14ac:dyDescent="0.55000000000000004">
      <c r="B13" s="83" t="s">
        <v>40</v>
      </c>
      <c r="C13" s="292" t="s">
        <v>6</v>
      </c>
      <c r="D13" s="293"/>
      <c r="E13" s="293"/>
      <c r="F13" s="294"/>
      <c r="G13" s="83" t="s">
        <v>41</v>
      </c>
    </row>
    <row r="14" spans="1:9" s="8" customFormat="1" ht="24" x14ac:dyDescent="0.55000000000000004">
      <c r="B14" s="94">
        <v>1</v>
      </c>
      <c r="C14" s="91" t="s">
        <v>133</v>
      </c>
      <c r="D14" s="120"/>
      <c r="E14" s="120"/>
      <c r="F14" s="121"/>
      <c r="G14" s="94">
        <v>3</v>
      </c>
    </row>
    <row r="15" spans="1:9" s="8" customFormat="1" ht="24" x14ac:dyDescent="0.55000000000000004">
      <c r="B15" s="122">
        <v>2</v>
      </c>
      <c r="C15" s="91" t="s">
        <v>123</v>
      </c>
      <c r="D15" s="101"/>
      <c r="E15" s="101"/>
      <c r="F15" s="102"/>
      <c r="G15" s="123">
        <v>1</v>
      </c>
    </row>
    <row r="16" spans="1:9" s="8" customFormat="1" ht="24" x14ac:dyDescent="0.55000000000000004">
      <c r="B16" s="122">
        <v>3</v>
      </c>
      <c r="C16" s="301" t="s">
        <v>140</v>
      </c>
      <c r="D16" s="276"/>
      <c r="E16" s="276"/>
      <c r="F16" s="277"/>
      <c r="G16" s="123">
        <v>1</v>
      </c>
    </row>
    <row r="17" spans="2:7" s="8" customFormat="1" ht="24" x14ac:dyDescent="0.55000000000000004">
      <c r="B17" s="94">
        <v>4</v>
      </c>
      <c r="C17" s="105" t="s">
        <v>165</v>
      </c>
      <c r="D17" s="103"/>
      <c r="E17" s="103"/>
      <c r="F17" s="104"/>
      <c r="G17" s="94">
        <v>1</v>
      </c>
    </row>
    <row r="18" spans="2:7" s="8" customFormat="1" ht="24" x14ac:dyDescent="0.55000000000000004">
      <c r="B18" s="94">
        <v>5</v>
      </c>
      <c r="C18" s="190" t="s">
        <v>166</v>
      </c>
      <c r="D18" s="188"/>
      <c r="E18" s="188"/>
      <c r="F18" s="189"/>
      <c r="G18" s="94">
        <v>1</v>
      </c>
    </row>
    <row r="19" spans="2:7" s="8" customFormat="1" ht="24" x14ac:dyDescent="0.55000000000000004">
      <c r="B19" s="289" t="s">
        <v>5</v>
      </c>
      <c r="C19" s="290"/>
      <c r="D19" s="290"/>
      <c r="E19" s="290"/>
      <c r="F19" s="291"/>
      <c r="G19" s="83">
        <f>SUM(G14:G18)</f>
        <v>7</v>
      </c>
    </row>
    <row r="21" spans="2:7" s="44" customFormat="1" ht="24" x14ac:dyDescent="0.55000000000000004">
      <c r="B21" s="44" t="s">
        <v>124</v>
      </c>
    </row>
    <row r="22" spans="2:7" s="8" customFormat="1" ht="24" x14ac:dyDescent="0.55000000000000004">
      <c r="B22" s="83" t="s">
        <v>40</v>
      </c>
      <c r="C22" s="292" t="s">
        <v>6</v>
      </c>
      <c r="D22" s="293"/>
      <c r="E22" s="293"/>
      <c r="F22" s="294"/>
      <c r="G22" s="83" t="s">
        <v>41</v>
      </c>
    </row>
    <row r="23" spans="2:7" s="8" customFormat="1" ht="24" x14ac:dyDescent="0.55000000000000004">
      <c r="B23" s="122">
        <v>1</v>
      </c>
      <c r="C23" s="91" t="s">
        <v>125</v>
      </c>
      <c r="D23" s="101"/>
      <c r="E23" s="101"/>
      <c r="F23" s="102"/>
      <c r="G23" s="123">
        <v>1</v>
      </c>
    </row>
    <row r="24" spans="2:7" s="8" customFormat="1" ht="24" x14ac:dyDescent="0.55000000000000004">
      <c r="B24" s="94">
        <v>2</v>
      </c>
      <c r="C24" s="91" t="s">
        <v>127</v>
      </c>
      <c r="D24" s="120"/>
      <c r="E24" s="120"/>
      <c r="F24" s="121"/>
      <c r="G24" s="94">
        <v>1</v>
      </c>
    </row>
    <row r="25" spans="2:7" s="8" customFormat="1" ht="24" x14ac:dyDescent="0.55000000000000004">
      <c r="B25" s="122">
        <v>3</v>
      </c>
      <c r="C25" s="92" t="s">
        <v>146</v>
      </c>
      <c r="D25" s="101"/>
      <c r="E25" s="101"/>
      <c r="F25" s="102"/>
      <c r="G25" s="123">
        <v>1</v>
      </c>
    </row>
    <row r="26" spans="2:7" s="8" customFormat="1" ht="24" x14ac:dyDescent="0.55000000000000004">
      <c r="B26" s="94">
        <v>4</v>
      </c>
      <c r="C26" s="105" t="s">
        <v>175</v>
      </c>
      <c r="D26" s="103"/>
      <c r="E26" s="103"/>
      <c r="F26" s="104"/>
      <c r="G26" s="94">
        <v>1</v>
      </c>
    </row>
    <row r="27" spans="2:7" s="8" customFormat="1" ht="24" x14ac:dyDescent="0.55000000000000004">
      <c r="B27" s="94">
        <v>5</v>
      </c>
      <c r="C27" s="91" t="s">
        <v>167</v>
      </c>
      <c r="D27" s="120"/>
      <c r="E27" s="120"/>
      <c r="F27" s="121"/>
      <c r="G27" s="94">
        <v>1</v>
      </c>
    </row>
    <row r="28" spans="2:7" s="8" customFormat="1" ht="24" x14ac:dyDescent="0.55000000000000004">
      <c r="B28" s="94">
        <v>6</v>
      </c>
      <c r="C28" s="190" t="s">
        <v>168</v>
      </c>
      <c r="D28" s="188"/>
      <c r="E28" s="188"/>
      <c r="F28" s="189"/>
      <c r="G28" s="94">
        <v>1</v>
      </c>
    </row>
    <row r="29" spans="2:7" s="8" customFormat="1" ht="24" x14ac:dyDescent="0.55000000000000004">
      <c r="B29" s="289" t="s">
        <v>5</v>
      </c>
      <c r="C29" s="290"/>
      <c r="D29" s="290"/>
      <c r="E29" s="290"/>
      <c r="F29" s="291"/>
      <c r="G29" s="83">
        <f>SUM(G23:G28)</f>
        <v>6</v>
      </c>
    </row>
  </sheetData>
  <mergeCells count="8">
    <mergeCell ref="B1:G1"/>
    <mergeCell ref="B19:F19"/>
    <mergeCell ref="C22:F22"/>
    <mergeCell ref="B29:F29"/>
    <mergeCell ref="C16:F16"/>
    <mergeCell ref="C6:F6"/>
    <mergeCell ref="B10:F10"/>
    <mergeCell ref="C13:F13"/>
  </mergeCells>
  <pageMargins left="0.7" right="0.7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คีย์ข้อมูล</vt:lpstr>
      <vt:lpstr>บทสรุป</vt:lpstr>
      <vt:lpstr>Sheet2</vt:lpstr>
      <vt:lpstr>Sheet1</vt:lpstr>
      <vt:lpstr>สรุป</vt:lpstr>
      <vt:lpstr>ก่อน-หลัง</vt:lpstr>
      <vt:lpstr>ตอนที่3</vt:lpstr>
      <vt:lpstr>ตอนที่4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2023-06-08T02:23:33Z</cp:lastPrinted>
  <dcterms:created xsi:type="dcterms:W3CDTF">2014-10-15T08:34:52Z</dcterms:created>
  <dcterms:modified xsi:type="dcterms:W3CDTF">2023-06-08T02:24:48Z</dcterms:modified>
</cp:coreProperties>
</file>