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3"/>
  </bookViews>
  <sheets>
    <sheet name="DATA" sheetId="1" r:id="rId1"/>
    <sheet name="บทสรุป" sheetId="9" r:id="rId2"/>
    <sheet name="ตาราง1-2" sheetId="2" r:id="rId3"/>
    <sheet name="ตาราง3" sheetId="18" r:id="rId4"/>
    <sheet name="ตาราง 4" sheetId="14" r:id="rId5"/>
    <sheet name="เสนอแนะ" sheetId="19" r:id="rId6"/>
  </sheets>
  <definedNames>
    <definedName name="_xlnm._FilterDatabase" localSheetId="0" hidden="1">DATA!$A$1:$AA$26</definedName>
  </definedNames>
  <calcPr calcId="162913"/>
</workbook>
</file>

<file path=xl/calcChain.xml><?xml version="1.0" encoding="utf-8"?>
<calcChain xmlns="http://schemas.openxmlformats.org/spreadsheetml/2006/main">
  <c r="F30" i="2" l="1"/>
  <c r="G17" i="2" l="1"/>
  <c r="M24" i="1"/>
  <c r="K24" i="1"/>
  <c r="R25" i="1"/>
  <c r="R24" i="1"/>
  <c r="T25" i="1"/>
  <c r="T24" i="1"/>
  <c r="V25" i="1"/>
  <c r="V24" i="1"/>
  <c r="W25" i="1"/>
  <c r="W24" i="1"/>
  <c r="Z25" i="1"/>
  <c r="Z24" i="1"/>
  <c r="AA23" i="1"/>
  <c r="AA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I23" i="1"/>
  <c r="I22" i="1"/>
  <c r="E23" i="1"/>
  <c r="F23" i="1"/>
  <c r="G23" i="1"/>
  <c r="H23" i="1"/>
  <c r="D23" i="1"/>
  <c r="E22" i="1"/>
  <c r="F22" i="1"/>
  <c r="G22" i="1"/>
  <c r="H22" i="1"/>
  <c r="D22" i="1"/>
  <c r="G30" i="2" l="1"/>
  <c r="C24" i="1"/>
  <c r="H24" i="14" l="1"/>
  <c r="G23" i="14"/>
  <c r="I23" i="14" s="1"/>
  <c r="G12" i="2" l="1"/>
  <c r="G16" i="2" l="1"/>
  <c r="C25" i="1" l="1"/>
  <c r="C26" i="1" s="1"/>
  <c r="G24" i="14" l="1"/>
  <c r="F20" i="18"/>
  <c r="F16" i="18"/>
  <c r="G16" i="18"/>
  <c r="M25" i="1"/>
  <c r="K25" i="1"/>
  <c r="J23" i="1"/>
  <c r="H19" i="14"/>
  <c r="H20" i="14"/>
  <c r="G14" i="18"/>
  <c r="G15" i="18"/>
  <c r="G18" i="18"/>
  <c r="G19" i="18"/>
  <c r="H23" i="14"/>
  <c r="G18" i="14"/>
  <c r="G20" i="14"/>
  <c r="I20" i="14" s="1"/>
  <c r="F14" i="18"/>
  <c r="F15" i="18"/>
  <c r="H15" i="18" s="1"/>
  <c r="F18" i="18"/>
  <c r="H18" i="18" s="1"/>
  <c r="F19" i="18"/>
  <c r="H19" i="18" s="1"/>
  <c r="C29" i="1" l="1"/>
  <c r="C30" i="1"/>
  <c r="C28" i="1"/>
  <c r="G20" i="18"/>
  <c r="H20" i="18"/>
  <c r="H16" i="18"/>
  <c r="C31" i="1" l="1"/>
  <c r="H14" i="18"/>
  <c r="G28" i="2" l="1"/>
  <c r="G29" i="2"/>
  <c r="H30" i="14"/>
  <c r="G30" i="14"/>
  <c r="H29" i="14" l="1"/>
  <c r="H8" i="14"/>
  <c r="H9" i="14"/>
  <c r="H16" i="14"/>
  <c r="H17" i="14"/>
  <c r="H18" i="14"/>
  <c r="G9" i="14"/>
  <c r="G12" i="14"/>
  <c r="G13" i="14"/>
  <c r="G16" i="14"/>
  <c r="G17" i="14"/>
  <c r="G19" i="14"/>
  <c r="H7" i="14"/>
  <c r="G8" i="14" l="1"/>
  <c r="G7" i="14"/>
  <c r="G28" i="14" l="1"/>
  <c r="G25" i="2" l="1"/>
  <c r="G26" i="2"/>
  <c r="G27" i="2"/>
  <c r="H10" i="14" l="1"/>
  <c r="G26" i="14"/>
  <c r="G27" i="14"/>
  <c r="H12" i="14"/>
  <c r="H13" i="14"/>
  <c r="H26" i="14"/>
  <c r="H27" i="14"/>
  <c r="H28" i="14"/>
  <c r="I30" i="14" l="1"/>
  <c r="I28" i="14"/>
  <c r="I27" i="14"/>
  <c r="I26" i="14"/>
  <c r="I19" i="14"/>
  <c r="I18" i="14"/>
  <c r="I17" i="14"/>
  <c r="I16" i="14"/>
  <c r="I13" i="14"/>
  <c r="I12" i="14"/>
  <c r="I9" i="14"/>
  <c r="I8" i="14"/>
  <c r="I7" i="14"/>
  <c r="I24" i="14" l="1"/>
  <c r="G21" i="14"/>
  <c r="I21" i="14" s="1"/>
  <c r="G14" i="14"/>
  <c r="I14" i="14" s="1"/>
  <c r="G29" i="14" l="1"/>
  <c r="I29" i="14" s="1"/>
  <c r="G10" i="14"/>
  <c r="I10" i="14" s="1"/>
  <c r="G14" i="2" l="1"/>
  <c r="G13" i="2" l="1"/>
  <c r="H21" i="14"/>
  <c r="H14" i="14" l="1"/>
  <c r="G15" i="2" l="1"/>
</calcChain>
</file>

<file path=xl/sharedStrings.xml><?xml version="1.0" encoding="utf-8"?>
<sst xmlns="http://schemas.openxmlformats.org/spreadsheetml/2006/main" count="184" uniqueCount="123">
  <si>
    <t>คณะ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</si>
  <si>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</si>
  <si>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</si>
  <si>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</si>
  <si>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</si>
  <si>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</si>
  <si>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</si>
  <si>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</si>
  <si>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</si>
  <si>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</si>
  <si>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</si>
  <si>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</si>
  <si>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</si>
  <si>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</si>
  <si>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</si>
  <si>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</si>
  <si>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 xml:space="preserve">   3.2 ความชัดเจนของจอภาพนำเสนอ</t>
  </si>
  <si>
    <t>รวมเฉลี่ยทุกด้าน</t>
  </si>
  <si>
    <t>ที่</t>
  </si>
  <si>
    <t>บทสรุปสำหรับผู้บริหาร</t>
  </si>
  <si>
    <t>- 2 -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</si>
  <si>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</si>
  <si>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</si>
  <si>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</si>
  <si>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</si>
  <si>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</si>
  <si>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</si>
  <si>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</si>
  <si>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(ตอบได้มากกว่า 1 ข้อ)</t>
  </si>
  <si>
    <t>เว็บไซต์</t>
  </si>
  <si>
    <t>เฟสบุ๊ค</t>
  </si>
  <si>
    <t xml:space="preserve">   3.1 ความเหมาะสมของขนาดห้องประชุม</t>
  </si>
  <si>
    <t xml:space="preserve">4. ด้านคุณภาพการให้บริการ </t>
  </si>
  <si>
    <t xml:space="preserve">   5.1 ความชัดเจน ความสมบูรณ์ของเอกสารประกอบกิจกรรมฯ</t>
  </si>
  <si>
    <t xml:space="preserve">   5.3 ประโยชน์ที่ได้รับจากเอกสารประกอบกิจกรรมฯ</t>
  </si>
  <si>
    <t>คณะที่สังกัด</t>
  </si>
  <si>
    <t>- 3 -</t>
  </si>
  <si>
    <t>- 4 -</t>
  </si>
  <si>
    <t>4.1.1</t>
  </si>
  <si>
    <t>4.1.2</t>
  </si>
  <si>
    <t>4.2.1</t>
  </si>
  <si>
    <t>4.2.2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</si>
  <si>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</si>
  <si>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</si>
  <si>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</si>
  <si>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</si>
  <si>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 xml:space="preserve">ผลการประเมินกิจกรรมชี้แจงการยื่นข้อเสนอการวิจัยในการขอรับทุน วช. ประเภทบัณฑิตศึกษา </t>
  </si>
  <si>
    <t>ประจำปีงบประมาณ พ.ศ. 2563</t>
  </si>
  <si>
    <t>ณ ห้องปฏิบัติการคอมพิวเตอร์ 209 อาคารศูนย์บริการเทคโนโลยีสารสนเทศและการสื่อสาร (CITCOMS)</t>
  </si>
  <si>
    <t>นิสิตบัณฑิตศึกษา</t>
  </si>
  <si>
    <t>ระดับ</t>
  </si>
  <si>
    <t>ระดับปริญญาโท</t>
  </si>
  <si>
    <t>ระดับปริญญาเอก</t>
  </si>
  <si>
    <t>คณาจารย์บัณฑิตศึกษา</t>
  </si>
  <si>
    <t>อีเมล</t>
  </si>
  <si>
    <t>อาจารย์</t>
  </si>
  <si>
    <t xml:space="preserve">   3.5 ความสะอาดของสถานที่จัดกิจกรรม</t>
  </si>
  <si>
    <t>4.1.1 ทุน วช. ประเภทบัณฑิตศึกษา</t>
  </si>
  <si>
    <t>4.1.2 การใช้งานระบบ NRMS</t>
  </si>
  <si>
    <t>4.2.1 ทุน วช. ประเภทบัณฑิตศึกษา</t>
  </si>
  <si>
    <t>4.2.2 การใช้งานระบบ NRMS</t>
  </si>
  <si>
    <t xml:space="preserve">            ผลการประเมินกิจกรรมชี้แจงการยื่นข้อเสนอการวิจัยในการขอรับทุน วช. ประเภทบัณฑิตศึกษา </t>
  </si>
  <si>
    <t>Website บัณฑิตวิทยาลัย</t>
  </si>
  <si>
    <t>E-mail</t>
  </si>
  <si>
    <t xml:space="preserve">       ณ ห้องปฏิบัติการคอมพิวเตอร์ 209 อาคารศูนย์บริการเทคโนโลยีสารสนเทศและการสื่อสาร (CITCOMS)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</si>
  <si>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</si>
  <si>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</si>
  <si>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</si>
  <si>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แสดงจำนวนและร้อยละของผู้ตอบแบบสอบถาม จำแนกตามสถานภาพ</t>
    </r>
  </si>
  <si>
    <t xml:space="preserve">   4.3 การเข้าร่วมกิจกรรมในครั้งนี้เป็นประโยชน์ต่อท่านอยู่ในระดับใด</t>
  </si>
  <si>
    <t xml:space="preserve">   2.1 เจ้าหน้าที่ให้บริการด้วยความเต็มใจ  ยิ้มแย้มแจ่มใส</t>
  </si>
  <si>
    <t xml:space="preserve">   2.2 เจ้าหน้าที่ให้บริการด้วยความรวดเร็ว</t>
  </si>
  <si>
    <t xml:space="preserve">   3.3 ความชัดเจนของระบบเสียงภายในห้องจัดกิจกรรม</t>
  </si>
  <si>
    <t xml:space="preserve">   3.4 ความสว่างภายในห้องจัดกิจกรรม</t>
  </si>
  <si>
    <t xml:space="preserve">   5.2 เนื้อหาสาระของเอกสารประกอบกิจกรรม ตรงตามความต้องการของท่าน
</t>
  </si>
  <si>
    <t>1)เพื่อให้นิสิตระดับบัณฑิตศึกษาได้รับฟังและเข้าใจการยื่นข้อเสนอการวิจัยเพื่อขอรับทุนจากวช.</t>
  </si>
  <si>
    <t>2)เพื่อให้นิสิตระดับบัณฑิตศึกษาได้ปรับปรุงและพัฒนางานวิจัยให้ตรงตามกรอบการวิจัยมากยิ่งขึ้น</t>
  </si>
  <si>
    <t>3)เพื่อให้นิสิตระดับบัณฑิตศึกษาได้ทราบกระบวนการและขั้นตอนในการขอรับทุนวช.</t>
  </si>
  <si>
    <t xml:space="preserve">     ความคิดเห็นเกี่ยวกับการจัดกิจกรรมชี้แจงการยื่นข้อเสนอการวิจัยในการขอรับทุน วช. ประเภทบัณฑิตศึกษา </t>
  </si>
  <si>
    <t xml:space="preserve">           ประจำปีงบประมาณ พ.ศ. 2563 ในภาพรวมพบว่า ผู้เข้าร่วมกิจกรรม มีความคิดเห็นอยู่ในระดับมาก</t>
  </si>
  <si>
    <t>มหาวิทยาลัยนเรศวร</t>
  </si>
  <si>
    <t xml:space="preserve">อาคารศูนย์บริการเทคโนโลยีสารสนเทศและการสื่อสาร (CITCOMS) มหาวิทยาลัยนเรศวร โดยมีวัตถุประสงค์ </t>
  </si>
  <si>
    <t xml:space="preserve">           จากการจัดกิจกรรมชี้แจงการยื่นข้อเสนอการวิจัยในการขอรับทุน วช. ประเภทบัณฑิตศึกษา </t>
  </si>
  <si>
    <t xml:space="preserve">          จากตาราง 4 พบว่าผู้ตอบแบบสอบถามมีความคิดเห็นเกี่ยวกับการจัดกิจกรรมชี้แจงการยื่นข้อเสนอ 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</si>
  <si>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</t>
  </si>
  <si>
    <t>จากตาราง 2  พบว่าผู้ตอบแบบสอบถามทราบข้อมูลจากการจัดโครงการฯ จำแนกตามการประชาสัมพันธ์</t>
  </si>
  <si>
    <t>อาจารย์ที่ปรึกษา</t>
  </si>
  <si>
    <t>วันศุกร์ที่ 20 กันยายน 2562</t>
  </si>
  <si>
    <t xml:space="preserve">            ประจำปีงบประมาณ พ.ศ. 2563 วันศุกร์ที่ 20 กันยายน 2562 ณ ห้องปฏิบัติการคอมพิวเตอร์ 209 </t>
  </si>
  <si>
    <t xml:space="preserve">   1.2  ความเหมาะสมของวันจัดกิจกรรมฯ (วันศุกร์ที่ 20 กันยายน 2562)</t>
  </si>
  <si>
    <t>การวิจัยในการขอรับทุน วช. ประเภทบัณฑิตศึกษา ประจำปีงบประมาณ พ.ศ. 2563 วันศุกร์ที่ 20 กันยายน 2562</t>
  </si>
  <si>
    <t xml:space="preserve">เป้าหมายผู้เข้าร่วมกิจกรรม จำนวน 50 คน มีผู้เข้าร่วมกิจกรรม จำนวน 29 คน ผู้ตอบแบบสอบถาม </t>
  </si>
  <si>
    <t>จำนวนทั้งสิ้น 20 คน คิดเป็นร้อยละ 68.97 ของผู้เข้าร่วมกิจกรรม โดยผู้เข้าร่วมกิจกรรมเป็นนิสิต</t>
  </si>
  <si>
    <t xml:space="preserve">จากตาราง 1 พบว่า ส่วนใหญ่ผู้ตอบแบบสอบถามเป็นนิสิตบัณฑิตศึกษา ระดับปริญญาโท </t>
  </si>
  <si>
    <t>(N = 20)</t>
  </si>
  <si>
    <t>ที่จัดในโครงการฯ ภาพรวม อยู่ในระดับปานกลาง (ค่าเฉลี่ย 3.15)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</si>
  <si>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4.35) </t>
  </si>
  <si>
    <r>
      <rPr>
        <b/>
        <i/>
        <sz val="16"/>
        <color theme="1"/>
        <rFont val="TH SarabunPSK"/>
        <family val="2"/>
      </rPr>
      <t xml:space="preserve">ตาราง 4 </t>
    </r>
    <r>
      <rPr>
        <sz val="16"/>
        <color theme="1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20)</t>
    </r>
  </si>
  <si>
    <t xml:space="preserve">   1.3  ความเหมาะสมของระยะเวลาในการจัดกิจกรรมฯ (13.00 - 16.00 น.)</t>
  </si>
  <si>
    <t xml:space="preserve">โครงการพบว่า ผู้ตอบแบบสอบถามทราบข้อมูลการจัดโครงการจาก Website บัณฑิตวิทยาลัยมากที่สุด </t>
  </si>
  <si>
    <t xml:space="preserve">คิดเป็นร้อยละ 33.33 รองลงมาได้แก่ Facebook บัณฑิตวิทยาลัย คิดเป็นร้อยละ 25.93 และคณะที่สังกัด </t>
  </si>
  <si>
    <t>คิดเป็นร้อยละ 22.22</t>
  </si>
  <si>
    <t>มหาวิทยาลัยนเรศวร ในภาพรวมพบว่า ผู้เข้าร่วมกิจกรรมฯ มีความคิดเห็นอยู่ในระดับมาก (ค่าเฉลี่ย 4.35)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</si>
  <si>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4.58) รองลงมาคือ </t>
  </si>
  <si>
    <t xml:space="preserve">ด้านคุณภาพการให้บริการ (ค่าเฉลี่ย 4.50) และด้านสิ่งอำนวยความสะดวก (ค่าเฉลี่ย 4.32) </t>
  </si>
  <si>
    <t xml:space="preserve">(ค่าเฉลี่ย 4.60) รองลงมาได้แก่ เจ้าหน้าที่ให้บริการด้วยความรวดเร็ว (ค่าเฉลี่ย 4.55) </t>
  </si>
  <si>
    <t>และข้อที่มีค่าเฉลี่ยต่ำที่สุดคือความเหมาะสมของวันจัดกิจกรรมฯ (วันศุกร์ที่ 20 กันยายน 2562)</t>
  </si>
  <si>
    <t xml:space="preserve">      ของเอกสารประกอบกิจกรรมฯ (ค่าเฉลี่ย 4.20)</t>
  </si>
  <si>
    <t>ความเหมาะสมของระยะเวลาในการจัดกิจกรรมฯ (13.00 - 16.00 น.) และความชัดเจน ความสมบูรณ์</t>
  </si>
  <si>
    <t>คิดเป็นร้อยละ 20.00</t>
  </si>
  <si>
    <t xml:space="preserve">          ผู้ตอบแบบสอบถามทราบข้อมูลการดำเนินกิจกรรมจาก Website บัณฑิตวิทยาลัยมากที่สุด </t>
  </si>
  <si>
    <t>(ค่าเฉลี่ย 4.35)</t>
  </si>
  <si>
    <t xml:space="preserve">     เมื่อพิจารณารายด้านแล้ว พบว่า ด้านเจ้าหน้าที่ให้บริการ มีค่าเฉลี่ยสูงสุด (ค่าเฉลี่ย 4.58) รองลงมาคือ </t>
  </si>
  <si>
    <t xml:space="preserve">             ด้านคุณภาพการให้บริการ (ค่าเฉลี่ย 4.50) และด้านสิ่งอำนวยความสะดวก (ค่าเฉลี่ย 4.32)  </t>
  </si>
  <si>
    <t xml:space="preserve">             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 </t>
  </si>
  <si>
    <t xml:space="preserve">             (ค่าเฉลี่ย 4.60) รองลงมาได้แก่ เจ้าหน้าที่ให้บริการด้วยความรวดเร็ว (ค่าเฉลี่ย 4.55) </t>
  </si>
  <si>
    <t xml:space="preserve">             และข้อที่มีค่าเฉลี่ยต่ำที่สุดคือความเหมาะสมของวันจัดกิจกรรมฯ (วันศุกร์ที่ 20 กันยายน 2562)</t>
  </si>
  <si>
    <t xml:space="preserve">             ของเอกสารประกอบกิจกรรมฯ (ค่าเฉลี่ย 4.20)</t>
  </si>
  <si>
    <t xml:space="preserve">             ความเหมาะสมของระยะเวลาในการจัดกิจกรรมฯ (13.00 - 16.00 น.) และความชัดเจน ความสมบูรณ์</t>
  </si>
  <si>
    <t>คิดเป็นร้อยละ 33.33 รองลงมาได้แก่ Facebook บัณฑิตวิทยาลัย  คิดเป็นร้อยละ 25.93 และคณะที่สังกัด</t>
  </si>
  <si>
    <t>คิดเป็นร้อยละ 70.00 รองลงมาได้แก่ นิสิตบัณฑิตศึกษา ระดับปริญญาเอก คิดเป็นร้อยละ 20.00</t>
  </si>
  <si>
    <t>บัณฑิตศึกษา ระดับปริญญาโท  คิดเป็นร้อยละ 70.00 รองลงมาได้แก่ นิสิตบัณฑิตศึกษา ระดับปริญญาเอก</t>
  </si>
  <si>
    <t xml:space="preserve">            คิดเป็นร้อยละ 22.22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</si>
</sst>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/>
    <xf numFmtId="0" fontId="5" fillId="0" borderId="0" xfId="0" applyFont="1"/>
    <xf numFmtId="0" fontId="7" fillId="0" borderId="0" xfId="0" applyFont="1"/>
    <xf numFmtId="0" fontId="6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2" fontId="9" fillId="0" borderId="0" xfId="0" applyNumberFormat="1" applyFont="1" applyAlignment="1">
      <alignment wrapText="1"/>
    </xf>
    <xf numFmtId="0" fontId="1" fillId="0" borderId="0" xfId="0" applyFont="1" applyAlignment="1"/>
    <xf numFmtId="0" fontId="10" fillId="0" borderId="0" xfId="0" applyFont="1"/>
    <xf numFmtId="0" fontId="3" fillId="0" borderId="0" xfId="0" applyFont="1" applyAlignment="1"/>
    <xf numFmtId="0" fontId="12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2" fontId="17" fillId="0" borderId="9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7" fillId="0" borderId="0" xfId="0" applyNumberFormat="1" applyFont="1"/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2" fontId="1" fillId="0" borderId="14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3" borderId="13" xfId="0" applyFont="1" applyFill="1" applyBorder="1" applyAlignment="1">
      <alignment wrapText="1"/>
    </xf>
    <xf numFmtId="2" fontId="8" fillId="0" borderId="0" xfId="0" applyNumberFormat="1" applyFont="1" applyAlignment="1">
      <alignment wrapText="1"/>
    </xf>
    <xf numFmtId="0" fontId="9" fillId="5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9" fillId="6" borderId="0" xfId="0" applyFont="1" applyFill="1" applyAlignment="1">
      <alignment wrapText="1"/>
    </xf>
    <xf numFmtId="49" fontId="2" fillId="0" borderId="0" xfId="0" applyNumberFormat="1" applyFont="1" applyAlignment="1"/>
    <xf numFmtId="0" fontId="9" fillId="7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0" xfId="0" applyFont="1" applyFill="1" applyBorder="1" applyAlignment="1"/>
    <xf numFmtId="0" fontId="1" fillId="0" borderId="0" xfId="0" applyFont="1" applyAlignment="1">
      <alignment wrapText="1"/>
    </xf>
    <xf numFmtId="2" fontId="8" fillId="9" borderId="13" xfId="0" applyNumberFormat="1" applyFont="1" applyFill="1" applyBorder="1" applyAlignment="1">
      <alignment wrapText="1"/>
    </xf>
    <xf numFmtId="0" fontId="21" fillId="10" borderId="1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wrapText="1"/>
    </xf>
    <xf numFmtId="0" fontId="21" fillId="7" borderId="13" xfId="0" applyFont="1" applyFill="1" applyBorder="1" applyAlignment="1">
      <alignment horizontal="center" wrapText="1"/>
    </xf>
    <xf numFmtId="0" fontId="21" fillId="11" borderId="13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wrapText="1"/>
    </xf>
    <xf numFmtId="0" fontId="6" fillId="9" borderId="13" xfId="0" applyFont="1" applyFill="1" applyBorder="1" applyAlignment="1">
      <alignment horizontal="right"/>
    </xf>
    <xf numFmtId="2" fontId="8" fillId="8" borderId="13" xfId="0" applyNumberFormat="1" applyFont="1" applyFill="1" applyBorder="1" applyAlignment="1">
      <alignment wrapText="1"/>
    </xf>
    <xf numFmtId="2" fontId="6" fillId="8" borderId="13" xfId="0" applyNumberFormat="1" applyFont="1" applyFill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3" fillId="0" borderId="0" xfId="0" applyFont="1" applyAlignment="1"/>
    <xf numFmtId="0" fontId="1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1" fillId="0" borderId="0" xfId="0" applyFont="1" applyBorder="1"/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4" fillId="0" borderId="3" xfId="0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12" borderId="13" xfId="0" applyFont="1" applyFill="1" applyBorder="1" applyAlignment="1">
      <alignment horizontal="center" wrapText="1"/>
    </xf>
    <xf numFmtId="0" fontId="9" fillId="12" borderId="1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wrapText="1"/>
    </xf>
    <xf numFmtId="0" fontId="1" fillId="0" borderId="2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217714</xdr:colOff>
      <xdr:row>27</xdr:row>
      <xdr:rowOff>122465</xdr:rowOff>
    </xdr:from>
    <xdr:ext cx="67582" cy="441596"/>
    <xdr:sp macro="" textlink="">
      <xdr:nvSpPr>
        <xdr:cNvPr id="2" name="TextBox 1"/>
        <xdr:cNvSpPr txBox="1"/>
      </xdr:nvSpPr>
      <xdr:spPr>
        <a:xfrm flipH="1">
          <a:off x="9041946" y="8722179"/>
          <a:ext cx="67582" cy="441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th-TH" sz="1100"/>
            <a:t>              	        </a:t>
          </a:r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29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18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29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500847</xdr:colOff>
      <xdr:row>21</xdr:row>
      <xdr:rowOff>93278</xdr:rowOff>
    </xdr:from>
    <xdr:ext cx="492683" cy="88105"/>
    <xdr:sp macro="" textlink="">
      <xdr:nvSpPr>
        <xdr:cNvPr id="14" name="TextBox 13"/>
        <xdr:cNvSpPr txBox="1"/>
      </xdr:nvSpPr>
      <xdr:spPr>
        <a:xfrm rot="18399931">
          <a:off x="1315457" y="6252328"/>
          <a:ext cx="88105" cy="492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810000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987097" y="1220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29</xdr:row>
      <xdr:rowOff>0</xdr:rowOff>
    </xdr:from>
    <xdr:ext cx="156036" cy="172227"/>
    <xdr:sp macro="" textlink="">
      <xdr:nvSpPr>
        <xdr:cNvPr id="22" name="TextBox 21"/>
        <xdr:cNvSpPr txBox="1"/>
      </xdr:nvSpPr>
      <xdr:spPr>
        <a:xfrm>
          <a:off x="559594" y="797540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4388642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27" name="TextBox 26"/>
        <xdr:cNvSpPr txBox="1"/>
      </xdr:nvSpPr>
      <xdr:spPr>
        <a:xfrm>
          <a:off x="2324101" y="64454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29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1553765" y="73538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192407</xdr:colOff>
      <xdr:row>27</xdr:row>
      <xdr:rowOff>47625</xdr:rowOff>
    </xdr:from>
    <xdr:ext cx="45719" cy="564697"/>
    <xdr:sp macro="" textlink="">
      <xdr:nvSpPr>
        <xdr:cNvPr id="29" name="TextBox 28"/>
        <xdr:cNvSpPr txBox="1"/>
      </xdr:nvSpPr>
      <xdr:spPr>
        <a:xfrm flipH="1" flipV="1">
          <a:off x="192407" y="8647339"/>
          <a:ext cx="45719" cy="564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29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1098946" y="79634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7098506" y="1186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6997303" y="1186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6997303" y="1186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257932</xdr:colOff>
      <xdr:row>21</xdr:row>
      <xdr:rowOff>58277</xdr:rowOff>
    </xdr:from>
    <xdr:ext cx="45719" cy="331528"/>
    <xdr:sp macro="" textlink="">
      <xdr:nvSpPr>
        <xdr:cNvPr id="34" name="TextBox 33"/>
        <xdr:cNvSpPr txBox="1"/>
      </xdr:nvSpPr>
      <xdr:spPr>
        <a:xfrm rot="20516685">
          <a:off x="257932" y="6419616"/>
          <a:ext cx="45719" cy="331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3810000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987097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29</xdr:row>
      <xdr:rowOff>0</xdr:rowOff>
    </xdr:from>
    <xdr:ext cx="156036" cy="172227"/>
    <xdr:sp macro="" textlink="">
      <xdr:nvSpPr>
        <xdr:cNvPr id="37" name="TextBox 36"/>
        <xdr:cNvSpPr txBox="1"/>
      </xdr:nvSpPr>
      <xdr:spPr>
        <a:xfrm>
          <a:off x="559594" y="797540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4388642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2324101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29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1553765" y="73538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136071</xdr:colOff>
      <xdr:row>28</xdr:row>
      <xdr:rowOff>34018</xdr:rowOff>
    </xdr:from>
    <xdr:ext cx="251734" cy="179023"/>
    <xdr:sp macro="" textlink="">
      <xdr:nvSpPr>
        <xdr:cNvPr id="41" name="TextBox 40"/>
        <xdr:cNvSpPr txBox="1"/>
      </xdr:nvSpPr>
      <xdr:spPr>
        <a:xfrm rot="10267113" flipH="1" flipV="1">
          <a:off x="136071" y="8939893"/>
          <a:ext cx="251734" cy="179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lang="th-TH" sz="1100"/>
            <a:t>    </a:t>
          </a:r>
          <a:endParaRPr lang="en-US" sz="1100"/>
        </a:p>
      </xdr:txBody>
    </xdr:sp>
    <xdr:clientData/>
  </xdr:oneCellAnchor>
  <xdr:oneCellAnchor>
    <xdr:from>
      <xdr:col>1</xdr:col>
      <xdr:colOff>489346</xdr:colOff>
      <xdr:row>29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1098946" y="79634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709850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6997303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6997303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3823607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7113474" y="120788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7012271" y="1228971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7012271" y="12532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3823607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995261" y="12562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7113474" y="12226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7012271" y="12226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7012271" y="12226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3823607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995261" y="10695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7113474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7012271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7012271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128814</xdr:colOff>
      <xdr:row>30</xdr:row>
      <xdr:rowOff>0</xdr:rowOff>
    </xdr:from>
    <xdr:ext cx="714042" cy="271356"/>
    <xdr:sp macro="" textlink="">
      <xdr:nvSpPr>
        <xdr:cNvPr id="60" name="TextBox 59"/>
        <xdr:cNvSpPr txBox="1"/>
      </xdr:nvSpPr>
      <xdr:spPr>
        <a:xfrm>
          <a:off x="128814" y="9212036"/>
          <a:ext cx="714042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100"/>
            <a:t>            </a:t>
          </a:r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3823607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30</xdr:row>
      <xdr:rowOff>0</xdr:rowOff>
    </xdr:from>
    <xdr:ext cx="156036" cy="172227"/>
    <xdr:sp macro="" textlink="">
      <xdr:nvSpPr>
        <xdr:cNvPr id="62" name="TextBox 61"/>
        <xdr:cNvSpPr txBox="1"/>
      </xdr:nvSpPr>
      <xdr:spPr>
        <a:xfrm>
          <a:off x="1784237" y="9212036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30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1559208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30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513161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30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1101667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3823607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30</xdr:row>
      <xdr:rowOff>0</xdr:rowOff>
    </xdr:from>
    <xdr:ext cx="156036" cy="172227"/>
    <xdr:sp macro="" textlink="">
      <xdr:nvSpPr>
        <xdr:cNvPr id="67" name="TextBox 66"/>
        <xdr:cNvSpPr txBox="1"/>
      </xdr:nvSpPr>
      <xdr:spPr>
        <a:xfrm>
          <a:off x="559594" y="9212036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30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1559208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238126</xdr:colOff>
      <xdr:row>30</xdr:row>
      <xdr:rowOff>0</xdr:rowOff>
    </xdr:from>
    <xdr:ext cx="61232" cy="172227"/>
    <xdr:sp macro="" textlink="">
      <xdr:nvSpPr>
        <xdr:cNvPr id="69" name="TextBox 68"/>
        <xdr:cNvSpPr txBox="1"/>
      </xdr:nvSpPr>
      <xdr:spPr>
        <a:xfrm>
          <a:off x="238126" y="9212036"/>
          <a:ext cx="6123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30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1101667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3823607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995261" y="9212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30</xdr:row>
      <xdr:rowOff>0</xdr:rowOff>
    </xdr:from>
    <xdr:ext cx="156036" cy="172227"/>
    <xdr:sp macro="" textlink="">
      <xdr:nvSpPr>
        <xdr:cNvPr id="73" name="TextBox 72"/>
        <xdr:cNvSpPr txBox="1"/>
      </xdr:nvSpPr>
      <xdr:spPr>
        <a:xfrm>
          <a:off x="559594" y="9212036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30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1559208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136071</xdr:colOff>
      <xdr:row>29</xdr:row>
      <xdr:rowOff>306160</xdr:rowOff>
    </xdr:from>
    <xdr:ext cx="251734" cy="179023"/>
    <xdr:sp macro="" textlink="">
      <xdr:nvSpPr>
        <xdr:cNvPr id="75" name="TextBox 74"/>
        <xdr:cNvSpPr txBox="1"/>
      </xdr:nvSpPr>
      <xdr:spPr>
        <a:xfrm rot="9622294" flipH="1">
          <a:off x="136071" y="9518196"/>
          <a:ext cx="251734" cy="179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100"/>
            <a:t>           </a:t>
          </a:r>
          <a:endParaRPr lang="en-US" sz="1100"/>
        </a:p>
      </xdr:txBody>
    </xdr:sp>
    <xdr:clientData/>
  </xdr:oneCellAnchor>
  <xdr:oneCellAnchor>
    <xdr:from>
      <xdr:col>1</xdr:col>
      <xdr:colOff>489346</xdr:colOff>
      <xdr:row>30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1101667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7113474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7012271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7012271" y="9212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192407</xdr:colOff>
      <xdr:row>28</xdr:row>
      <xdr:rowOff>47625</xdr:rowOff>
    </xdr:from>
    <xdr:ext cx="45719" cy="564697"/>
    <xdr:sp macro="" textlink="">
      <xdr:nvSpPr>
        <xdr:cNvPr id="82" name="TextBox 81"/>
        <xdr:cNvSpPr txBox="1"/>
      </xdr:nvSpPr>
      <xdr:spPr>
        <a:xfrm flipH="1" flipV="1">
          <a:off x="192407" y="8647339"/>
          <a:ext cx="45719" cy="564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136071</xdr:colOff>
      <xdr:row>29</xdr:row>
      <xdr:rowOff>34018</xdr:rowOff>
    </xdr:from>
    <xdr:ext cx="251734" cy="179023"/>
    <xdr:sp macro="" textlink="">
      <xdr:nvSpPr>
        <xdr:cNvPr id="83" name="TextBox 82"/>
        <xdr:cNvSpPr txBox="1"/>
      </xdr:nvSpPr>
      <xdr:spPr>
        <a:xfrm rot="10267113" flipH="1" flipV="1">
          <a:off x="136071" y="8939893"/>
          <a:ext cx="251734" cy="179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100"/>
            <a:t>  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</xdr:row>
          <xdr:rowOff>209550</xdr:rowOff>
        </xdr:from>
        <xdr:to>
          <xdr:col>5</xdr:col>
          <xdr:colOff>352425</xdr:colOff>
          <xdr:row>11</xdr:row>
          <xdr:rowOff>85725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</xdr:row>
          <xdr:rowOff>142875</xdr:rowOff>
        </xdr:from>
        <xdr:to>
          <xdr:col>6</xdr:col>
          <xdr:colOff>247650</xdr:colOff>
          <xdr:row>4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opLeftCell="A16" zoomScale="130" zoomScaleNormal="130" workbookViewId="0">
      <selection activeCell="J30" sqref="J30"/>
    </sheetView>
  </sheetViews>
  <sheetFormatPr defaultColWidth="15" defaultRowHeight="24"/>
  <cols>
    <col min="1" max="1" width="4.42578125" style="12" bestFit="1" customWidth="1"/>
    <col min="2" max="2" width="21.28515625" style="12" customWidth="1"/>
    <col min="3" max="3" width="17.85546875" style="12" customWidth="1"/>
    <col min="4" max="4" width="8.42578125" style="12" customWidth="1"/>
    <col min="5" max="5" width="7.85546875" style="12" bestFit="1" customWidth="1"/>
    <col min="6" max="6" width="5.7109375" style="12" bestFit="1" customWidth="1"/>
    <col min="7" max="8" width="8.140625" style="12" customWidth="1"/>
    <col min="9" max="10" width="5.140625" style="57" bestFit="1" customWidth="1"/>
    <col min="11" max="11" width="5.5703125" style="57" bestFit="1" customWidth="1"/>
    <col min="12" max="15" width="5.140625" style="12" bestFit="1" customWidth="1"/>
    <col min="16" max="16" width="5.140625" style="12" customWidth="1"/>
    <col min="17" max="18" width="5.140625" style="12" bestFit="1" customWidth="1"/>
    <col min="19" max="23" width="7.28515625" style="15" customWidth="1"/>
    <col min="24" max="26" width="5.140625" style="60" bestFit="1" customWidth="1"/>
    <col min="27" max="27" width="6.42578125" style="12" bestFit="1" customWidth="1"/>
    <col min="28" max="28" width="5" style="12" bestFit="1" customWidth="1"/>
    <col min="29" max="16384" width="15" style="12"/>
  </cols>
  <sheetData>
    <row r="1" spans="1:26" s="58" customFormat="1" ht="55.5">
      <c r="A1" s="58" t="s">
        <v>18</v>
      </c>
      <c r="B1" s="58" t="s">
        <v>0</v>
      </c>
      <c r="C1" s="58" t="s">
        <v>50</v>
      </c>
      <c r="D1" s="58" t="s">
        <v>29</v>
      </c>
      <c r="E1" s="58" t="s">
        <v>30</v>
      </c>
      <c r="F1" s="58" t="s">
        <v>0</v>
      </c>
      <c r="G1" s="58" t="s">
        <v>54</v>
      </c>
      <c r="H1" s="58" t="s">
        <v>55</v>
      </c>
      <c r="I1" s="73">
        <v>1.1000000000000001</v>
      </c>
      <c r="J1" s="73">
        <v>1.2</v>
      </c>
      <c r="K1" s="73">
        <v>1.3</v>
      </c>
      <c r="L1" s="70">
        <v>2.1</v>
      </c>
      <c r="M1" s="70">
        <v>2.2000000000000002</v>
      </c>
      <c r="N1" s="59">
        <v>3.1</v>
      </c>
      <c r="O1" s="59">
        <v>3.2</v>
      </c>
      <c r="P1" s="59">
        <v>3.3</v>
      </c>
      <c r="Q1" s="59">
        <v>3.4</v>
      </c>
      <c r="R1" s="59">
        <v>3.5</v>
      </c>
      <c r="S1" s="72" t="s">
        <v>38</v>
      </c>
      <c r="T1" s="72" t="s">
        <v>39</v>
      </c>
      <c r="U1" s="72" t="s">
        <v>40</v>
      </c>
      <c r="V1" s="72" t="s">
        <v>41</v>
      </c>
      <c r="W1" s="108">
        <v>4.3</v>
      </c>
      <c r="X1" s="70">
        <v>5.0999999999999996</v>
      </c>
      <c r="Y1" s="70">
        <v>5.2</v>
      </c>
      <c r="Z1" s="70">
        <v>5.3</v>
      </c>
    </row>
    <row r="2" spans="1:26" s="54" customFormat="1">
      <c r="A2" s="54">
        <v>1</v>
      </c>
      <c r="B2" s="54" t="s">
        <v>49</v>
      </c>
      <c r="C2" s="54" t="s">
        <v>51</v>
      </c>
      <c r="D2" s="54">
        <v>0</v>
      </c>
      <c r="E2" s="54">
        <v>0</v>
      </c>
      <c r="F2" s="54">
        <v>1</v>
      </c>
      <c r="G2" s="54">
        <v>0</v>
      </c>
      <c r="H2" s="54">
        <v>0</v>
      </c>
      <c r="I2" s="74">
        <v>4</v>
      </c>
      <c r="J2" s="74">
        <v>4</v>
      </c>
      <c r="K2" s="74">
        <v>4</v>
      </c>
      <c r="L2" s="71">
        <v>4</v>
      </c>
      <c r="M2" s="71">
        <v>4</v>
      </c>
      <c r="N2" s="55">
        <v>4</v>
      </c>
      <c r="O2" s="55">
        <v>4</v>
      </c>
      <c r="P2" s="55">
        <v>4</v>
      </c>
      <c r="Q2" s="55">
        <v>5</v>
      </c>
      <c r="R2" s="55">
        <v>4</v>
      </c>
      <c r="S2" s="62">
        <v>3</v>
      </c>
      <c r="T2" s="62">
        <v>3</v>
      </c>
      <c r="U2" s="62">
        <v>4</v>
      </c>
      <c r="V2" s="62">
        <v>5</v>
      </c>
      <c r="W2" s="109">
        <v>5</v>
      </c>
      <c r="X2" s="71">
        <v>5</v>
      </c>
      <c r="Y2" s="71">
        <v>5</v>
      </c>
      <c r="Z2" s="71">
        <v>5</v>
      </c>
    </row>
    <row r="3" spans="1:26" s="54" customFormat="1">
      <c r="A3" s="54">
        <v>2</v>
      </c>
      <c r="B3" s="54" t="s">
        <v>53</v>
      </c>
      <c r="C3" s="54" t="s">
        <v>21</v>
      </c>
      <c r="D3" s="54">
        <v>0</v>
      </c>
      <c r="E3" s="54">
        <v>0</v>
      </c>
      <c r="F3" s="54">
        <v>0</v>
      </c>
      <c r="G3" s="54">
        <v>1</v>
      </c>
      <c r="H3" s="54">
        <v>0</v>
      </c>
      <c r="I3" s="74">
        <v>5</v>
      </c>
      <c r="J3" s="74">
        <v>5</v>
      </c>
      <c r="K3" s="74">
        <v>5</v>
      </c>
      <c r="L3" s="71">
        <v>5</v>
      </c>
      <c r="M3" s="71">
        <v>5</v>
      </c>
      <c r="N3" s="55">
        <v>5</v>
      </c>
      <c r="O3" s="55">
        <v>5</v>
      </c>
      <c r="P3" s="55">
        <v>5</v>
      </c>
      <c r="Q3" s="55">
        <v>5</v>
      </c>
      <c r="R3" s="55">
        <v>5</v>
      </c>
      <c r="S3" s="62">
        <v>5</v>
      </c>
      <c r="T3" s="62">
        <v>5</v>
      </c>
      <c r="U3" s="62">
        <v>5</v>
      </c>
      <c r="V3" s="62">
        <v>5</v>
      </c>
      <c r="W3" s="109">
        <v>5</v>
      </c>
      <c r="X3" s="71">
        <v>5</v>
      </c>
      <c r="Y3" s="71">
        <v>5</v>
      </c>
      <c r="Z3" s="71">
        <v>5</v>
      </c>
    </row>
    <row r="4" spans="1:26" s="54" customFormat="1">
      <c r="A4" s="54">
        <v>3</v>
      </c>
      <c r="B4" s="54" t="s">
        <v>49</v>
      </c>
      <c r="C4" s="54" t="s">
        <v>52</v>
      </c>
      <c r="D4" s="54">
        <v>0</v>
      </c>
      <c r="E4" s="54">
        <v>0</v>
      </c>
      <c r="F4" s="54">
        <v>1</v>
      </c>
      <c r="G4" s="54">
        <v>0</v>
      </c>
      <c r="H4" s="54">
        <v>0</v>
      </c>
      <c r="I4" s="74">
        <v>4</v>
      </c>
      <c r="J4" s="74">
        <v>4</v>
      </c>
      <c r="K4" s="74">
        <v>4</v>
      </c>
      <c r="L4" s="71">
        <v>5</v>
      </c>
      <c r="M4" s="71">
        <v>5</v>
      </c>
      <c r="N4" s="55">
        <v>4</v>
      </c>
      <c r="O4" s="55">
        <v>5</v>
      </c>
      <c r="P4" s="55">
        <v>5</v>
      </c>
      <c r="Q4" s="55">
        <v>4</v>
      </c>
      <c r="R4" s="55">
        <v>4</v>
      </c>
      <c r="S4" s="62">
        <v>3</v>
      </c>
      <c r="T4" s="62">
        <v>4</v>
      </c>
      <c r="U4" s="62">
        <v>4</v>
      </c>
      <c r="V4" s="62">
        <v>5</v>
      </c>
      <c r="W4" s="109">
        <v>5</v>
      </c>
      <c r="X4" s="71">
        <v>4</v>
      </c>
      <c r="Y4" s="71">
        <v>5</v>
      </c>
      <c r="Z4" s="71">
        <v>5</v>
      </c>
    </row>
    <row r="5" spans="1:26" s="54" customFormat="1">
      <c r="A5" s="54">
        <v>4</v>
      </c>
      <c r="B5" s="54" t="s">
        <v>49</v>
      </c>
      <c r="C5" s="54" t="s">
        <v>51</v>
      </c>
      <c r="D5" s="54">
        <v>1</v>
      </c>
      <c r="E5" s="54">
        <v>0</v>
      </c>
      <c r="F5" s="54">
        <v>0</v>
      </c>
      <c r="G5" s="54">
        <v>0</v>
      </c>
      <c r="H5" s="54">
        <v>0</v>
      </c>
      <c r="I5" s="74">
        <v>4</v>
      </c>
      <c r="J5" s="74">
        <v>4</v>
      </c>
      <c r="K5" s="74">
        <v>4</v>
      </c>
      <c r="L5" s="71">
        <v>5</v>
      </c>
      <c r="M5" s="71">
        <v>5</v>
      </c>
      <c r="N5" s="55">
        <v>4</v>
      </c>
      <c r="O5" s="55">
        <v>4</v>
      </c>
      <c r="P5" s="55">
        <v>4</v>
      </c>
      <c r="Q5" s="55">
        <v>4</v>
      </c>
      <c r="R5" s="55">
        <v>4</v>
      </c>
      <c r="S5" s="62">
        <v>3</v>
      </c>
      <c r="T5" s="62">
        <v>3</v>
      </c>
      <c r="U5" s="62">
        <v>5</v>
      </c>
      <c r="V5" s="62">
        <v>5</v>
      </c>
      <c r="W5" s="109">
        <v>5</v>
      </c>
      <c r="X5" s="71">
        <v>4</v>
      </c>
      <c r="Y5" s="71">
        <v>4</v>
      </c>
      <c r="Z5" s="71">
        <v>4</v>
      </c>
    </row>
    <row r="6" spans="1:26" s="54" customFormat="1">
      <c r="A6" s="54">
        <v>5</v>
      </c>
      <c r="B6" s="54" t="s">
        <v>49</v>
      </c>
      <c r="C6" s="54" t="s">
        <v>51</v>
      </c>
      <c r="D6" s="54">
        <v>0</v>
      </c>
      <c r="E6" s="54">
        <v>0</v>
      </c>
      <c r="F6" s="54">
        <v>1</v>
      </c>
      <c r="G6" s="54">
        <v>0</v>
      </c>
      <c r="H6" s="54">
        <v>0</v>
      </c>
      <c r="I6" s="74">
        <v>3</v>
      </c>
      <c r="J6" s="74">
        <v>3</v>
      </c>
      <c r="K6" s="74">
        <v>3</v>
      </c>
      <c r="L6" s="71">
        <v>5</v>
      </c>
      <c r="M6" s="71">
        <v>5</v>
      </c>
      <c r="N6" s="55">
        <v>5</v>
      </c>
      <c r="O6" s="55">
        <v>5</v>
      </c>
      <c r="P6" s="55">
        <v>5</v>
      </c>
      <c r="Q6" s="55">
        <v>5</v>
      </c>
      <c r="R6" s="55">
        <v>5</v>
      </c>
      <c r="S6" s="62">
        <v>2</v>
      </c>
      <c r="T6" s="62">
        <v>4</v>
      </c>
      <c r="U6" s="62">
        <v>2</v>
      </c>
      <c r="V6" s="62">
        <v>4</v>
      </c>
      <c r="W6" s="109">
        <v>4</v>
      </c>
      <c r="X6" s="71">
        <v>4</v>
      </c>
      <c r="Y6" s="71">
        <v>4</v>
      </c>
      <c r="Z6" s="71">
        <v>4</v>
      </c>
    </row>
    <row r="7" spans="1:26" s="54" customFormat="1">
      <c r="A7" s="54">
        <v>6</v>
      </c>
      <c r="B7" s="54" t="s">
        <v>49</v>
      </c>
      <c r="C7" s="54" t="s">
        <v>51</v>
      </c>
      <c r="D7" s="54">
        <v>0</v>
      </c>
      <c r="E7" s="54">
        <v>0</v>
      </c>
      <c r="F7" s="54">
        <v>1</v>
      </c>
      <c r="G7" s="54">
        <v>0</v>
      </c>
      <c r="H7" s="54">
        <v>0</v>
      </c>
      <c r="I7" s="74">
        <v>4</v>
      </c>
      <c r="J7" s="74">
        <v>4</v>
      </c>
      <c r="K7" s="74">
        <v>4</v>
      </c>
      <c r="L7" s="71">
        <v>5</v>
      </c>
      <c r="M7" s="71">
        <v>4</v>
      </c>
      <c r="N7" s="55">
        <v>4</v>
      </c>
      <c r="O7" s="55">
        <v>4</v>
      </c>
      <c r="P7" s="55">
        <v>4</v>
      </c>
      <c r="Q7" s="55">
        <v>3</v>
      </c>
      <c r="R7" s="55">
        <v>4</v>
      </c>
      <c r="S7" s="62">
        <v>3</v>
      </c>
      <c r="T7" s="62">
        <v>3</v>
      </c>
      <c r="U7" s="62">
        <v>4</v>
      </c>
      <c r="V7" s="62">
        <v>4</v>
      </c>
      <c r="W7" s="109">
        <v>4</v>
      </c>
      <c r="X7" s="71">
        <v>3</v>
      </c>
      <c r="Y7" s="71">
        <v>4</v>
      </c>
      <c r="Z7" s="71">
        <v>4</v>
      </c>
    </row>
    <row r="8" spans="1:26" s="54" customFormat="1">
      <c r="A8" s="54">
        <v>7</v>
      </c>
      <c r="B8" s="54" t="s">
        <v>49</v>
      </c>
      <c r="C8" s="54" t="s">
        <v>51</v>
      </c>
      <c r="D8" s="54">
        <v>0</v>
      </c>
      <c r="E8" s="54">
        <v>0</v>
      </c>
      <c r="F8" s="54">
        <v>1</v>
      </c>
      <c r="G8" s="54">
        <v>0</v>
      </c>
      <c r="H8" s="54">
        <v>0</v>
      </c>
      <c r="I8" s="74">
        <v>4</v>
      </c>
      <c r="J8" s="74">
        <v>4</v>
      </c>
      <c r="K8" s="74">
        <v>4</v>
      </c>
      <c r="L8" s="71">
        <v>5</v>
      </c>
      <c r="M8" s="71">
        <v>5</v>
      </c>
      <c r="N8" s="55">
        <v>4</v>
      </c>
      <c r="O8" s="55">
        <v>5</v>
      </c>
      <c r="P8" s="55">
        <v>4</v>
      </c>
      <c r="Q8" s="55">
        <v>4</v>
      </c>
      <c r="R8" s="55">
        <v>4</v>
      </c>
      <c r="S8" s="62">
        <v>2</v>
      </c>
      <c r="T8" s="62">
        <v>1</v>
      </c>
      <c r="U8" s="62">
        <v>4</v>
      </c>
      <c r="V8" s="62">
        <v>4</v>
      </c>
      <c r="W8" s="109">
        <v>4</v>
      </c>
      <c r="X8" s="71">
        <v>4</v>
      </c>
      <c r="Y8" s="71">
        <v>4</v>
      </c>
      <c r="Z8" s="71">
        <v>4</v>
      </c>
    </row>
    <row r="9" spans="1:26" s="54" customFormat="1">
      <c r="A9" s="54">
        <v>8</v>
      </c>
      <c r="B9" s="54" t="s">
        <v>49</v>
      </c>
      <c r="C9" s="54" t="s">
        <v>52</v>
      </c>
      <c r="D9" s="54">
        <v>1</v>
      </c>
      <c r="E9" s="54">
        <v>1</v>
      </c>
      <c r="F9" s="54">
        <v>0</v>
      </c>
      <c r="G9" s="54">
        <v>0</v>
      </c>
      <c r="H9" s="54">
        <v>0</v>
      </c>
      <c r="I9" s="74">
        <v>5</v>
      </c>
      <c r="J9" s="74">
        <v>4</v>
      </c>
      <c r="K9" s="74">
        <v>4</v>
      </c>
      <c r="L9" s="71">
        <v>4</v>
      </c>
      <c r="M9" s="71">
        <v>4</v>
      </c>
      <c r="N9" s="55">
        <v>4</v>
      </c>
      <c r="O9" s="55">
        <v>3</v>
      </c>
      <c r="P9" s="55">
        <v>2</v>
      </c>
      <c r="Q9" s="55">
        <v>4</v>
      </c>
      <c r="R9" s="55">
        <v>4</v>
      </c>
      <c r="S9" s="62">
        <v>2</v>
      </c>
      <c r="T9" s="62">
        <v>3</v>
      </c>
      <c r="U9" s="62">
        <v>4</v>
      </c>
      <c r="V9" s="62">
        <v>4</v>
      </c>
      <c r="W9" s="109">
        <v>4</v>
      </c>
      <c r="X9" s="71">
        <v>4</v>
      </c>
      <c r="Y9" s="71">
        <v>4</v>
      </c>
      <c r="Z9" s="71">
        <v>4</v>
      </c>
    </row>
    <row r="10" spans="1:26" s="54" customFormat="1">
      <c r="A10" s="54">
        <v>9</v>
      </c>
      <c r="B10" s="54" t="s">
        <v>49</v>
      </c>
      <c r="C10" s="54" t="s">
        <v>52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74">
        <v>5</v>
      </c>
      <c r="J10" s="74">
        <v>5</v>
      </c>
      <c r="K10" s="74">
        <v>4</v>
      </c>
      <c r="L10" s="71">
        <v>5</v>
      </c>
      <c r="M10" s="71">
        <v>5</v>
      </c>
      <c r="N10" s="55">
        <v>5</v>
      </c>
      <c r="O10" s="55">
        <v>4</v>
      </c>
      <c r="P10" s="55">
        <v>4</v>
      </c>
      <c r="Q10" s="55">
        <v>5</v>
      </c>
      <c r="R10" s="55">
        <v>5</v>
      </c>
      <c r="S10" s="62">
        <v>3</v>
      </c>
      <c r="T10" s="62">
        <v>3</v>
      </c>
      <c r="U10" s="62">
        <v>4</v>
      </c>
      <c r="V10" s="62">
        <v>4</v>
      </c>
      <c r="W10" s="109">
        <v>4</v>
      </c>
      <c r="X10" s="71">
        <v>4</v>
      </c>
      <c r="Y10" s="71">
        <v>4</v>
      </c>
      <c r="Z10" s="71">
        <v>4</v>
      </c>
    </row>
    <row r="11" spans="1:26" s="54" customFormat="1">
      <c r="A11" s="54">
        <v>10</v>
      </c>
      <c r="B11" s="54" t="s">
        <v>49</v>
      </c>
      <c r="C11" s="54" t="s">
        <v>51</v>
      </c>
      <c r="D11" s="54">
        <v>0</v>
      </c>
      <c r="E11" s="54">
        <v>0</v>
      </c>
      <c r="F11" s="54">
        <v>0</v>
      </c>
      <c r="G11" s="54">
        <v>0</v>
      </c>
      <c r="H11" s="54">
        <v>1</v>
      </c>
      <c r="I11" s="74">
        <v>4</v>
      </c>
      <c r="J11" s="74">
        <v>4</v>
      </c>
      <c r="K11" s="74">
        <v>4</v>
      </c>
      <c r="L11" s="71">
        <v>4</v>
      </c>
      <c r="M11" s="71">
        <v>4</v>
      </c>
      <c r="N11" s="55">
        <v>4</v>
      </c>
      <c r="O11" s="55">
        <v>4</v>
      </c>
      <c r="P11" s="55">
        <v>4</v>
      </c>
      <c r="Q11" s="55">
        <v>4</v>
      </c>
      <c r="R11" s="55">
        <v>4</v>
      </c>
      <c r="S11" s="62">
        <v>3</v>
      </c>
      <c r="T11" s="62">
        <v>3</v>
      </c>
      <c r="U11" s="62">
        <v>4</v>
      </c>
      <c r="V11" s="62">
        <v>4</v>
      </c>
      <c r="W11" s="109">
        <v>4</v>
      </c>
      <c r="X11" s="71">
        <v>4</v>
      </c>
      <c r="Y11" s="71">
        <v>4</v>
      </c>
      <c r="Z11" s="71">
        <v>4</v>
      </c>
    </row>
    <row r="12" spans="1:26" s="54" customFormat="1">
      <c r="A12" s="54">
        <v>11</v>
      </c>
      <c r="B12" s="54" t="s">
        <v>49</v>
      </c>
      <c r="C12" s="54" t="s">
        <v>51</v>
      </c>
      <c r="D12" s="54">
        <v>0</v>
      </c>
      <c r="E12" s="54">
        <v>1</v>
      </c>
      <c r="F12" s="54">
        <v>0</v>
      </c>
      <c r="G12" s="54">
        <v>0</v>
      </c>
      <c r="H12" s="54">
        <v>0</v>
      </c>
      <c r="I12" s="74">
        <v>3</v>
      </c>
      <c r="J12" s="74">
        <v>3</v>
      </c>
      <c r="K12" s="74">
        <v>3</v>
      </c>
      <c r="L12" s="71">
        <v>4</v>
      </c>
      <c r="M12" s="71">
        <v>4</v>
      </c>
      <c r="N12" s="55">
        <v>3</v>
      </c>
      <c r="O12" s="55">
        <v>3</v>
      </c>
      <c r="P12" s="55">
        <v>3</v>
      </c>
      <c r="Q12" s="55">
        <v>3</v>
      </c>
      <c r="R12" s="55">
        <v>3</v>
      </c>
      <c r="S12" s="62">
        <v>3</v>
      </c>
      <c r="T12" s="62">
        <v>2</v>
      </c>
      <c r="U12" s="62">
        <v>4</v>
      </c>
      <c r="V12" s="62">
        <v>4</v>
      </c>
      <c r="W12" s="109">
        <v>4</v>
      </c>
      <c r="X12" s="71">
        <v>3</v>
      </c>
      <c r="Y12" s="71">
        <v>4</v>
      </c>
      <c r="Z12" s="71">
        <v>4</v>
      </c>
    </row>
    <row r="13" spans="1:26" s="54" customFormat="1">
      <c r="A13" s="54">
        <v>12</v>
      </c>
      <c r="B13" s="54" t="s">
        <v>49</v>
      </c>
      <c r="C13" s="54" t="s">
        <v>51</v>
      </c>
      <c r="D13" s="54">
        <v>1</v>
      </c>
      <c r="E13" s="54">
        <v>0</v>
      </c>
      <c r="F13" s="54">
        <v>0</v>
      </c>
      <c r="G13" s="54">
        <v>1</v>
      </c>
      <c r="H13" s="54">
        <v>0</v>
      </c>
      <c r="I13" s="74">
        <v>4</v>
      </c>
      <c r="J13" s="74">
        <v>3</v>
      </c>
      <c r="K13" s="74">
        <v>4</v>
      </c>
      <c r="L13" s="71">
        <v>4</v>
      </c>
      <c r="M13" s="71">
        <v>4</v>
      </c>
      <c r="N13" s="55">
        <v>4</v>
      </c>
      <c r="O13" s="55">
        <v>4</v>
      </c>
      <c r="P13" s="55">
        <v>4</v>
      </c>
      <c r="Q13" s="55">
        <v>4</v>
      </c>
      <c r="R13" s="55">
        <v>4</v>
      </c>
      <c r="S13" s="62">
        <v>3</v>
      </c>
      <c r="T13" s="62">
        <v>3</v>
      </c>
      <c r="U13" s="62">
        <v>4</v>
      </c>
      <c r="V13" s="62">
        <v>4</v>
      </c>
      <c r="W13" s="109">
        <v>3</v>
      </c>
      <c r="X13" s="71">
        <v>3</v>
      </c>
      <c r="Y13" s="71">
        <v>3</v>
      </c>
      <c r="Z13" s="71">
        <v>3</v>
      </c>
    </row>
    <row r="14" spans="1:26" s="54" customFormat="1">
      <c r="A14" s="54">
        <v>13</v>
      </c>
      <c r="B14" s="54" t="s">
        <v>49</v>
      </c>
      <c r="C14" s="54" t="s">
        <v>51</v>
      </c>
      <c r="D14" s="54">
        <v>0</v>
      </c>
      <c r="E14" s="54">
        <v>1</v>
      </c>
      <c r="F14" s="54">
        <v>0</v>
      </c>
      <c r="G14" s="54">
        <v>0</v>
      </c>
      <c r="H14" s="54">
        <v>1</v>
      </c>
      <c r="I14" s="74">
        <v>5</v>
      </c>
      <c r="J14" s="74">
        <v>5</v>
      </c>
      <c r="K14" s="74">
        <v>5</v>
      </c>
      <c r="L14" s="71">
        <v>5</v>
      </c>
      <c r="M14" s="71">
        <v>5</v>
      </c>
      <c r="N14" s="55">
        <v>5</v>
      </c>
      <c r="O14" s="55">
        <v>4</v>
      </c>
      <c r="P14" s="55">
        <v>5</v>
      </c>
      <c r="Q14" s="55">
        <v>5</v>
      </c>
      <c r="R14" s="55">
        <v>5</v>
      </c>
      <c r="S14" s="62">
        <v>3</v>
      </c>
      <c r="T14" s="62">
        <v>3</v>
      </c>
      <c r="U14" s="62">
        <v>4</v>
      </c>
      <c r="V14" s="62">
        <v>5</v>
      </c>
      <c r="W14" s="109">
        <v>5</v>
      </c>
      <c r="X14" s="71">
        <v>5</v>
      </c>
      <c r="Y14" s="71">
        <v>5</v>
      </c>
      <c r="Z14" s="71">
        <v>5</v>
      </c>
    </row>
    <row r="15" spans="1:26" s="54" customFormat="1">
      <c r="A15" s="54">
        <v>14</v>
      </c>
      <c r="B15" s="54" t="s">
        <v>53</v>
      </c>
      <c r="C15" s="54" t="s">
        <v>21</v>
      </c>
      <c r="D15" s="54">
        <v>1</v>
      </c>
      <c r="E15" s="54">
        <v>0</v>
      </c>
      <c r="F15" s="54">
        <v>0</v>
      </c>
      <c r="G15" s="54">
        <v>0</v>
      </c>
      <c r="H15" s="54">
        <v>0</v>
      </c>
      <c r="I15" s="74">
        <v>5</v>
      </c>
      <c r="J15" s="74">
        <v>5</v>
      </c>
      <c r="K15" s="74">
        <v>5</v>
      </c>
      <c r="L15" s="71">
        <v>5</v>
      </c>
      <c r="M15" s="71">
        <v>5</v>
      </c>
      <c r="N15" s="55">
        <v>5</v>
      </c>
      <c r="O15" s="55">
        <v>5</v>
      </c>
      <c r="P15" s="55">
        <v>5</v>
      </c>
      <c r="Q15" s="55">
        <v>5</v>
      </c>
      <c r="R15" s="55">
        <v>5</v>
      </c>
      <c r="S15" s="62">
        <v>3</v>
      </c>
      <c r="T15" s="62">
        <v>3</v>
      </c>
      <c r="U15" s="62">
        <v>4</v>
      </c>
      <c r="V15" s="62">
        <v>4</v>
      </c>
      <c r="W15" s="109">
        <v>5</v>
      </c>
      <c r="X15" s="71">
        <v>5</v>
      </c>
      <c r="Y15" s="71">
        <v>5</v>
      </c>
      <c r="Z15" s="71">
        <v>5</v>
      </c>
    </row>
    <row r="16" spans="1:26" s="54" customFormat="1">
      <c r="A16" s="54">
        <v>15</v>
      </c>
      <c r="B16" s="54" t="s">
        <v>49</v>
      </c>
      <c r="C16" s="54" t="s">
        <v>51</v>
      </c>
      <c r="D16" s="54">
        <v>1</v>
      </c>
      <c r="E16" s="54">
        <v>0</v>
      </c>
      <c r="F16" s="54">
        <v>0</v>
      </c>
      <c r="G16" s="54">
        <v>0</v>
      </c>
      <c r="H16" s="54">
        <v>0</v>
      </c>
      <c r="I16" s="74">
        <v>4</v>
      </c>
      <c r="J16" s="74">
        <v>4</v>
      </c>
      <c r="K16" s="74">
        <v>4</v>
      </c>
      <c r="L16" s="71">
        <v>4</v>
      </c>
      <c r="M16" s="71">
        <v>4</v>
      </c>
      <c r="N16" s="55">
        <v>4</v>
      </c>
      <c r="O16" s="55">
        <v>4</v>
      </c>
      <c r="P16" s="55">
        <v>4</v>
      </c>
      <c r="Q16" s="55">
        <v>4</v>
      </c>
      <c r="R16" s="55">
        <v>4</v>
      </c>
      <c r="S16" s="62">
        <v>4</v>
      </c>
      <c r="T16" s="62">
        <v>4</v>
      </c>
      <c r="U16" s="62">
        <v>5</v>
      </c>
      <c r="V16" s="62">
        <v>5</v>
      </c>
      <c r="W16" s="109">
        <v>5</v>
      </c>
      <c r="X16" s="71">
        <v>4</v>
      </c>
      <c r="Y16" s="71">
        <v>4</v>
      </c>
      <c r="Z16" s="71">
        <v>4</v>
      </c>
    </row>
    <row r="17" spans="1:28" s="54" customFormat="1">
      <c r="A17" s="54">
        <v>16</v>
      </c>
      <c r="B17" s="54" t="s">
        <v>49</v>
      </c>
      <c r="C17" s="54" t="s">
        <v>51</v>
      </c>
      <c r="D17" s="54">
        <v>1</v>
      </c>
      <c r="E17" s="54">
        <v>1</v>
      </c>
      <c r="F17" s="54">
        <v>0</v>
      </c>
      <c r="G17" s="54">
        <v>0</v>
      </c>
      <c r="H17" s="54">
        <v>0</v>
      </c>
      <c r="I17" s="74">
        <v>5</v>
      </c>
      <c r="J17" s="74">
        <v>5</v>
      </c>
      <c r="K17" s="74">
        <v>5</v>
      </c>
      <c r="L17" s="71">
        <v>5</v>
      </c>
      <c r="M17" s="71">
        <v>5</v>
      </c>
      <c r="N17" s="55">
        <v>5</v>
      </c>
      <c r="O17" s="55">
        <v>5</v>
      </c>
      <c r="P17" s="55">
        <v>5</v>
      </c>
      <c r="Q17" s="55">
        <v>5</v>
      </c>
      <c r="R17" s="55">
        <v>5</v>
      </c>
      <c r="S17" s="62">
        <v>4</v>
      </c>
      <c r="T17" s="62">
        <v>4</v>
      </c>
      <c r="U17" s="62">
        <v>5</v>
      </c>
      <c r="V17" s="62">
        <v>5</v>
      </c>
      <c r="W17" s="109">
        <v>5</v>
      </c>
      <c r="X17" s="71">
        <v>4</v>
      </c>
      <c r="Y17" s="71">
        <v>4</v>
      </c>
      <c r="Z17" s="71">
        <v>4</v>
      </c>
    </row>
    <row r="18" spans="1:28" s="54" customFormat="1">
      <c r="A18" s="54">
        <v>17</v>
      </c>
      <c r="B18" s="54" t="s">
        <v>49</v>
      </c>
      <c r="C18" s="54" t="s">
        <v>52</v>
      </c>
      <c r="D18" s="54">
        <v>1</v>
      </c>
      <c r="E18" s="54">
        <v>1</v>
      </c>
      <c r="F18" s="54">
        <v>0</v>
      </c>
      <c r="G18" s="54">
        <v>1</v>
      </c>
      <c r="H18" s="54">
        <v>0</v>
      </c>
      <c r="I18" s="74">
        <v>5</v>
      </c>
      <c r="J18" s="74">
        <v>5</v>
      </c>
      <c r="K18" s="74">
        <v>5</v>
      </c>
      <c r="L18" s="71">
        <v>5</v>
      </c>
      <c r="M18" s="71">
        <v>5</v>
      </c>
      <c r="N18" s="55">
        <v>4</v>
      </c>
      <c r="O18" s="55">
        <v>4</v>
      </c>
      <c r="P18" s="55">
        <v>4</v>
      </c>
      <c r="Q18" s="55">
        <v>4</v>
      </c>
      <c r="R18" s="55">
        <v>4</v>
      </c>
      <c r="S18" s="62">
        <v>3</v>
      </c>
      <c r="T18" s="62">
        <v>3</v>
      </c>
      <c r="U18" s="62">
        <v>5</v>
      </c>
      <c r="V18" s="62">
        <v>4</v>
      </c>
      <c r="W18" s="109">
        <v>4</v>
      </c>
      <c r="X18" s="71">
        <v>4</v>
      </c>
      <c r="Y18" s="71">
        <v>4</v>
      </c>
      <c r="Z18" s="71">
        <v>4</v>
      </c>
    </row>
    <row r="19" spans="1:28" s="54" customFormat="1">
      <c r="A19" s="54">
        <v>18</v>
      </c>
      <c r="B19" s="54" t="s">
        <v>49</v>
      </c>
      <c r="C19" s="54" t="s">
        <v>51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74">
        <v>4</v>
      </c>
      <c r="J19" s="74">
        <v>4</v>
      </c>
      <c r="K19" s="74">
        <v>4</v>
      </c>
      <c r="L19" s="71">
        <v>4</v>
      </c>
      <c r="M19" s="71">
        <v>4</v>
      </c>
      <c r="N19" s="55">
        <v>4</v>
      </c>
      <c r="O19" s="55">
        <v>4</v>
      </c>
      <c r="P19" s="55">
        <v>4</v>
      </c>
      <c r="Q19" s="55">
        <v>4</v>
      </c>
      <c r="R19" s="55">
        <v>4</v>
      </c>
      <c r="S19" s="62">
        <v>4</v>
      </c>
      <c r="T19" s="62">
        <v>4</v>
      </c>
      <c r="U19" s="62">
        <v>5</v>
      </c>
      <c r="V19" s="62">
        <v>5</v>
      </c>
      <c r="W19" s="109">
        <v>5</v>
      </c>
      <c r="X19" s="71">
        <v>5</v>
      </c>
      <c r="Y19" s="71">
        <v>5</v>
      </c>
      <c r="Z19" s="71">
        <v>5</v>
      </c>
    </row>
    <row r="20" spans="1:28" s="54" customFormat="1">
      <c r="A20" s="54">
        <v>19</v>
      </c>
      <c r="B20" s="54" t="s">
        <v>49</v>
      </c>
      <c r="C20" s="54" t="s">
        <v>51</v>
      </c>
      <c r="D20" s="54">
        <v>1</v>
      </c>
      <c r="E20" s="54">
        <v>1</v>
      </c>
      <c r="F20" s="54">
        <v>1</v>
      </c>
      <c r="G20" s="54">
        <v>0</v>
      </c>
      <c r="H20" s="54">
        <v>0</v>
      </c>
      <c r="I20" s="74">
        <v>4</v>
      </c>
      <c r="J20" s="74">
        <v>4</v>
      </c>
      <c r="K20" s="74">
        <v>4</v>
      </c>
      <c r="L20" s="71">
        <v>4</v>
      </c>
      <c r="M20" s="71">
        <v>4</v>
      </c>
      <c r="N20" s="55">
        <v>5</v>
      </c>
      <c r="O20" s="55">
        <v>5</v>
      </c>
      <c r="P20" s="55">
        <v>5</v>
      </c>
      <c r="Q20" s="55">
        <v>5</v>
      </c>
      <c r="R20" s="55">
        <v>5</v>
      </c>
      <c r="S20" s="62">
        <v>3</v>
      </c>
      <c r="T20" s="62">
        <v>3</v>
      </c>
      <c r="U20" s="62">
        <v>4</v>
      </c>
      <c r="V20" s="62">
        <v>4</v>
      </c>
      <c r="W20" s="109">
        <v>5</v>
      </c>
      <c r="X20" s="71">
        <v>5</v>
      </c>
      <c r="Y20" s="71">
        <v>5</v>
      </c>
      <c r="Z20" s="71">
        <v>5</v>
      </c>
    </row>
    <row r="21" spans="1:28" s="54" customFormat="1">
      <c r="A21" s="54">
        <v>20</v>
      </c>
      <c r="B21" s="54" t="s">
        <v>49</v>
      </c>
      <c r="C21" s="54" t="s">
        <v>51</v>
      </c>
      <c r="D21" s="54">
        <v>1</v>
      </c>
      <c r="E21" s="54">
        <v>1</v>
      </c>
      <c r="F21" s="54">
        <v>0</v>
      </c>
      <c r="G21" s="54">
        <v>0</v>
      </c>
      <c r="H21" s="54">
        <v>0</v>
      </c>
      <c r="I21" s="74">
        <v>5</v>
      </c>
      <c r="J21" s="74">
        <v>5</v>
      </c>
      <c r="K21" s="74">
        <v>5</v>
      </c>
      <c r="L21" s="71">
        <v>5</v>
      </c>
      <c r="M21" s="71">
        <v>5</v>
      </c>
      <c r="N21" s="55">
        <v>5</v>
      </c>
      <c r="O21" s="55">
        <v>5</v>
      </c>
      <c r="P21" s="55">
        <v>5</v>
      </c>
      <c r="Q21" s="55">
        <v>5</v>
      </c>
      <c r="R21" s="55">
        <v>5</v>
      </c>
      <c r="S21" s="62">
        <v>3</v>
      </c>
      <c r="T21" s="62">
        <v>3</v>
      </c>
      <c r="U21" s="62">
        <v>5</v>
      </c>
      <c r="V21" s="62">
        <v>5</v>
      </c>
      <c r="W21" s="109">
        <v>5</v>
      </c>
      <c r="X21" s="71">
        <v>5</v>
      </c>
      <c r="Y21" s="71">
        <v>5</v>
      </c>
      <c r="Z21" s="71">
        <v>5</v>
      </c>
    </row>
    <row r="22" spans="1:28">
      <c r="D22" s="75">
        <f>COUNTIF(D2:D21,1)</f>
        <v>9</v>
      </c>
      <c r="E22" s="75">
        <f t="shared" ref="E22:H22" si="0">COUNTIF(E2:E21,1)</f>
        <v>7</v>
      </c>
      <c r="F22" s="75">
        <f t="shared" si="0"/>
        <v>6</v>
      </c>
      <c r="G22" s="75">
        <f t="shared" si="0"/>
        <v>3</v>
      </c>
      <c r="H22" s="75">
        <f t="shared" si="0"/>
        <v>2</v>
      </c>
      <c r="I22" s="69">
        <f>AVERAGE(I2:I21)</f>
        <v>4.3</v>
      </c>
      <c r="J22" s="69">
        <f t="shared" ref="J22:Z22" si="1">AVERAGE(J2:J21)</f>
        <v>4.2</v>
      </c>
      <c r="K22" s="69">
        <f t="shared" si="1"/>
        <v>4.2</v>
      </c>
      <c r="L22" s="69">
        <f t="shared" si="1"/>
        <v>4.5999999999999996</v>
      </c>
      <c r="M22" s="69">
        <f t="shared" si="1"/>
        <v>4.55</v>
      </c>
      <c r="N22" s="69">
        <f t="shared" si="1"/>
        <v>4.3499999999999996</v>
      </c>
      <c r="O22" s="69">
        <f t="shared" si="1"/>
        <v>4.3</v>
      </c>
      <c r="P22" s="69">
        <f t="shared" si="1"/>
        <v>4.25</v>
      </c>
      <c r="Q22" s="69">
        <f t="shared" si="1"/>
        <v>4.3499999999999996</v>
      </c>
      <c r="R22" s="69">
        <f t="shared" si="1"/>
        <v>4.3499999999999996</v>
      </c>
      <c r="S22" s="69">
        <f t="shared" si="1"/>
        <v>3.1</v>
      </c>
      <c r="T22" s="69">
        <f t="shared" si="1"/>
        <v>3.2</v>
      </c>
      <c r="U22" s="69">
        <f t="shared" si="1"/>
        <v>4.25</v>
      </c>
      <c r="V22" s="69">
        <f t="shared" si="1"/>
        <v>4.45</v>
      </c>
      <c r="W22" s="69">
        <f t="shared" si="1"/>
        <v>4.5</v>
      </c>
      <c r="X22" s="69">
        <f t="shared" si="1"/>
        <v>4.2</v>
      </c>
      <c r="Y22" s="69">
        <f t="shared" si="1"/>
        <v>4.3499999999999996</v>
      </c>
      <c r="Z22" s="69">
        <f t="shared" si="1"/>
        <v>4.3499999999999996</v>
      </c>
      <c r="AA22" s="87">
        <f>AVERAGE(I2:R21,W2:Z21)</f>
        <v>4.3464285714285715</v>
      </c>
      <c r="AB22" s="56"/>
    </row>
    <row r="23" spans="1:28">
      <c r="D23" s="69">
        <f>STDEV(D2:D21)</f>
        <v>0.51041778553404049</v>
      </c>
      <c r="E23" s="69">
        <f t="shared" ref="E23:H23" si="2">STDEV(E2:E21)</f>
        <v>0.48936048492959289</v>
      </c>
      <c r="F23" s="69">
        <f t="shared" si="2"/>
        <v>0.47016234598162726</v>
      </c>
      <c r="G23" s="69">
        <f t="shared" si="2"/>
        <v>0.36634754853252327</v>
      </c>
      <c r="H23" s="69">
        <f t="shared" si="2"/>
        <v>0.30779350562554625</v>
      </c>
      <c r="I23" s="69">
        <f>STDEV(I2:I21)</f>
        <v>0.6569466853317858</v>
      </c>
      <c r="J23" s="69">
        <f>STDEV(J2:J21)</f>
        <v>0.69585237393845889</v>
      </c>
      <c r="K23" s="69">
        <f t="shared" ref="K23:Z23" si="3">STDEV(K2:K21)</f>
        <v>0.61558701125109194</v>
      </c>
      <c r="L23" s="69">
        <f t="shared" si="3"/>
        <v>0.50262468995003518</v>
      </c>
      <c r="M23" s="69">
        <f t="shared" si="3"/>
        <v>0.51041778553403983</v>
      </c>
      <c r="N23" s="69">
        <f t="shared" si="3"/>
        <v>0.58714294861240024</v>
      </c>
      <c r="O23" s="69">
        <f t="shared" si="3"/>
        <v>0.6569466853317858</v>
      </c>
      <c r="P23" s="69">
        <f t="shared" si="3"/>
        <v>0.78639751565704918</v>
      </c>
      <c r="Q23" s="69">
        <f t="shared" si="3"/>
        <v>0.67082039324993736</v>
      </c>
      <c r="R23" s="69">
        <f t="shared" si="3"/>
        <v>0.58714294861240024</v>
      </c>
      <c r="S23" s="69">
        <f t="shared" si="3"/>
        <v>0.71818484645960834</v>
      </c>
      <c r="T23" s="69">
        <f t="shared" si="3"/>
        <v>0.83350875346649034</v>
      </c>
      <c r="U23" s="69">
        <f t="shared" si="3"/>
        <v>0.7163503994113789</v>
      </c>
      <c r="V23" s="69">
        <f t="shared" si="3"/>
        <v>0.51041778553403983</v>
      </c>
      <c r="W23" s="69">
        <f t="shared" si="3"/>
        <v>0.60697697866688394</v>
      </c>
      <c r="X23" s="69">
        <f t="shared" si="3"/>
        <v>0.69585237393845889</v>
      </c>
      <c r="Y23" s="69">
        <f t="shared" si="3"/>
        <v>0.58714294861240024</v>
      </c>
      <c r="Z23" s="69">
        <f t="shared" si="3"/>
        <v>0.58714294861240024</v>
      </c>
      <c r="AA23" s="87">
        <f>STDEV(I2:R21,W2:Z21)</f>
        <v>0.62618040093989547</v>
      </c>
      <c r="AB23" s="16"/>
    </row>
    <row r="24" spans="1:28">
      <c r="B24" s="62" t="s">
        <v>49</v>
      </c>
      <c r="C24" s="62">
        <f>COUNTIF(B2:B21,"นิสิตบัณฑิตศึกษา")</f>
        <v>18</v>
      </c>
      <c r="I24" s="12"/>
      <c r="J24" s="12"/>
      <c r="K24" s="76">
        <f>STDEV(I2:K21)</f>
        <v>0.64746354302618681</v>
      </c>
      <c r="M24" s="76">
        <f>STDEVA(L2:M21)</f>
        <v>0.50064061525312253</v>
      </c>
      <c r="R24" s="76">
        <f>STDEVA(N2:R21)</f>
        <v>0.64947531270879089</v>
      </c>
      <c r="S24" s="12"/>
      <c r="T24" s="76">
        <f>STDEVA(S2:T21)</f>
        <v>0.76961528850958572</v>
      </c>
      <c r="U24" s="12"/>
      <c r="V24" s="76">
        <f>STDEVA(U2:V21)</f>
        <v>0.62223748455030237</v>
      </c>
      <c r="W24" s="76">
        <f>STDEVA(W2:W21)</f>
        <v>0.60697697866688394</v>
      </c>
      <c r="X24" s="12"/>
      <c r="Y24" s="12"/>
      <c r="Z24" s="76">
        <f>STDEVA(X2:Z21)</f>
        <v>0.61891101739880638</v>
      </c>
    </row>
    <row r="25" spans="1:28">
      <c r="B25" s="62" t="s">
        <v>53</v>
      </c>
      <c r="C25" s="62">
        <f>COUNTIF(B1:B21,"คณาจารย์บัณฑิตศึกษา")</f>
        <v>2</v>
      </c>
      <c r="I25" s="12"/>
      <c r="J25" s="12"/>
      <c r="K25" s="77">
        <f>AVERAGE(I2:K21)</f>
        <v>4.2333333333333334</v>
      </c>
      <c r="M25" s="77">
        <f>AVERAGE(L2:M21)</f>
        <v>4.5750000000000002</v>
      </c>
      <c r="R25" s="77">
        <f>AVERAGE(N2:R21)</f>
        <v>4.32</v>
      </c>
      <c r="S25" s="12"/>
      <c r="T25" s="77">
        <f>AVERAGE(S2:T21)</f>
        <v>3.15</v>
      </c>
      <c r="U25" s="12"/>
      <c r="V25" s="77">
        <f>AVERAGE(U2:V21)</f>
        <v>4.3499999999999996</v>
      </c>
      <c r="W25" s="77">
        <f>AVERAGE(W2:W21)</f>
        <v>4.5</v>
      </c>
      <c r="X25" s="12"/>
      <c r="Y25" s="12"/>
      <c r="Z25" s="77">
        <f>AVERAGE(X2:Z21)</f>
        <v>4.3</v>
      </c>
    </row>
    <row r="26" spans="1:28">
      <c r="C26" s="120">
        <f>SUM(C24:C25)</f>
        <v>20</v>
      </c>
      <c r="I26" s="12"/>
      <c r="J26" s="12"/>
      <c r="K26" s="12"/>
      <c r="S26" s="12"/>
      <c r="T26" s="12"/>
      <c r="U26" s="12"/>
      <c r="V26" s="12"/>
      <c r="W26" s="12"/>
      <c r="X26" s="12"/>
      <c r="Y26" s="12"/>
      <c r="Z26" s="12"/>
    </row>
    <row r="27" spans="1:28">
      <c r="I27" s="12"/>
      <c r="J27" s="12"/>
      <c r="K27" s="12"/>
      <c r="S27" s="12"/>
      <c r="T27" s="12"/>
      <c r="U27" s="12"/>
      <c r="V27" s="12"/>
      <c r="W27" s="12"/>
      <c r="X27" s="12"/>
      <c r="Y27" s="12"/>
      <c r="Z27" s="12"/>
    </row>
    <row r="28" spans="1:28">
      <c r="B28" s="62" t="s">
        <v>52</v>
      </c>
      <c r="C28" s="62">
        <f>COUNTIF(C2:BY25,"ระดับปริญญาเอก")</f>
        <v>4</v>
      </c>
      <c r="I28" s="12"/>
      <c r="J28" s="12"/>
      <c r="K28" s="12"/>
      <c r="S28" s="12"/>
      <c r="T28" s="12"/>
      <c r="U28" s="12"/>
      <c r="V28" s="12"/>
      <c r="W28" s="12"/>
      <c r="X28" s="12"/>
      <c r="Y28" s="12"/>
      <c r="Z28" s="12"/>
    </row>
    <row r="29" spans="1:28" s="68" customFormat="1">
      <c r="B29" s="62" t="s">
        <v>51</v>
      </c>
      <c r="C29" s="62">
        <f>COUNTIF(C2:BY26,"ระดับปริญญาโท")</f>
        <v>14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68" customFormat="1">
      <c r="B30" s="62" t="s">
        <v>21</v>
      </c>
      <c r="C30" s="62">
        <f>COUNTIF(C2:BY27,"ไม่ระบุ")</f>
        <v>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68" customFormat="1">
      <c r="B31" s="12"/>
      <c r="C31" s="120">
        <f>SUM(C28:C30)</f>
        <v>20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68" customFormat="1">
      <c r="B32" s="12"/>
      <c r="C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2:28" s="68" customFormat="1">
      <c r="B33" s="12"/>
      <c r="C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2:28" s="68" customFormat="1">
      <c r="B34" s="12"/>
      <c r="C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2:28" s="68" customFormat="1">
      <c r="B35" s="12"/>
      <c r="C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2:28">
      <c r="I36" s="12"/>
      <c r="J36" s="12"/>
      <c r="K36" s="12"/>
      <c r="S36" s="12"/>
      <c r="T36" s="12"/>
      <c r="U36" s="12"/>
      <c r="V36" s="12"/>
      <c r="W36" s="12"/>
      <c r="X36" s="12"/>
      <c r="Y36" s="12"/>
      <c r="Z36" s="12"/>
    </row>
    <row r="37" spans="2:28">
      <c r="I37" s="12"/>
      <c r="J37" s="12"/>
      <c r="K37" s="12"/>
      <c r="S37" s="12"/>
      <c r="T37" s="12"/>
      <c r="U37" s="12"/>
      <c r="V37" s="12"/>
      <c r="W37" s="12"/>
      <c r="X37" s="12"/>
      <c r="Y37" s="12"/>
      <c r="Z37" s="12"/>
    </row>
    <row r="38" spans="2:28">
      <c r="I38" s="12"/>
      <c r="J38" s="12"/>
      <c r="K38" s="12"/>
      <c r="S38" s="12"/>
      <c r="T38" s="12"/>
      <c r="U38" s="12"/>
      <c r="V38" s="12"/>
      <c r="W38" s="12"/>
      <c r="X38" s="12"/>
      <c r="Y38" s="12"/>
      <c r="Z38" s="12"/>
    </row>
    <row r="39" spans="2:28">
      <c r="I39" s="12"/>
      <c r="J39" s="12"/>
      <c r="K39" s="12"/>
      <c r="S39" s="12"/>
      <c r="T39" s="12"/>
      <c r="U39" s="12"/>
      <c r="V39" s="12"/>
      <c r="W39" s="12"/>
      <c r="X39" s="12"/>
      <c r="Y39" s="12"/>
      <c r="Z39" s="12"/>
    </row>
    <row r="40" spans="2:28">
      <c r="I40" s="12"/>
      <c r="J40" s="12"/>
      <c r="K40" s="12"/>
      <c r="S40" s="12"/>
      <c r="T40" s="12"/>
      <c r="U40" s="12"/>
      <c r="V40" s="12"/>
      <c r="W40" s="12"/>
      <c r="X40" s="12"/>
      <c r="Y40" s="12"/>
      <c r="Z40" s="12"/>
    </row>
    <row r="41" spans="2:28">
      <c r="I41" s="12"/>
      <c r="J41" s="12"/>
      <c r="K41" s="12"/>
      <c r="S41" s="12"/>
      <c r="T41" s="12"/>
      <c r="U41" s="12"/>
      <c r="V41" s="12"/>
      <c r="W41" s="12"/>
      <c r="X41" s="12"/>
      <c r="Y41" s="12"/>
      <c r="Z41" s="12"/>
    </row>
    <row r="42" spans="2:28">
      <c r="I42" s="12"/>
      <c r="J42" s="12"/>
      <c r="K42" s="12"/>
      <c r="S42" s="12"/>
      <c r="T42" s="12"/>
      <c r="U42" s="12"/>
      <c r="V42" s="12"/>
      <c r="W42" s="12"/>
      <c r="X42" s="12"/>
      <c r="Y42" s="12"/>
      <c r="Z42" s="12"/>
    </row>
    <row r="43" spans="2:28">
      <c r="I43" s="12"/>
      <c r="J43" s="12"/>
      <c r="K43" s="12"/>
      <c r="S43" s="12"/>
      <c r="T43" s="12"/>
      <c r="U43" s="12"/>
      <c r="V43" s="12"/>
      <c r="W43" s="12"/>
      <c r="X43" s="12"/>
      <c r="Y43" s="12"/>
      <c r="Z43" s="12"/>
    </row>
    <row r="44" spans="2:28">
      <c r="I44" s="12"/>
      <c r="J44" s="12"/>
      <c r="K44" s="12"/>
      <c r="S44" s="12"/>
      <c r="T44" s="12"/>
      <c r="U44" s="12"/>
      <c r="V44" s="12"/>
      <c r="W44" s="12"/>
      <c r="X44" s="12"/>
      <c r="Y44" s="12"/>
      <c r="Z44" s="12"/>
    </row>
    <row r="45" spans="2:28">
      <c r="I45" s="12"/>
      <c r="J45" s="12"/>
      <c r="K45" s="12"/>
      <c r="S45" s="12"/>
      <c r="T45" s="12"/>
      <c r="U45" s="12"/>
      <c r="V45" s="12"/>
      <c r="W45" s="12"/>
      <c r="X45" s="12"/>
      <c r="Y45" s="12"/>
      <c r="Z45" s="12"/>
    </row>
    <row r="46" spans="2:28">
      <c r="I46" s="12"/>
      <c r="J46" s="12"/>
      <c r="K46" s="12"/>
      <c r="S46" s="12"/>
      <c r="T46" s="12"/>
      <c r="U46" s="12"/>
      <c r="V46" s="12"/>
      <c r="W46" s="12"/>
      <c r="X46" s="12"/>
      <c r="Y46" s="12"/>
      <c r="Z46" s="12"/>
    </row>
    <row r="47" spans="2:28">
      <c r="I47" s="12"/>
      <c r="J47" s="12"/>
      <c r="K47" s="12"/>
      <c r="S47" s="12"/>
      <c r="T47" s="12"/>
      <c r="U47" s="12"/>
      <c r="V47" s="12"/>
      <c r="W47" s="12"/>
      <c r="X47" s="12"/>
      <c r="Y47" s="12"/>
      <c r="Z47" s="12"/>
    </row>
    <row r="48" spans="2:28">
      <c r="I48" s="12"/>
      <c r="J48" s="12"/>
      <c r="K48" s="12"/>
      <c r="S48" s="12"/>
      <c r="T48" s="12"/>
      <c r="U48" s="12"/>
      <c r="V48" s="12"/>
      <c r="W48" s="12"/>
      <c r="X48" s="12"/>
      <c r="Y48" s="12"/>
      <c r="Z48" s="12"/>
    </row>
    <row r="49" spans="9:26">
      <c r="I49" s="12"/>
      <c r="J49" s="12"/>
      <c r="K49" s="12"/>
      <c r="S49" s="12"/>
      <c r="T49" s="12"/>
      <c r="U49" s="12"/>
      <c r="V49" s="12"/>
      <c r="W49" s="12"/>
      <c r="X49" s="12"/>
      <c r="Y49" s="12"/>
      <c r="Z49" s="12"/>
    </row>
    <row r="50" spans="9:26">
      <c r="I50" s="12"/>
      <c r="J50" s="12"/>
      <c r="K50" s="12"/>
      <c r="S50" s="12"/>
      <c r="T50" s="12"/>
      <c r="U50" s="12"/>
      <c r="V50" s="12"/>
      <c r="W50" s="12"/>
      <c r="X50" s="12"/>
      <c r="Y50" s="12"/>
      <c r="Z50" s="12"/>
    </row>
    <row r="51" spans="9:26">
      <c r="I51" s="12"/>
      <c r="J51" s="12"/>
      <c r="K51" s="12"/>
      <c r="S51" s="12"/>
      <c r="T51" s="12"/>
      <c r="U51" s="12"/>
      <c r="V51" s="12"/>
      <c r="W51" s="12"/>
      <c r="X51" s="12"/>
      <c r="Y51" s="12"/>
      <c r="Z51" s="12"/>
    </row>
    <row r="52" spans="9:26">
      <c r="I52" s="12"/>
      <c r="J52" s="12"/>
      <c r="K52" s="12"/>
      <c r="S52" s="12"/>
      <c r="T52" s="12"/>
      <c r="U52" s="12"/>
      <c r="V52" s="12"/>
      <c r="W52" s="12"/>
      <c r="X52" s="12"/>
      <c r="Y52" s="12"/>
      <c r="Z52" s="12"/>
    </row>
    <row r="53" spans="9:26">
      <c r="I53" s="12"/>
      <c r="J53" s="12"/>
      <c r="K53" s="12"/>
      <c r="S53" s="12"/>
      <c r="T53" s="12"/>
      <c r="U53" s="12"/>
      <c r="V53" s="12"/>
      <c r="W53" s="12"/>
      <c r="X53" s="12"/>
      <c r="Y53" s="12"/>
      <c r="Z53" s="12"/>
    </row>
    <row r="54" spans="9:26">
      <c r="I54" s="12"/>
      <c r="J54" s="12"/>
      <c r="K54" s="12"/>
      <c r="S54" s="12"/>
      <c r="T54" s="12"/>
      <c r="U54" s="12"/>
      <c r="V54" s="12"/>
      <c r="W54" s="12"/>
      <c r="X54" s="12"/>
      <c r="Y54" s="12"/>
      <c r="Z54" s="12"/>
    </row>
    <row r="55" spans="9:26">
      <c r="I55" s="12"/>
      <c r="J55" s="12"/>
      <c r="K55" s="12"/>
      <c r="S55" s="12"/>
      <c r="T55" s="12"/>
      <c r="U55" s="12"/>
      <c r="V55" s="12"/>
      <c r="W55" s="12"/>
      <c r="X55" s="12"/>
      <c r="Y55" s="12"/>
      <c r="Z55" s="12"/>
    </row>
    <row r="56" spans="9:26">
      <c r="I56" s="12"/>
      <c r="J56" s="12"/>
      <c r="K56" s="12"/>
      <c r="S56" s="12"/>
      <c r="T56" s="12"/>
      <c r="U56" s="12"/>
      <c r="V56" s="12"/>
      <c r="W56" s="12"/>
      <c r="X56" s="12"/>
      <c r="Y56" s="12"/>
      <c r="Z56" s="12"/>
    </row>
    <row r="57" spans="9:26">
      <c r="I57" s="12"/>
      <c r="J57" s="12"/>
      <c r="K57" s="12"/>
      <c r="S57" s="12"/>
      <c r="T57" s="12"/>
      <c r="U57" s="12"/>
      <c r="V57" s="12"/>
      <c r="W57" s="12"/>
      <c r="X57" s="12"/>
      <c r="Y57" s="12"/>
      <c r="Z57" s="12"/>
    </row>
    <row r="58" spans="9:26">
      <c r="I58" s="12"/>
      <c r="J58" s="12"/>
      <c r="K58" s="12"/>
      <c r="S58" s="12"/>
      <c r="T58" s="12"/>
      <c r="U58" s="12"/>
      <c r="V58" s="12"/>
      <c r="W58" s="12"/>
      <c r="X58" s="12"/>
      <c r="Y58" s="12"/>
      <c r="Z58" s="12"/>
    </row>
    <row r="59" spans="9:26">
      <c r="I59" s="12"/>
      <c r="J59" s="12"/>
      <c r="K59" s="12"/>
      <c r="S59" s="12"/>
      <c r="T59" s="12"/>
      <c r="U59" s="12"/>
      <c r="V59" s="12"/>
      <c r="W59" s="12"/>
      <c r="X59" s="12"/>
      <c r="Y59" s="12"/>
      <c r="Z59" s="12"/>
    </row>
    <row r="60" spans="9:26">
      <c r="I60" s="12"/>
      <c r="J60" s="12"/>
      <c r="K60" s="12"/>
      <c r="S60" s="12"/>
      <c r="T60" s="12"/>
      <c r="U60" s="12"/>
      <c r="V60" s="12"/>
      <c r="W60" s="12"/>
      <c r="X60" s="12"/>
      <c r="Y60" s="12"/>
      <c r="Z60" s="12"/>
    </row>
    <row r="61" spans="9:26">
      <c r="I61" s="12"/>
      <c r="J61" s="12"/>
      <c r="K61" s="12"/>
      <c r="S61" s="12"/>
      <c r="T61" s="12"/>
      <c r="U61" s="12"/>
      <c r="V61" s="12"/>
      <c r="W61" s="12"/>
      <c r="X61" s="12"/>
      <c r="Y61" s="12"/>
      <c r="Z61" s="12"/>
    </row>
    <row r="62" spans="9:26">
      <c r="I62" s="12"/>
      <c r="J62" s="12"/>
      <c r="K62" s="12"/>
      <c r="S62" s="12"/>
      <c r="T62" s="12"/>
      <c r="U62" s="12"/>
      <c r="V62" s="12"/>
      <c r="W62" s="12"/>
      <c r="X62" s="12"/>
      <c r="Y62" s="12"/>
      <c r="Z62" s="12"/>
    </row>
    <row r="63" spans="9:26">
      <c r="I63" s="12"/>
      <c r="J63" s="12"/>
      <c r="K63" s="12"/>
      <c r="S63" s="12"/>
      <c r="T63" s="12"/>
      <c r="U63" s="12"/>
      <c r="V63" s="12"/>
      <c r="W63" s="12"/>
      <c r="X63" s="12"/>
      <c r="Y63" s="12"/>
      <c r="Z63" s="12"/>
    </row>
    <row r="64" spans="9:26">
      <c r="I64" s="12"/>
      <c r="J64" s="12"/>
      <c r="K64" s="12"/>
      <c r="S64" s="12"/>
      <c r="T64" s="12"/>
      <c r="U64" s="12"/>
      <c r="V64" s="12"/>
      <c r="W64" s="12"/>
      <c r="X64" s="12"/>
      <c r="Y64" s="12"/>
      <c r="Z64" s="12"/>
    </row>
    <row r="65" spans="9:26">
      <c r="I65" s="12"/>
      <c r="J65" s="12"/>
      <c r="K65" s="12"/>
      <c r="S65" s="12"/>
      <c r="T65" s="12"/>
      <c r="U65" s="12"/>
      <c r="V65" s="12"/>
      <c r="W65" s="12"/>
      <c r="X65" s="12"/>
      <c r="Y65" s="12"/>
      <c r="Z65" s="12"/>
    </row>
    <row r="66" spans="9:26">
      <c r="I66" s="12"/>
      <c r="J66" s="12"/>
      <c r="K66" s="12"/>
      <c r="S66" s="12"/>
      <c r="T66" s="12"/>
      <c r="U66" s="12"/>
      <c r="V66" s="12"/>
      <c r="W66" s="12"/>
      <c r="X66" s="12"/>
      <c r="Y66" s="12"/>
      <c r="Z66" s="12"/>
    </row>
    <row r="67" spans="9:26">
      <c r="I67" s="12"/>
      <c r="J67" s="12"/>
      <c r="K67" s="12"/>
      <c r="S67" s="12"/>
      <c r="T67" s="12"/>
      <c r="U67" s="12"/>
      <c r="V67" s="12"/>
      <c r="W67" s="12"/>
      <c r="X67" s="12"/>
      <c r="Y67" s="12"/>
      <c r="Z67" s="12"/>
    </row>
    <row r="68" spans="9:26">
      <c r="I68" s="12"/>
      <c r="J68" s="12"/>
      <c r="K68" s="12"/>
      <c r="S68" s="12"/>
      <c r="T68" s="12"/>
      <c r="U68" s="12"/>
      <c r="V68" s="12"/>
      <c r="W68" s="12"/>
      <c r="X68" s="12"/>
      <c r="Y68" s="12"/>
      <c r="Z68" s="12"/>
    </row>
    <row r="69" spans="9:26">
      <c r="I69" s="12"/>
      <c r="J69" s="12"/>
      <c r="K69" s="12"/>
      <c r="S69" s="12"/>
      <c r="T69" s="12"/>
      <c r="U69" s="12"/>
      <c r="V69" s="12"/>
      <c r="W69" s="12"/>
      <c r="X69" s="12"/>
      <c r="Y69" s="12"/>
      <c r="Z69" s="12"/>
    </row>
    <row r="70" spans="9:26">
      <c r="I70" s="12"/>
      <c r="J70" s="12"/>
      <c r="K70" s="12"/>
      <c r="S70" s="12"/>
      <c r="T70" s="12"/>
      <c r="U70" s="12"/>
      <c r="V70" s="12"/>
      <c r="W70" s="12"/>
      <c r="X70" s="12"/>
      <c r="Y70" s="12"/>
      <c r="Z70" s="12"/>
    </row>
    <row r="71" spans="9:26">
      <c r="I71" s="12"/>
      <c r="J71" s="12"/>
      <c r="K71" s="12"/>
      <c r="S71" s="12"/>
      <c r="T71" s="12"/>
      <c r="U71" s="12"/>
      <c r="V71" s="12"/>
      <c r="W71" s="12"/>
      <c r="X71" s="12"/>
      <c r="Y71" s="12"/>
      <c r="Z71" s="12"/>
    </row>
    <row r="72" spans="9:26">
      <c r="I72" s="12"/>
      <c r="J72" s="12"/>
      <c r="K72" s="12"/>
      <c r="S72" s="12"/>
      <c r="T72" s="12"/>
      <c r="U72" s="12"/>
      <c r="V72" s="12"/>
      <c r="W72" s="12"/>
      <c r="X72" s="12"/>
      <c r="Y72" s="12"/>
      <c r="Z72" s="12"/>
    </row>
    <row r="73" spans="9:26">
      <c r="I73" s="12"/>
      <c r="J73" s="12"/>
      <c r="K73" s="12"/>
      <c r="S73" s="12"/>
      <c r="T73" s="12"/>
      <c r="U73" s="12"/>
      <c r="V73" s="12"/>
      <c r="W73" s="12"/>
      <c r="X73" s="12"/>
      <c r="Y73" s="12"/>
      <c r="Z73" s="12"/>
    </row>
    <row r="74" spans="9:26">
      <c r="I74" s="12"/>
      <c r="J74" s="12"/>
      <c r="K74" s="12"/>
      <c r="S74" s="12"/>
      <c r="T74" s="12"/>
      <c r="U74" s="12"/>
      <c r="V74" s="12"/>
      <c r="W74" s="12"/>
      <c r="X74" s="12"/>
      <c r="Y74" s="12"/>
      <c r="Z74" s="12"/>
    </row>
    <row r="75" spans="9:26">
      <c r="I75" s="12"/>
      <c r="J75" s="12"/>
      <c r="K75" s="12"/>
      <c r="S75" s="12"/>
      <c r="T75" s="12"/>
      <c r="U75" s="12"/>
      <c r="V75" s="12"/>
      <c r="W75" s="12"/>
      <c r="X75" s="12"/>
      <c r="Y75" s="12"/>
      <c r="Z75" s="12"/>
    </row>
    <row r="76" spans="9:26">
      <c r="I76" s="12"/>
      <c r="J76" s="12"/>
      <c r="K76" s="12"/>
      <c r="S76" s="12"/>
      <c r="T76" s="12"/>
      <c r="U76" s="12"/>
      <c r="V76" s="12"/>
      <c r="W76" s="12"/>
      <c r="X76" s="12"/>
      <c r="Y76" s="12"/>
      <c r="Z76" s="12"/>
    </row>
    <row r="77" spans="9:26">
      <c r="I77" s="12"/>
      <c r="J77" s="12"/>
      <c r="K77" s="12"/>
      <c r="S77" s="12"/>
      <c r="T77" s="12"/>
      <c r="U77" s="12"/>
      <c r="V77" s="12"/>
      <c r="W77" s="12"/>
      <c r="X77" s="12"/>
      <c r="Y77" s="12"/>
      <c r="Z77" s="12"/>
    </row>
    <row r="78" spans="9:26">
      <c r="I78" s="12"/>
      <c r="J78" s="12"/>
      <c r="K78" s="12"/>
      <c r="S78" s="12"/>
      <c r="T78" s="12"/>
      <c r="U78" s="12"/>
      <c r="V78" s="12"/>
      <c r="W78" s="12"/>
      <c r="X78" s="12"/>
      <c r="Y78" s="12"/>
      <c r="Z78" s="12"/>
    </row>
    <row r="79" spans="9:26">
      <c r="I79" s="12"/>
      <c r="J79" s="12"/>
      <c r="K79" s="12"/>
      <c r="S79" s="12"/>
      <c r="T79" s="12"/>
      <c r="U79" s="12"/>
      <c r="V79" s="12"/>
      <c r="W79" s="12"/>
      <c r="X79" s="12"/>
      <c r="Y79" s="12"/>
      <c r="Z79" s="12"/>
    </row>
    <row r="80" spans="9:26">
      <c r="I80" s="12"/>
      <c r="J80" s="12"/>
      <c r="K80" s="12"/>
      <c r="S80" s="12"/>
      <c r="T80" s="12"/>
      <c r="U80" s="12"/>
      <c r="V80" s="12"/>
      <c r="W80" s="12"/>
      <c r="X80" s="12"/>
      <c r="Y80" s="12"/>
      <c r="Z80" s="12"/>
    </row>
    <row r="81" spans="9:26">
      <c r="I81" s="12"/>
      <c r="J81" s="12"/>
      <c r="K81" s="12"/>
      <c r="S81" s="12"/>
      <c r="T81" s="12"/>
      <c r="U81" s="12"/>
      <c r="V81" s="12"/>
      <c r="W81" s="12"/>
      <c r="X81" s="12"/>
      <c r="Y81" s="12"/>
      <c r="Z81" s="12"/>
    </row>
    <row r="82" spans="9:26">
      <c r="I82" s="12"/>
      <c r="J82" s="12"/>
      <c r="K82" s="12"/>
      <c r="S82" s="12"/>
      <c r="T82" s="12"/>
      <c r="U82" s="12"/>
      <c r="V82" s="12"/>
      <c r="W82" s="12"/>
      <c r="X82" s="12"/>
      <c r="Y82" s="12"/>
      <c r="Z82" s="12"/>
    </row>
    <row r="83" spans="9:26">
      <c r="I83" s="12"/>
      <c r="J83" s="12"/>
      <c r="K83" s="12"/>
      <c r="S83" s="12"/>
      <c r="T83" s="12"/>
      <c r="U83" s="12"/>
      <c r="V83" s="12"/>
      <c r="W83" s="12"/>
      <c r="X83" s="12"/>
      <c r="Y83" s="12"/>
      <c r="Z83" s="12"/>
    </row>
    <row r="84" spans="9:26">
      <c r="I84" s="12"/>
      <c r="J84" s="12"/>
      <c r="K84" s="12"/>
      <c r="S84" s="12"/>
      <c r="T84" s="12"/>
      <c r="U84" s="12"/>
      <c r="V84" s="12"/>
      <c r="W84" s="12"/>
      <c r="X84" s="12"/>
      <c r="Y84" s="12"/>
      <c r="Z84" s="12"/>
    </row>
    <row r="85" spans="9:26">
      <c r="I85" s="12"/>
      <c r="J85" s="12"/>
      <c r="K85" s="12"/>
      <c r="S85" s="12"/>
      <c r="T85" s="12"/>
      <c r="U85" s="12"/>
      <c r="V85" s="12"/>
      <c r="W85" s="12"/>
      <c r="X85" s="12"/>
      <c r="Y85" s="12"/>
      <c r="Z85" s="12"/>
    </row>
    <row r="86" spans="9:26">
      <c r="I86" s="12"/>
      <c r="J86" s="12"/>
      <c r="K86" s="12"/>
      <c r="S86" s="12"/>
      <c r="T86" s="12"/>
      <c r="U86" s="12"/>
      <c r="V86" s="12"/>
      <c r="W86" s="12"/>
      <c r="X86" s="12"/>
      <c r="Y86" s="12"/>
      <c r="Z86" s="12"/>
    </row>
    <row r="87" spans="9:26">
      <c r="I87" s="12"/>
      <c r="J87" s="12"/>
      <c r="K87" s="12"/>
      <c r="S87" s="12"/>
      <c r="T87" s="12"/>
      <c r="U87" s="12"/>
      <c r="V87" s="12"/>
      <c r="W87" s="12"/>
      <c r="X87" s="12"/>
      <c r="Y87" s="12"/>
      <c r="Z87" s="12"/>
    </row>
    <row r="88" spans="9:26">
      <c r="I88" s="12"/>
      <c r="J88" s="12"/>
      <c r="K88" s="12"/>
      <c r="S88" s="12"/>
      <c r="T88" s="12"/>
      <c r="U88" s="12"/>
      <c r="V88" s="12"/>
      <c r="W88" s="12"/>
      <c r="X88" s="12"/>
      <c r="Y88" s="12"/>
      <c r="Z88" s="12"/>
    </row>
    <row r="89" spans="9:26">
      <c r="I89" s="12"/>
      <c r="J89" s="12"/>
      <c r="K89" s="12"/>
      <c r="S89" s="12"/>
      <c r="T89" s="12"/>
      <c r="U89" s="12"/>
      <c r="V89" s="12"/>
      <c r="W89" s="12"/>
      <c r="X89" s="12"/>
      <c r="Y89" s="12"/>
      <c r="Z89" s="12"/>
    </row>
    <row r="90" spans="9:26">
      <c r="I90" s="12"/>
      <c r="J90" s="12"/>
      <c r="K90" s="12"/>
      <c r="S90" s="12"/>
      <c r="T90" s="12"/>
      <c r="U90" s="12"/>
      <c r="V90" s="12"/>
      <c r="W90" s="12"/>
      <c r="X90" s="12"/>
      <c r="Y90" s="12"/>
      <c r="Z90" s="12"/>
    </row>
    <row r="91" spans="9:26">
      <c r="I91" s="12"/>
      <c r="J91" s="12"/>
      <c r="K91" s="12"/>
      <c r="S91" s="12"/>
      <c r="T91" s="12"/>
      <c r="U91" s="12"/>
      <c r="V91" s="12"/>
      <c r="W91" s="12"/>
      <c r="X91" s="12"/>
      <c r="Y91" s="12"/>
      <c r="Z91" s="12"/>
    </row>
    <row r="92" spans="9:26">
      <c r="I92" s="12"/>
      <c r="J92" s="12"/>
      <c r="K92" s="12"/>
      <c r="S92" s="12"/>
      <c r="T92" s="12"/>
      <c r="U92" s="12"/>
      <c r="V92" s="12"/>
      <c r="W92" s="12"/>
      <c r="X92" s="12"/>
      <c r="Y92" s="12"/>
      <c r="Z92" s="12"/>
    </row>
    <row r="93" spans="9:26">
      <c r="I93" s="12"/>
      <c r="J93" s="12"/>
      <c r="K93" s="12"/>
      <c r="S93" s="12"/>
      <c r="T93" s="12"/>
      <c r="U93" s="12"/>
      <c r="V93" s="12"/>
      <c r="W93" s="12"/>
      <c r="X93" s="12"/>
      <c r="Y93" s="12"/>
      <c r="Z93" s="12"/>
    </row>
    <row r="94" spans="9:26">
      <c r="I94" s="12"/>
      <c r="J94" s="12"/>
      <c r="K94" s="12"/>
      <c r="S94" s="12"/>
      <c r="T94" s="12"/>
      <c r="U94" s="12"/>
      <c r="V94" s="12"/>
      <c r="W94" s="12"/>
      <c r="X94" s="12"/>
      <c r="Y94" s="12"/>
      <c r="Z94" s="12"/>
    </row>
    <row r="95" spans="9:26">
      <c r="I95" s="12"/>
      <c r="J95" s="12"/>
      <c r="K95" s="12"/>
      <c r="S95" s="12"/>
      <c r="T95" s="12"/>
      <c r="U95" s="12"/>
      <c r="V95" s="12"/>
      <c r="W95" s="12"/>
      <c r="X95" s="12"/>
      <c r="Y95" s="12"/>
      <c r="Z95" s="12"/>
    </row>
    <row r="96" spans="9:26">
      <c r="I96" s="12"/>
      <c r="J96" s="12"/>
      <c r="K96" s="12"/>
      <c r="S96" s="12"/>
      <c r="T96" s="12"/>
      <c r="U96" s="12"/>
      <c r="V96" s="12"/>
      <c r="W96" s="12"/>
      <c r="X96" s="12"/>
      <c r="Y96" s="12"/>
      <c r="Z96" s="12"/>
    </row>
    <row r="97" spans="9:26">
      <c r="I97" s="12"/>
      <c r="J97" s="12"/>
      <c r="K97" s="12"/>
      <c r="S97" s="12"/>
      <c r="T97" s="12"/>
      <c r="U97" s="12"/>
      <c r="V97" s="12"/>
      <c r="W97" s="12"/>
      <c r="X97" s="12"/>
      <c r="Y97" s="12"/>
      <c r="Z97" s="12"/>
    </row>
    <row r="98" spans="9:26">
      <c r="I98" s="12"/>
      <c r="J98" s="12"/>
      <c r="K98" s="12"/>
      <c r="S98" s="12"/>
      <c r="T98" s="12"/>
      <c r="U98" s="12"/>
      <c r="V98" s="12"/>
      <c r="W98" s="12"/>
      <c r="X98" s="12"/>
      <c r="Y98" s="12"/>
      <c r="Z98" s="12"/>
    </row>
    <row r="99" spans="9:26">
      <c r="I99" s="12"/>
      <c r="J99" s="12"/>
      <c r="K99" s="12"/>
      <c r="S99" s="12"/>
      <c r="T99" s="12"/>
      <c r="U99" s="12"/>
      <c r="V99" s="12"/>
      <c r="W99" s="12"/>
      <c r="X99" s="12"/>
      <c r="Y99" s="12"/>
      <c r="Z99" s="12"/>
    </row>
    <row r="100" spans="9:26">
      <c r="I100" s="12"/>
      <c r="J100" s="12"/>
      <c r="K100" s="12"/>
      <c r="S100" s="12"/>
      <c r="T100" s="12"/>
      <c r="U100" s="12"/>
      <c r="V100" s="12"/>
      <c r="W100" s="12"/>
      <c r="X100" s="12"/>
      <c r="Y100" s="12"/>
      <c r="Z100" s="12"/>
    </row>
    <row r="101" spans="9:26">
      <c r="I101" s="12"/>
      <c r="J101" s="12"/>
      <c r="K101" s="12"/>
      <c r="S101" s="12"/>
      <c r="T101" s="12"/>
      <c r="U101" s="12"/>
      <c r="V101" s="12"/>
      <c r="W101" s="12"/>
      <c r="X101" s="12"/>
      <c r="Y101" s="12"/>
      <c r="Z101" s="12"/>
    </row>
    <row r="102" spans="9:26">
      <c r="I102" s="12"/>
      <c r="J102" s="12"/>
      <c r="K102" s="12"/>
      <c r="S102" s="12"/>
      <c r="T102" s="12"/>
      <c r="U102" s="12"/>
      <c r="V102" s="12"/>
      <c r="W102" s="12"/>
      <c r="X102" s="12"/>
      <c r="Y102" s="12"/>
      <c r="Z102" s="12"/>
    </row>
    <row r="103" spans="9:26">
      <c r="I103" s="12"/>
      <c r="J103" s="12"/>
      <c r="K103" s="12"/>
      <c r="S103" s="12"/>
      <c r="T103" s="12"/>
      <c r="U103" s="12"/>
      <c r="V103" s="12"/>
      <c r="W103" s="12"/>
      <c r="X103" s="12"/>
      <c r="Y103" s="12"/>
      <c r="Z103" s="12"/>
    </row>
    <row r="104" spans="9:26">
      <c r="I104" s="12"/>
      <c r="J104" s="12"/>
      <c r="K104" s="12"/>
      <c r="S104" s="12"/>
      <c r="T104" s="12"/>
      <c r="U104" s="12"/>
      <c r="V104" s="12"/>
      <c r="W104" s="12"/>
      <c r="X104" s="12"/>
      <c r="Y104" s="12"/>
      <c r="Z104" s="12"/>
    </row>
    <row r="105" spans="9:26">
      <c r="I105" s="12"/>
      <c r="J105" s="12"/>
      <c r="K105" s="12"/>
      <c r="S105" s="12"/>
      <c r="T105" s="12"/>
      <c r="U105" s="12"/>
      <c r="V105" s="12"/>
      <c r="W105" s="12"/>
      <c r="X105" s="12"/>
      <c r="Y105" s="12"/>
      <c r="Z105" s="12"/>
    </row>
    <row r="106" spans="9:26">
      <c r="I106" s="12"/>
      <c r="J106" s="12"/>
      <c r="K106" s="12"/>
      <c r="S106" s="12"/>
      <c r="T106" s="12"/>
      <c r="U106" s="12"/>
      <c r="V106" s="12"/>
      <c r="W106" s="12"/>
      <c r="X106" s="12"/>
      <c r="Y106" s="12"/>
      <c r="Z106" s="12"/>
    </row>
    <row r="107" spans="9:26">
      <c r="L107" s="13"/>
      <c r="M107" s="13"/>
      <c r="N107" s="14"/>
      <c r="O107" s="14"/>
      <c r="P107" s="14"/>
      <c r="Q107" s="14"/>
      <c r="R107" s="14"/>
    </row>
    <row r="108" spans="9:26">
      <c r="L108" s="13"/>
      <c r="M108" s="13"/>
      <c r="N108" s="14"/>
      <c r="O108" s="14"/>
      <c r="P108" s="14"/>
      <c r="Q108" s="14"/>
      <c r="R108" s="14"/>
    </row>
    <row r="109" spans="9:26">
      <c r="L109" s="13"/>
      <c r="M109" s="13"/>
      <c r="N109" s="14"/>
      <c r="O109" s="14"/>
      <c r="P109" s="14"/>
      <c r="Q109" s="14"/>
      <c r="R109" s="14"/>
    </row>
    <row r="110" spans="9:26">
      <c r="L110" s="13"/>
      <c r="M110" s="13"/>
      <c r="N110" s="14"/>
      <c r="O110" s="14"/>
      <c r="P110" s="14"/>
      <c r="Q110" s="14"/>
      <c r="R110" s="14"/>
    </row>
    <row r="111" spans="9:26">
      <c r="L111" s="13"/>
      <c r="M111" s="13"/>
      <c r="N111" s="14"/>
      <c r="O111" s="14"/>
      <c r="P111" s="14"/>
      <c r="Q111" s="14"/>
      <c r="R111" s="14"/>
    </row>
    <row r="112" spans="9:26">
      <c r="L112" s="13"/>
      <c r="M112" s="13"/>
      <c r="N112" s="14"/>
      <c r="O112" s="14"/>
      <c r="P112" s="14"/>
      <c r="Q112" s="14"/>
      <c r="R112" s="14"/>
    </row>
    <row r="113" spans="12:18">
      <c r="L113" s="13"/>
      <c r="M113" s="13"/>
      <c r="N113" s="14"/>
      <c r="O113" s="14"/>
      <c r="P113" s="14"/>
      <c r="Q113" s="14"/>
      <c r="R113" s="14"/>
    </row>
    <row r="114" spans="12:18">
      <c r="L114" s="13"/>
      <c r="M114" s="13"/>
      <c r="N114" s="14"/>
      <c r="O114" s="14"/>
      <c r="P114" s="14"/>
      <c r="Q114" s="14"/>
      <c r="R114" s="14"/>
    </row>
    <row r="115" spans="12:18">
      <c r="L115" s="13"/>
      <c r="M115" s="13"/>
      <c r="N115" s="14"/>
      <c r="O115" s="14"/>
      <c r="P115" s="14"/>
      <c r="Q115" s="14"/>
      <c r="R115" s="14"/>
    </row>
    <row r="116" spans="12:18">
      <c r="L116" s="13"/>
      <c r="M116" s="13"/>
      <c r="N116" s="14"/>
      <c r="O116" s="14"/>
      <c r="P116" s="14"/>
      <c r="Q116" s="14"/>
      <c r="R116" s="14"/>
    </row>
    <row r="117" spans="12:18">
      <c r="L117" s="13"/>
      <c r="M117" s="13"/>
      <c r="N117" s="14"/>
      <c r="O117" s="14"/>
      <c r="P117" s="14"/>
      <c r="Q117" s="14"/>
      <c r="R117" s="14"/>
    </row>
    <row r="118" spans="12:18">
      <c r="L118" s="13"/>
      <c r="M118" s="13"/>
      <c r="N118" s="14"/>
      <c r="O118" s="14"/>
      <c r="P118" s="14"/>
      <c r="Q118" s="14"/>
      <c r="R118" s="14"/>
    </row>
    <row r="119" spans="12:18">
      <c r="L119" s="13"/>
      <c r="M119" s="13"/>
      <c r="N119" s="14"/>
      <c r="O119" s="14"/>
      <c r="P119" s="14"/>
      <c r="Q119" s="14"/>
      <c r="R119" s="14"/>
    </row>
    <row r="120" spans="12:18">
      <c r="L120" s="13"/>
      <c r="M120" s="13"/>
      <c r="N120" s="14"/>
      <c r="O120" s="14"/>
      <c r="P120" s="14"/>
      <c r="Q120" s="14"/>
      <c r="R120" s="14"/>
    </row>
    <row r="121" spans="12:18">
      <c r="L121" s="13"/>
      <c r="M121" s="13"/>
      <c r="N121" s="14"/>
      <c r="O121" s="14"/>
      <c r="P121" s="14"/>
      <c r="Q121" s="14"/>
      <c r="R121" s="14"/>
    </row>
    <row r="122" spans="12:18">
      <c r="L122" s="13"/>
      <c r="M122" s="13"/>
      <c r="N122" s="14"/>
      <c r="O122" s="14"/>
      <c r="P122" s="14"/>
      <c r="Q122" s="14"/>
      <c r="R122" s="14"/>
    </row>
    <row r="123" spans="12:18">
      <c r="L123" s="13"/>
      <c r="M123" s="13"/>
      <c r="N123" s="14"/>
      <c r="O123" s="14"/>
      <c r="P123" s="14"/>
      <c r="Q123" s="14"/>
      <c r="R123" s="14"/>
    </row>
    <row r="124" spans="12:18">
      <c r="L124" s="13"/>
      <c r="M124" s="13"/>
      <c r="N124" s="14"/>
      <c r="O124" s="14"/>
      <c r="P124" s="14"/>
      <c r="Q124" s="14"/>
      <c r="R124" s="14"/>
    </row>
    <row r="125" spans="12:18">
      <c r="L125" s="13"/>
      <c r="M125" s="13"/>
      <c r="N125" s="14"/>
      <c r="O125" s="14"/>
      <c r="P125" s="14"/>
      <c r="Q125" s="14"/>
      <c r="R125" s="14"/>
    </row>
    <row r="126" spans="12:18">
      <c r="L126" s="13"/>
      <c r="M126" s="13"/>
      <c r="N126" s="14"/>
      <c r="O126" s="14"/>
      <c r="P126" s="14"/>
      <c r="Q126" s="14"/>
      <c r="R126" s="14"/>
    </row>
    <row r="127" spans="12:18">
      <c r="L127" s="13"/>
      <c r="M127" s="13"/>
      <c r="N127" s="14"/>
      <c r="O127" s="14"/>
      <c r="P127" s="14"/>
      <c r="Q127" s="14"/>
      <c r="R127" s="14"/>
    </row>
    <row r="128" spans="12:18">
      <c r="L128" s="13"/>
      <c r="M128" s="13"/>
      <c r="N128" s="14"/>
      <c r="O128" s="14"/>
      <c r="P128" s="14"/>
      <c r="Q128" s="14"/>
      <c r="R128" s="14"/>
    </row>
    <row r="129" spans="12:18">
      <c r="L129" s="13"/>
      <c r="M129" s="13"/>
      <c r="N129" s="14"/>
      <c r="O129" s="14"/>
      <c r="P129" s="14"/>
      <c r="Q129" s="14"/>
      <c r="R129" s="14"/>
    </row>
    <row r="130" spans="12:18">
      <c r="L130" s="13"/>
      <c r="M130" s="13"/>
      <c r="N130" s="14"/>
      <c r="O130" s="14"/>
      <c r="P130" s="14"/>
      <c r="Q130" s="14"/>
      <c r="R130" s="14"/>
    </row>
    <row r="131" spans="12:18">
      <c r="L131" s="13"/>
      <c r="M131" s="13"/>
      <c r="N131" s="14"/>
      <c r="O131" s="14"/>
      <c r="P131" s="14"/>
      <c r="Q131" s="14"/>
      <c r="R131" s="14"/>
    </row>
    <row r="132" spans="12:18">
      <c r="L132" s="13"/>
      <c r="M132" s="13"/>
      <c r="N132" s="14"/>
      <c r="O132" s="14"/>
      <c r="P132" s="14"/>
      <c r="Q132" s="14"/>
      <c r="R132" s="14"/>
    </row>
    <row r="133" spans="12:18">
      <c r="L133" s="13"/>
      <c r="M133" s="13"/>
      <c r="N133" s="14"/>
      <c r="O133" s="14"/>
      <c r="P133" s="14"/>
      <c r="Q133" s="14"/>
      <c r="R133" s="14"/>
    </row>
    <row r="134" spans="12:18">
      <c r="L134" s="13"/>
      <c r="M134" s="13"/>
      <c r="N134" s="14"/>
      <c r="O134" s="14"/>
      <c r="P134" s="14"/>
      <c r="Q134" s="14"/>
      <c r="R134" s="14"/>
    </row>
    <row r="135" spans="12:18">
      <c r="L135" s="13"/>
      <c r="M135" s="13"/>
      <c r="N135" s="14"/>
      <c r="O135" s="14"/>
      <c r="P135" s="14"/>
      <c r="Q135" s="14"/>
      <c r="R135" s="14"/>
    </row>
    <row r="136" spans="12:18">
      <c r="L136" s="13"/>
      <c r="M136" s="13"/>
      <c r="N136" s="14"/>
      <c r="O136" s="14"/>
      <c r="P136" s="14"/>
      <c r="Q136" s="14"/>
      <c r="R136" s="1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0" zoomScale="140" zoomScaleNormal="140" workbookViewId="0">
      <selection activeCell="E14" sqref="E14"/>
    </sheetView>
  </sheetViews>
  <sheetFormatPr defaultRowHeight="15"/>
  <cols>
    <col min="1" max="1" width="9.140625" style="47" customWidth="1"/>
    <col min="2" max="2" width="9.140625" style="47"/>
    <col min="3" max="3" width="9.140625" style="47" customWidth="1"/>
    <col min="4" max="4" width="9.140625" style="47"/>
    <col min="5" max="5" width="9.140625" style="47" customWidth="1"/>
    <col min="6" max="6" width="49.7109375" style="47" customWidth="1"/>
    <col min="7" max="16384" width="9.140625" style="47"/>
  </cols>
  <sheetData>
    <row r="1" spans="1:9" s="46" customFormat="1" ht="27.75">
      <c r="A1" s="133" t="s">
        <v>19</v>
      </c>
      <c r="B1" s="133"/>
      <c r="C1" s="133"/>
      <c r="D1" s="133"/>
      <c r="E1" s="133"/>
      <c r="F1" s="133"/>
    </row>
    <row r="2" spans="1:9" s="20" customFormat="1" ht="27.75">
      <c r="A2" s="133" t="s">
        <v>46</v>
      </c>
      <c r="B2" s="133"/>
      <c r="C2" s="133"/>
      <c r="D2" s="133"/>
      <c r="E2" s="133"/>
      <c r="F2" s="133"/>
      <c r="G2" s="19"/>
      <c r="H2" s="19"/>
      <c r="I2" s="19"/>
    </row>
    <row r="3" spans="1:9" s="20" customFormat="1" ht="27.75">
      <c r="A3" s="133" t="s">
        <v>47</v>
      </c>
      <c r="B3" s="133"/>
      <c r="C3" s="133"/>
      <c r="D3" s="133"/>
      <c r="E3" s="133"/>
      <c r="F3" s="133"/>
      <c r="G3" s="19"/>
      <c r="H3" s="19"/>
      <c r="I3" s="19"/>
    </row>
    <row r="4" spans="1:9" s="20" customFormat="1" ht="27.75">
      <c r="A4" s="133" t="s">
        <v>87</v>
      </c>
      <c r="B4" s="133"/>
      <c r="C4" s="133"/>
      <c r="D4" s="133"/>
      <c r="E4" s="133"/>
      <c r="F4" s="133"/>
      <c r="G4" s="19"/>
      <c r="H4" s="19"/>
      <c r="I4" s="19"/>
    </row>
    <row r="5" spans="1:9" s="20" customFormat="1" ht="27.75">
      <c r="A5" s="133" t="s">
        <v>48</v>
      </c>
      <c r="B5" s="133"/>
      <c r="C5" s="133"/>
      <c r="D5" s="133"/>
      <c r="E5" s="133"/>
      <c r="F5" s="133"/>
      <c r="G5" s="19"/>
      <c r="H5" s="19"/>
      <c r="I5" s="19"/>
    </row>
    <row r="6" spans="1:9" ht="27.75">
      <c r="A6" s="133" t="s">
        <v>80</v>
      </c>
      <c r="B6" s="133"/>
      <c r="C6" s="133"/>
      <c r="D6" s="133"/>
      <c r="E6" s="133"/>
      <c r="F6" s="133"/>
    </row>
    <row r="7" spans="1:9" ht="27.75">
      <c r="A7" s="126"/>
      <c r="B7" s="126"/>
      <c r="C7" s="126"/>
      <c r="D7" s="126"/>
      <c r="E7" s="126"/>
      <c r="F7" s="126"/>
    </row>
    <row r="8" spans="1:9" s="48" customFormat="1" ht="24">
      <c r="A8" s="82" t="s">
        <v>82</v>
      </c>
      <c r="B8" s="82"/>
      <c r="C8" s="82"/>
      <c r="D8" s="82"/>
      <c r="E8" s="82"/>
      <c r="F8" s="82"/>
    </row>
    <row r="9" spans="1:9" s="48" customFormat="1" ht="24">
      <c r="A9" s="132" t="s">
        <v>88</v>
      </c>
      <c r="B9" s="132"/>
      <c r="C9" s="132"/>
      <c r="D9" s="132"/>
      <c r="E9" s="132"/>
      <c r="F9" s="132"/>
      <c r="G9" s="132"/>
    </row>
    <row r="10" spans="1:9" s="48" customFormat="1" ht="24">
      <c r="A10" s="82" t="s">
        <v>81</v>
      </c>
      <c r="B10" s="82"/>
      <c r="C10" s="82"/>
      <c r="D10" s="82"/>
      <c r="E10" s="82"/>
      <c r="F10" s="82"/>
    </row>
    <row r="11" spans="1:9" s="48" customFormat="1" ht="24">
      <c r="A11" s="82" t="s">
        <v>75</v>
      </c>
      <c r="B11" s="82"/>
      <c r="C11" s="82"/>
      <c r="D11" s="82"/>
      <c r="E11" s="82"/>
      <c r="F11" s="82"/>
    </row>
    <row r="12" spans="1:9" s="48" customFormat="1" ht="24">
      <c r="A12" s="118" t="s">
        <v>76</v>
      </c>
      <c r="B12" s="118"/>
      <c r="C12" s="118"/>
      <c r="D12" s="118"/>
      <c r="E12" s="118"/>
      <c r="F12" s="118"/>
    </row>
    <row r="13" spans="1:9" s="48" customFormat="1" ht="24">
      <c r="A13" s="118" t="s">
        <v>77</v>
      </c>
      <c r="B13" s="118"/>
      <c r="C13" s="118"/>
      <c r="D13" s="118"/>
      <c r="E13" s="118"/>
      <c r="F13" s="118"/>
    </row>
    <row r="14" spans="1:9" s="48" customFormat="1" ht="24">
      <c r="A14" s="82" t="s">
        <v>91</v>
      </c>
      <c r="B14" s="82"/>
      <c r="C14" s="82"/>
      <c r="D14" s="82"/>
      <c r="E14" s="82"/>
      <c r="F14" s="82"/>
    </row>
    <row r="15" spans="1:9" s="48" customFormat="1" ht="24">
      <c r="A15" s="82" t="s">
        <v>92</v>
      </c>
      <c r="B15" s="82"/>
      <c r="C15" s="82"/>
      <c r="D15" s="82"/>
      <c r="E15" s="82"/>
      <c r="F15" s="82"/>
    </row>
    <row r="16" spans="1:9" s="48" customFormat="1" ht="24">
      <c r="A16" s="82" t="s">
        <v>121</v>
      </c>
      <c r="B16" s="82"/>
      <c r="C16" s="82"/>
      <c r="D16" s="82"/>
      <c r="E16" s="82"/>
      <c r="F16" s="82"/>
    </row>
    <row r="17" spans="1:9" s="48" customFormat="1" ht="24">
      <c r="A17" s="118" t="s">
        <v>109</v>
      </c>
      <c r="B17" s="118"/>
      <c r="C17" s="118"/>
      <c r="D17" s="118"/>
      <c r="E17" s="118"/>
      <c r="F17" s="118"/>
    </row>
    <row r="18" spans="1:9" s="7" customFormat="1" ht="24">
      <c r="A18" s="82" t="s">
        <v>110</v>
      </c>
      <c r="B18" s="82"/>
      <c r="C18" s="82"/>
      <c r="D18" s="82"/>
      <c r="E18" s="82"/>
      <c r="F18" s="82"/>
    </row>
    <row r="19" spans="1:9" s="7" customFormat="1" ht="24">
      <c r="A19" s="82" t="s">
        <v>119</v>
      </c>
      <c r="B19" s="82"/>
      <c r="C19" s="82"/>
      <c r="D19" s="82"/>
      <c r="E19" s="82"/>
      <c r="F19" s="82"/>
    </row>
    <row r="20" spans="1:9" s="7" customFormat="1" ht="24">
      <c r="A20" s="118" t="s">
        <v>101</v>
      </c>
      <c r="B20" s="118"/>
      <c r="C20" s="118"/>
      <c r="D20" s="118"/>
      <c r="E20" s="118"/>
      <c r="F20" s="118"/>
    </row>
    <row r="21" spans="1:9" s="7" customFormat="1" ht="24">
      <c r="A21" s="81"/>
      <c r="B21" s="81" t="s">
        <v>78</v>
      </c>
      <c r="C21" s="81"/>
      <c r="D21" s="81"/>
      <c r="E21" s="81"/>
      <c r="F21" s="81"/>
    </row>
    <row r="22" spans="1:9" s="7" customFormat="1" ht="24">
      <c r="A22" s="81" t="s">
        <v>79</v>
      </c>
      <c r="B22" s="81"/>
      <c r="C22" s="81"/>
      <c r="D22" s="81"/>
      <c r="E22" s="81"/>
      <c r="F22" s="81"/>
    </row>
    <row r="23" spans="1:9" s="7" customFormat="1" ht="24">
      <c r="A23" s="134" t="s">
        <v>111</v>
      </c>
      <c r="B23" s="134"/>
      <c r="C23" s="134"/>
      <c r="D23" s="134"/>
      <c r="E23" s="134"/>
      <c r="F23" s="134"/>
      <c r="G23" s="17"/>
      <c r="H23" s="82"/>
    </row>
    <row r="24" spans="1:9" s="7" customFormat="1" ht="24">
      <c r="B24" s="135" t="s">
        <v>112</v>
      </c>
      <c r="C24" s="135"/>
      <c r="D24" s="135"/>
      <c r="E24" s="135"/>
      <c r="F24" s="135"/>
      <c r="G24" s="119"/>
      <c r="H24" s="119"/>
      <c r="I24" s="119"/>
    </row>
    <row r="25" spans="1:9" s="7" customFormat="1" ht="24">
      <c r="A25" s="135" t="s">
        <v>113</v>
      </c>
      <c r="B25" s="135"/>
      <c r="C25" s="135"/>
      <c r="D25" s="135"/>
      <c r="E25" s="135"/>
      <c r="F25" s="135"/>
      <c r="G25" s="119"/>
      <c r="H25" s="119"/>
      <c r="I25" s="119"/>
    </row>
    <row r="26" spans="1:9" s="7" customFormat="1" ht="24">
      <c r="A26" s="135" t="s">
        <v>114</v>
      </c>
      <c r="B26" s="135"/>
      <c r="C26" s="135"/>
      <c r="D26" s="135"/>
      <c r="E26" s="135"/>
      <c r="F26" s="135"/>
      <c r="G26" s="135"/>
      <c r="H26" s="135"/>
      <c r="I26" s="135"/>
    </row>
    <row r="27" spans="1:9" s="7" customFormat="1" ht="24">
      <c r="A27" s="132" t="s">
        <v>115</v>
      </c>
      <c r="B27" s="132"/>
      <c r="C27" s="132"/>
      <c r="D27" s="132"/>
      <c r="E27" s="132"/>
      <c r="F27" s="132"/>
    </row>
    <row r="28" spans="1:9" s="7" customFormat="1" ht="24">
      <c r="A28" s="132" t="s">
        <v>116</v>
      </c>
      <c r="B28" s="132"/>
      <c r="C28" s="132"/>
      <c r="D28" s="132"/>
      <c r="E28" s="132"/>
      <c r="F28" s="132"/>
    </row>
    <row r="29" spans="1:9" s="7" customFormat="1" ht="24">
      <c r="A29" s="132" t="s">
        <v>118</v>
      </c>
      <c r="B29" s="132"/>
      <c r="C29" s="132"/>
      <c r="D29" s="132"/>
      <c r="E29" s="132"/>
      <c r="F29" s="132"/>
    </row>
    <row r="30" spans="1:9" s="7" customFormat="1" ht="24">
      <c r="A30" s="132" t="s">
        <v>117</v>
      </c>
      <c r="B30" s="132"/>
      <c r="C30" s="132"/>
      <c r="D30" s="132"/>
      <c r="E30" s="132"/>
      <c r="F30" s="132"/>
    </row>
  </sheetData>
  <mergeCells count="15">
    <mergeCell ref="A29:F29"/>
    <mergeCell ref="A30:F30"/>
    <mergeCell ref="A1:F1"/>
    <mergeCell ref="A2:F2"/>
    <mergeCell ref="A3:F3"/>
    <mergeCell ref="A4:F4"/>
    <mergeCell ref="A23:F23"/>
    <mergeCell ref="A5:F5"/>
    <mergeCell ref="A6:F6"/>
    <mergeCell ref="A9:G9"/>
    <mergeCell ref="A26:I26"/>
    <mergeCell ref="A25:F25"/>
    <mergeCell ref="B24:F24"/>
    <mergeCell ref="A27:F27"/>
    <mergeCell ref="A28:F28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zoomScale="120" zoomScaleNormal="120" workbookViewId="0">
      <selection activeCell="E21" sqref="E21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1.7109375" style="2" customWidth="1"/>
    <col min="7" max="7" width="16.140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1:9">
      <c r="B1" s="144" t="s">
        <v>1</v>
      </c>
      <c r="C1" s="144"/>
      <c r="D1" s="144"/>
      <c r="E1" s="144"/>
      <c r="F1" s="144"/>
      <c r="G1" s="144"/>
      <c r="H1" s="61"/>
    </row>
    <row r="2" spans="1:9">
      <c r="B2" s="83"/>
      <c r="C2" s="83"/>
      <c r="D2" s="83"/>
      <c r="E2" s="83"/>
      <c r="F2" s="83"/>
      <c r="G2" s="83"/>
      <c r="H2" s="61"/>
    </row>
    <row r="3" spans="1:9" s="20" customFormat="1" ht="27.75">
      <c r="A3" s="19" t="s">
        <v>61</v>
      </c>
      <c r="B3" s="19"/>
      <c r="C3" s="19"/>
      <c r="D3" s="19"/>
      <c r="E3" s="19"/>
      <c r="F3" s="19"/>
      <c r="G3" s="19"/>
      <c r="H3" s="19"/>
      <c r="I3" s="19"/>
    </row>
    <row r="4" spans="1:9" s="20" customFormat="1" ht="27.75">
      <c r="A4" s="133" t="s">
        <v>47</v>
      </c>
      <c r="B4" s="133"/>
      <c r="C4" s="133"/>
      <c r="D4" s="133"/>
      <c r="E4" s="133"/>
      <c r="F4" s="133"/>
      <c r="G4" s="133"/>
      <c r="H4" s="19"/>
      <c r="I4" s="19"/>
    </row>
    <row r="5" spans="1:9" s="20" customFormat="1" ht="27.75">
      <c r="A5" s="133" t="s">
        <v>87</v>
      </c>
      <c r="B5" s="133"/>
      <c r="C5" s="133"/>
      <c r="D5" s="133"/>
      <c r="E5" s="133"/>
      <c r="F5" s="133"/>
      <c r="G5" s="133"/>
      <c r="H5" s="19"/>
      <c r="I5" s="19"/>
    </row>
    <row r="6" spans="1:9" s="20" customFormat="1" ht="27.75">
      <c r="A6" s="133" t="s">
        <v>64</v>
      </c>
      <c r="B6" s="133"/>
      <c r="C6" s="133"/>
      <c r="D6" s="133"/>
      <c r="E6" s="133"/>
      <c r="F6" s="133"/>
      <c r="G6" s="133"/>
      <c r="H6" s="19"/>
      <c r="I6" s="19"/>
    </row>
    <row r="7" spans="1:9" s="20" customFormat="1" ht="27.75">
      <c r="A7" s="133" t="s">
        <v>80</v>
      </c>
      <c r="B7" s="133"/>
      <c r="C7" s="133"/>
      <c r="D7" s="133"/>
      <c r="E7" s="133"/>
      <c r="F7" s="133"/>
      <c r="G7" s="133"/>
      <c r="H7" s="19"/>
      <c r="I7" s="19"/>
    </row>
    <row r="8" spans="1:9" s="20" customFormat="1" ht="27.75">
      <c r="A8" s="117"/>
      <c r="B8" s="117"/>
      <c r="C8" s="117"/>
      <c r="D8" s="117"/>
      <c r="E8" s="117"/>
      <c r="F8" s="117"/>
      <c r="G8" s="117"/>
      <c r="H8" s="19"/>
      <c r="I8" s="19"/>
    </row>
    <row r="9" spans="1:9" s="7" customFormat="1" ht="24">
      <c r="B9" s="8" t="s">
        <v>24</v>
      </c>
      <c r="F9" s="21"/>
      <c r="G9" s="21"/>
      <c r="H9" s="21"/>
    </row>
    <row r="10" spans="1:9" s="7" customFormat="1" ht="24">
      <c r="B10" s="7" t="s">
        <v>68</v>
      </c>
      <c r="C10" s="78"/>
      <c r="D10" s="78"/>
      <c r="E10" s="78"/>
      <c r="F10" s="79"/>
      <c r="G10" s="79"/>
      <c r="H10" s="21"/>
    </row>
    <row r="11" spans="1:9" s="7" customFormat="1" ht="24">
      <c r="B11" s="22"/>
      <c r="C11" s="148" t="s">
        <v>2</v>
      </c>
      <c r="D11" s="148"/>
      <c r="E11" s="148"/>
      <c r="F11" s="10" t="s">
        <v>3</v>
      </c>
      <c r="G11" s="10" t="s">
        <v>4</v>
      </c>
      <c r="H11" s="21"/>
    </row>
    <row r="12" spans="1:9" s="7" customFormat="1" ht="24">
      <c r="B12" s="22"/>
      <c r="C12" s="145" t="s">
        <v>49</v>
      </c>
      <c r="D12" s="146" t="s">
        <v>49</v>
      </c>
      <c r="E12" s="146" t="s">
        <v>49</v>
      </c>
      <c r="F12" s="124">
        <v>18</v>
      </c>
      <c r="G12" s="125">
        <f t="shared" ref="G12:G16" si="0">F12*100/F$17</f>
        <v>90</v>
      </c>
      <c r="H12" s="21"/>
    </row>
    <row r="13" spans="1:9" s="7" customFormat="1" ht="24">
      <c r="B13" s="22"/>
      <c r="C13" s="121" t="s">
        <v>51</v>
      </c>
      <c r="D13" s="111"/>
      <c r="E13" s="111"/>
      <c r="F13" s="122">
        <v>14</v>
      </c>
      <c r="G13" s="123">
        <f t="shared" si="0"/>
        <v>70</v>
      </c>
      <c r="H13" s="110"/>
    </row>
    <row r="14" spans="1:9" s="7" customFormat="1" ht="24">
      <c r="B14" s="22"/>
      <c r="C14" s="112" t="s">
        <v>52</v>
      </c>
      <c r="D14" s="113"/>
      <c r="E14" s="113"/>
      <c r="F14" s="63">
        <v>4</v>
      </c>
      <c r="G14" s="49">
        <f t="shared" si="0"/>
        <v>20</v>
      </c>
      <c r="H14" s="110"/>
    </row>
    <row r="15" spans="1:9" s="7" customFormat="1" ht="24">
      <c r="B15" s="22"/>
      <c r="C15" s="145" t="s">
        <v>53</v>
      </c>
      <c r="D15" s="146" t="s">
        <v>53</v>
      </c>
      <c r="E15" s="147" t="s">
        <v>53</v>
      </c>
      <c r="F15" s="124">
        <v>2</v>
      </c>
      <c r="G15" s="125">
        <f t="shared" si="0"/>
        <v>10</v>
      </c>
      <c r="H15" s="21"/>
    </row>
    <row r="16" spans="1:9" s="7" customFormat="1" ht="24">
      <c r="B16" s="22"/>
      <c r="C16" s="112" t="s">
        <v>21</v>
      </c>
      <c r="D16" s="113"/>
      <c r="E16" s="114"/>
      <c r="F16" s="63">
        <v>2</v>
      </c>
      <c r="G16" s="49">
        <f t="shared" si="0"/>
        <v>10</v>
      </c>
      <c r="H16" s="110"/>
    </row>
    <row r="17" spans="2:8" s="7" customFormat="1" ht="24.75" thickBot="1">
      <c r="B17" s="22"/>
      <c r="C17" s="139" t="s">
        <v>5</v>
      </c>
      <c r="D17" s="139"/>
      <c r="E17" s="139"/>
      <c r="F17" s="64">
        <v>20</v>
      </c>
      <c r="G17" s="45">
        <f>F17*100/F$17</f>
        <v>100</v>
      </c>
    </row>
    <row r="18" spans="2:8" s="7" customFormat="1" ht="24.75" thickTop="1">
      <c r="B18" s="22"/>
      <c r="C18" s="24"/>
      <c r="D18" s="24"/>
      <c r="E18" s="24"/>
      <c r="F18" s="25"/>
      <c r="G18" s="26"/>
    </row>
    <row r="19" spans="2:8" s="7" customFormat="1" ht="24">
      <c r="B19" s="22"/>
      <c r="C19" s="7" t="s">
        <v>93</v>
      </c>
      <c r="F19" s="21"/>
      <c r="G19" s="21"/>
    </row>
    <row r="20" spans="2:8" s="7" customFormat="1" ht="24">
      <c r="B20" s="7" t="s">
        <v>120</v>
      </c>
      <c r="F20" s="21"/>
      <c r="G20" s="21"/>
    </row>
    <row r="21" spans="2:8" s="7" customFormat="1" ht="24">
      <c r="F21" s="80"/>
      <c r="G21" s="80"/>
    </row>
    <row r="22" spans="2:8" s="7" customFormat="1" ht="24">
      <c r="B22" s="7" t="s">
        <v>67</v>
      </c>
      <c r="F22" s="21"/>
      <c r="G22" s="21"/>
    </row>
    <row r="23" spans="2:8" ht="24" thickBot="1">
      <c r="C23" s="1" t="s">
        <v>28</v>
      </c>
      <c r="H23" s="1"/>
    </row>
    <row r="24" spans="2:8" s="7" customFormat="1" ht="24.75" thickTop="1">
      <c r="C24" s="143" t="s">
        <v>6</v>
      </c>
      <c r="D24" s="143"/>
      <c r="E24" s="143"/>
      <c r="F24" s="27" t="s">
        <v>3</v>
      </c>
      <c r="G24" s="27" t="s">
        <v>4</v>
      </c>
    </row>
    <row r="25" spans="2:8" s="7" customFormat="1" ht="24">
      <c r="C25" s="140" t="s">
        <v>62</v>
      </c>
      <c r="D25" s="141"/>
      <c r="E25" s="142"/>
      <c r="F25" s="28">
        <v>9</v>
      </c>
      <c r="G25" s="23">
        <f t="shared" ref="G25:G30" si="1">F25*100/F$30</f>
        <v>33.333333333333336</v>
      </c>
    </row>
    <row r="26" spans="2:8" s="7" customFormat="1" ht="24">
      <c r="C26" s="140" t="s">
        <v>7</v>
      </c>
      <c r="D26" s="141"/>
      <c r="E26" s="142"/>
      <c r="F26" s="28">
        <v>7</v>
      </c>
      <c r="G26" s="23">
        <f t="shared" si="1"/>
        <v>25.925925925925927</v>
      </c>
    </row>
    <row r="27" spans="2:8" s="7" customFormat="1" ht="24">
      <c r="C27" s="65" t="s">
        <v>35</v>
      </c>
      <c r="D27" s="66"/>
      <c r="E27" s="67"/>
      <c r="F27" s="28">
        <v>6</v>
      </c>
      <c r="G27" s="23">
        <f t="shared" si="1"/>
        <v>22.222222222222221</v>
      </c>
    </row>
    <row r="28" spans="2:8" s="7" customFormat="1" ht="24">
      <c r="C28" s="65" t="s">
        <v>63</v>
      </c>
      <c r="D28" s="66"/>
      <c r="E28" s="67"/>
      <c r="F28" s="28">
        <v>3</v>
      </c>
      <c r="G28" s="23">
        <f t="shared" si="1"/>
        <v>11.111111111111111</v>
      </c>
    </row>
    <row r="29" spans="2:8" s="7" customFormat="1" ht="24">
      <c r="C29" s="65" t="s">
        <v>86</v>
      </c>
      <c r="D29" s="66"/>
      <c r="E29" s="67"/>
      <c r="F29" s="28">
        <v>2</v>
      </c>
      <c r="G29" s="23">
        <f t="shared" si="1"/>
        <v>7.4074074074074074</v>
      </c>
    </row>
    <row r="30" spans="2:8" s="7" customFormat="1" ht="24.75" thickBot="1">
      <c r="C30" s="136" t="s">
        <v>5</v>
      </c>
      <c r="D30" s="137"/>
      <c r="E30" s="138"/>
      <c r="F30" s="29">
        <f>SUM(F25:F29)</f>
        <v>27</v>
      </c>
      <c r="G30" s="45">
        <f t="shared" si="1"/>
        <v>100</v>
      </c>
    </row>
    <row r="31" spans="2:8" s="7" customFormat="1" ht="18.75" customHeight="1" thickTop="1">
      <c r="C31" s="24"/>
      <c r="D31" s="24"/>
      <c r="E31" s="24"/>
      <c r="F31" s="25"/>
      <c r="G31" s="26"/>
    </row>
    <row r="32" spans="2:8" s="7" customFormat="1" ht="24">
      <c r="B32" s="17"/>
      <c r="F32" s="131"/>
      <c r="G32" s="131"/>
      <c r="H32" s="131"/>
    </row>
    <row r="33" spans="2:8" s="7" customFormat="1" ht="24">
      <c r="F33" s="131"/>
      <c r="G33" s="131"/>
      <c r="H33" s="131"/>
    </row>
    <row r="34" spans="2:8" ht="24">
      <c r="B34" s="7"/>
    </row>
    <row r="35" spans="2:8" s="7" customFormat="1" ht="24">
      <c r="E35" s="131"/>
      <c r="F35" s="131"/>
      <c r="G35" s="131"/>
    </row>
    <row r="36" spans="2:8" ht="24">
      <c r="B36" s="7"/>
    </row>
  </sheetData>
  <mergeCells count="13">
    <mergeCell ref="B1:G1"/>
    <mergeCell ref="C12:E12"/>
    <mergeCell ref="C15:E15"/>
    <mergeCell ref="C11:E11"/>
    <mergeCell ref="A4:G4"/>
    <mergeCell ref="A5:G5"/>
    <mergeCell ref="A6:G6"/>
    <mergeCell ref="A7:G7"/>
    <mergeCell ref="C30:E30"/>
    <mergeCell ref="C17:E17"/>
    <mergeCell ref="C26:E26"/>
    <mergeCell ref="C24:E24"/>
    <mergeCell ref="C25:E25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zoomScale="120" zoomScaleNormal="120" workbookViewId="0">
      <selection activeCell="A6" sqref="A6:I6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9" customFormat="1" ht="24">
      <c r="A1" s="158" t="s">
        <v>20</v>
      </c>
      <c r="B1" s="158"/>
      <c r="C1" s="158"/>
      <c r="D1" s="158"/>
      <c r="E1" s="158"/>
      <c r="F1" s="158"/>
      <c r="G1" s="158"/>
      <c r="H1" s="158"/>
    </row>
    <row r="2" spans="1:9">
      <c r="B2" s="2"/>
      <c r="C2" s="2"/>
      <c r="D2" s="2"/>
      <c r="E2" s="2"/>
      <c r="I2" s="5"/>
    </row>
    <row r="3" spans="1:9" s="7" customFormat="1" ht="24">
      <c r="B3" s="17"/>
      <c r="C3" s="7" t="s">
        <v>85</v>
      </c>
      <c r="F3" s="131"/>
      <c r="G3" s="131"/>
      <c r="H3" s="131"/>
    </row>
    <row r="4" spans="1:9" s="7" customFormat="1" ht="24">
      <c r="B4" s="7" t="s">
        <v>99</v>
      </c>
      <c r="F4" s="131"/>
      <c r="G4" s="131"/>
      <c r="H4" s="131"/>
    </row>
    <row r="5" spans="1:9" ht="24">
      <c r="B5" s="7" t="s">
        <v>100</v>
      </c>
    </row>
    <row r="6" spans="1:9" ht="24">
      <c r="A6" s="132" t="s">
        <v>122</v>
      </c>
      <c r="B6" s="132"/>
      <c r="C6" s="132"/>
      <c r="D6" s="132"/>
      <c r="E6" s="132"/>
      <c r="F6" s="132"/>
      <c r="G6" s="132"/>
      <c r="H6" s="132"/>
      <c r="I6" s="132"/>
    </row>
    <row r="7" spans="1:9" ht="24">
      <c r="A7" s="130"/>
      <c r="B7" s="130"/>
      <c r="C7" s="130"/>
      <c r="D7" s="130"/>
      <c r="E7" s="130"/>
      <c r="F7" s="130"/>
      <c r="G7" s="130"/>
      <c r="H7" s="130"/>
      <c r="I7" s="130"/>
    </row>
    <row r="8" spans="1:9" s="7" customFormat="1" ht="24">
      <c r="B8" s="8" t="s">
        <v>42</v>
      </c>
      <c r="F8" s="86"/>
      <c r="G8" s="86"/>
      <c r="H8" s="86"/>
    </row>
    <row r="9" spans="1:9" s="17" customFormat="1" ht="24">
      <c r="B9" s="88" t="s">
        <v>65</v>
      </c>
      <c r="F9" s="86"/>
      <c r="G9" s="86"/>
      <c r="H9" s="86"/>
    </row>
    <row r="10" spans="1:9" s="17" customFormat="1" ht="24.75" thickBot="1">
      <c r="B10" s="17" t="s">
        <v>94</v>
      </c>
      <c r="F10" s="89"/>
      <c r="G10" s="89"/>
      <c r="H10" s="89"/>
    </row>
    <row r="11" spans="1:9" s="7" customFormat="1" ht="24.75" thickTop="1">
      <c r="B11" s="159" t="s">
        <v>8</v>
      </c>
      <c r="C11" s="160"/>
      <c r="D11" s="160"/>
      <c r="E11" s="161"/>
      <c r="F11" s="165"/>
      <c r="G11" s="167" t="s">
        <v>9</v>
      </c>
      <c r="H11" s="167" t="s">
        <v>10</v>
      </c>
    </row>
    <row r="12" spans="1:9" s="7" customFormat="1" ht="24.75" thickBot="1">
      <c r="B12" s="162"/>
      <c r="C12" s="163"/>
      <c r="D12" s="163"/>
      <c r="E12" s="164"/>
      <c r="F12" s="166"/>
      <c r="G12" s="168"/>
      <c r="H12" s="168"/>
    </row>
    <row r="13" spans="1:9" s="7" customFormat="1" ht="24.75" thickTop="1">
      <c r="B13" s="90" t="s">
        <v>43</v>
      </c>
      <c r="C13" s="91"/>
      <c r="D13" s="91"/>
      <c r="E13" s="92"/>
      <c r="F13" s="93"/>
      <c r="G13" s="24"/>
      <c r="H13" s="93"/>
      <c r="I13" s="94"/>
    </row>
    <row r="14" spans="1:9" s="7" customFormat="1" ht="24">
      <c r="B14" s="152" t="s">
        <v>57</v>
      </c>
      <c r="C14" s="153"/>
      <c r="D14" s="153"/>
      <c r="E14" s="154"/>
      <c r="F14" s="115">
        <f>DATA!S22</f>
        <v>3.1</v>
      </c>
      <c r="G14" s="115">
        <f>DATA!S23</f>
        <v>0.71818484645960834</v>
      </c>
      <c r="H14" s="116" t="str">
        <f>IF(F14&gt;4.5,"มากที่สุด",IF(F14&gt;3.5,"มาก",IF(F14&gt;2.5,"ปานกลาง",IF(F14&gt;1.5,"น้อย",IF(F14&lt;=1.5,"น้อยที่สุด")))))</f>
        <v>ปานกลาง</v>
      </c>
    </row>
    <row r="15" spans="1:9" s="7" customFormat="1" ht="24" customHeight="1">
      <c r="B15" s="155" t="s">
        <v>58</v>
      </c>
      <c r="C15" s="156"/>
      <c r="D15" s="156"/>
      <c r="E15" s="157"/>
      <c r="F15" s="115">
        <f>DATA!T22</f>
        <v>3.2</v>
      </c>
      <c r="G15" s="115">
        <f>DATA!T23</f>
        <v>0.83350875346649034</v>
      </c>
      <c r="H15" s="116" t="str">
        <f>IF(F15&gt;4.5,"มากที่สุด",IF(F15&gt;3.5,"มาก",IF(F15&gt;2.5,"ปานกลาง",IF(F15&gt;1.5,"น้อย",IF(F15&lt;=1.5,"น้อยที่สุด")))))</f>
        <v>ปานกลาง</v>
      </c>
    </row>
    <row r="16" spans="1:9" s="7" customFormat="1" ht="24.75" thickBot="1">
      <c r="B16" s="149" t="s">
        <v>44</v>
      </c>
      <c r="C16" s="150"/>
      <c r="D16" s="150"/>
      <c r="E16" s="151"/>
      <c r="F16" s="95">
        <f>DATA!T25</f>
        <v>3.15</v>
      </c>
      <c r="G16" s="96">
        <f>DATA!T24</f>
        <v>0.76961528850958572</v>
      </c>
      <c r="H16" s="97" t="str">
        <f t="shared" ref="H16" si="0">IF(F16&gt;4.5,"มากที่สุด",IF(F16&gt;3.5,"มาก",IF(F16&gt;2.5,"ปานกลาง",IF(F16&gt;1.5,"น้อย",IF(F16&lt;=1.5,"น้อยที่สุด")))))</f>
        <v>ปานกลาง</v>
      </c>
    </row>
    <row r="17" spans="1:10" s="7" customFormat="1" ht="24.75" thickTop="1">
      <c r="B17" s="98" t="s">
        <v>45</v>
      </c>
      <c r="C17" s="99"/>
      <c r="D17" s="99"/>
      <c r="E17" s="100"/>
      <c r="F17" s="101"/>
      <c r="G17" s="101"/>
      <c r="H17" s="100"/>
    </row>
    <row r="18" spans="1:10" s="7" customFormat="1" ht="24">
      <c r="B18" s="152" t="s">
        <v>59</v>
      </c>
      <c r="C18" s="153"/>
      <c r="D18" s="153"/>
      <c r="E18" s="154"/>
      <c r="F18" s="115">
        <f>DATA!U22</f>
        <v>4.25</v>
      </c>
      <c r="G18" s="115">
        <f>DATA!U23</f>
        <v>0.7163503994113789</v>
      </c>
      <c r="H18" s="116" t="str">
        <f>IF(F18&gt;4.5,"มากที่สุด",IF(F18&gt;3.5,"มาก",IF(F18&gt;2.5,"ปานกลาง",IF(F18&gt;1.5,"น้อย",IF(F18&lt;=1.5,"น้อยที่สุด")))))</f>
        <v>มาก</v>
      </c>
    </row>
    <row r="19" spans="1:10" s="7" customFormat="1" ht="24" customHeight="1">
      <c r="B19" s="155" t="s">
        <v>60</v>
      </c>
      <c r="C19" s="156"/>
      <c r="D19" s="156"/>
      <c r="E19" s="157"/>
      <c r="F19" s="115">
        <f>DATA!V22</f>
        <v>4.45</v>
      </c>
      <c r="G19" s="115">
        <f>DATA!V23</f>
        <v>0.51041778553403983</v>
      </c>
      <c r="H19" s="116" t="str">
        <f>IF(F19&gt;4.5,"มากที่สุด",IF(F19&gt;3.5,"มาก",IF(F19&gt;2.5,"ปานกลาง",IF(F19&gt;1.5,"น้อย",IF(F19&lt;=1.5,"น้อยที่สุด")))))</f>
        <v>มาก</v>
      </c>
    </row>
    <row r="20" spans="1:10" s="7" customFormat="1" ht="24.75" thickBot="1">
      <c r="B20" s="149" t="s">
        <v>44</v>
      </c>
      <c r="C20" s="150"/>
      <c r="D20" s="150"/>
      <c r="E20" s="151"/>
      <c r="F20" s="96">
        <f>DATA!V25</f>
        <v>4.3499999999999996</v>
      </c>
      <c r="G20" s="102">
        <f>SUM(G18)</f>
        <v>0.7163503994113789</v>
      </c>
      <c r="H20" s="97" t="str">
        <f t="shared" ref="H20" si="1">IF(F20&gt;4.5,"มากที่สุด",IF(F20&gt;3.5,"มาก",IF(F20&gt;2.5,"ปานกลาง",IF(F20&gt;1.5,"น้อย",IF(F20&lt;=1.5,"น้อยที่สุด")))))</f>
        <v>มาก</v>
      </c>
      <c r="J20" s="103"/>
    </row>
    <row r="21" spans="1:10" s="7" customFormat="1" ht="24.75" thickTop="1">
      <c r="B21" s="94"/>
      <c r="C21" s="94"/>
      <c r="D21" s="94"/>
      <c r="E21" s="94"/>
      <c r="F21" s="104"/>
      <c r="G21" s="104"/>
      <c r="H21" s="104"/>
    </row>
    <row r="22" spans="1:10" s="7" customFormat="1" ht="24">
      <c r="B22" s="17"/>
      <c r="C22" s="17" t="s">
        <v>66</v>
      </c>
      <c r="D22" s="17"/>
      <c r="E22" s="17"/>
      <c r="F22" s="17"/>
      <c r="G22" s="17"/>
      <c r="H22" s="17"/>
      <c r="I22" s="17"/>
      <c r="J22" s="17"/>
    </row>
    <row r="23" spans="1:10" s="7" customFormat="1" ht="24">
      <c r="B23" s="17" t="s">
        <v>95</v>
      </c>
      <c r="C23" s="17"/>
      <c r="D23" s="17"/>
      <c r="E23" s="17"/>
      <c r="F23" s="17"/>
      <c r="G23" s="17"/>
      <c r="H23" s="17"/>
      <c r="I23" s="17"/>
      <c r="J23" s="17"/>
    </row>
    <row r="24" spans="1:10" s="7" customFormat="1" ht="24">
      <c r="B24" s="17" t="s">
        <v>96</v>
      </c>
      <c r="C24" s="17"/>
      <c r="D24" s="17"/>
      <c r="E24" s="17"/>
      <c r="F24" s="17"/>
      <c r="G24" s="17"/>
      <c r="H24" s="17"/>
      <c r="I24" s="17"/>
      <c r="J24" s="17"/>
    </row>
    <row r="25" spans="1:10" s="7" customFormat="1" ht="24">
      <c r="A25" s="85"/>
      <c r="B25" s="85"/>
      <c r="C25" s="85"/>
      <c r="D25" s="85"/>
      <c r="E25" s="85"/>
      <c r="F25" s="85"/>
      <c r="G25" s="17"/>
      <c r="H25" s="17"/>
    </row>
    <row r="26" spans="1:10" s="7" customFormat="1" ht="24">
      <c r="B26" s="17"/>
      <c r="C26" s="17"/>
      <c r="D26" s="17"/>
      <c r="E26" s="17"/>
      <c r="F26" s="17"/>
      <c r="G26" s="17"/>
      <c r="H26" s="17"/>
      <c r="I26" s="17"/>
      <c r="J26" s="17"/>
    </row>
    <row r="27" spans="1:10" s="7" customFormat="1" ht="24">
      <c r="B27" s="17"/>
      <c r="C27" s="17"/>
      <c r="D27" s="17"/>
      <c r="E27" s="17"/>
      <c r="F27" s="17"/>
      <c r="G27" s="17"/>
      <c r="H27" s="17"/>
      <c r="I27" s="17"/>
      <c r="J27" s="17"/>
    </row>
    <row r="28" spans="1:10" s="9" customFormat="1" ht="24">
      <c r="B28" s="105"/>
      <c r="C28" s="105"/>
      <c r="D28" s="105"/>
      <c r="E28" s="105"/>
      <c r="F28" s="106"/>
      <c r="G28" s="106"/>
      <c r="H28" s="107"/>
    </row>
  </sheetData>
  <mergeCells count="12">
    <mergeCell ref="B20:E20"/>
    <mergeCell ref="B16:E16"/>
    <mergeCell ref="B18:E18"/>
    <mergeCell ref="B19:E19"/>
    <mergeCell ref="A1:H1"/>
    <mergeCell ref="B11:E12"/>
    <mergeCell ref="F11:F12"/>
    <mergeCell ref="G11:G12"/>
    <mergeCell ref="H11:H12"/>
    <mergeCell ref="B14:E14"/>
    <mergeCell ref="B15:E15"/>
    <mergeCell ref="A6:I6"/>
  </mergeCells>
  <pageMargins left="0.7" right="0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5</xdr:col>
                <xdr:colOff>209550</xdr:colOff>
                <xdr:row>10</xdr:row>
                <xdr:rowOff>209550</xdr:rowOff>
              </from>
              <to>
                <xdr:col>5</xdr:col>
                <xdr:colOff>352425</xdr:colOff>
                <xdr:row>11</xdr:row>
                <xdr:rowOff>85725</xdr:rowOff>
              </to>
            </anchor>
          </objectPr>
        </oleObject>
      </mc:Choice>
      <mc:Fallback>
        <oleObject progId="Equation.3" shapeId="1536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9"/>
  <sheetViews>
    <sheetView topLeftCell="A16" zoomScale="120" zoomScaleNormal="120" workbookViewId="0">
      <selection activeCell="C26" sqref="C26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 customWidth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9" customFormat="1" ht="24">
      <c r="B1" s="158" t="s">
        <v>36</v>
      </c>
      <c r="C1" s="158"/>
      <c r="D1" s="158"/>
      <c r="E1" s="158"/>
      <c r="F1" s="158"/>
      <c r="G1" s="158"/>
      <c r="H1" s="158"/>
      <c r="I1" s="158"/>
    </row>
    <row r="2" spans="2:11" s="9" customFormat="1" ht="24">
      <c r="B2" s="84"/>
      <c r="C2" s="84"/>
      <c r="D2" s="84"/>
      <c r="E2" s="84"/>
      <c r="F2" s="84"/>
      <c r="G2" s="84"/>
      <c r="H2" s="84"/>
      <c r="I2" s="84"/>
    </row>
    <row r="3" spans="2:11" s="9" customFormat="1" ht="24.75" thickBot="1">
      <c r="C3" s="9" t="s">
        <v>97</v>
      </c>
      <c r="G3" s="11"/>
      <c r="H3" s="11"/>
      <c r="I3" s="11"/>
    </row>
    <row r="4" spans="2:11" s="9" customFormat="1" ht="20.25" customHeight="1" thickTop="1">
      <c r="C4" s="172" t="s">
        <v>8</v>
      </c>
      <c r="D4" s="173"/>
      <c r="E4" s="173"/>
      <c r="F4" s="174"/>
      <c r="G4" s="178"/>
      <c r="H4" s="180" t="s">
        <v>9</v>
      </c>
      <c r="I4" s="180" t="s">
        <v>10</v>
      </c>
    </row>
    <row r="5" spans="2:11" s="9" customFormat="1" ht="12" customHeight="1" thickBot="1">
      <c r="C5" s="175"/>
      <c r="D5" s="176"/>
      <c r="E5" s="176"/>
      <c r="F5" s="177"/>
      <c r="G5" s="179"/>
      <c r="H5" s="181"/>
      <c r="I5" s="181"/>
    </row>
    <row r="6" spans="2:11" s="9" customFormat="1" ht="24.75" thickTop="1">
      <c r="C6" s="182" t="s">
        <v>11</v>
      </c>
      <c r="D6" s="183"/>
      <c r="E6" s="183"/>
      <c r="F6" s="184"/>
      <c r="G6" s="50"/>
      <c r="H6" s="51"/>
      <c r="I6" s="51"/>
    </row>
    <row r="7" spans="2:11" s="9" customFormat="1" ht="24">
      <c r="C7" s="185" t="s">
        <v>12</v>
      </c>
      <c r="D7" s="186"/>
      <c r="E7" s="186"/>
      <c r="F7" s="187"/>
      <c r="G7" s="31">
        <f>DATA!I22</f>
        <v>4.3</v>
      </c>
      <c r="H7" s="31">
        <f>DATA!I23</f>
        <v>0.6569466853317858</v>
      </c>
      <c r="I7" s="32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9" customFormat="1" ht="24">
      <c r="C8" s="185" t="s">
        <v>89</v>
      </c>
      <c r="D8" s="186"/>
      <c r="E8" s="186"/>
      <c r="F8" s="187"/>
      <c r="G8" s="31">
        <f>DATA!J22</f>
        <v>4.2</v>
      </c>
      <c r="H8" s="31">
        <f>DATA!J23</f>
        <v>0.69585237393845889</v>
      </c>
      <c r="I8" s="32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9" customFormat="1" ht="24">
      <c r="C9" s="33" t="s">
        <v>98</v>
      </c>
      <c r="D9" s="33"/>
      <c r="E9" s="33"/>
      <c r="F9" s="33"/>
      <c r="G9" s="31">
        <f>DATA!K22</f>
        <v>4.2</v>
      </c>
      <c r="H9" s="31">
        <f>DATA!K23</f>
        <v>0.61558701125109194</v>
      </c>
      <c r="I9" s="32" t="str">
        <f t="shared" ref="I9:I24" si="0">IF(G9&gt;4.5,"มากที่สุด",IF(G9&gt;3.5,"มาก",IF(G9&gt;2.5,"ปานกลาง",IF(G9&gt;1.5,"น้อย",IF(G9&lt;=1.5,"น้อยที่สุด")))))</f>
        <v>มาก</v>
      </c>
    </row>
    <row r="10" spans="2:11" s="9" customFormat="1" ht="24">
      <c r="C10" s="169" t="s">
        <v>13</v>
      </c>
      <c r="D10" s="170"/>
      <c r="E10" s="170"/>
      <c r="F10" s="171"/>
      <c r="G10" s="34">
        <f>DATA!K25</f>
        <v>4.2333333333333334</v>
      </c>
      <c r="H10" s="34">
        <f>DATA!K24</f>
        <v>0.64746354302618681</v>
      </c>
      <c r="I10" s="35" t="str">
        <f>IF(G10&gt;4.5,"มากที่สุด",IF(G10&gt;3.5,"มาก",IF(G10&gt;2.5,"ปานกลาง",IF(G10&gt;1.5,"น้อย",IF(G10&lt;=1.5,"น้อยที่สุด")))))</f>
        <v>มาก</v>
      </c>
      <c r="K10" s="36"/>
    </row>
    <row r="11" spans="2:11" s="9" customFormat="1" ht="24">
      <c r="C11" s="185" t="s">
        <v>14</v>
      </c>
      <c r="D11" s="186"/>
      <c r="E11" s="186"/>
      <c r="F11" s="187"/>
      <c r="G11" s="32"/>
      <c r="H11" s="32"/>
      <c r="I11" s="32"/>
    </row>
    <row r="12" spans="2:11" s="9" customFormat="1" ht="24">
      <c r="C12" s="33" t="s">
        <v>70</v>
      </c>
      <c r="D12" s="33"/>
      <c r="E12" s="33"/>
      <c r="F12" s="33"/>
      <c r="G12" s="31">
        <f>DATA!L22</f>
        <v>4.5999999999999996</v>
      </c>
      <c r="H12" s="31">
        <f>DATA!L23</f>
        <v>0.50262468995003518</v>
      </c>
      <c r="I12" s="32" t="str">
        <f t="shared" si="0"/>
        <v>มากที่สุด</v>
      </c>
    </row>
    <row r="13" spans="2:11" s="9" customFormat="1" ht="24">
      <c r="C13" s="185" t="s">
        <v>71</v>
      </c>
      <c r="D13" s="186"/>
      <c r="E13" s="186"/>
      <c r="F13" s="187"/>
      <c r="G13" s="31">
        <f>DATA!M22</f>
        <v>4.55</v>
      </c>
      <c r="H13" s="31">
        <f>DATA!M23</f>
        <v>0.51041778553403983</v>
      </c>
      <c r="I13" s="32" t="str">
        <f>IF(G13&gt;4.5,"มากที่สุด",IF(G13&gt;3.5,"มาก",IF(G13&gt;2.5,"ปานกลาง",IF(G13&gt;1.5,"น้อย",IF(G13&lt;=1.5,"น้อยที่สุด")))))</f>
        <v>มากที่สุด</v>
      </c>
    </row>
    <row r="14" spans="2:11" s="9" customFormat="1" ht="24">
      <c r="C14" s="169" t="s">
        <v>22</v>
      </c>
      <c r="D14" s="170"/>
      <c r="E14" s="170"/>
      <c r="F14" s="171"/>
      <c r="G14" s="37">
        <f>DATA!M25</f>
        <v>4.5750000000000002</v>
      </c>
      <c r="H14" s="37">
        <f>DATA!M24</f>
        <v>0.50064061525312253</v>
      </c>
      <c r="I14" s="38" t="str">
        <f t="shared" si="0"/>
        <v>มากที่สุด</v>
      </c>
    </row>
    <row r="15" spans="2:11" s="9" customFormat="1" ht="24">
      <c r="C15" s="185" t="s">
        <v>15</v>
      </c>
      <c r="D15" s="186"/>
      <c r="E15" s="186"/>
      <c r="F15" s="187"/>
      <c r="G15" s="31"/>
      <c r="H15" s="31"/>
      <c r="I15" s="32"/>
    </row>
    <row r="16" spans="2:11" s="9" customFormat="1" ht="24">
      <c r="C16" s="185" t="s">
        <v>31</v>
      </c>
      <c r="D16" s="186"/>
      <c r="E16" s="186"/>
      <c r="F16" s="187"/>
      <c r="G16" s="31">
        <f>DATA!N22</f>
        <v>4.3499999999999996</v>
      </c>
      <c r="H16" s="31">
        <f>DATA!N23</f>
        <v>0.58714294861240024</v>
      </c>
      <c r="I16" s="32" t="str">
        <f t="shared" si="0"/>
        <v>มาก</v>
      </c>
    </row>
    <row r="17" spans="3:9" s="9" customFormat="1" ht="24">
      <c r="C17" s="185" t="s">
        <v>16</v>
      </c>
      <c r="D17" s="186"/>
      <c r="E17" s="186"/>
      <c r="F17" s="187"/>
      <c r="G17" s="31">
        <f>DATA!O22</f>
        <v>4.3</v>
      </c>
      <c r="H17" s="31">
        <f>DATA!O23</f>
        <v>0.6569466853317858</v>
      </c>
      <c r="I17" s="32" t="str">
        <f t="shared" si="0"/>
        <v>มาก</v>
      </c>
    </row>
    <row r="18" spans="3:9" s="9" customFormat="1" ht="24">
      <c r="C18" s="33" t="s">
        <v>72</v>
      </c>
      <c r="D18" s="33"/>
      <c r="E18" s="33"/>
      <c r="F18" s="33"/>
      <c r="G18" s="31">
        <f>DATA!P22</f>
        <v>4.25</v>
      </c>
      <c r="H18" s="31">
        <f>DATA!Q23</f>
        <v>0.67082039324993736</v>
      </c>
      <c r="I18" s="32" t="str">
        <f t="shared" si="0"/>
        <v>มาก</v>
      </c>
    </row>
    <row r="19" spans="3:9" s="9" customFormat="1" ht="24">
      <c r="C19" s="185" t="s">
        <v>73</v>
      </c>
      <c r="D19" s="186"/>
      <c r="E19" s="186"/>
      <c r="F19" s="187"/>
      <c r="G19" s="31">
        <f>DATA!R22</f>
        <v>4.3499999999999996</v>
      </c>
      <c r="H19" s="31">
        <f>DATA!Q23</f>
        <v>0.67082039324993736</v>
      </c>
      <c r="I19" s="32" t="str">
        <f t="shared" si="0"/>
        <v>มาก</v>
      </c>
    </row>
    <row r="20" spans="3:9" s="9" customFormat="1" ht="24">
      <c r="C20" s="185" t="s">
        <v>56</v>
      </c>
      <c r="D20" s="186"/>
      <c r="E20" s="186"/>
      <c r="F20" s="187"/>
      <c r="G20" s="31">
        <f>DATA!R22</f>
        <v>4.3499999999999996</v>
      </c>
      <c r="H20" s="31">
        <f>DATA!R23</f>
        <v>0.58714294861240024</v>
      </c>
      <c r="I20" s="32" t="str">
        <f>IF(G20&gt;4.5,"มากที่สุด",IF(G20&gt;3.5,"มาก",IF(G20&gt;2.5,"ปานกลาง",IF(G20&gt;1.5,"น้อย",IF(G20&lt;=1.5,"น้อยที่สุด")))))</f>
        <v>มาก</v>
      </c>
    </row>
    <row r="21" spans="3:9" s="9" customFormat="1" ht="24">
      <c r="C21" s="169" t="s">
        <v>23</v>
      </c>
      <c r="D21" s="170"/>
      <c r="E21" s="170"/>
      <c r="F21" s="171"/>
      <c r="G21" s="37">
        <f>DATA!R25</f>
        <v>4.32</v>
      </c>
      <c r="H21" s="37">
        <f>DATA!R24</f>
        <v>0.64947531270879089</v>
      </c>
      <c r="I21" s="39" t="str">
        <f t="shared" si="0"/>
        <v>มาก</v>
      </c>
    </row>
    <row r="22" spans="3:9" s="9" customFormat="1" ht="24">
      <c r="C22" s="185" t="s">
        <v>32</v>
      </c>
      <c r="D22" s="186"/>
      <c r="E22" s="186"/>
      <c r="F22" s="187"/>
      <c r="G22" s="37"/>
      <c r="H22" s="37"/>
      <c r="I22" s="39"/>
    </row>
    <row r="23" spans="3:9" s="9" customFormat="1" ht="24">
      <c r="C23" s="193" t="s">
        <v>69</v>
      </c>
      <c r="D23" s="193"/>
      <c r="E23" s="193"/>
      <c r="F23" s="193"/>
      <c r="G23" s="41">
        <f>DATA!W22</f>
        <v>4.5</v>
      </c>
      <c r="H23" s="41">
        <f>DATA!W23</f>
        <v>0.60697697866688394</v>
      </c>
      <c r="I23" s="42" t="str">
        <f>IF(G23&gt;4.5,"มากที่สุด",IF(G23&gt;3.5,"มาก",IF(G23&gt;2.5,"ปานกลาง",IF(G23&gt;1.5,"น้อย",IF(G23&lt;=1.5,"น้อยที่สุด")))))</f>
        <v>มาก</v>
      </c>
    </row>
    <row r="24" spans="3:9" s="9" customFormat="1" ht="24">
      <c r="C24" s="194" t="s">
        <v>25</v>
      </c>
      <c r="D24" s="195"/>
      <c r="E24" s="195"/>
      <c r="F24" s="196"/>
      <c r="G24" s="37">
        <f>DATA!W25</f>
        <v>4.5</v>
      </c>
      <c r="H24" s="37">
        <f>DATA!W24</f>
        <v>0.60697697866688394</v>
      </c>
      <c r="I24" s="39" t="str">
        <f t="shared" si="0"/>
        <v>มาก</v>
      </c>
    </row>
    <row r="25" spans="3:9" s="9" customFormat="1" ht="24">
      <c r="C25" s="185" t="s">
        <v>26</v>
      </c>
      <c r="D25" s="186"/>
      <c r="E25" s="186"/>
      <c r="F25" s="187"/>
      <c r="G25" s="40"/>
      <c r="H25" s="40"/>
      <c r="I25" s="30"/>
    </row>
    <row r="26" spans="3:9" s="9" customFormat="1" ht="24">
      <c r="C26" s="33" t="s">
        <v>33</v>
      </c>
      <c r="D26" s="33"/>
      <c r="E26" s="33"/>
      <c r="F26" s="33"/>
      <c r="G26" s="40">
        <f>DATA!X22</f>
        <v>4.2</v>
      </c>
      <c r="H26" s="40">
        <f>DATA!X23</f>
        <v>0.69585237393845889</v>
      </c>
      <c r="I26" s="32" t="str">
        <f t="shared" ref="I26:I30" si="1">IF(G26&gt;4.5,"มากที่สุด",IF(G26&gt;3.5,"มาก",IF(G26&gt;2.5,"ปานกลาง",IF(G26&gt;1.5,"น้อย",IF(G26&lt;=1.5,"น้อยที่สุด")))))</f>
        <v>มาก</v>
      </c>
    </row>
    <row r="27" spans="3:9" s="9" customFormat="1" ht="24">
      <c r="C27" s="191" t="s">
        <v>74</v>
      </c>
      <c r="D27" s="192"/>
      <c r="E27" s="192"/>
      <c r="F27" s="192"/>
      <c r="G27" s="41">
        <f>DATA!Y22</f>
        <v>4.3499999999999996</v>
      </c>
      <c r="H27" s="41">
        <f>DATA!Y23</f>
        <v>0.58714294861240024</v>
      </c>
      <c r="I27" s="42" t="str">
        <f t="shared" si="1"/>
        <v>มาก</v>
      </c>
    </row>
    <row r="28" spans="3:9" s="9" customFormat="1" ht="24">
      <c r="C28" s="33" t="s">
        <v>34</v>
      </c>
      <c r="D28" s="33"/>
      <c r="E28" s="33"/>
      <c r="F28" s="33"/>
      <c r="G28" s="40">
        <f>DATA!Z22</f>
        <v>4.3499999999999996</v>
      </c>
      <c r="H28" s="40">
        <f>DATA!Z23</f>
        <v>0.58714294861240024</v>
      </c>
      <c r="I28" s="32" t="str">
        <f t="shared" si="1"/>
        <v>มาก</v>
      </c>
    </row>
    <row r="29" spans="3:9" s="9" customFormat="1" ht="24">
      <c r="C29" s="169" t="s">
        <v>27</v>
      </c>
      <c r="D29" s="170"/>
      <c r="E29" s="170"/>
      <c r="F29" s="171"/>
      <c r="G29" s="37">
        <f>DATA!Z25</f>
        <v>4.3</v>
      </c>
      <c r="H29" s="37">
        <f>DATA!Z24</f>
        <v>0.61891101739880638</v>
      </c>
      <c r="I29" s="39" t="str">
        <f t="shared" si="1"/>
        <v>มาก</v>
      </c>
    </row>
    <row r="30" spans="3:9" s="9" customFormat="1" ht="24.75" thickBot="1">
      <c r="C30" s="188" t="s">
        <v>17</v>
      </c>
      <c r="D30" s="189"/>
      <c r="E30" s="189"/>
      <c r="F30" s="190"/>
      <c r="G30" s="43">
        <f>DATA!AA22</f>
        <v>4.3464285714285715</v>
      </c>
      <c r="H30" s="43">
        <f>DATA!AA23</f>
        <v>0.62618040093989547</v>
      </c>
      <c r="I30" s="44" t="str">
        <f t="shared" si="1"/>
        <v>มาก</v>
      </c>
    </row>
    <row r="31" spans="3:9" s="9" customFormat="1" ht="24.75" thickTop="1">
      <c r="C31" s="105"/>
      <c r="D31" s="105"/>
      <c r="E31" s="105"/>
      <c r="F31" s="105"/>
      <c r="G31" s="106"/>
      <c r="H31" s="106"/>
      <c r="I31" s="107"/>
    </row>
    <row r="32" spans="3:9" s="9" customFormat="1" ht="24">
      <c r="C32" s="105"/>
      <c r="D32" s="105"/>
      <c r="E32" s="105"/>
      <c r="F32" s="105"/>
      <c r="G32" s="106"/>
      <c r="H32" s="106"/>
      <c r="I32" s="107"/>
    </row>
    <row r="33" s="7" customFormat="1" ht="24"/>
    <row r="34" s="18" customFormat="1" ht="24"/>
    <row r="35" s="18" customFormat="1" ht="24"/>
    <row r="36" s="18" customFormat="1" ht="24"/>
    <row r="37" s="18" customFormat="1" ht="24"/>
    <row r="38" s="18" customFormat="1" ht="24"/>
    <row r="39" s="18" customFormat="1" ht="24"/>
    <row r="40" s="18" customFormat="1" ht="24"/>
    <row r="41" s="18" customFormat="1" ht="24"/>
    <row r="42" s="18" customFormat="1" ht="24"/>
    <row r="43" s="18" customFormat="1" ht="24"/>
    <row r="44" s="18" customFormat="1" ht="24"/>
    <row r="45" s="7" customFormat="1" ht="24"/>
    <row r="46" s="7" customFormat="1" ht="24"/>
    <row r="47" s="7" customFormat="1" ht="24"/>
    <row r="48" s="7" customFormat="1" ht="24"/>
    <row r="49" spans="3:9" s="7" customFormat="1" ht="24"/>
    <row r="50" spans="3:9" s="7" customFormat="1" ht="24"/>
    <row r="51" spans="3:9" s="17" customFormat="1" ht="24"/>
    <row r="52" spans="3:9" s="17" customFormat="1" ht="24"/>
    <row r="53" spans="3:9" s="17" customFormat="1" ht="24"/>
    <row r="54" spans="3:9" s="17" customFormat="1" ht="24"/>
    <row r="55" spans="3:9" s="17" customFormat="1" ht="24"/>
    <row r="56" spans="3:9" s="17" customFormat="1" ht="24"/>
    <row r="57" spans="3:9" s="5" customFormat="1">
      <c r="C57" s="6"/>
      <c r="D57" s="6"/>
    </row>
    <row r="58" spans="3:9">
      <c r="C58" s="3"/>
      <c r="D58" s="3"/>
      <c r="E58" s="3"/>
      <c r="F58" s="3"/>
      <c r="G58" s="4"/>
      <c r="H58" s="4"/>
      <c r="I58" s="4"/>
    </row>
    <row r="59" spans="3:9">
      <c r="C59" s="3"/>
      <c r="D59" s="3"/>
      <c r="E59" s="3"/>
      <c r="F59" s="3"/>
      <c r="G59" s="4"/>
      <c r="H59" s="4"/>
      <c r="I59" s="4"/>
    </row>
    <row r="60" spans="3:9">
      <c r="C60" s="3"/>
      <c r="D60" s="3"/>
      <c r="E60" s="3"/>
      <c r="F60" s="3"/>
      <c r="G60" s="4"/>
      <c r="H60" s="4"/>
      <c r="I60" s="4"/>
    </row>
    <row r="61" spans="3:9">
      <c r="C61" s="3"/>
      <c r="D61" s="3"/>
      <c r="E61" s="3"/>
      <c r="F61" s="3"/>
      <c r="G61" s="4"/>
      <c r="H61" s="4"/>
      <c r="I61" s="4"/>
    </row>
    <row r="62" spans="3:9">
      <c r="C62" s="3"/>
      <c r="D62" s="3"/>
      <c r="E62" s="3"/>
      <c r="F62" s="3"/>
      <c r="G62" s="4"/>
      <c r="H62" s="4"/>
      <c r="I62" s="4"/>
    </row>
    <row r="63" spans="3:9">
      <c r="C63" s="3"/>
      <c r="D63" s="3"/>
      <c r="E63" s="3"/>
      <c r="F63" s="3"/>
      <c r="G63" s="4"/>
      <c r="H63" s="4"/>
      <c r="I63" s="4"/>
    </row>
    <row r="64" spans="3:9">
      <c r="C64" s="3"/>
      <c r="D64" s="3"/>
      <c r="E64" s="3"/>
      <c r="F64" s="3"/>
      <c r="G64" s="4"/>
      <c r="H64" s="4"/>
      <c r="I64" s="4"/>
    </row>
    <row r="65" spans="3:9">
      <c r="C65" s="3"/>
      <c r="D65" s="3"/>
      <c r="E65" s="3"/>
      <c r="F65" s="3"/>
      <c r="G65" s="4"/>
      <c r="H65" s="4"/>
      <c r="I65" s="4"/>
    </row>
    <row r="66" spans="3:9">
      <c r="C66" s="3"/>
      <c r="D66" s="3"/>
      <c r="E66" s="3"/>
      <c r="F66" s="3"/>
      <c r="G66" s="4"/>
      <c r="H66" s="4"/>
      <c r="I66" s="4"/>
    </row>
    <row r="67" spans="3:9">
      <c r="C67" s="3"/>
      <c r="D67" s="3"/>
      <c r="E67" s="3"/>
      <c r="F67" s="3"/>
      <c r="G67" s="4"/>
      <c r="H67" s="4"/>
      <c r="I67" s="4"/>
    </row>
    <row r="68" spans="3:9">
      <c r="C68" s="3"/>
      <c r="D68" s="3"/>
      <c r="E68" s="3"/>
      <c r="F68" s="3"/>
      <c r="G68" s="4"/>
      <c r="H68" s="4"/>
      <c r="I68" s="4"/>
    </row>
    <row r="69" spans="3:9">
      <c r="C69" s="3"/>
      <c r="D69" s="3"/>
      <c r="E69" s="3"/>
      <c r="F69" s="3"/>
      <c r="G69" s="4"/>
      <c r="H69" s="4"/>
      <c r="I69" s="4"/>
    </row>
  </sheetData>
  <mergeCells count="25">
    <mergeCell ref="C29:F29"/>
    <mergeCell ref="C30:F30"/>
    <mergeCell ref="C20:F20"/>
    <mergeCell ref="C27:F27"/>
    <mergeCell ref="C15:F15"/>
    <mergeCell ref="C16:F16"/>
    <mergeCell ref="C17:F17"/>
    <mergeCell ref="C19:F19"/>
    <mergeCell ref="C21:F21"/>
    <mergeCell ref="C22:F22"/>
    <mergeCell ref="C23:F23"/>
    <mergeCell ref="C24:F24"/>
    <mergeCell ref="C25:F25"/>
    <mergeCell ref="B1:I1"/>
    <mergeCell ref="C14:F14"/>
    <mergeCell ref="C4:F5"/>
    <mergeCell ref="G4:G5"/>
    <mergeCell ref="H4:H5"/>
    <mergeCell ref="I4:I5"/>
    <mergeCell ref="C6:F6"/>
    <mergeCell ref="C7:F7"/>
    <mergeCell ref="C10:F10"/>
    <mergeCell ref="C11:F11"/>
    <mergeCell ref="C13:F13"/>
    <mergeCell ref="C8:F8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114300</xdr:colOff>
                <xdr:row>3</xdr:row>
                <xdr:rowOff>142875</xdr:rowOff>
              </from>
              <to>
                <xdr:col>6</xdr:col>
                <xdr:colOff>247650</xdr:colOff>
                <xdr:row>4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50" zoomScaleNormal="150" workbookViewId="0">
      <selection activeCell="A13" sqref="A13:D13"/>
    </sheetView>
  </sheetViews>
  <sheetFormatPr defaultRowHeight="24"/>
  <cols>
    <col min="1" max="1" width="3.85546875" style="7" customWidth="1"/>
    <col min="2" max="2" width="4.7109375" style="7" customWidth="1"/>
    <col min="3" max="3" width="71.7109375" style="7" customWidth="1"/>
    <col min="4" max="4" width="6.42578125" style="7" customWidth="1"/>
    <col min="5" max="255" width="9.140625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.140625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.140625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.140625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.140625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.140625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.140625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.140625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.140625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.140625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.140625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.140625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.140625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.140625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.140625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.140625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.140625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.140625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.140625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.140625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.140625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.140625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.140625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.140625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.140625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.140625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.140625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.140625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.140625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.140625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.140625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.140625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.140625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.140625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.140625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.140625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.140625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.140625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.140625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.140625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.140625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.140625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.140625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.140625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.140625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.140625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.140625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.140625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.140625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.140625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.140625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.140625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.140625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.140625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.140625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.140625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.140625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.140625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.140625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.140625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.140625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.140625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.140625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.140625" style="7"/>
    <col min="16384" max="16384" width="9" style="7" customWidth="1"/>
  </cols>
  <sheetData>
    <row r="1" spans="1:10" s="9" customFormat="1">
      <c r="B1" s="158" t="s">
        <v>37</v>
      </c>
      <c r="C1" s="158"/>
      <c r="D1" s="158"/>
      <c r="E1" s="158"/>
      <c r="F1" s="129"/>
      <c r="G1" s="129"/>
      <c r="H1" s="129"/>
      <c r="I1" s="129"/>
    </row>
    <row r="2" spans="1:10" s="18" customFormat="1">
      <c r="C2" s="52"/>
      <c r="D2" s="52"/>
      <c r="E2" s="52"/>
      <c r="F2" s="52"/>
      <c r="G2" s="53"/>
      <c r="H2" s="53"/>
      <c r="I2" s="52"/>
    </row>
    <row r="3" spans="1:10">
      <c r="B3" s="197" t="s">
        <v>83</v>
      </c>
      <c r="C3" s="197"/>
      <c r="D3" s="197"/>
      <c r="E3" s="197"/>
      <c r="F3" s="197"/>
      <c r="G3" s="197"/>
      <c r="H3" s="197"/>
      <c r="I3" s="197"/>
      <c r="J3" s="197"/>
    </row>
    <row r="4" spans="1:10">
      <c r="B4" s="135" t="s">
        <v>90</v>
      </c>
      <c r="C4" s="135"/>
      <c r="D4" s="135"/>
      <c r="E4" s="135"/>
      <c r="F4" s="135"/>
      <c r="G4" s="135"/>
      <c r="H4" s="135"/>
      <c r="I4" s="135"/>
    </row>
    <row r="5" spans="1:10">
      <c r="B5" s="135" t="s">
        <v>48</v>
      </c>
      <c r="C5" s="135"/>
      <c r="D5" s="135"/>
      <c r="E5" s="135"/>
      <c r="F5" s="135"/>
      <c r="G5" s="135"/>
      <c r="H5" s="135"/>
      <c r="I5" s="135"/>
    </row>
    <row r="6" spans="1:10">
      <c r="B6" s="127" t="s">
        <v>102</v>
      </c>
      <c r="C6" s="127"/>
      <c r="D6" s="127"/>
      <c r="E6" s="127"/>
      <c r="F6" s="128"/>
      <c r="G6" s="128"/>
      <c r="H6" s="128"/>
      <c r="I6" s="128"/>
    </row>
    <row r="7" spans="1:10">
      <c r="B7" s="135" t="s">
        <v>103</v>
      </c>
      <c r="C7" s="135"/>
      <c r="D7" s="135"/>
      <c r="E7" s="135"/>
      <c r="F7" s="135"/>
      <c r="G7" s="135"/>
      <c r="H7" s="135"/>
      <c r="I7" s="135"/>
    </row>
    <row r="8" spans="1:10">
      <c r="B8" s="135" t="s">
        <v>104</v>
      </c>
      <c r="C8" s="135"/>
      <c r="D8" s="135"/>
      <c r="E8" s="135"/>
      <c r="F8" s="135"/>
      <c r="G8" s="127"/>
      <c r="H8" s="127"/>
      <c r="I8" s="127"/>
    </row>
    <row r="9" spans="1:10">
      <c r="B9" s="135" t="s">
        <v>84</v>
      </c>
      <c r="C9" s="135"/>
      <c r="D9" s="135"/>
      <c r="E9" s="135"/>
      <c r="F9" s="135"/>
      <c r="G9" s="135"/>
      <c r="H9" s="135"/>
      <c r="I9" s="135"/>
    </row>
    <row r="10" spans="1:10">
      <c r="B10" s="17" t="s">
        <v>105</v>
      </c>
      <c r="C10" s="17"/>
      <c r="D10" s="17"/>
      <c r="E10" s="17"/>
    </row>
    <row r="11" spans="1:10">
      <c r="B11" s="17" t="s">
        <v>106</v>
      </c>
      <c r="C11" s="17"/>
      <c r="D11" s="17"/>
      <c r="E11" s="17"/>
    </row>
    <row r="12" spans="1:10">
      <c r="B12" s="132" t="s">
        <v>108</v>
      </c>
      <c r="C12" s="132"/>
      <c r="D12" s="132"/>
      <c r="E12" s="132"/>
    </row>
    <row r="13" spans="1:10">
      <c r="A13" s="198" t="s">
        <v>107</v>
      </c>
      <c r="B13" s="198"/>
      <c r="C13" s="198"/>
      <c r="D13" s="198"/>
    </row>
    <row r="14" spans="1:10">
      <c r="B14" s="18"/>
      <c r="C14" s="18"/>
      <c r="D14" s="18"/>
    </row>
  </sheetData>
  <mergeCells count="9">
    <mergeCell ref="A13:D13"/>
    <mergeCell ref="B8:F8"/>
    <mergeCell ref="B9:I9"/>
    <mergeCell ref="B12:E12"/>
    <mergeCell ref="B1:E1"/>
    <mergeCell ref="B3:J3"/>
    <mergeCell ref="B4:I4"/>
    <mergeCell ref="B5:I5"/>
    <mergeCell ref="B7:I7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ตาราง1-2</vt:lpstr>
      <vt:lpstr>ตาราง3</vt:lpstr>
      <vt:lpstr>ตาราง 4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2019-09-24T09:00:29Z</cp:lastPrinted>
  <dcterms:created xsi:type="dcterms:W3CDTF">2014-10-15T08:34:52Z</dcterms:created>
  <dcterms:modified xsi:type="dcterms:W3CDTF">2019-09-24T09:01:17Z</dcterms:modified>
</cp:coreProperties>
</file>