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14" r:id="rId3"/>
    <sheet name="ข้อเสนอแนะ" sheetId="15" r:id="rId4"/>
  </sheets>
  <definedNames>
    <definedName name="_xlnm._FilterDatabase" localSheetId="0" hidden="1">คีย์ข้อมูล!$A$1:$AC$36</definedName>
  </definedNames>
  <calcPr calcId="152511"/>
</workbook>
</file>

<file path=xl/calcChain.xml><?xml version="1.0" encoding="utf-8"?>
<calcChain xmlns="http://schemas.openxmlformats.org/spreadsheetml/2006/main">
  <c r="D10" i="15" l="1"/>
  <c r="D18" i="15"/>
  <c r="E65" i="14" l="1"/>
  <c r="E62" i="14"/>
  <c r="E61" i="14"/>
  <c r="E48" i="14"/>
  <c r="E47" i="14"/>
  <c r="E46" i="14"/>
  <c r="E45" i="14"/>
  <c r="E44" i="14"/>
  <c r="E27" i="14"/>
  <c r="E26" i="14"/>
  <c r="E25" i="14"/>
  <c r="E24" i="14"/>
  <c r="E23" i="14"/>
  <c r="E14" i="14"/>
  <c r="E13" i="14"/>
  <c r="AC31" i="1"/>
  <c r="AB34" i="1"/>
  <c r="AA34" i="1"/>
  <c r="AA33" i="1"/>
  <c r="X34" i="1"/>
  <c r="X33" i="1"/>
  <c r="V34" i="1"/>
  <c r="V33" i="1"/>
  <c r="T34" i="1"/>
  <c r="T33" i="1"/>
  <c r="R34" i="1"/>
  <c r="R33" i="1"/>
  <c r="M34" i="1"/>
  <c r="M33" i="1"/>
  <c r="K34" i="1"/>
  <c r="K33" i="1"/>
  <c r="AB32" i="1"/>
  <c r="AB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I32" i="1"/>
  <c r="AA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I31" i="1"/>
  <c r="C39" i="1"/>
  <c r="C43" i="1"/>
  <c r="C42" i="1"/>
  <c r="C41" i="1"/>
  <c r="C40" i="1"/>
  <c r="C36" i="1"/>
  <c r="E32" i="1"/>
  <c r="F32" i="1"/>
  <c r="G32" i="1"/>
  <c r="H32" i="1"/>
  <c r="E31" i="1"/>
  <c r="F31" i="1"/>
  <c r="G31" i="1"/>
  <c r="H31" i="1"/>
  <c r="E28" i="14" l="1"/>
  <c r="E49" i="14"/>
  <c r="F48" i="14" s="1"/>
  <c r="E15" i="14"/>
  <c r="C44" i="1"/>
  <c r="F47" i="14" l="1"/>
  <c r="F46" i="14"/>
  <c r="F49" i="14"/>
  <c r="F45" i="14"/>
  <c r="F103" i="14"/>
  <c r="F102" i="14"/>
  <c r="E103" i="14"/>
  <c r="E102" i="14"/>
  <c r="G103" i="14" l="1"/>
  <c r="G102" i="14"/>
  <c r="C35" i="1" l="1"/>
  <c r="C37" i="1" l="1"/>
  <c r="E98" i="14"/>
  <c r="F97" i="14"/>
  <c r="F98" i="14"/>
  <c r="F99" i="14"/>
  <c r="F28" i="14" l="1"/>
  <c r="F26" i="14"/>
  <c r="F24" i="14"/>
  <c r="F25" i="14"/>
  <c r="F27" i="14"/>
  <c r="F23" i="14"/>
  <c r="E97" i="14"/>
  <c r="G97" i="14" s="1"/>
  <c r="E99" i="14"/>
  <c r="G99" i="14" s="1"/>
  <c r="G98" i="14"/>
  <c r="F15" i="14" l="1"/>
  <c r="F14" i="14"/>
  <c r="E81" i="14"/>
  <c r="G81" i="14" s="1"/>
  <c r="F13" i="14"/>
  <c r="E104" i="14"/>
  <c r="G104" i="14" s="1"/>
  <c r="E67" i="14"/>
  <c r="G67" i="14" s="1"/>
  <c r="E95" i="14"/>
  <c r="G95" i="14" s="1"/>
  <c r="E88" i="14"/>
  <c r="G88" i="14" s="1"/>
  <c r="F104" i="14"/>
  <c r="F67" i="14"/>
  <c r="F63" i="14"/>
  <c r="F95" i="14"/>
  <c r="F88" i="14"/>
  <c r="F84" i="14"/>
  <c r="F101" i="14"/>
  <c r="F66" i="14"/>
  <c r="F65" i="14"/>
  <c r="F62" i="14"/>
  <c r="F61" i="14"/>
  <c r="F94" i="14"/>
  <c r="F93" i="14"/>
  <c r="F92" i="14"/>
  <c r="F91" i="14"/>
  <c r="F90" i="14"/>
  <c r="F87" i="14"/>
  <c r="F86" i="14"/>
  <c r="F83" i="14"/>
  <c r="F82" i="14"/>
  <c r="D32" i="1"/>
  <c r="E101" i="14"/>
  <c r="G101" i="14" s="1"/>
  <c r="E66" i="14"/>
  <c r="G66" i="14" s="1"/>
  <c r="G65" i="14"/>
  <c r="G62" i="14"/>
  <c r="E94" i="14"/>
  <c r="G94" i="14" s="1"/>
  <c r="E93" i="14"/>
  <c r="G93" i="14" s="1"/>
  <c r="E92" i="14"/>
  <c r="G92" i="14" s="1"/>
  <c r="E91" i="14"/>
  <c r="G91" i="14" s="1"/>
  <c r="E90" i="14"/>
  <c r="G90" i="14" s="1"/>
  <c r="E87" i="14"/>
  <c r="G87" i="14" s="1"/>
  <c r="E86" i="14"/>
  <c r="G86" i="14" s="1"/>
  <c r="E83" i="14"/>
  <c r="G83" i="14" s="1"/>
  <c r="E82" i="14"/>
  <c r="G82" i="14" s="1"/>
  <c r="D31" i="1"/>
  <c r="F105" i="14" l="1"/>
  <c r="F81" i="14"/>
  <c r="E84" i="14"/>
  <c r="G84" i="14" s="1"/>
  <c r="E105" i="14"/>
  <c r="G105" i="14" s="1"/>
  <c r="G61" i="14"/>
  <c r="E63" i="14"/>
  <c r="G63" i="14" s="1"/>
  <c r="F44" i="14" l="1"/>
</calcChain>
</file>

<file path=xl/sharedStrings.xml><?xml version="1.0" encoding="utf-8"?>
<sst xmlns="http://schemas.openxmlformats.org/spreadsheetml/2006/main" count="227" uniqueCount="135">
  <si>
    <t>คณะ</t>
  </si>
  <si>
    <t>web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</si>
  <si>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</si>
  <si>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</si>
  <si>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</si>
  <si>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</si>
  <si>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</si>
  <si>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</si>
  <si>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</si>
  <si>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</si>
  <si>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</si>
  <si>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</si>
  <si>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</si>
  <si>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</si>
  <si>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</si>
  <si>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</si>
  <si>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</si>
  <si>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</si>
  <si>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</si>
  <si>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</si>
  <si>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</si>
  <si>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</si>
  <si>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</si>
  <si>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</si>
  <si>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</si>
  <si>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</si>
  <si>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</si>
  <si>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</si>
  <si>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</si>
  <si>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</si>
  <si>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</si>
  <si>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4.1.2</t>
  </si>
  <si>
    <t>4.2.2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</si>
  <si>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</si>
  <si>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</si>
  <si>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</si>
  <si>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</si>
  <si>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</si>
  <si>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</si>
  <si>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</si>
  <si>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</si>
  <si>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(ตอบได้มากกว่า 1 ข้อ)</t>
  </si>
  <si>
    <t>นิสิตระดับปริญญาโท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</si>
  <si>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จำแนกตามสาขาวิชา</t>
    </r>
  </si>
  <si>
    <t>สาขาวิชา</t>
  </si>
  <si>
    <r>
      <t>ตาราง 3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</si>
  <si>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4. ด้านคุณภาพการให้บริการ (โครงการอบรมจริยธรรมการวิจัยฯ)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</si>
  <si>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</si>
  <si>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</si>
  <si>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</si>
  <si>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website บัณฑิตวิทยาลัย</t>
  </si>
  <si>
    <t>เจ้าหน้าที่</t>
  </si>
  <si>
    <t xml:space="preserve"> </t>
  </si>
  <si>
    <t>จากตาราง 2  แสดงจำนวนร้อยละของผู้ตอบแบบสอบถาม จำแนกตามสาขา พบว่า ผู้ตอบแบบสอบถาม</t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</si>
  <si>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</si>
  <si>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เภสัชกรรมชุมชน</t>
  </si>
  <si>
    <t>- 4 -</t>
  </si>
  <si>
    <t>- 1 -</t>
  </si>
  <si>
    <t>- 2 -</t>
  </si>
  <si>
    <t>- 3 -</t>
  </si>
  <si>
    <t xml:space="preserve">จากตาราง 3  พบว่าผู้ตอบแบบสอบถามทราบข้อมูลจากโครงการฯ จากคณะที่สังกัดมากที่สุด </t>
  </si>
  <si>
    <t xml:space="preserve">          เพื่อให้นิสิตระดับบัณฑิตศึกษา เกิดความรู้ ความเข้าใจ ในเรื่องจรรยาบรรณของนักวิจัยและการคัดลอกผลงานวิจัย</t>
  </si>
  <si>
    <t>นิสิตระดับปริญญาเอก</t>
  </si>
  <si>
    <t>ป้ายประชาสัมพันธ์</t>
  </si>
  <si>
    <t>4.1.1</t>
  </si>
  <si>
    <t>4.2.1</t>
  </si>
  <si>
    <t>เทคโนโลยีสื่อสารการศึกษา</t>
  </si>
  <si>
    <t>บริหารธุรกิจ เศรษฐศาสตร์และการสื่อสาร</t>
  </si>
  <si>
    <t>ที่</t>
  </si>
  <si>
    <t>ความถี่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</si>
  <si>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</si>
  <si>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ข้อเสนอแนะการจัดโครงการฯ ในครั้งต่อไป</t>
  </si>
  <si>
    <t>E-Mail</t>
  </si>
  <si>
    <t>3.2  ข้อเสนอแนะอื่นๆ</t>
  </si>
  <si>
    <t>พลังงานทดแทน</t>
  </si>
  <si>
    <t>ควรจัดอบรมโครงการแบบนี้ต่อไป เป็นประโยชน์มากต่อผู้เข้าร่วมโครงการ</t>
  </si>
  <si>
    <t>วันเสาร์ที่ 20 พฤษภาคม 2560</t>
  </si>
  <si>
    <t>ณ ห้องทับทิม - เกษม เภสัชกรรมสมาคมแห่งประเทศไทยในพระบรมราชูปถัมภ์ กรุงเทพมหานคร</t>
  </si>
  <si>
    <t>จากตาราง 1 พบว่า ผู้ตอบแบบสอบถามเป็นนิสิตระดับปริญญาโท  คิดเป็นร้อยละ 65.52</t>
  </si>
  <si>
    <t>ส่วนใหญ่สังกัดสาขาวิชาเภสัชกรรมชุมชน  คิดเป็นร้อยละ 58.62 รองลงมาได้แก่ บริหารธุรกิจ เศรษฐศาสตร์และการสื่อสาร</t>
  </si>
  <si>
    <t>คิดเป็นร้อยละ 69.44 รองลงมาได้แก่ website บัณฑิตวิทยาลัย คิดเป็นร้อยละ 16.67 และป้ายประชาสัมพันธ์</t>
  </si>
  <si>
    <t>คิดเป็นร้อยละ 8.33</t>
  </si>
  <si>
    <t>4.1.1  การตรวสอบการคัดลอกผลงานวิชาการ</t>
  </si>
  <si>
    <t>4.1.2  การเขียนผลงานวิทยานิพนธ์ โดยไม่มีการคัดลอก</t>
  </si>
  <si>
    <t>4.2.1  การตรวจสอบการคัดลอกผลงานวิชาการ</t>
  </si>
  <si>
    <t>4.2.2  การเขียนผลงานวิทยานิพนธ์ โดยไม่มีการคัดลอก</t>
  </si>
  <si>
    <t xml:space="preserve">ภาพรวม อยู่ในระดับปานกลาง (ค่าเฉลี่ย 2.98) และหลังเข้ารับการอบรมค่าเฉลี่ยความรู้ ความเข้าใจสูงขึ้น อยู่ในระดับมาก </t>
  </si>
  <si>
    <t xml:space="preserve">(ค่าเฉลี่ย 4.36) </t>
  </si>
  <si>
    <t xml:space="preserve">   1.2  ความเหมาะสมของวันจัดโครงการ (วันเสาร์ที่ 20 พฤษภาคม 2560)</t>
  </si>
  <si>
    <t xml:space="preserve">   1.3  ความเหมาะสมของระยะเวลาในการจัดโครงการ (08.30 - 12.30 น.)</t>
  </si>
  <si>
    <t>4.3  ความรู้ และความสามารถในการถ่ายทอดความรู้ของวิทยากร 
(รศ.ดร.รัตติมา จีนาพงษา)</t>
  </si>
  <si>
    <t xml:space="preserve">4.4  การเข้ารับการอบรมจริยธรรมการวิจัยในครั้งนี้เป็นประโยชน์ต่อการทำวิทยานิพนธ์และการรายงานการค้นคว้าอิสระ
</t>
  </si>
  <si>
    <t>ระดับบัณฑิตศึกษา ในเสาร์ที่ 20 พฤษภาคม 2560  ณ ห้องทับทิม - เกษม เภสัชกรรมสมาคมแห่งประเทศไทย</t>
  </si>
  <si>
    <t>เวลาที่ประกาศในเว็บไซต์กับอีเมล์เป็นคนละเวลากัน</t>
  </si>
  <si>
    <t>สถานที่จัดโครงการทำให้สับสนเพราะชื่ออาคารไม่สอดคล้องกับเนื้อหาและมหาวิทยาลัย</t>
  </si>
  <si>
    <t>รองลงมาได้แก่ นิสิตระดับปริญญาเอก คิดเป็นร้อยละ 34.48</t>
  </si>
  <si>
    <t xml:space="preserve">                    ก่อนเข้ารับการอบรมผู้ตอบแบบสอบถามมีความรู้ความเข้าใจเกี่ยวกับการจัดโครงการอบรม</t>
  </si>
  <si>
    <t xml:space="preserve">                    หลังเข้ารับการอบรมผู้ตอบแบบสอบถามมีความรู้ความเข้าใจเกี่ยวกับการจัดโครงการอบรม</t>
  </si>
  <si>
    <t xml:space="preserve">          จริยธรรมการวิจัยระดับบัณฑิตศึกษา อยู่ในระดับปานกลาง (ค่าเฉลี่ย = 2.98)</t>
  </si>
  <si>
    <t xml:space="preserve">          จริยธรรมการวิจัยระดับบัณฑิตศึกษา อยู่ในระดับมาก (ค่าเฉลี่ย = 4.36)</t>
  </si>
  <si>
    <t xml:space="preserve">          รองลงมาได้แก่ website บัณฑิตวิทยาลัย คิดเป็นร้อยละ 16.67 และป้ายประชาสัมพันธ์ คิดเป็นร้อยละ 8.33</t>
  </si>
  <si>
    <t xml:space="preserve">          จากการจัดโครงการอบรมจริยธรรมการวิจัยระดับบัณฑิตศึกษา  ในวันเสาร์ที่ 20 พฤษภาคม 2560</t>
  </si>
  <si>
    <t xml:space="preserve">                    จากการประเมินโครงการ พบว่า เป้าหมายผู้เข้าร่วมโครงการ จำนวน 40 คน ผู้เข้าร่วมโครงการ </t>
  </si>
  <si>
    <t xml:space="preserve">                ผู้ตอบแบบประเมินส่วนใหญ่ สังกัดสาขาวิชาเภสัชกรรมชุมชน  คิดเป็นร้อยละ 58.62 รองลงมาได้แก่</t>
  </si>
  <si>
    <t xml:space="preserve">                ผู้ตอบแบบสอบถามส่วนใหญ่ทราบข้อมูลฯ จากคณะที่สังกัดมากที่สุด คิดเป็นร้อยละ 69.44</t>
  </si>
  <si>
    <t xml:space="preserve">                    ผลการประเมินตามวัตถุประสงค์โครงการ พบว่า การจัดโครงการบรรลุตามวัตถุประสงค์ของโครงการฯ</t>
  </si>
  <si>
    <t xml:space="preserve">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</si>
  <si>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- 5 - </t>
  </si>
  <si>
    <r>
      <rPr>
        <b/>
        <sz val="16"/>
        <rFont val="TH SarabunPSK"/>
        <family val="2"/>
      </rPr>
      <t xml:space="preserve"> 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</si>
  <si>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 ณ ห้องทับทิม - เกษม เภสัชกรรมสมาคมแห่งประเทศไทยในพระบรมราชูปถัมภ์ กรุงเทพมหานคร โดยมีวัตถุประสงค์ </t>
  </si>
  <si>
    <t xml:space="preserve">          (ค่าเฉลี่ย = 4.69) รองลงมาคือ ด้านคุณภาพการให้บริการ  (ค่าเฉลี่ย = 4.66) และด้านกระบวนการ</t>
  </si>
  <si>
    <t xml:space="preserve">         และขั้นตอนการให้บริการ (ค่าเฉลี่ย = 4.62) เมื่อพิจารณารายข้อแล้ว พบว่า ข้อที่มีค่าเฉลี่ยสูงที่สุดคือ </t>
  </si>
  <si>
    <t xml:space="preserve">         ความรู้ และความสามารถในการถ่ายทอดความรู้ของวิทยากร (รศ.ดร.รัตติมา จีนาพงษา) (ค่าเฉลี่ย = 4.76) </t>
  </si>
  <si>
    <t xml:space="preserve">               ควรจัดอบรมโครงการแบบนี้ต่อไป เป็นประโยชน์มากต่อผู้เข้าร่วมโครงการ และสถานที่จัดโครงการ</t>
  </si>
  <si>
    <t xml:space="preserve">         และข้อที่มีค่าเฉลี่ยต่ำที่สุดคือ ความชัดเจน ความสมบูรณ์ของเอกสารประกอบการอบรม (ค่าเฉลี่ย = 4.28)</t>
  </si>
  <si>
    <t xml:space="preserve">     ทำให้สับสน เพราะชื่ออาคารไม่สอดคล้องกับเนื้อหาโครงการของมหาวิทยาลัย</t>
  </si>
  <si>
    <t xml:space="preserve">เมื่อพิจารณารายด้านแล้ว พบว่า เจ้าหน้าที่ผู้ให้บริการ มีค่าเฉลี่ยสูงสุด (ค่าเฉลี่ย = 4.69) </t>
  </si>
  <si>
    <t>รองลงมาคือ ด้านคุณภาพการให้บริการ  (ค่าเฉลี่ย = 4.66) และด้านกระบวนการและขั้นตอนการให้บริการ</t>
  </si>
  <si>
    <t>(ค่าเฉลี่ย = 4.62) เมื่อพิจารณารายข้อแล้ว พบว่า ข้อที่มีค่าเฉลี่ยสูงที่สุดคือ ความรู้ และความสามารถในการ</t>
  </si>
  <si>
    <t xml:space="preserve">ถ่ายทอดความรู้ของวิทยากร (รศ.ดร.รัตติมา จีนาพงษา) (ค่าเฉลี่ย = 4.76) และข้อที่มีค่าเฉลี่ยต่ำที่สุดคือ </t>
  </si>
  <si>
    <t>ความชัดเจน ความสมบูรณ์ของเอกสารประกอบการอบรม (ค่าเฉลี่ย = 4.28)</t>
  </si>
  <si>
    <t>(ค่าเฉลี่ย = 4.54)</t>
  </si>
  <si>
    <t>จำนวน 31 คน ผู้ตอบแบบสอบถาม จำนวน 29 คน คิดเป็นร้อยละ 93.55 ของจำนวนผู้ที่เข้าร่วมโครงการฯ</t>
  </si>
  <si>
    <t xml:space="preserve">                ผู้ตอบแบบสอบถามส่วนใหญ่ เป็นนิสิตระดับปริญญาโท  คิดเป็นร้อยละ 65.52</t>
  </si>
  <si>
    <t xml:space="preserve">     และนิสิตปริญญาเอก  คิดเป็นร้อยละ 34.48 ของจำนวนผู้เข้าร่วมโครงการ</t>
  </si>
  <si>
    <t xml:space="preserve">     บริหารธุรกิจ เศรษฐศาสตร์และการสื่อสาร คิดเป็นร้อยละ 20.69 และเทคโนโลยีสื่อสารและการศึกษา คิดเป็นร้อยละ 6.90</t>
  </si>
  <si>
    <t xml:space="preserve">          อยู่ในระดับมากที่สุด (ค่าเฉลี่ย = 4.54) เมื่อพิจารณารายด้าน พบว่า ด้านเจ้าหน้าที่ให้บริการ มีค่าเฉลี่ยมากที่สุด </t>
  </si>
  <si>
    <t>เทคโนโลยีสื่อสารและการศึกษา</t>
  </si>
  <si>
    <t>คิดเป็นร้อยละ 20.69 และเทคโนโลยีสื่อสารและการศึกษา คิดเป็นร้อยละ 6.90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</si>
  <si>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29)</t>
    </r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</si>
  <si>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29)</t>
    </r>
  </si>
  <si>
    <t>ในพระบรมราชูปถัมภ์ กรุงเทพมหานคร ในภาพรวมพบว่า ผู้เข้าร่วมโครงการฯ มีความคิดเห็นอยู่ในระดับมากที่สุด</t>
  </si>
  <si>
    <t>จัด Work shop เพิ่มช่วงบ่ายโดยนำข้อมูลหัวข้อที่สนใจหลังลองมาเขียนดู                   มีการตรวจสอบเพื่อเป็นแนวทางช่วยนิสิต</t>
  </si>
  <si>
    <t xml:space="preserve">          เนื่องจากนิสิตมีความรู้ ความเข้าใจมากขึ้น (ก่อนการอบรมมีความรู้ในระดับปานกลาง (ค่าเฉลี่ย 2.98) </t>
  </si>
  <si>
    <t xml:space="preserve">     หลังการอบรมมีความรู้อยู่ในระดับมาก (   = 4.36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</si>
</sst>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23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0" fontId="10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1" fillId="5" borderId="0" xfId="0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11" fillId="4" borderId="0" xfId="0" applyFont="1" applyFill="1" applyAlignment="1">
      <alignment wrapText="1"/>
    </xf>
    <xf numFmtId="0" fontId="24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2" fontId="10" fillId="6" borderId="0" xfId="0" applyNumberFormat="1" applyFont="1" applyFill="1" applyAlignment="1">
      <alignment wrapText="1"/>
    </xf>
    <xf numFmtId="2" fontId="24" fillId="6" borderId="0" xfId="0" applyNumberFormat="1" applyFont="1" applyFill="1" applyAlignment="1">
      <alignment wrapText="1"/>
    </xf>
    <xf numFmtId="2" fontId="8" fillId="6" borderId="0" xfId="0" applyNumberFormat="1" applyFont="1" applyFill="1" applyAlignment="1">
      <alignment wrapText="1"/>
    </xf>
    <xf numFmtId="0" fontId="11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2" fontId="24" fillId="7" borderId="0" xfId="0" applyNumberFormat="1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0" fontId="11" fillId="8" borderId="0" xfId="0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0" fontId="24" fillId="8" borderId="0" xfId="0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11" fillId="9" borderId="0" xfId="0" applyFont="1" applyFill="1" applyAlignment="1">
      <alignment wrapText="1"/>
    </xf>
    <xf numFmtId="2" fontId="10" fillId="9" borderId="0" xfId="0" applyNumberFormat="1" applyFont="1" applyFill="1" applyAlignment="1">
      <alignment wrapText="1"/>
    </xf>
    <xf numFmtId="0" fontId="10" fillId="9" borderId="0" xfId="0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23" fillId="5" borderId="13" xfId="0" applyFont="1" applyFill="1" applyBorder="1" applyAlignment="1">
      <alignment wrapText="1"/>
    </xf>
    <xf numFmtId="0" fontId="23" fillId="2" borderId="13" xfId="0" applyFont="1" applyFill="1" applyBorder="1" applyAlignment="1">
      <alignment wrapText="1"/>
    </xf>
    <xf numFmtId="0" fontId="23" fillId="4" borderId="13" xfId="0" applyFont="1" applyFill="1" applyBorder="1" applyAlignment="1">
      <alignment wrapText="1"/>
    </xf>
    <xf numFmtId="0" fontId="23" fillId="6" borderId="13" xfId="0" applyFont="1" applyFill="1" applyBorder="1" applyAlignment="1">
      <alignment horizontal="right" wrapText="1"/>
    </xf>
    <xf numFmtId="0" fontId="23" fillId="7" borderId="13" xfId="0" applyFont="1" applyFill="1" applyBorder="1" applyAlignment="1">
      <alignment horizontal="right" wrapText="1"/>
    </xf>
    <xf numFmtId="0" fontId="23" fillId="8" borderId="13" xfId="0" applyFont="1" applyFill="1" applyBorder="1" applyAlignment="1">
      <alignment wrapText="1"/>
    </xf>
    <xf numFmtId="0" fontId="23" fillId="9" borderId="13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5" borderId="13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7" borderId="13" xfId="0" applyFont="1" applyFill="1" applyBorder="1" applyAlignment="1">
      <alignment wrapText="1"/>
    </xf>
    <xf numFmtId="0" fontId="11" fillId="8" borderId="13" xfId="0" applyFont="1" applyFill="1" applyBorder="1" applyAlignment="1">
      <alignment wrapText="1"/>
    </xf>
    <xf numFmtId="0" fontId="11" fillId="9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right"/>
    </xf>
    <xf numFmtId="2" fontId="10" fillId="3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/>
    <xf numFmtId="0" fontId="8" fillId="0" borderId="8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top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/>
    <xf numFmtId="0" fontId="27" fillId="0" borderId="0" xfId="0" applyFont="1" applyAlignment="1"/>
    <xf numFmtId="0" fontId="1" fillId="0" borderId="0" xfId="1" applyFont="1" applyAlignment="1"/>
    <xf numFmtId="0" fontId="25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24" xfId="0" applyFont="1" applyFill="1" applyBorder="1" applyAlignment="1"/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316707</xdr:colOff>
          <xdr:row>22</xdr:row>
          <xdr:rowOff>97631</xdr:rowOff>
        </xdr:from>
        <xdr:to>
          <xdr:col>4</xdr:col>
          <xdr:colOff>450057</xdr:colOff>
          <xdr:row>22</xdr:row>
          <xdr:rowOff>230981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77</xdr:row>
          <xdr:rowOff>209550</xdr:rowOff>
        </xdr:from>
        <xdr:to>
          <xdr:col>4</xdr:col>
          <xdr:colOff>342900</xdr:colOff>
          <xdr:row>78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57</xdr:row>
          <xdr:rowOff>209550</xdr:rowOff>
        </xdr:from>
        <xdr:to>
          <xdr:col>4</xdr:col>
          <xdr:colOff>352425</xdr:colOff>
          <xdr:row>58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opLeftCell="G25" zoomScale="130" zoomScaleNormal="130" workbookViewId="0">
      <selection activeCell="V34" sqref="V34"/>
    </sheetView>
  </sheetViews>
  <sheetFormatPr defaultColWidth="15" defaultRowHeight="21"/>
  <cols>
    <col min="1" max="1" width="5.7109375" style="14" customWidth="1"/>
    <col min="2" max="2" width="40.28515625" style="14" customWidth="1"/>
    <col min="3" max="3" width="35.28515625" style="14" bestFit="1" customWidth="1"/>
    <col min="4" max="4" width="8.85546875" style="14" customWidth="1"/>
    <col min="5" max="5" width="7.28515625" style="14" customWidth="1"/>
    <col min="6" max="6" width="14.7109375" style="14" bestFit="1" customWidth="1"/>
    <col min="7" max="7" width="9.85546875" style="14" bestFit="1" customWidth="1"/>
    <col min="8" max="8" width="7.85546875" style="14" bestFit="1" customWidth="1"/>
    <col min="9" max="11" width="5.140625" style="102" bestFit="1" customWidth="1"/>
    <col min="12" max="13" width="5.140625" style="106" bestFit="1" customWidth="1"/>
    <col min="14" max="18" width="5.140625" style="109" bestFit="1" customWidth="1"/>
    <col min="19" max="20" width="6.28515625" style="113" bestFit="1" customWidth="1"/>
    <col min="21" max="22" width="6.28515625" style="117" bestFit="1" customWidth="1"/>
    <col min="23" max="24" width="5.140625" style="121" bestFit="1" customWidth="1"/>
    <col min="25" max="27" width="5.140625" style="126" bestFit="1" customWidth="1"/>
    <col min="28" max="29" width="5.140625" style="14" bestFit="1" customWidth="1"/>
    <col min="30" max="16384" width="15" style="14"/>
  </cols>
  <sheetData>
    <row r="1" spans="1:27" s="66" customFormat="1" ht="46.5" customHeight="1">
      <c r="A1" s="130"/>
      <c r="B1" s="131" t="s">
        <v>0</v>
      </c>
      <c r="C1" s="131" t="s">
        <v>0</v>
      </c>
      <c r="D1" s="131" t="s">
        <v>1</v>
      </c>
      <c r="E1" s="131" t="s">
        <v>0</v>
      </c>
      <c r="F1" s="131" t="s">
        <v>63</v>
      </c>
      <c r="G1" s="131" t="s">
        <v>51</v>
      </c>
      <c r="H1" s="131" t="s">
        <v>72</v>
      </c>
      <c r="I1" s="132">
        <v>1.1000000000000001</v>
      </c>
      <c r="J1" s="132">
        <v>1.2</v>
      </c>
      <c r="K1" s="132">
        <v>1.3</v>
      </c>
      <c r="L1" s="133">
        <v>2.1</v>
      </c>
      <c r="M1" s="133">
        <v>2.2000000000000002</v>
      </c>
      <c r="N1" s="134">
        <v>3.1</v>
      </c>
      <c r="O1" s="134">
        <v>3.2</v>
      </c>
      <c r="P1" s="134">
        <v>3.3</v>
      </c>
      <c r="Q1" s="134">
        <v>3.4</v>
      </c>
      <c r="R1" s="134">
        <v>3.5</v>
      </c>
      <c r="S1" s="135" t="s">
        <v>64</v>
      </c>
      <c r="T1" s="135" t="s">
        <v>31</v>
      </c>
      <c r="U1" s="136" t="s">
        <v>65</v>
      </c>
      <c r="V1" s="136" t="s">
        <v>32</v>
      </c>
      <c r="W1" s="137">
        <v>4.3</v>
      </c>
      <c r="X1" s="137">
        <v>4.4000000000000004</v>
      </c>
      <c r="Y1" s="138">
        <v>5.0999999999999996</v>
      </c>
      <c r="Z1" s="138">
        <v>5.2</v>
      </c>
      <c r="AA1" s="138">
        <v>5.3</v>
      </c>
    </row>
    <row r="2" spans="1:27">
      <c r="A2" s="139">
        <v>1</v>
      </c>
      <c r="B2" s="139" t="s">
        <v>62</v>
      </c>
      <c r="C2" s="139" t="s">
        <v>33</v>
      </c>
      <c r="D2" s="139">
        <v>1</v>
      </c>
      <c r="E2" s="139">
        <v>1</v>
      </c>
      <c r="F2" s="139">
        <v>0</v>
      </c>
      <c r="G2" s="139">
        <v>0</v>
      </c>
      <c r="H2" s="139">
        <v>0</v>
      </c>
      <c r="I2" s="140">
        <v>5</v>
      </c>
      <c r="J2" s="140">
        <v>5</v>
      </c>
      <c r="K2" s="140">
        <v>5</v>
      </c>
      <c r="L2" s="141">
        <v>5</v>
      </c>
      <c r="M2" s="141">
        <v>5</v>
      </c>
      <c r="N2" s="142">
        <v>5</v>
      </c>
      <c r="O2" s="142">
        <v>5</v>
      </c>
      <c r="P2" s="142">
        <v>5</v>
      </c>
      <c r="Q2" s="142">
        <v>5</v>
      </c>
      <c r="R2" s="142">
        <v>5</v>
      </c>
      <c r="S2" s="143">
        <v>5</v>
      </c>
      <c r="T2" s="143">
        <v>5</v>
      </c>
      <c r="U2" s="144">
        <v>5</v>
      </c>
      <c r="V2" s="144">
        <v>5</v>
      </c>
      <c r="W2" s="145">
        <v>5</v>
      </c>
      <c r="X2" s="145">
        <v>5</v>
      </c>
      <c r="Y2" s="146">
        <v>5</v>
      </c>
      <c r="Z2" s="146">
        <v>5</v>
      </c>
      <c r="AA2" s="146">
        <v>5</v>
      </c>
    </row>
    <row r="3" spans="1:27">
      <c r="A3" s="139">
        <v>2</v>
      </c>
      <c r="B3" s="139" t="s">
        <v>42</v>
      </c>
      <c r="C3" s="139" t="s">
        <v>55</v>
      </c>
      <c r="D3" s="139">
        <v>0</v>
      </c>
      <c r="E3" s="139">
        <v>1</v>
      </c>
      <c r="F3" s="139">
        <v>0</v>
      </c>
      <c r="G3" s="139">
        <v>0</v>
      </c>
      <c r="H3" s="139">
        <v>0</v>
      </c>
      <c r="I3" s="140">
        <v>5</v>
      </c>
      <c r="J3" s="140">
        <v>5</v>
      </c>
      <c r="K3" s="140">
        <v>5</v>
      </c>
      <c r="L3" s="141">
        <v>5</v>
      </c>
      <c r="M3" s="141">
        <v>5</v>
      </c>
      <c r="N3" s="142">
        <v>5</v>
      </c>
      <c r="O3" s="142">
        <v>5</v>
      </c>
      <c r="P3" s="142">
        <v>5</v>
      </c>
      <c r="Q3" s="142">
        <v>5</v>
      </c>
      <c r="R3" s="142">
        <v>5</v>
      </c>
      <c r="S3" s="143">
        <v>2</v>
      </c>
      <c r="T3" s="143">
        <v>1</v>
      </c>
      <c r="U3" s="144">
        <v>5</v>
      </c>
      <c r="V3" s="144">
        <v>3</v>
      </c>
      <c r="W3" s="145">
        <v>5</v>
      </c>
      <c r="X3" s="145">
        <v>4</v>
      </c>
      <c r="Y3" s="146">
        <v>5</v>
      </c>
      <c r="Z3" s="146">
        <v>5</v>
      </c>
      <c r="AA3" s="146">
        <v>5</v>
      </c>
    </row>
    <row r="4" spans="1:27">
      <c r="A4" s="139">
        <v>3</v>
      </c>
      <c r="B4" s="139" t="s">
        <v>42</v>
      </c>
      <c r="C4" s="139" t="s">
        <v>55</v>
      </c>
      <c r="D4" s="139">
        <v>0</v>
      </c>
      <c r="E4" s="139">
        <v>1</v>
      </c>
      <c r="F4" s="139">
        <v>0</v>
      </c>
      <c r="G4" s="139">
        <v>0</v>
      </c>
      <c r="H4" s="139">
        <v>0</v>
      </c>
      <c r="I4" s="140">
        <v>5</v>
      </c>
      <c r="J4" s="140">
        <v>5</v>
      </c>
      <c r="K4" s="140">
        <v>4</v>
      </c>
      <c r="L4" s="141">
        <v>5</v>
      </c>
      <c r="M4" s="141">
        <v>5</v>
      </c>
      <c r="N4" s="142">
        <v>5</v>
      </c>
      <c r="O4" s="142">
        <v>5</v>
      </c>
      <c r="P4" s="142">
        <v>5</v>
      </c>
      <c r="Q4" s="142">
        <v>5</v>
      </c>
      <c r="R4" s="142">
        <v>5</v>
      </c>
      <c r="S4" s="143">
        <v>1</v>
      </c>
      <c r="T4" s="143">
        <v>3</v>
      </c>
      <c r="U4" s="144">
        <v>4</v>
      </c>
      <c r="V4" s="144">
        <v>5</v>
      </c>
      <c r="W4" s="145">
        <v>5</v>
      </c>
      <c r="X4" s="145">
        <v>4</v>
      </c>
      <c r="Y4" s="146">
        <v>4</v>
      </c>
      <c r="Z4" s="146">
        <v>5</v>
      </c>
      <c r="AA4" s="146">
        <v>5</v>
      </c>
    </row>
    <row r="5" spans="1:27">
      <c r="A5" s="139">
        <v>4</v>
      </c>
      <c r="B5" s="139" t="s">
        <v>42</v>
      </c>
      <c r="C5" s="139" t="s">
        <v>55</v>
      </c>
      <c r="D5" s="139">
        <v>0</v>
      </c>
      <c r="E5" s="139">
        <v>1</v>
      </c>
      <c r="F5" s="139">
        <v>1</v>
      </c>
      <c r="G5" s="139">
        <v>0</v>
      </c>
      <c r="H5" s="139">
        <v>0</v>
      </c>
      <c r="I5" s="140">
        <v>4</v>
      </c>
      <c r="J5" s="140">
        <v>5</v>
      </c>
      <c r="K5" s="140">
        <v>5</v>
      </c>
      <c r="L5" s="141">
        <v>5</v>
      </c>
      <c r="M5" s="141">
        <v>5</v>
      </c>
      <c r="N5" s="142">
        <v>4</v>
      </c>
      <c r="O5" s="142">
        <v>5</v>
      </c>
      <c r="P5" s="142">
        <v>5</v>
      </c>
      <c r="Q5" s="142">
        <v>5</v>
      </c>
      <c r="R5" s="142">
        <v>5</v>
      </c>
      <c r="S5" s="143">
        <v>2</v>
      </c>
      <c r="T5" s="143">
        <v>2</v>
      </c>
      <c r="U5" s="144">
        <v>4</v>
      </c>
      <c r="V5" s="144">
        <v>4</v>
      </c>
      <c r="W5" s="145">
        <v>5</v>
      </c>
      <c r="X5" s="145">
        <v>5</v>
      </c>
      <c r="Y5" s="146">
        <v>5</v>
      </c>
      <c r="Z5" s="146">
        <v>5</v>
      </c>
      <c r="AA5" s="146">
        <v>5</v>
      </c>
    </row>
    <row r="6" spans="1:27">
      <c r="A6" s="139">
        <v>5</v>
      </c>
      <c r="B6" s="139" t="s">
        <v>42</v>
      </c>
      <c r="C6" s="139" t="s">
        <v>55</v>
      </c>
      <c r="D6" s="139">
        <v>0</v>
      </c>
      <c r="E6" s="139">
        <v>1</v>
      </c>
      <c r="F6" s="139">
        <v>0</v>
      </c>
      <c r="G6" s="139">
        <v>0</v>
      </c>
      <c r="H6" s="139">
        <v>0</v>
      </c>
      <c r="I6" s="140">
        <v>4</v>
      </c>
      <c r="J6" s="140">
        <v>3</v>
      </c>
      <c r="K6" s="140">
        <v>4</v>
      </c>
      <c r="L6" s="141">
        <v>4</v>
      </c>
      <c r="M6" s="141">
        <v>4</v>
      </c>
      <c r="N6" s="142">
        <v>4</v>
      </c>
      <c r="O6" s="142">
        <v>4</v>
      </c>
      <c r="P6" s="142">
        <v>4</v>
      </c>
      <c r="Q6" s="142">
        <v>4</v>
      </c>
      <c r="R6" s="142">
        <v>4</v>
      </c>
      <c r="S6" s="143">
        <v>4</v>
      </c>
      <c r="T6" s="143">
        <v>4</v>
      </c>
      <c r="U6" s="144">
        <v>4</v>
      </c>
      <c r="V6" s="144">
        <v>4</v>
      </c>
      <c r="W6" s="145">
        <v>4</v>
      </c>
      <c r="X6" s="145">
        <v>4</v>
      </c>
      <c r="Y6" s="146">
        <v>4</v>
      </c>
      <c r="Z6" s="146">
        <v>4</v>
      </c>
      <c r="AA6" s="146">
        <v>4</v>
      </c>
    </row>
    <row r="7" spans="1:27">
      <c r="A7" s="139">
        <v>6</v>
      </c>
      <c r="B7" s="139" t="s">
        <v>42</v>
      </c>
      <c r="C7" s="139" t="s">
        <v>55</v>
      </c>
      <c r="D7" s="139">
        <v>0</v>
      </c>
      <c r="E7" s="139">
        <v>1</v>
      </c>
      <c r="F7" s="139">
        <v>0</v>
      </c>
      <c r="G7" s="139">
        <v>0</v>
      </c>
      <c r="H7" s="139">
        <v>0</v>
      </c>
      <c r="I7" s="140">
        <v>4</v>
      </c>
      <c r="J7" s="140">
        <v>4</v>
      </c>
      <c r="K7" s="140">
        <v>4</v>
      </c>
      <c r="L7" s="141">
        <v>4</v>
      </c>
      <c r="M7" s="141">
        <v>4</v>
      </c>
      <c r="N7" s="142">
        <v>4</v>
      </c>
      <c r="O7" s="142">
        <v>4</v>
      </c>
      <c r="P7" s="142">
        <v>4</v>
      </c>
      <c r="Q7" s="142">
        <v>4</v>
      </c>
      <c r="R7" s="142">
        <v>4</v>
      </c>
      <c r="S7" s="143">
        <v>4</v>
      </c>
      <c r="T7" s="143">
        <v>4</v>
      </c>
      <c r="U7" s="144">
        <v>4</v>
      </c>
      <c r="V7" s="144">
        <v>4</v>
      </c>
      <c r="W7" s="145">
        <v>5</v>
      </c>
      <c r="X7" s="145">
        <v>5</v>
      </c>
      <c r="Y7" s="146">
        <v>4</v>
      </c>
      <c r="Z7" s="146">
        <v>5</v>
      </c>
      <c r="AA7" s="146">
        <v>4</v>
      </c>
    </row>
    <row r="8" spans="1:27">
      <c r="A8" s="139">
        <v>7</v>
      </c>
      <c r="B8" s="139" t="s">
        <v>42</v>
      </c>
      <c r="C8" s="139" t="s">
        <v>55</v>
      </c>
      <c r="D8" s="139">
        <v>0</v>
      </c>
      <c r="E8" s="139">
        <v>1</v>
      </c>
      <c r="F8" s="139">
        <v>0</v>
      </c>
      <c r="G8" s="139">
        <v>0</v>
      </c>
      <c r="H8" s="139">
        <v>0</v>
      </c>
      <c r="I8" s="140">
        <v>5</v>
      </c>
      <c r="J8" s="140">
        <v>5</v>
      </c>
      <c r="K8" s="140">
        <v>5</v>
      </c>
      <c r="L8" s="141">
        <v>5</v>
      </c>
      <c r="M8" s="141">
        <v>5</v>
      </c>
      <c r="N8" s="142">
        <v>4</v>
      </c>
      <c r="O8" s="142">
        <v>4</v>
      </c>
      <c r="P8" s="142">
        <v>4</v>
      </c>
      <c r="Q8" s="142">
        <v>4</v>
      </c>
      <c r="R8" s="142">
        <v>4</v>
      </c>
      <c r="S8" s="143">
        <v>2</v>
      </c>
      <c r="T8" s="143">
        <v>2</v>
      </c>
      <c r="U8" s="144">
        <v>4</v>
      </c>
      <c r="V8" s="144">
        <v>4</v>
      </c>
      <c r="W8" s="145">
        <v>5</v>
      </c>
      <c r="X8" s="145">
        <v>5</v>
      </c>
      <c r="Y8" s="146">
        <v>4</v>
      </c>
      <c r="Z8" s="146">
        <v>4</v>
      </c>
      <c r="AA8" s="146">
        <v>4</v>
      </c>
    </row>
    <row r="9" spans="1:27">
      <c r="A9" s="139">
        <v>8</v>
      </c>
      <c r="B9" s="139" t="s">
        <v>62</v>
      </c>
      <c r="C9" s="139" t="s">
        <v>67</v>
      </c>
      <c r="D9" s="139">
        <v>0</v>
      </c>
      <c r="E9" s="139">
        <v>1</v>
      </c>
      <c r="F9" s="139">
        <v>0</v>
      </c>
      <c r="G9" s="139">
        <v>0</v>
      </c>
      <c r="H9" s="139">
        <v>0</v>
      </c>
      <c r="I9" s="140">
        <v>5</v>
      </c>
      <c r="J9" s="140">
        <v>5</v>
      </c>
      <c r="K9" s="140">
        <v>5</v>
      </c>
      <c r="L9" s="141">
        <v>5</v>
      </c>
      <c r="M9" s="141">
        <v>5</v>
      </c>
      <c r="N9" s="142">
        <v>5</v>
      </c>
      <c r="O9" s="142">
        <v>4</v>
      </c>
      <c r="P9" s="142">
        <v>5</v>
      </c>
      <c r="Q9" s="142">
        <v>5</v>
      </c>
      <c r="R9" s="142">
        <v>5</v>
      </c>
      <c r="S9" s="143">
        <v>3</v>
      </c>
      <c r="T9" s="143">
        <v>3</v>
      </c>
      <c r="U9" s="144">
        <v>4</v>
      </c>
      <c r="V9" s="144">
        <v>4</v>
      </c>
      <c r="W9" s="145">
        <v>4</v>
      </c>
      <c r="X9" s="145">
        <v>5</v>
      </c>
      <c r="Y9" s="146">
        <v>4</v>
      </c>
      <c r="Z9" s="146">
        <v>4</v>
      </c>
      <c r="AA9" s="146">
        <v>5</v>
      </c>
    </row>
    <row r="10" spans="1:27">
      <c r="A10" s="139">
        <v>9</v>
      </c>
      <c r="B10" s="139" t="s">
        <v>62</v>
      </c>
      <c r="C10" s="139" t="s">
        <v>66</v>
      </c>
      <c r="D10" s="139">
        <v>1</v>
      </c>
      <c r="E10" s="139">
        <v>0</v>
      </c>
      <c r="F10" s="139">
        <v>0</v>
      </c>
      <c r="G10" s="139">
        <v>0</v>
      </c>
      <c r="H10" s="139">
        <v>0</v>
      </c>
      <c r="I10" s="140">
        <v>5</v>
      </c>
      <c r="J10" s="140">
        <v>5</v>
      </c>
      <c r="K10" s="140">
        <v>5</v>
      </c>
      <c r="L10" s="141">
        <v>5</v>
      </c>
      <c r="M10" s="141">
        <v>5</v>
      </c>
      <c r="N10" s="142">
        <v>5</v>
      </c>
      <c r="O10" s="142">
        <v>5</v>
      </c>
      <c r="P10" s="142">
        <v>5</v>
      </c>
      <c r="Q10" s="142">
        <v>5</v>
      </c>
      <c r="R10" s="142">
        <v>5</v>
      </c>
      <c r="S10" s="143">
        <v>3</v>
      </c>
      <c r="T10" s="143">
        <v>3</v>
      </c>
      <c r="U10" s="144">
        <v>5</v>
      </c>
      <c r="V10" s="144">
        <v>5</v>
      </c>
      <c r="W10" s="145">
        <v>5</v>
      </c>
      <c r="X10" s="145">
        <v>5</v>
      </c>
      <c r="Y10" s="146">
        <v>5</v>
      </c>
      <c r="Z10" s="146">
        <v>5</v>
      </c>
      <c r="AA10" s="146">
        <v>5</v>
      </c>
    </row>
    <row r="11" spans="1:27">
      <c r="A11" s="139">
        <v>10</v>
      </c>
      <c r="B11" s="139" t="s">
        <v>42</v>
      </c>
      <c r="C11" s="139" t="s">
        <v>33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40">
        <v>5</v>
      </c>
      <c r="J11" s="140">
        <v>5</v>
      </c>
      <c r="K11" s="140">
        <v>5</v>
      </c>
      <c r="L11" s="141">
        <v>5</v>
      </c>
      <c r="M11" s="141">
        <v>5</v>
      </c>
      <c r="N11" s="142">
        <v>5</v>
      </c>
      <c r="O11" s="142">
        <v>5</v>
      </c>
      <c r="P11" s="142">
        <v>5</v>
      </c>
      <c r="Q11" s="142">
        <v>4</v>
      </c>
      <c r="R11" s="142">
        <v>4</v>
      </c>
      <c r="S11" s="143">
        <v>2</v>
      </c>
      <c r="T11" s="143">
        <v>2</v>
      </c>
      <c r="U11" s="144">
        <v>5</v>
      </c>
      <c r="V11" s="144">
        <v>5</v>
      </c>
      <c r="W11" s="145">
        <v>5</v>
      </c>
      <c r="X11" s="145">
        <v>5</v>
      </c>
      <c r="Y11" s="146">
        <v>4</v>
      </c>
      <c r="Z11" s="146">
        <v>5</v>
      </c>
      <c r="AA11" s="146">
        <v>5</v>
      </c>
    </row>
    <row r="12" spans="1:27">
      <c r="A12" s="139">
        <v>11</v>
      </c>
      <c r="B12" s="139" t="s">
        <v>42</v>
      </c>
      <c r="C12" s="139" t="s">
        <v>55</v>
      </c>
      <c r="D12" s="139">
        <v>0</v>
      </c>
      <c r="E12" s="139">
        <v>1</v>
      </c>
      <c r="F12" s="139">
        <v>0</v>
      </c>
      <c r="G12" s="139">
        <v>0</v>
      </c>
      <c r="H12" s="139">
        <v>0</v>
      </c>
      <c r="I12" s="140">
        <v>5</v>
      </c>
      <c r="J12" s="140">
        <v>5</v>
      </c>
      <c r="K12" s="140">
        <v>5</v>
      </c>
      <c r="L12" s="141">
        <v>5</v>
      </c>
      <c r="M12" s="141">
        <v>5</v>
      </c>
      <c r="N12" s="142">
        <v>5</v>
      </c>
      <c r="O12" s="142">
        <v>5</v>
      </c>
      <c r="P12" s="142">
        <v>5</v>
      </c>
      <c r="Q12" s="142">
        <v>5</v>
      </c>
      <c r="R12" s="142">
        <v>5</v>
      </c>
      <c r="S12" s="143">
        <v>3</v>
      </c>
      <c r="T12" s="143">
        <v>3</v>
      </c>
      <c r="U12" s="144">
        <v>4</v>
      </c>
      <c r="V12" s="144">
        <v>4</v>
      </c>
      <c r="W12" s="145">
        <v>5</v>
      </c>
      <c r="X12" s="145">
        <v>4</v>
      </c>
      <c r="Y12" s="146">
        <v>5</v>
      </c>
      <c r="Z12" s="146">
        <v>5</v>
      </c>
      <c r="AA12" s="146">
        <v>5</v>
      </c>
    </row>
    <row r="13" spans="1:27">
      <c r="A13" s="139">
        <v>12</v>
      </c>
      <c r="B13" s="139" t="s">
        <v>42</v>
      </c>
      <c r="C13" s="139" t="s">
        <v>55</v>
      </c>
      <c r="D13" s="139">
        <v>0</v>
      </c>
      <c r="E13" s="139">
        <v>1</v>
      </c>
      <c r="F13" s="139">
        <v>0</v>
      </c>
      <c r="G13" s="139">
        <v>0</v>
      </c>
      <c r="H13" s="139">
        <v>0</v>
      </c>
      <c r="I13" s="140">
        <v>5</v>
      </c>
      <c r="J13" s="140">
        <v>5</v>
      </c>
      <c r="K13" s="140">
        <v>5</v>
      </c>
      <c r="L13" s="141">
        <v>5</v>
      </c>
      <c r="M13" s="141">
        <v>5</v>
      </c>
      <c r="N13" s="142">
        <v>5</v>
      </c>
      <c r="O13" s="142">
        <v>4</v>
      </c>
      <c r="P13" s="142">
        <v>5</v>
      </c>
      <c r="Q13" s="142">
        <v>5</v>
      </c>
      <c r="R13" s="142">
        <v>5</v>
      </c>
      <c r="S13" s="143">
        <v>2</v>
      </c>
      <c r="T13" s="143">
        <v>4</v>
      </c>
      <c r="U13" s="144">
        <v>5</v>
      </c>
      <c r="V13" s="144">
        <v>5</v>
      </c>
      <c r="W13" s="145">
        <v>5</v>
      </c>
      <c r="X13" s="145">
        <v>5</v>
      </c>
      <c r="Y13" s="146">
        <v>5</v>
      </c>
      <c r="Z13" s="146">
        <v>5</v>
      </c>
      <c r="AA13" s="146">
        <v>5</v>
      </c>
    </row>
    <row r="14" spans="1:27">
      <c r="A14" s="139">
        <v>13</v>
      </c>
      <c r="B14" s="139" t="s">
        <v>42</v>
      </c>
      <c r="C14" s="139" t="s">
        <v>55</v>
      </c>
      <c r="D14" s="139">
        <v>0</v>
      </c>
      <c r="E14" s="139">
        <v>1</v>
      </c>
      <c r="F14" s="139">
        <v>0</v>
      </c>
      <c r="G14" s="139">
        <v>0</v>
      </c>
      <c r="H14" s="139">
        <v>0</v>
      </c>
      <c r="I14" s="140">
        <v>5</v>
      </c>
      <c r="J14" s="140">
        <v>5</v>
      </c>
      <c r="K14" s="140">
        <v>5</v>
      </c>
      <c r="L14" s="141">
        <v>5</v>
      </c>
      <c r="M14" s="141">
        <v>5</v>
      </c>
      <c r="N14" s="142">
        <v>5</v>
      </c>
      <c r="O14" s="142">
        <v>5</v>
      </c>
      <c r="P14" s="142">
        <v>5</v>
      </c>
      <c r="Q14" s="142">
        <v>5</v>
      </c>
      <c r="R14" s="142">
        <v>5</v>
      </c>
      <c r="S14" s="143">
        <v>2</v>
      </c>
      <c r="T14" s="143">
        <v>2</v>
      </c>
      <c r="U14" s="144">
        <v>5</v>
      </c>
      <c r="V14" s="144">
        <v>5</v>
      </c>
      <c r="W14" s="145">
        <v>5</v>
      </c>
      <c r="X14" s="145">
        <v>5</v>
      </c>
      <c r="Y14" s="146">
        <v>5</v>
      </c>
      <c r="Z14" s="146">
        <v>5</v>
      </c>
      <c r="AA14" s="146">
        <v>5</v>
      </c>
    </row>
    <row r="15" spans="1:27">
      <c r="A15" s="139">
        <v>14</v>
      </c>
      <c r="B15" s="139" t="s">
        <v>62</v>
      </c>
      <c r="C15" s="139" t="s">
        <v>67</v>
      </c>
      <c r="D15" s="139">
        <v>1</v>
      </c>
      <c r="E15" s="139">
        <v>1</v>
      </c>
      <c r="F15" s="139">
        <v>0</v>
      </c>
      <c r="G15" s="139">
        <v>0</v>
      </c>
      <c r="H15" s="139">
        <v>0</v>
      </c>
      <c r="I15" s="140">
        <v>4</v>
      </c>
      <c r="J15" s="140">
        <v>4</v>
      </c>
      <c r="K15" s="140">
        <v>5</v>
      </c>
      <c r="L15" s="141">
        <v>4</v>
      </c>
      <c r="M15" s="141">
        <v>4</v>
      </c>
      <c r="N15" s="142">
        <v>4</v>
      </c>
      <c r="O15" s="142">
        <v>4</v>
      </c>
      <c r="P15" s="142">
        <v>4</v>
      </c>
      <c r="Q15" s="142">
        <v>4</v>
      </c>
      <c r="R15" s="142">
        <v>4</v>
      </c>
      <c r="S15" s="143">
        <v>3</v>
      </c>
      <c r="T15" s="143">
        <v>3</v>
      </c>
      <c r="U15" s="144">
        <v>5</v>
      </c>
      <c r="V15" s="144">
        <v>5</v>
      </c>
      <c r="W15" s="145">
        <v>5</v>
      </c>
      <c r="X15" s="145">
        <v>5</v>
      </c>
      <c r="Y15" s="146">
        <v>4</v>
      </c>
      <c r="Z15" s="146">
        <v>5</v>
      </c>
      <c r="AA15" s="146">
        <v>5</v>
      </c>
    </row>
    <row r="16" spans="1:27">
      <c r="A16" s="139">
        <v>15</v>
      </c>
      <c r="B16" s="139" t="s">
        <v>62</v>
      </c>
      <c r="C16" s="139" t="s">
        <v>67</v>
      </c>
      <c r="D16" s="139">
        <v>0</v>
      </c>
      <c r="E16" s="139">
        <v>1</v>
      </c>
      <c r="F16" s="139">
        <v>0</v>
      </c>
      <c r="G16" s="139">
        <v>0</v>
      </c>
      <c r="H16" s="139">
        <v>0</v>
      </c>
      <c r="I16" s="140">
        <v>4</v>
      </c>
      <c r="J16" s="140">
        <v>5</v>
      </c>
      <c r="K16" s="140">
        <v>4</v>
      </c>
      <c r="L16" s="141">
        <v>5</v>
      </c>
      <c r="M16" s="141">
        <v>5</v>
      </c>
      <c r="N16" s="142">
        <v>5</v>
      </c>
      <c r="O16" s="142">
        <v>5</v>
      </c>
      <c r="P16" s="142">
        <v>5</v>
      </c>
      <c r="Q16" s="142">
        <v>5</v>
      </c>
      <c r="R16" s="142">
        <v>5</v>
      </c>
      <c r="S16" s="143">
        <v>5</v>
      </c>
      <c r="T16" s="143">
        <v>5</v>
      </c>
      <c r="U16" s="144">
        <v>5</v>
      </c>
      <c r="V16" s="144">
        <v>5</v>
      </c>
      <c r="W16" s="145">
        <v>5</v>
      </c>
      <c r="X16" s="145">
        <v>5</v>
      </c>
      <c r="Y16" s="146">
        <v>4</v>
      </c>
      <c r="Z16" s="146">
        <v>4</v>
      </c>
      <c r="AA16" s="146">
        <v>5</v>
      </c>
    </row>
    <row r="17" spans="1:29">
      <c r="A17" s="139">
        <v>16</v>
      </c>
      <c r="B17" s="139" t="s">
        <v>62</v>
      </c>
      <c r="C17" s="139" t="s">
        <v>67</v>
      </c>
      <c r="D17" s="139">
        <v>0</v>
      </c>
      <c r="E17" s="139">
        <v>0</v>
      </c>
      <c r="F17" s="139">
        <v>0</v>
      </c>
      <c r="G17" s="139">
        <v>1</v>
      </c>
      <c r="H17" s="139">
        <v>0</v>
      </c>
      <c r="I17" s="140">
        <v>4</v>
      </c>
      <c r="J17" s="140">
        <v>4</v>
      </c>
      <c r="K17" s="140">
        <v>4</v>
      </c>
      <c r="L17" s="141">
        <v>4</v>
      </c>
      <c r="M17" s="141">
        <v>4</v>
      </c>
      <c r="N17" s="142">
        <v>4</v>
      </c>
      <c r="O17" s="142">
        <v>5</v>
      </c>
      <c r="P17" s="142">
        <v>4</v>
      </c>
      <c r="Q17" s="142">
        <v>4</v>
      </c>
      <c r="R17" s="142">
        <v>4</v>
      </c>
      <c r="S17" s="143">
        <v>3</v>
      </c>
      <c r="T17" s="143">
        <v>3</v>
      </c>
      <c r="U17" s="144">
        <v>4</v>
      </c>
      <c r="V17" s="144">
        <v>4</v>
      </c>
      <c r="W17" s="145">
        <v>4</v>
      </c>
      <c r="X17" s="145">
        <v>4</v>
      </c>
      <c r="Y17" s="146">
        <v>4</v>
      </c>
      <c r="Z17" s="146">
        <v>4</v>
      </c>
      <c r="AA17" s="146">
        <v>4</v>
      </c>
    </row>
    <row r="18" spans="1:29">
      <c r="A18" s="139">
        <v>17</v>
      </c>
      <c r="B18" s="139" t="s">
        <v>42</v>
      </c>
      <c r="C18" s="139" t="s">
        <v>55</v>
      </c>
      <c r="D18" s="139">
        <v>0</v>
      </c>
      <c r="E18" s="139">
        <v>1</v>
      </c>
      <c r="F18" s="139">
        <v>0</v>
      </c>
      <c r="G18" s="139">
        <v>0</v>
      </c>
      <c r="H18" s="139">
        <v>0</v>
      </c>
      <c r="I18" s="140">
        <v>5</v>
      </c>
      <c r="J18" s="140">
        <v>4</v>
      </c>
      <c r="K18" s="140">
        <v>4</v>
      </c>
      <c r="L18" s="141">
        <v>4</v>
      </c>
      <c r="M18" s="141">
        <v>4</v>
      </c>
      <c r="N18" s="142">
        <v>5</v>
      </c>
      <c r="O18" s="142">
        <v>4</v>
      </c>
      <c r="P18" s="142">
        <v>4</v>
      </c>
      <c r="Q18" s="142">
        <v>4</v>
      </c>
      <c r="R18" s="142">
        <v>4</v>
      </c>
      <c r="S18" s="143">
        <v>2</v>
      </c>
      <c r="T18" s="143">
        <v>3</v>
      </c>
      <c r="U18" s="144">
        <v>4</v>
      </c>
      <c r="V18" s="144">
        <v>4</v>
      </c>
      <c r="W18" s="145">
        <v>5</v>
      </c>
      <c r="X18" s="145">
        <v>4</v>
      </c>
      <c r="Y18" s="146">
        <v>4</v>
      </c>
      <c r="Z18" s="146">
        <v>3</v>
      </c>
      <c r="AA18" s="146">
        <v>4</v>
      </c>
    </row>
    <row r="19" spans="1:29">
      <c r="A19" s="139">
        <v>18</v>
      </c>
      <c r="B19" s="139" t="s">
        <v>42</v>
      </c>
      <c r="C19" s="139" t="s">
        <v>33</v>
      </c>
      <c r="D19" s="139">
        <v>0</v>
      </c>
      <c r="E19" s="139">
        <v>1</v>
      </c>
      <c r="F19" s="139">
        <v>0</v>
      </c>
      <c r="G19" s="139">
        <v>0</v>
      </c>
      <c r="H19" s="139">
        <v>0</v>
      </c>
      <c r="I19" s="140">
        <v>5</v>
      </c>
      <c r="J19" s="140">
        <v>5</v>
      </c>
      <c r="K19" s="140">
        <v>4</v>
      </c>
      <c r="L19" s="141">
        <v>5</v>
      </c>
      <c r="M19" s="141">
        <v>5</v>
      </c>
      <c r="N19" s="142">
        <v>5</v>
      </c>
      <c r="O19" s="142">
        <v>5</v>
      </c>
      <c r="P19" s="142">
        <v>5</v>
      </c>
      <c r="Q19" s="142">
        <v>5</v>
      </c>
      <c r="R19" s="142">
        <v>5</v>
      </c>
      <c r="S19" s="143">
        <v>2</v>
      </c>
      <c r="T19" s="143">
        <v>3</v>
      </c>
      <c r="U19" s="144">
        <v>4</v>
      </c>
      <c r="V19" s="144">
        <v>4</v>
      </c>
      <c r="W19" s="145">
        <v>5</v>
      </c>
      <c r="X19" s="145">
        <v>5</v>
      </c>
      <c r="Y19" s="146">
        <v>5</v>
      </c>
      <c r="Z19" s="146">
        <v>5</v>
      </c>
      <c r="AA19" s="146">
        <v>4</v>
      </c>
    </row>
    <row r="20" spans="1:29">
      <c r="A20" s="139">
        <v>19</v>
      </c>
      <c r="B20" s="139" t="s">
        <v>62</v>
      </c>
      <c r="C20" s="139" t="s">
        <v>67</v>
      </c>
      <c r="D20" s="139">
        <v>0</v>
      </c>
      <c r="E20" s="139">
        <v>1</v>
      </c>
      <c r="F20" s="139">
        <v>0</v>
      </c>
      <c r="G20" s="139">
        <v>0</v>
      </c>
      <c r="H20" s="139">
        <v>1</v>
      </c>
      <c r="I20" s="140">
        <v>5</v>
      </c>
      <c r="J20" s="140">
        <v>5</v>
      </c>
      <c r="K20" s="140">
        <v>5</v>
      </c>
      <c r="L20" s="141">
        <v>5</v>
      </c>
      <c r="M20" s="141">
        <v>5</v>
      </c>
      <c r="N20" s="142">
        <v>5</v>
      </c>
      <c r="O20" s="142">
        <v>4</v>
      </c>
      <c r="P20" s="142">
        <v>5</v>
      </c>
      <c r="Q20" s="142">
        <v>5</v>
      </c>
      <c r="R20" s="142">
        <v>5</v>
      </c>
      <c r="S20" s="143">
        <v>4</v>
      </c>
      <c r="T20" s="143">
        <v>4</v>
      </c>
      <c r="U20" s="144">
        <v>5</v>
      </c>
      <c r="V20" s="144">
        <v>5</v>
      </c>
      <c r="W20" s="145">
        <v>5</v>
      </c>
      <c r="X20" s="145">
        <v>5</v>
      </c>
      <c r="Y20" s="146">
        <v>5</v>
      </c>
      <c r="Z20" s="146">
        <v>5</v>
      </c>
      <c r="AA20" s="146">
        <v>5</v>
      </c>
    </row>
    <row r="21" spans="1:29">
      <c r="A21" s="139">
        <v>20</v>
      </c>
      <c r="B21" s="139" t="s">
        <v>62</v>
      </c>
      <c r="C21" s="139" t="s">
        <v>67</v>
      </c>
      <c r="D21" s="139">
        <v>1</v>
      </c>
      <c r="E21" s="139">
        <v>1</v>
      </c>
      <c r="F21" s="139">
        <v>1</v>
      </c>
      <c r="G21" s="139">
        <v>0</v>
      </c>
      <c r="H21" s="139">
        <v>0</v>
      </c>
      <c r="I21" s="140">
        <v>5</v>
      </c>
      <c r="J21" s="140">
        <v>5</v>
      </c>
      <c r="K21" s="140">
        <v>5</v>
      </c>
      <c r="L21" s="141">
        <v>5</v>
      </c>
      <c r="M21" s="141">
        <v>5</v>
      </c>
      <c r="N21" s="142">
        <v>4</v>
      </c>
      <c r="O21" s="142">
        <v>4</v>
      </c>
      <c r="P21" s="142">
        <v>4</v>
      </c>
      <c r="Q21" s="142">
        <v>4</v>
      </c>
      <c r="R21" s="142">
        <v>5</v>
      </c>
      <c r="S21" s="143">
        <v>4</v>
      </c>
      <c r="T21" s="143">
        <v>4</v>
      </c>
      <c r="U21" s="144">
        <v>5</v>
      </c>
      <c r="V21" s="144">
        <v>5</v>
      </c>
      <c r="W21" s="145">
        <v>5</v>
      </c>
      <c r="X21" s="145">
        <v>5</v>
      </c>
      <c r="Y21" s="146">
        <v>4</v>
      </c>
      <c r="Z21" s="146">
        <v>4</v>
      </c>
      <c r="AA21" s="146">
        <v>4</v>
      </c>
    </row>
    <row r="22" spans="1:29">
      <c r="A22" s="139">
        <v>21</v>
      </c>
      <c r="B22" s="139" t="s">
        <v>42</v>
      </c>
      <c r="C22" s="139" t="s">
        <v>55</v>
      </c>
      <c r="D22" s="139">
        <v>0</v>
      </c>
      <c r="E22" s="139">
        <v>1</v>
      </c>
      <c r="F22" s="139">
        <v>0</v>
      </c>
      <c r="G22" s="139">
        <v>0</v>
      </c>
      <c r="H22" s="139">
        <v>0</v>
      </c>
      <c r="I22" s="140">
        <v>5</v>
      </c>
      <c r="J22" s="140">
        <v>5</v>
      </c>
      <c r="K22" s="140">
        <v>5</v>
      </c>
      <c r="L22" s="141">
        <v>5</v>
      </c>
      <c r="M22" s="141">
        <v>5</v>
      </c>
      <c r="N22" s="142">
        <v>5</v>
      </c>
      <c r="O22" s="142">
        <v>5</v>
      </c>
      <c r="P22" s="142">
        <v>5</v>
      </c>
      <c r="Q22" s="142">
        <v>5</v>
      </c>
      <c r="R22" s="142">
        <v>5</v>
      </c>
      <c r="S22" s="143">
        <v>3</v>
      </c>
      <c r="T22" s="143">
        <v>3</v>
      </c>
      <c r="U22" s="144">
        <v>5</v>
      </c>
      <c r="V22" s="144">
        <v>5</v>
      </c>
      <c r="W22" s="145">
        <v>5</v>
      </c>
      <c r="X22" s="145">
        <v>5</v>
      </c>
      <c r="Y22" s="146">
        <v>5</v>
      </c>
      <c r="Z22" s="146">
        <v>5</v>
      </c>
      <c r="AA22" s="146">
        <v>5</v>
      </c>
    </row>
    <row r="23" spans="1:29">
      <c r="A23" s="139">
        <v>22</v>
      </c>
      <c r="B23" s="139" t="s">
        <v>62</v>
      </c>
      <c r="C23" s="139" t="s">
        <v>66</v>
      </c>
      <c r="D23" s="139">
        <v>1</v>
      </c>
      <c r="E23" s="139">
        <v>0</v>
      </c>
      <c r="F23" s="139">
        <v>0</v>
      </c>
      <c r="G23" s="139">
        <v>0</v>
      </c>
      <c r="H23" s="139">
        <v>0</v>
      </c>
      <c r="I23" s="140">
        <v>5</v>
      </c>
      <c r="J23" s="140">
        <v>5</v>
      </c>
      <c r="K23" s="140">
        <v>5</v>
      </c>
      <c r="L23" s="141">
        <v>5</v>
      </c>
      <c r="M23" s="141">
        <v>5</v>
      </c>
      <c r="N23" s="142">
        <v>5</v>
      </c>
      <c r="O23" s="142">
        <v>5</v>
      </c>
      <c r="P23" s="142">
        <v>5</v>
      </c>
      <c r="Q23" s="142">
        <v>4</v>
      </c>
      <c r="R23" s="142">
        <v>4</v>
      </c>
      <c r="S23" s="143">
        <v>4</v>
      </c>
      <c r="T23" s="143">
        <v>4</v>
      </c>
      <c r="U23" s="144">
        <v>5</v>
      </c>
      <c r="V23" s="144">
        <v>5</v>
      </c>
      <c r="W23" s="145">
        <v>5</v>
      </c>
      <c r="X23" s="145">
        <v>5</v>
      </c>
      <c r="Y23" s="146">
        <v>4</v>
      </c>
      <c r="Z23" s="146">
        <v>4</v>
      </c>
      <c r="AA23" s="146">
        <v>5</v>
      </c>
    </row>
    <row r="24" spans="1:29">
      <c r="A24" s="139">
        <v>23</v>
      </c>
      <c r="B24" s="139" t="s">
        <v>62</v>
      </c>
      <c r="C24" s="139" t="s">
        <v>74</v>
      </c>
      <c r="D24" s="139">
        <v>1</v>
      </c>
      <c r="E24" s="139">
        <v>1</v>
      </c>
      <c r="F24" s="139">
        <v>0</v>
      </c>
      <c r="G24" s="139">
        <v>0</v>
      </c>
      <c r="H24" s="139">
        <v>0</v>
      </c>
      <c r="I24" s="140">
        <v>5</v>
      </c>
      <c r="J24" s="140">
        <v>5</v>
      </c>
      <c r="K24" s="140">
        <v>5</v>
      </c>
      <c r="L24" s="141">
        <v>5</v>
      </c>
      <c r="M24" s="141">
        <v>5</v>
      </c>
      <c r="N24" s="142">
        <v>5</v>
      </c>
      <c r="O24" s="142">
        <v>5</v>
      </c>
      <c r="P24" s="142">
        <v>5</v>
      </c>
      <c r="Q24" s="142">
        <v>5</v>
      </c>
      <c r="R24" s="142">
        <v>5</v>
      </c>
      <c r="S24" s="143">
        <v>5</v>
      </c>
      <c r="T24" s="143">
        <v>5</v>
      </c>
      <c r="U24" s="144">
        <v>5</v>
      </c>
      <c r="V24" s="144">
        <v>5</v>
      </c>
      <c r="W24" s="145">
        <v>5</v>
      </c>
      <c r="X24" s="145">
        <v>5</v>
      </c>
      <c r="Y24" s="146">
        <v>5</v>
      </c>
      <c r="Z24" s="146">
        <v>5</v>
      </c>
      <c r="AA24" s="146">
        <v>5</v>
      </c>
    </row>
    <row r="25" spans="1:29">
      <c r="A25" s="139">
        <v>24</v>
      </c>
      <c r="B25" s="139" t="s">
        <v>42</v>
      </c>
      <c r="C25" s="139" t="s">
        <v>55</v>
      </c>
      <c r="D25" s="139">
        <v>0</v>
      </c>
      <c r="E25" s="139">
        <v>1</v>
      </c>
      <c r="F25" s="139">
        <v>0</v>
      </c>
      <c r="G25" s="139">
        <v>0</v>
      </c>
      <c r="H25" s="139">
        <v>0</v>
      </c>
      <c r="I25" s="140">
        <v>5</v>
      </c>
      <c r="J25" s="140">
        <v>4</v>
      </c>
      <c r="K25" s="140">
        <v>4</v>
      </c>
      <c r="L25" s="141">
        <v>4</v>
      </c>
      <c r="M25" s="141">
        <v>4</v>
      </c>
      <c r="N25" s="142">
        <v>4</v>
      </c>
      <c r="O25" s="142">
        <v>4</v>
      </c>
      <c r="P25" s="142">
        <v>4</v>
      </c>
      <c r="Q25" s="142">
        <v>4</v>
      </c>
      <c r="R25" s="142">
        <v>4</v>
      </c>
      <c r="S25" s="143">
        <v>4</v>
      </c>
      <c r="T25" s="143">
        <v>4</v>
      </c>
      <c r="U25" s="144">
        <v>4</v>
      </c>
      <c r="V25" s="144">
        <v>4</v>
      </c>
      <c r="W25" s="145">
        <v>4</v>
      </c>
      <c r="X25" s="145">
        <v>4</v>
      </c>
      <c r="Y25" s="146">
        <v>4</v>
      </c>
      <c r="Z25" s="146">
        <v>4</v>
      </c>
      <c r="AA25" s="146">
        <v>4</v>
      </c>
    </row>
    <row r="26" spans="1:29">
      <c r="A26" s="139">
        <v>25</v>
      </c>
      <c r="B26" s="139" t="s">
        <v>42</v>
      </c>
      <c r="C26" s="139" t="s">
        <v>55</v>
      </c>
      <c r="D26" s="139">
        <v>0</v>
      </c>
      <c r="E26" s="139">
        <v>1</v>
      </c>
      <c r="F26" s="139">
        <v>0</v>
      </c>
      <c r="G26" s="139">
        <v>0</v>
      </c>
      <c r="H26" s="139">
        <v>0</v>
      </c>
      <c r="I26" s="140">
        <v>5</v>
      </c>
      <c r="J26" s="140">
        <v>4</v>
      </c>
      <c r="K26" s="140">
        <v>4</v>
      </c>
      <c r="L26" s="141">
        <v>5</v>
      </c>
      <c r="M26" s="141">
        <v>4</v>
      </c>
      <c r="N26" s="142">
        <v>5</v>
      </c>
      <c r="O26" s="142">
        <v>4</v>
      </c>
      <c r="P26" s="142">
        <v>5</v>
      </c>
      <c r="Q26" s="142">
        <v>5</v>
      </c>
      <c r="R26" s="142">
        <v>5</v>
      </c>
      <c r="S26" s="143">
        <v>4</v>
      </c>
      <c r="T26" s="143">
        <v>4</v>
      </c>
      <c r="U26" s="144">
        <v>5</v>
      </c>
      <c r="V26" s="144">
        <v>5</v>
      </c>
      <c r="W26" s="145">
        <v>5</v>
      </c>
      <c r="X26" s="145">
        <v>4</v>
      </c>
      <c r="Y26" s="146">
        <v>4</v>
      </c>
      <c r="Z26" s="146">
        <v>4</v>
      </c>
      <c r="AA26" s="146">
        <v>4</v>
      </c>
    </row>
    <row r="27" spans="1:29">
      <c r="A27" s="139">
        <v>26</v>
      </c>
      <c r="B27" s="139" t="s">
        <v>42</v>
      </c>
      <c r="C27" s="139" t="s">
        <v>55</v>
      </c>
      <c r="D27" s="139">
        <v>0</v>
      </c>
      <c r="E27" s="139">
        <v>1</v>
      </c>
      <c r="F27" s="139">
        <v>1</v>
      </c>
      <c r="G27" s="139">
        <v>0</v>
      </c>
      <c r="H27" s="139">
        <v>0</v>
      </c>
      <c r="I27" s="140">
        <v>5</v>
      </c>
      <c r="J27" s="140">
        <v>5</v>
      </c>
      <c r="K27" s="140">
        <v>4</v>
      </c>
      <c r="L27" s="141">
        <v>4</v>
      </c>
      <c r="M27" s="141">
        <v>4</v>
      </c>
      <c r="N27" s="142">
        <v>4</v>
      </c>
      <c r="O27" s="142">
        <v>3</v>
      </c>
      <c r="P27" s="142">
        <v>4</v>
      </c>
      <c r="Q27" s="142">
        <v>4</v>
      </c>
      <c r="R27" s="142">
        <v>4</v>
      </c>
      <c r="S27" s="143">
        <v>1</v>
      </c>
      <c r="T27" s="143">
        <v>1</v>
      </c>
      <c r="U27" s="144">
        <v>3</v>
      </c>
      <c r="V27" s="144">
        <v>3</v>
      </c>
      <c r="W27" s="145">
        <v>5</v>
      </c>
      <c r="X27" s="145">
        <v>4</v>
      </c>
      <c r="Y27" s="146">
        <v>2</v>
      </c>
      <c r="Z27" s="146">
        <v>2</v>
      </c>
      <c r="AA27" s="146">
        <v>4</v>
      </c>
    </row>
    <row r="28" spans="1:29">
      <c r="A28" s="139">
        <v>27</v>
      </c>
      <c r="B28" s="139" t="s">
        <v>42</v>
      </c>
      <c r="C28" s="139" t="s">
        <v>55</v>
      </c>
      <c r="D28" s="139">
        <v>0</v>
      </c>
      <c r="E28" s="139">
        <v>1</v>
      </c>
      <c r="F28" s="139">
        <v>0</v>
      </c>
      <c r="G28" s="139">
        <v>0</v>
      </c>
      <c r="H28" s="139">
        <v>0</v>
      </c>
      <c r="I28" s="140">
        <v>4</v>
      </c>
      <c r="J28" s="140">
        <v>4</v>
      </c>
      <c r="K28" s="140">
        <v>4</v>
      </c>
      <c r="L28" s="141">
        <v>4</v>
      </c>
      <c r="M28" s="141">
        <v>4</v>
      </c>
      <c r="N28" s="142">
        <v>4</v>
      </c>
      <c r="O28" s="142">
        <v>3</v>
      </c>
      <c r="P28" s="142">
        <v>4</v>
      </c>
      <c r="Q28" s="142">
        <v>3</v>
      </c>
      <c r="R28" s="142">
        <v>4</v>
      </c>
      <c r="S28" s="143">
        <v>2</v>
      </c>
      <c r="T28" s="143">
        <v>2</v>
      </c>
      <c r="U28" s="144">
        <v>4</v>
      </c>
      <c r="V28" s="144">
        <v>4</v>
      </c>
      <c r="W28" s="145">
        <v>4</v>
      </c>
      <c r="X28" s="145">
        <v>4</v>
      </c>
      <c r="Y28" s="146">
        <v>4</v>
      </c>
      <c r="Z28" s="146">
        <v>4</v>
      </c>
      <c r="AA28" s="146">
        <v>4</v>
      </c>
    </row>
    <row r="29" spans="1:29">
      <c r="A29" s="139">
        <v>28</v>
      </c>
      <c r="B29" s="139" t="s">
        <v>42</v>
      </c>
      <c r="C29" s="139" t="s">
        <v>55</v>
      </c>
      <c r="D29" s="139">
        <v>0</v>
      </c>
      <c r="E29" s="139">
        <v>1</v>
      </c>
      <c r="F29" s="139">
        <v>0</v>
      </c>
      <c r="G29" s="139">
        <v>0</v>
      </c>
      <c r="H29" s="139">
        <v>0</v>
      </c>
      <c r="I29" s="140">
        <v>4</v>
      </c>
      <c r="J29" s="140">
        <v>4</v>
      </c>
      <c r="K29" s="140">
        <v>4</v>
      </c>
      <c r="L29" s="141">
        <v>5</v>
      </c>
      <c r="M29" s="141">
        <v>5</v>
      </c>
      <c r="N29" s="142">
        <v>4</v>
      </c>
      <c r="O29" s="142">
        <v>4</v>
      </c>
      <c r="P29" s="142">
        <v>4</v>
      </c>
      <c r="Q29" s="142">
        <v>4</v>
      </c>
      <c r="R29" s="142">
        <v>4</v>
      </c>
      <c r="S29" s="143">
        <v>2</v>
      </c>
      <c r="T29" s="143">
        <v>2</v>
      </c>
      <c r="U29" s="144">
        <v>3</v>
      </c>
      <c r="V29" s="144">
        <v>3</v>
      </c>
      <c r="W29" s="145">
        <v>4</v>
      </c>
      <c r="X29" s="145">
        <v>3</v>
      </c>
      <c r="Y29" s="146">
        <v>3</v>
      </c>
      <c r="Z29" s="146">
        <v>3</v>
      </c>
      <c r="AA29" s="146">
        <v>3</v>
      </c>
    </row>
    <row r="30" spans="1:29">
      <c r="A30" s="139">
        <v>29</v>
      </c>
      <c r="B30" s="139" t="s">
        <v>42</v>
      </c>
      <c r="C30" s="139" t="s">
        <v>55</v>
      </c>
      <c r="D30" s="139">
        <v>0</v>
      </c>
      <c r="E30" s="139">
        <v>1</v>
      </c>
      <c r="F30" s="139">
        <v>0</v>
      </c>
      <c r="G30" s="139">
        <v>0</v>
      </c>
      <c r="H30" s="139">
        <v>0</v>
      </c>
      <c r="I30" s="140">
        <v>5</v>
      </c>
      <c r="J30" s="140">
        <v>4</v>
      </c>
      <c r="K30" s="140">
        <v>3</v>
      </c>
      <c r="L30" s="141">
        <v>5</v>
      </c>
      <c r="M30" s="141">
        <v>4</v>
      </c>
      <c r="N30" s="142">
        <v>2</v>
      </c>
      <c r="O30" s="142">
        <v>2</v>
      </c>
      <c r="P30" s="142">
        <v>3</v>
      </c>
      <c r="Q30" s="142">
        <v>3</v>
      </c>
      <c r="R30" s="142">
        <v>3</v>
      </c>
      <c r="S30" s="143">
        <v>1</v>
      </c>
      <c r="T30" s="143">
        <v>1</v>
      </c>
      <c r="U30" s="144">
        <v>3</v>
      </c>
      <c r="V30" s="144">
        <v>3</v>
      </c>
      <c r="W30" s="145">
        <v>4</v>
      </c>
      <c r="X30" s="145">
        <v>4</v>
      </c>
      <c r="Y30" s="146">
        <v>4</v>
      </c>
      <c r="Z30" s="146">
        <v>4</v>
      </c>
      <c r="AA30" s="146">
        <v>4</v>
      </c>
    </row>
    <row r="31" spans="1:29" s="98" customFormat="1">
      <c r="A31" s="14"/>
      <c r="B31" s="14"/>
      <c r="C31" s="14"/>
      <c r="D31" s="147">
        <f>COUNTIF(D2:D30,1)</f>
        <v>6</v>
      </c>
      <c r="E31" s="147">
        <f t="shared" ref="E31:H31" si="0">COUNTIF(E2:E30,1)</f>
        <v>25</v>
      </c>
      <c r="F31" s="147">
        <f t="shared" si="0"/>
        <v>3</v>
      </c>
      <c r="G31" s="147">
        <f t="shared" si="0"/>
        <v>1</v>
      </c>
      <c r="H31" s="147">
        <f t="shared" si="0"/>
        <v>1</v>
      </c>
      <c r="I31" s="148">
        <f>AVERAGE(I2:I30)</f>
        <v>4.7241379310344831</v>
      </c>
      <c r="J31" s="148">
        <f t="shared" ref="J31:Z31" si="1">AVERAGE(J2:J30)</f>
        <v>4.6206896551724137</v>
      </c>
      <c r="K31" s="148">
        <f t="shared" si="1"/>
        <v>4.5172413793103452</v>
      </c>
      <c r="L31" s="148">
        <f t="shared" si="1"/>
        <v>4.7241379310344831</v>
      </c>
      <c r="M31" s="148">
        <f t="shared" si="1"/>
        <v>4.6551724137931032</v>
      </c>
      <c r="N31" s="148">
        <f t="shared" si="1"/>
        <v>4.5172413793103452</v>
      </c>
      <c r="O31" s="148">
        <f t="shared" si="1"/>
        <v>4.3448275862068968</v>
      </c>
      <c r="P31" s="148">
        <f t="shared" si="1"/>
        <v>4.5517241379310347</v>
      </c>
      <c r="Q31" s="148">
        <f t="shared" si="1"/>
        <v>4.4482758620689653</v>
      </c>
      <c r="R31" s="148">
        <f t="shared" si="1"/>
        <v>4.5172413793103452</v>
      </c>
      <c r="S31" s="148">
        <f t="shared" si="1"/>
        <v>2.896551724137931</v>
      </c>
      <c r="T31" s="148">
        <f t="shared" si="1"/>
        <v>3.0689655172413794</v>
      </c>
      <c r="U31" s="148">
        <f t="shared" si="1"/>
        <v>4.3793103448275863</v>
      </c>
      <c r="V31" s="148">
        <f t="shared" si="1"/>
        <v>4.3448275862068968</v>
      </c>
      <c r="W31" s="148">
        <f t="shared" si="1"/>
        <v>4.7586206896551726</v>
      </c>
      <c r="X31" s="148">
        <f t="shared" si="1"/>
        <v>4.5517241379310347</v>
      </c>
      <c r="Y31" s="148">
        <f t="shared" si="1"/>
        <v>4.2758620689655169</v>
      </c>
      <c r="Z31" s="148">
        <f t="shared" si="1"/>
        <v>4.3793103448275863</v>
      </c>
      <c r="AA31" s="148">
        <f>AVERAGE(AA2:AA30)</f>
        <v>4.5172413793103452</v>
      </c>
      <c r="AB31" s="99">
        <f>AVERAGE(I31:R31,W31:AA31)</f>
        <v>4.5402298850574709</v>
      </c>
      <c r="AC31" s="99">
        <f>AVERAGE(I31:R31,W31:AA31)</f>
        <v>4.5402298850574709</v>
      </c>
    </row>
    <row r="32" spans="1:29" s="98" customFormat="1">
      <c r="A32" s="14"/>
      <c r="B32" s="14"/>
      <c r="C32" s="14"/>
      <c r="D32" s="148">
        <f>STDEV(D2:D30)</f>
        <v>0.41225082039488553</v>
      </c>
      <c r="E32" s="148">
        <f t="shared" ref="E32:H32" si="2">STDEV(E2:E30)</f>
        <v>0.35093120317179816</v>
      </c>
      <c r="F32" s="148">
        <f t="shared" si="2"/>
        <v>0.30993404669460345</v>
      </c>
      <c r="G32" s="148">
        <f t="shared" si="2"/>
        <v>0.18569533817705186</v>
      </c>
      <c r="H32" s="148">
        <f t="shared" si="2"/>
        <v>0.18569533817705186</v>
      </c>
      <c r="I32" s="148">
        <f>STDEV(I2:I30)</f>
        <v>0.45485882614734213</v>
      </c>
      <c r="J32" s="148">
        <f t="shared" ref="J32:AA32" si="3">STDEV(J2:J30)</f>
        <v>0.56148992507487594</v>
      </c>
      <c r="K32" s="148">
        <f t="shared" si="3"/>
        <v>0.57449913932376417</v>
      </c>
      <c r="L32" s="148">
        <f t="shared" si="3"/>
        <v>0.45485882614734208</v>
      </c>
      <c r="M32" s="148">
        <f t="shared" si="3"/>
        <v>0.48372528131497494</v>
      </c>
      <c r="N32" s="148">
        <f t="shared" si="3"/>
        <v>0.68768190607350477</v>
      </c>
      <c r="O32" s="148">
        <f t="shared" si="3"/>
        <v>0.7688517444384898</v>
      </c>
      <c r="P32" s="148">
        <f t="shared" si="3"/>
        <v>0.57235147147234022</v>
      </c>
      <c r="Q32" s="148">
        <f t="shared" si="3"/>
        <v>0.6316761657092379</v>
      </c>
      <c r="R32" s="148">
        <f t="shared" si="3"/>
        <v>0.57449913932376417</v>
      </c>
      <c r="S32" s="148">
        <f t="shared" si="3"/>
        <v>1.2054882705540313</v>
      </c>
      <c r="T32" s="148">
        <f t="shared" si="3"/>
        <v>1.162848549368521</v>
      </c>
      <c r="U32" s="148">
        <f t="shared" si="3"/>
        <v>0.67685159290477603</v>
      </c>
      <c r="V32" s="148">
        <f t="shared" si="3"/>
        <v>0.72090528746676386</v>
      </c>
      <c r="W32" s="148">
        <f t="shared" si="3"/>
        <v>0.43549417035569266</v>
      </c>
      <c r="X32" s="148">
        <f t="shared" si="3"/>
        <v>0.57235147147234022</v>
      </c>
      <c r="Y32" s="148">
        <f t="shared" si="3"/>
        <v>0.7018624063435952</v>
      </c>
      <c r="Z32" s="148">
        <f t="shared" si="3"/>
        <v>0.77523236624567959</v>
      </c>
      <c r="AA32" s="148">
        <f t="shared" si="3"/>
        <v>0.57449913932376417</v>
      </c>
      <c r="AB32" s="99">
        <f>AVERAGE(I32:R32,W32:AA32)</f>
        <v>0.58826213191778054</v>
      </c>
      <c r="AC32" s="99"/>
    </row>
    <row r="33" spans="2:28">
      <c r="J33" s="104"/>
      <c r="K33" s="103">
        <f>STDEV(I2:K30)</f>
        <v>0.53355715699019768</v>
      </c>
      <c r="L33" s="96"/>
      <c r="M33" s="97">
        <f>STDEVA(L2:M30)</f>
        <v>0.46667530888203779</v>
      </c>
      <c r="N33" s="100"/>
      <c r="O33" s="100"/>
      <c r="P33" s="100"/>
      <c r="Q33" s="100"/>
      <c r="R33" s="101">
        <f>STDEVA(N2:R30)</f>
        <v>0.64638695218423403</v>
      </c>
      <c r="S33" s="114"/>
      <c r="T33" s="114">
        <f>STDEVA(S2:T30)</f>
        <v>1.1771416363131175</v>
      </c>
      <c r="U33" s="118"/>
      <c r="V33" s="118">
        <f>STDEVA(U2:V30)</f>
        <v>0.6932829568929334</v>
      </c>
      <c r="W33" s="123"/>
      <c r="X33" s="122">
        <f>STDEVA(W2:X30)</f>
        <v>0.5147550648313336</v>
      </c>
      <c r="Y33" s="128"/>
      <c r="Z33" s="128"/>
      <c r="AA33" s="127">
        <f>STDEVA(Y2:AA30)</f>
        <v>0.6880427555515628</v>
      </c>
      <c r="AB33" s="71"/>
    </row>
    <row r="34" spans="2:28">
      <c r="J34" s="104"/>
      <c r="K34" s="105">
        <f>AVERAGE(I2:K30)</f>
        <v>4.6206896551724137</v>
      </c>
      <c r="L34" s="107"/>
      <c r="M34" s="108">
        <f>AVERAGE(L2:M30)</f>
        <v>4.6896551724137927</v>
      </c>
      <c r="N34" s="110"/>
      <c r="O34" s="110"/>
      <c r="P34" s="110"/>
      <c r="Q34" s="110"/>
      <c r="R34" s="111">
        <f>AVERAGE(N2:R30)</f>
        <v>4.4758620689655171</v>
      </c>
      <c r="S34" s="115"/>
      <c r="T34" s="116">
        <f>AVERAGE(S2:T30)</f>
        <v>2.9827586206896552</v>
      </c>
      <c r="U34" s="119"/>
      <c r="V34" s="120">
        <f>AVERAGE(U2:V30)</f>
        <v>4.3620689655172411</v>
      </c>
      <c r="W34" s="124"/>
      <c r="X34" s="125">
        <f>AVERAGE(W2:X30)</f>
        <v>4.6551724137931032</v>
      </c>
      <c r="Y34" s="128"/>
      <c r="Z34" s="128"/>
      <c r="AA34" s="129">
        <f>AVERAGE(Y2:AA30)</f>
        <v>4.3908045977011492</v>
      </c>
      <c r="AB34" s="99">
        <f>AVERAGE(K34,M34,R34,X34,AA34)</f>
        <v>4.5664367816091955</v>
      </c>
    </row>
    <row r="35" spans="2:28">
      <c r="B35" s="112" t="s">
        <v>42</v>
      </c>
      <c r="C35" s="112">
        <f>COUNTIF(B2:B30,"นิสิตระดับปริญญาโท")</f>
        <v>19</v>
      </c>
    </row>
    <row r="36" spans="2:28">
      <c r="B36" s="112" t="s">
        <v>62</v>
      </c>
      <c r="C36" s="112">
        <f>COUNTIF(B2:B30,"นิสิตระดับปริญญาเอก")</f>
        <v>10</v>
      </c>
    </row>
    <row r="37" spans="2:28" ht="21.75" thickBot="1">
      <c r="C37" s="161">
        <f>SUM(C35:C36)</f>
        <v>29</v>
      </c>
    </row>
    <row r="38" spans="2:28" ht="21.75" thickTop="1"/>
    <row r="39" spans="2:28">
      <c r="B39" s="162" t="s">
        <v>67</v>
      </c>
      <c r="C39" s="112">
        <f>COUNTIF(C2:C30,"บริหารธุรกิจ เศรษฐศาสตร์และการสื่อสาร")</f>
        <v>6</v>
      </c>
    </row>
    <row r="40" spans="2:28">
      <c r="B40" s="162" t="s">
        <v>55</v>
      </c>
      <c r="C40" s="112">
        <f>COUNTIF(C2:C30,"เภสัชกรรมชุมชน")</f>
        <v>17</v>
      </c>
    </row>
    <row r="41" spans="2:28">
      <c r="B41" s="162" t="s">
        <v>66</v>
      </c>
      <c r="C41" s="112">
        <f>COUNTIF(C2:C30,"เทคโนโลยีสื่อสารการศึกษา")</f>
        <v>2</v>
      </c>
    </row>
    <row r="42" spans="2:28">
      <c r="B42" s="162" t="s">
        <v>74</v>
      </c>
      <c r="C42" s="112">
        <f>COUNTIF(C2:C30,"พลังงานทดแทน")</f>
        <v>1</v>
      </c>
    </row>
    <row r="43" spans="2:28">
      <c r="B43" s="162" t="s">
        <v>33</v>
      </c>
      <c r="C43" s="112">
        <f>COUNTIF(C2:C30,"ไม่ระบุ")</f>
        <v>3</v>
      </c>
    </row>
    <row r="44" spans="2:28" ht="21.75" thickBot="1">
      <c r="C44" s="161">
        <f>SUM(C39:C43)</f>
        <v>29</v>
      </c>
    </row>
    <row r="45" spans="2:28" ht="21.75" thickTop="1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topLeftCell="A19" zoomScale="160" zoomScaleNormal="160" workbookViewId="0">
      <selection activeCell="F24" sqref="F24"/>
    </sheetView>
  </sheetViews>
  <sheetFormatPr defaultRowHeight="15"/>
  <cols>
    <col min="1" max="1" width="2.85546875" style="63" customWidth="1"/>
    <col min="2" max="2" width="9.42578125" style="63" customWidth="1"/>
    <col min="3" max="5" width="9.140625" style="63"/>
    <col min="6" max="6" width="58.28515625" style="63" customWidth="1"/>
    <col min="7" max="16384" width="9.140625" style="63"/>
  </cols>
  <sheetData>
    <row r="1" spans="1:9" s="62" customFormat="1" ht="23.25">
      <c r="A1" s="179" t="s">
        <v>30</v>
      </c>
      <c r="B1" s="179"/>
      <c r="C1" s="179"/>
      <c r="D1" s="179"/>
      <c r="E1" s="179"/>
      <c r="F1" s="179"/>
    </row>
    <row r="2" spans="1:9" s="62" customFormat="1" ht="23.25">
      <c r="A2" s="179" t="s">
        <v>2</v>
      </c>
      <c r="B2" s="179"/>
      <c r="C2" s="179"/>
      <c r="D2" s="179"/>
      <c r="E2" s="179"/>
      <c r="F2" s="179"/>
    </row>
    <row r="3" spans="1:9" s="18" customFormat="1" ht="23.25">
      <c r="A3" s="179" t="s">
        <v>76</v>
      </c>
      <c r="B3" s="179"/>
      <c r="C3" s="179"/>
      <c r="D3" s="179"/>
      <c r="E3" s="179"/>
      <c r="F3" s="179"/>
      <c r="G3" s="17"/>
      <c r="H3" s="17"/>
    </row>
    <row r="4" spans="1:9" s="18" customFormat="1" ht="23.25">
      <c r="A4" s="182" t="s">
        <v>77</v>
      </c>
      <c r="B4" s="182"/>
      <c r="C4" s="182"/>
      <c r="D4" s="182"/>
      <c r="E4" s="182"/>
      <c r="F4" s="182"/>
      <c r="G4" s="178"/>
      <c r="H4" s="17"/>
    </row>
    <row r="5" spans="1:9" ht="21">
      <c r="A5" s="180"/>
      <c r="B5" s="180"/>
      <c r="C5" s="180"/>
      <c r="D5" s="180"/>
      <c r="E5" s="180"/>
      <c r="F5" s="180"/>
    </row>
    <row r="6" spans="1:9" s="65" customFormat="1" ht="21">
      <c r="A6" s="64" t="s">
        <v>101</v>
      </c>
      <c r="B6" s="64"/>
      <c r="C6" s="64"/>
      <c r="D6" s="64"/>
      <c r="E6" s="64"/>
      <c r="F6" s="64"/>
    </row>
    <row r="7" spans="1:9" s="65" customFormat="1" ht="21">
      <c r="A7" s="181" t="s">
        <v>109</v>
      </c>
      <c r="B7" s="181"/>
      <c r="C7" s="181"/>
      <c r="D7" s="181"/>
      <c r="E7" s="181"/>
      <c r="F7" s="181"/>
    </row>
    <row r="8" spans="1:9" s="65" customFormat="1" ht="21">
      <c r="A8" s="181" t="s">
        <v>61</v>
      </c>
      <c r="B8" s="181"/>
      <c r="C8" s="181"/>
      <c r="D8" s="181"/>
      <c r="E8" s="181"/>
      <c r="F8" s="181"/>
    </row>
    <row r="9" spans="1:9" s="65" customFormat="1" ht="21">
      <c r="A9" s="181" t="s">
        <v>102</v>
      </c>
      <c r="B9" s="181"/>
      <c r="C9" s="181"/>
      <c r="D9" s="181"/>
      <c r="E9" s="181"/>
      <c r="F9" s="181"/>
    </row>
    <row r="10" spans="1:9" s="65" customFormat="1" ht="21">
      <c r="A10" s="77" t="s">
        <v>122</v>
      </c>
      <c r="B10" s="77"/>
      <c r="C10" s="77"/>
      <c r="D10" s="77"/>
      <c r="E10" s="77"/>
      <c r="F10" s="77"/>
    </row>
    <row r="11" spans="1:9" s="174" customFormat="1" ht="21">
      <c r="B11" s="174" t="s">
        <v>123</v>
      </c>
    </row>
    <row r="12" spans="1:9" s="8" customFormat="1" ht="21">
      <c r="B12" s="8" t="s">
        <v>124</v>
      </c>
      <c r="C12" s="92"/>
      <c r="D12" s="92"/>
      <c r="E12" s="92"/>
      <c r="F12" s="92"/>
      <c r="G12" s="92"/>
      <c r="H12" s="92"/>
      <c r="I12" s="92"/>
    </row>
    <row r="13" spans="1:9" s="8" customFormat="1" ht="21">
      <c r="B13" s="175" t="s">
        <v>103</v>
      </c>
      <c r="C13" s="175"/>
      <c r="D13" s="175"/>
      <c r="E13" s="175"/>
    </row>
    <row r="14" spans="1:9" s="8" customFormat="1" ht="21">
      <c r="B14" s="15" t="s">
        <v>125</v>
      </c>
      <c r="C14" s="15"/>
      <c r="D14" s="15"/>
      <c r="E14" s="15"/>
    </row>
    <row r="15" spans="1:9" s="8" customFormat="1" ht="21">
      <c r="A15" s="15"/>
      <c r="B15" s="8" t="s">
        <v>104</v>
      </c>
      <c r="E15" s="171"/>
      <c r="F15" s="171"/>
      <c r="G15" s="171"/>
    </row>
    <row r="16" spans="1:9" s="8" customFormat="1" ht="21">
      <c r="A16" s="8" t="s">
        <v>100</v>
      </c>
      <c r="E16" s="171"/>
      <c r="F16" s="171"/>
      <c r="G16" s="171"/>
    </row>
    <row r="17" spans="1:13" s="11" customFormat="1" ht="21">
      <c r="A17" s="186" t="s">
        <v>96</v>
      </c>
      <c r="B17" s="186"/>
      <c r="C17" s="186"/>
      <c r="D17" s="186"/>
      <c r="E17" s="186"/>
      <c r="F17" s="186"/>
    </row>
    <row r="18" spans="1:13" s="11" customFormat="1" ht="21">
      <c r="A18" s="186" t="s">
        <v>98</v>
      </c>
      <c r="B18" s="186"/>
      <c r="C18" s="186"/>
      <c r="D18" s="186"/>
      <c r="E18" s="186"/>
      <c r="F18" s="186"/>
    </row>
    <row r="19" spans="1:13" s="11" customFormat="1" ht="21">
      <c r="A19" s="186" t="s">
        <v>97</v>
      </c>
      <c r="B19" s="186"/>
      <c r="C19" s="186"/>
      <c r="D19" s="186"/>
      <c r="E19" s="186"/>
      <c r="F19" s="186"/>
    </row>
    <row r="20" spans="1:13" s="11" customFormat="1" ht="21">
      <c r="A20" s="186" t="s">
        <v>99</v>
      </c>
      <c r="B20" s="186"/>
      <c r="C20" s="186"/>
      <c r="D20" s="186"/>
      <c r="E20" s="186"/>
      <c r="F20" s="186"/>
    </row>
    <row r="21" spans="1:13" s="8" customFormat="1" ht="21">
      <c r="A21" s="176" t="s">
        <v>105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13" s="11" customFormat="1" ht="21">
      <c r="A22" s="177" t="s">
        <v>133</v>
      </c>
      <c r="B22" s="177"/>
      <c r="C22" s="177"/>
      <c r="D22" s="177"/>
      <c r="E22" s="177"/>
      <c r="F22" s="177"/>
    </row>
    <row r="23" spans="1:13" s="11" customFormat="1" ht="21">
      <c r="A23" s="177"/>
      <c r="B23" s="177" t="s">
        <v>134</v>
      </c>
      <c r="C23" s="177"/>
      <c r="D23" s="177"/>
      <c r="E23" s="177"/>
      <c r="F23" s="177"/>
    </row>
    <row r="24" spans="1:13" s="8" customFormat="1" ht="21">
      <c r="A24" s="15" t="s">
        <v>106</v>
      </c>
      <c r="B24" s="15"/>
      <c r="C24" s="15"/>
      <c r="D24" s="15"/>
      <c r="E24" s="15"/>
      <c r="F24" s="15"/>
    </row>
    <row r="25" spans="1:13" s="67" customFormat="1" ht="21">
      <c r="A25" s="183" t="s">
        <v>126</v>
      </c>
      <c r="B25" s="183"/>
      <c r="C25" s="183"/>
      <c r="D25" s="183"/>
      <c r="E25" s="183"/>
      <c r="F25" s="183"/>
    </row>
    <row r="26" spans="1:13" s="8" customFormat="1" ht="21">
      <c r="A26" s="67" t="s">
        <v>110</v>
      </c>
      <c r="B26" s="173"/>
      <c r="C26" s="173"/>
      <c r="D26" s="173"/>
      <c r="E26" s="173"/>
      <c r="F26" s="173"/>
      <c r="G26" s="173"/>
    </row>
    <row r="27" spans="1:13" s="8" customFormat="1" ht="21">
      <c r="A27" s="184" t="s">
        <v>111</v>
      </c>
      <c r="B27" s="185"/>
      <c r="C27" s="185"/>
      <c r="D27" s="185"/>
      <c r="E27" s="185"/>
      <c r="F27" s="185"/>
      <c r="G27" s="185"/>
    </row>
    <row r="28" spans="1:13" s="8" customFormat="1" ht="21">
      <c r="A28" s="8" t="s">
        <v>112</v>
      </c>
    </row>
    <row r="29" spans="1:13" s="8" customFormat="1" ht="21">
      <c r="A29" s="8" t="s">
        <v>114</v>
      </c>
    </row>
    <row r="30" spans="1:13" ht="21">
      <c r="A30" s="181" t="s">
        <v>108</v>
      </c>
      <c r="B30" s="181"/>
      <c r="C30" s="181"/>
      <c r="D30" s="181"/>
      <c r="E30" s="181"/>
      <c r="F30" s="181"/>
      <c r="G30" s="181"/>
    </row>
    <row r="31" spans="1:13" ht="21">
      <c r="A31" s="8"/>
      <c r="B31" s="8" t="s">
        <v>113</v>
      </c>
      <c r="C31" s="8"/>
      <c r="D31" s="8"/>
      <c r="E31" s="8"/>
      <c r="F31" s="8"/>
    </row>
    <row r="32" spans="1:13" ht="21">
      <c r="A32" s="8"/>
      <c r="B32" s="8" t="s">
        <v>115</v>
      </c>
      <c r="C32" s="8"/>
      <c r="D32" s="8"/>
      <c r="E32" s="8"/>
      <c r="F32" s="8"/>
    </row>
    <row r="33" spans="1:6" ht="21">
      <c r="A33" s="8"/>
      <c r="B33" s="8"/>
      <c r="C33" s="8"/>
      <c r="D33" s="8"/>
      <c r="E33" s="8"/>
      <c r="F33" s="8"/>
    </row>
    <row r="34" spans="1:6" ht="21">
      <c r="A34" s="8"/>
      <c r="B34" s="8"/>
      <c r="C34" s="8"/>
      <c r="D34" s="8"/>
      <c r="E34" s="8"/>
      <c r="F34" s="8"/>
    </row>
    <row r="35" spans="1:6" ht="21">
      <c r="A35" s="8"/>
      <c r="B35" s="8"/>
      <c r="C35" s="8"/>
      <c r="D35" s="8"/>
      <c r="E35" s="8"/>
      <c r="F35" s="8"/>
    </row>
    <row r="36" spans="1:6" ht="21">
      <c r="A36" s="8"/>
      <c r="B36" s="8"/>
      <c r="C36" s="8"/>
      <c r="D36" s="8"/>
      <c r="E36" s="8"/>
      <c r="F36" s="8"/>
    </row>
    <row r="37" spans="1:6" ht="21">
      <c r="A37" s="8"/>
      <c r="B37" s="8"/>
      <c r="C37" s="8"/>
      <c r="D37" s="8"/>
      <c r="E37" s="8"/>
      <c r="F37" s="8"/>
    </row>
    <row r="38" spans="1:6" ht="21">
      <c r="A38" s="8"/>
      <c r="B38" s="8"/>
      <c r="C38" s="8"/>
      <c r="D38" s="8"/>
      <c r="E38" s="8"/>
      <c r="F38" s="8"/>
    </row>
    <row r="39" spans="1:6" ht="21">
      <c r="A39" s="8"/>
      <c r="B39" s="8"/>
      <c r="C39" s="8"/>
      <c r="D39" s="8"/>
      <c r="E39" s="8"/>
      <c r="F39" s="8"/>
    </row>
    <row r="40" spans="1:6" ht="21">
      <c r="A40" s="8"/>
      <c r="B40" s="8"/>
      <c r="C40" s="8"/>
      <c r="D40" s="8"/>
      <c r="E40" s="8"/>
      <c r="F40" s="8"/>
    </row>
    <row r="41" spans="1:6" ht="21">
      <c r="A41" s="8"/>
      <c r="B41" s="8"/>
      <c r="C41" s="8"/>
      <c r="D41" s="8"/>
      <c r="E41" s="8"/>
      <c r="F41" s="8"/>
    </row>
  </sheetData>
  <mergeCells count="15">
    <mergeCell ref="A30:G30"/>
    <mergeCell ref="A7:F7"/>
    <mergeCell ref="A25:F25"/>
    <mergeCell ref="A27:G27"/>
    <mergeCell ref="A17:F17"/>
    <mergeCell ref="A18:F18"/>
    <mergeCell ref="A19:F19"/>
    <mergeCell ref="A20:F20"/>
    <mergeCell ref="A1:F1"/>
    <mergeCell ref="A2:F2"/>
    <mergeCell ref="A5:F5"/>
    <mergeCell ref="A8:F8"/>
    <mergeCell ref="A9:F9"/>
    <mergeCell ref="A3:F3"/>
    <mergeCell ref="A4:F4"/>
  </mergeCells>
  <pageMargins left="0.25" right="0" top="0.75" bottom="0.2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4</xdr:col>
                <xdr:colOff>314325</xdr:colOff>
                <xdr:row>22</xdr:row>
                <xdr:rowOff>95250</xdr:rowOff>
              </from>
              <to>
                <xdr:col>4</xdr:col>
                <xdr:colOff>447675</xdr:colOff>
                <xdr:row>22</xdr:row>
                <xdr:rowOff>228600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52"/>
  <sheetViews>
    <sheetView topLeftCell="A61" zoomScale="130" zoomScaleNormal="130" workbookViewId="0">
      <selection activeCell="A71" sqref="A71"/>
    </sheetView>
  </sheetViews>
  <sheetFormatPr defaultRowHeight="19.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7.5703125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2" spans="1:8" s="11" customFormat="1" ht="21">
      <c r="A2" s="187" t="s">
        <v>57</v>
      </c>
      <c r="B2" s="187"/>
      <c r="C2" s="187"/>
      <c r="D2" s="187"/>
      <c r="E2" s="187"/>
      <c r="F2" s="187"/>
      <c r="G2" s="187"/>
      <c r="H2" s="92"/>
    </row>
    <row r="3" spans="1:8" s="11" customFormat="1" ht="21">
      <c r="A3" s="90"/>
      <c r="B3" s="90"/>
      <c r="C3" s="90"/>
      <c r="D3" s="90"/>
      <c r="E3" s="90"/>
      <c r="F3" s="90"/>
      <c r="G3" s="90"/>
      <c r="H3" s="92"/>
    </row>
    <row r="4" spans="1:8" s="18" customFormat="1" ht="23.25">
      <c r="A4" s="179" t="s">
        <v>2</v>
      </c>
      <c r="B4" s="179"/>
      <c r="C4" s="179"/>
      <c r="D4" s="179"/>
      <c r="E4" s="179"/>
      <c r="F4" s="179"/>
      <c r="G4" s="179"/>
      <c r="H4" s="17"/>
    </row>
    <row r="5" spans="1:8" s="18" customFormat="1" ht="23.25">
      <c r="A5" s="179" t="s">
        <v>76</v>
      </c>
      <c r="B5" s="179"/>
      <c r="C5" s="179"/>
      <c r="D5" s="179"/>
      <c r="E5" s="179"/>
      <c r="F5" s="179"/>
      <c r="G5" s="179"/>
      <c r="H5" s="17"/>
    </row>
    <row r="6" spans="1:8" s="18" customFormat="1" ht="23.25">
      <c r="A6" s="182" t="s">
        <v>77</v>
      </c>
      <c r="B6" s="182"/>
      <c r="C6" s="182"/>
      <c r="D6" s="182"/>
      <c r="E6" s="182"/>
      <c r="F6" s="182"/>
      <c r="G6" s="182"/>
      <c r="H6" s="17"/>
    </row>
    <row r="7" spans="1:8">
      <c r="A7" s="189"/>
      <c r="B7" s="189"/>
      <c r="C7" s="189"/>
      <c r="D7" s="189"/>
      <c r="E7" s="189"/>
      <c r="F7" s="189"/>
      <c r="G7" s="189"/>
    </row>
    <row r="8" spans="1:8" s="8" customFormat="1" ht="21">
      <c r="A8" s="9" t="s">
        <v>37</v>
      </c>
      <c r="E8" s="78"/>
      <c r="F8" s="78"/>
      <c r="G8" s="78"/>
    </row>
    <row r="9" spans="1:8" s="8" customFormat="1" ht="21">
      <c r="E9" s="78"/>
      <c r="F9" s="78"/>
      <c r="G9" s="78"/>
    </row>
    <row r="10" spans="1:8" s="8" customFormat="1" ht="21">
      <c r="A10" s="19" t="s">
        <v>38</v>
      </c>
      <c r="E10" s="78"/>
      <c r="F10" s="78"/>
      <c r="G10" s="78"/>
    </row>
    <row r="11" spans="1:8" ht="20.25" thickBot="1">
      <c r="A11" s="3"/>
      <c r="B11" s="86"/>
      <c r="C11" s="86"/>
      <c r="D11" s="86"/>
      <c r="E11" s="87"/>
      <c r="F11" s="87"/>
    </row>
    <row r="12" spans="1:8" s="8" customFormat="1" ht="22.5" thickTop="1" thickBot="1">
      <c r="A12" s="19"/>
      <c r="B12" s="188" t="s">
        <v>3</v>
      </c>
      <c r="C12" s="188"/>
      <c r="D12" s="188"/>
      <c r="E12" s="85" t="s">
        <v>4</v>
      </c>
      <c r="F12" s="85" t="s">
        <v>5</v>
      </c>
      <c r="G12" s="78"/>
    </row>
    <row r="13" spans="1:8" s="8" customFormat="1" ht="21.75" thickTop="1">
      <c r="A13" s="19"/>
      <c r="B13" s="196" t="s">
        <v>42</v>
      </c>
      <c r="C13" s="197"/>
      <c r="D13" s="198"/>
      <c r="E13" s="83">
        <f>คีย์ข้อมูล!C35</f>
        <v>19</v>
      </c>
      <c r="F13" s="84">
        <f>E13*100/E$15</f>
        <v>65.517241379310349</v>
      </c>
      <c r="G13" s="78"/>
    </row>
    <row r="14" spans="1:8" s="8" customFormat="1" ht="21">
      <c r="A14" s="19"/>
      <c r="B14" s="196" t="s">
        <v>62</v>
      </c>
      <c r="C14" s="197"/>
      <c r="D14" s="198"/>
      <c r="E14" s="83">
        <f>คีย์ข้อมูล!C36</f>
        <v>10</v>
      </c>
      <c r="F14" s="84">
        <f>E14*100/E$15</f>
        <v>34.482758620689658</v>
      </c>
      <c r="G14" s="149"/>
    </row>
    <row r="15" spans="1:8" s="8" customFormat="1" ht="21.75" thickBot="1">
      <c r="A15" s="19"/>
      <c r="B15" s="199" t="s">
        <v>6</v>
      </c>
      <c r="C15" s="199"/>
      <c r="D15" s="199"/>
      <c r="E15" s="25">
        <f>SUM(E13:E14)</f>
        <v>29</v>
      </c>
      <c r="F15" s="61">
        <f>E15*100/E$15</f>
        <v>100</v>
      </c>
    </row>
    <row r="16" spans="1:8" s="8" customFormat="1" ht="21.75" thickTop="1">
      <c r="A16" s="19"/>
      <c r="B16" s="21"/>
      <c r="C16" s="21"/>
      <c r="D16" s="21"/>
      <c r="E16" s="22"/>
      <c r="F16" s="23"/>
    </row>
    <row r="17" spans="1:7" s="8" customFormat="1" ht="21">
      <c r="A17" s="19"/>
      <c r="B17" s="8" t="s">
        <v>78</v>
      </c>
      <c r="E17" s="78"/>
      <c r="F17" s="78"/>
    </row>
    <row r="18" spans="1:7" s="8" customFormat="1" ht="21">
      <c r="A18" s="8" t="s">
        <v>95</v>
      </c>
      <c r="E18" s="149"/>
      <c r="F18" s="149"/>
      <c r="G18" s="149"/>
    </row>
    <row r="19" spans="1:7" s="11" customFormat="1" ht="21">
      <c r="A19" s="79"/>
      <c r="B19" s="79"/>
      <c r="C19" s="79"/>
      <c r="D19" s="79"/>
      <c r="E19" s="79"/>
      <c r="F19" s="79"/>
      <c r="G19" s="79"/>
    </row>
    <row r="20" spans="1:7" s="8" customFormat="1" ht="21">
      <c r="A20" s="19" t="s">
        <v>43</v>
      </c>
      <c r="E20" s="78"/>
      <c r="F20" s="78"/>
      <c r="G20" s="78"/>
    </row>
    <row r="21" spans="1:7" ht="20.25" thickBot="1">
      <c r="C21" s="4"/>
      <c r="D21" s="4"/>
      <c r="E21" s="5"/>
      <c r="G21" s="1"/>
    </row>
    <row r="22" spans="1:7" ht="22.5" thickTop="1" thickBot="1">
      <c r="B22" s="200" t="s">
        <v>44</v>
      </c>
      <c r="C22" s="200"/>
      <c r="D22" s="200"/>
      <c r="E22" s="154" t="s">
        <v>4</v>
      </c>
      <c r="F22" s="153" t="s">
        <v>5</v>
      </c>
      <c r="G22" s="1"/>
    </row>
    <row r="23" spans="1:7" ht="21.75" thickTop="1">
      <c r="B23" s="201" t="s">
        <v>55</v>
      </c>
      <c r="C23" s="202"/>
      <c r="D23" s="203"/>
      <c r="E23" s="165">
        <f>คีย์ข้อมูล!C40</f>
        <v>17</v>
      </c>
      <c r="F23" s="84">
        <f>E23*100/E$28</f>
        <v>58.620689655172413</v>
      </c>
      <c r="G23" s="1"/>
    </row>
    <row r="24" spans="1:7" ht="21">
      <c r="B24" s="193" t="s">
        <v>67</v>
      </c>
      <c r="C24" s="194"/>
      <c r="D24" s="195"/>
      <c r="E24" s="164">
        <f>คีย์ข้อมูล!C39</f>
        <v>6</v>
      </c>
      <c r="F24" s="84">
        <f t="shared" ref="F24:F28" si="0">E24*100/E$28</f>
        <v>20.689655172413794</v>
      </c>
      <c r="G24" s="1"/>
    </row>
    <row r="25" spans="1:7" ht="21">
      <c r="B25" s="193" t="s">
        <v>127</v>
      </c>
      <c r="C25" s="194"/>
      <c r="D25" s="195"/>
      <c r="E25" s="164">
        <f>คีย์ข้อมูล!C41</f>
        <v>2</v>
      </c>
      <c r="F25" s="84">
        <f t="shared" si="0"/>
        <v>6.8965517241379306</v>
      </c>
      <c r="G25" s="1"/>
    </row>
    <row r="26" spans="1:7" ht="21">
      <c r="B26" s="201" t="s">
        <v>74</v>
      </c>
      <c r="C26" s="202" t="s">
        <v>74</v>
      </c>
      <c r="D26" s="203" t="s">
        <v>74</v>
      </c>
      <c r="E26" s="163">
        <f>คีย์ข้อมูล!C42</f>
        <v>1</v>
      </c>
      <c r="F26" s="84">
        <f t="shared" si="0"/>
        <v>3.4482758620689653</v>
      </c>
      <c r="G26" s="1"/>
    </row>
    <row r="27" spans="1:7" ht="21">
      <c r="B27" s="193" t="s">
        <v>33</v>
      </c>
      <c r="C27" s="194" t="s">
        <v>33</v>
      </c>
      <c r="D27" s="195" t="s">
        <v>33</v>
      </c>
      <c r="E27" s="24">
        <f>คีย์ข้อมูล!C43</f>
        <v>3</v>
      </c>
      <c r="F27" s="20">
        <f t="shared" si="0"/>
        <v>10.344827586206897</v>
      </c>
      <c r="G27" s="1"/>
    </row>
    <row r="28" spans="1:7" ht="21.75" thickBot="1">
      <c r="B28" s="190" t="s">
        <v>6</v>
      </c>
      <c r="C28" s="191"/>
      <c r="D28" s="192"/>
      <c r="E28" s="166">
        <f>SUM(E23:E27)</f>
        <v>29</v>
      </c>
      <c r="F28" s="167">
        <f t="shared" si="0"/>
        <v>100</v>
      </c>
      <c r="G28" s="1"/>
    </row>
    <row r="29" spans="1:7" ht="20.25" thickTop="1">
      <c r="C29" s="4"/>
      <c r="D29" s="4"/>
      <c r="E29" s="5"/>
      <c r="G29" s="1"/>
    </row>
    <row r="30" spans="1:7" s="8" customFormat="1" ht="21">
      <c r="A30" s="15"/>
      <c r="B30" s="8" t="s">
        <v>53</v>
      </c>
      <c r="E30" s="80"/>
      <c r="F30" s="80"/>
      <c r="G30" s="80"/>
    </row>
    <row r="31" spans="1:7" s="8" customFormat="1" ht="21">
      <c r="A31" s="8" t="s">
        <v>79</v>
      </c>
      <c r="E31" s="80"/>
      <c r="F31" s="80"/>
      <c r="G31" s="80"/>
    </row>
    <row r="32" spans="1:7" s="8" customFormat="1" ht="21">
      <c r="A32" s="8" t="s">
        <v>128</v>
      </c>
      <c r="C32" s="10"/>
      <c r="D32" s="10"/>
      <c r="E32" s="42"/>
      <c r="F32" s="149"/>
    </row>
    <row r="33" spans="1:8">
      <c r="C33" s="4"/>
      <c r="D33" s="4"/>
      <c r="E33" s="5"/>
      <c r="G33" s="1"/>
    </row>
    <row r="34" spans="1:8">
      <c r="C34" s="4" t="s">
        <v>52</v>
      </c>
      <c r="D34" s="4"/>
      <c r="E34" s="5"/>
      <c r="G34" s="1"/>
    </row>
    <row r="35" spans="1:8">
      <c r="C35" s="4"/>
      <c r="D35" s="4"/>
      <c r="E35" s="5"/>
      <c r="G35" s="1"/>
    </row>
    <row r="36" spans="1:8">
      <c r="C36" s="4"/>
      <c r="D36" s="4"/>
      <c r="E36" s="5"/>
      <c r="G36" s="1"/>
    </row>
    <row r="37" spans="1:8">
      <c r="A37" s="82"/>
      <c r="B37" s="82"/>
      <c r="C37" s="82"/>
      <c r="D37" s="82"/>
      <c r="E37" s="82"/>
      <c r="F37" s="82"/>
      <c r="G37" s="82"/>
      <c r="H37" s="6"/>
    </row>
    <row r="38" spans="1:8" ht="21">
      <c r="A38" s="187" t="s">
        <v>58</v>
      </c>
      <c r="B38" s="187"/>
      <c r="C38" s="187"/>
      <c r="D38" s="187"/>
      <c r="E38" s="187"/>
      <c r="F38" s="187"/>
      <c r="G38" s="187"/>
      <c r="H38" s="6"/>
    </row>
    <row r="39" spans="1:8" ht="21">
      <c r="A39" s="90"/>
      <c r="B39" s="90"/>
      <c r="C39" s="90"/>
      <c r="D39" s="90"/>
      <c r="E39" s="90"/>
      <c r="F39" s="90"/>
      <c r="G39" s="90"/>
      <c r="H39" s="6"/>
    </row>
    <row r="40" spans="1:8" s="8" customFormat="1" ht="21">
      <c r="A40" s="19" t="s">
        <v>45</v>
      </c>
      <c r="E40" s="78"/>
      <c r="F40" s="78"/>
    </row>
    <row r="41" spans="1:8" s="8" customFormat="1" ht="21">
      <c r="A41" s="19"/>
      <c r="B41" s="8" t="s">
        <v>41</v>
      </c>
      <c r="E41" s="78"/>
      <c r="F41" s="78"/>
    </row>
    <row r="42" spans="1:8" ht="20.25" thickBot="1">
      <c r="G42" s="1"/>
    </row>
    <row r="43" spans="1:8" s="8" customFormat="1" ht="22.5" thickTop="1" thickBot="1">
      <c r="B43" s="200" t="s">
        <v>7</v>
      </c>
      <c r="C43" s="200"/>
      <c r="D43" s="200"/>
      <c r="E43" s="88" t="s">
        <v>4</v>
      </c>
      <c r="F43" s="88" t="s">
        <v>5</v>
      </c>
    </row>
    <row r="44" spans="1:8" s="8" customFormat="1" ht="21.75" thickTop="1">
      <c r="B44" s="221" t="s">
        <v>8</v>
      </c>
      <c r="C44" s="222"/>
      <c r="D44" s="223"/>
      <c r="E44" s="89">
        <f>คีย์ข้อมูล!E31</f>
        <v>25</v>
      </c>
      <c r="F44" s="20">
        <f>E44*100/E$49</f>
        <v>69.444444444444443</v>
      </c>
    </row>
    <row r="45" spans="1:8" s="8" customFormat="1" ht="21">
      <c r="B45" s="220" t="s">
        <v>50</v>
      </c>
      <c r="C45" s="220"/>
      <c r="D45" s="220"/>
      <c r="E45" s="24">
        <f>คีย์ข้อมูล!D31</f>
        <v>6</v>
      </c>
      <c r="F45" s="20">
        <f t="shared" ref="F45:F49" si="1">E45*100/E$49</f>
        <v>16.666666666666668</v>
      </c>
    </row>
    <row r="46" spans="1:8" s="8" customFormat="1" ht="21">
      <c r="B46" s="150" t="s">
        <v>63</v>
      </c>
      <c r="C46" s="151"/>
      <c r="D46" s="152"/>
      <c r="E46" s="24">
        <f>คีย์ข้อมูล!F31</f>
        <v>3</v>
      </c>
      <c r="F46" s="20">
        <f t="shared" si="1"/>
        <v>8.3333333333333339</v>
      </c>
    </row>
    <row r="47" spans="1:8" s="8" customFormat="1" ht="21">
      <c r="B47" s="221" t="s">
        <v>51</v>
      </c>
      <c r="C47" s="222"/>
      <c r="D47" s="223"/>
      <c r="E47" s="24">
        <f>คีย์ข้อมูล!G31</f>
        <v>1</v>
      </c>
      <c r="F47" s="20">
        <f t="shared" si="1"/>
        <v>2.7777777777777777</v>
      </c>
    </row>
    <row r="48" spans="1:8" s="8" customFormat="1" ht="21">
      <c r="B48" s="220" t="s">
        <v>72</v>
      </c>
      <c r="C48" s="220"/>
      <c r="D48" s="220"/>
      <c r="E48" s="24">
        <f>คีย์ข้อมูล!H31</f>
        <v>1</v>
      </c>
      <c r="F48" s="20">
        <f t="shared" si="1"/>
        <v>2.7777777777777777</v>
      </c>
    </row>
    <row r="49" spans="1:8" s="8" customFormat="1" ht="21.75" thickBot="1">
      <c r="B49" s="190" t="s">
        <v>6</v>
      </c>
      <c r="C49" s="191"/>
      <c r="D49" s="192"/>
      <c r="E49" s="166">
        <f>SUM(E44:E48)</f>
        <v>36</v>
      </c>
      <c r="F49" s="167">
        <f t="shared" si="1"/>
        <v>100</v>
      </c>
    </row>
    <row r="50" spans="1:8" s="8" customFormat="1" ht="21.75" thickTop="1">
      <c r="E50" s="78"/>
      <c r="F50" s="78"/>
      <c r="G50" s="78"/>
    </row>
    <row r="51" spans="1:8" s="8" customFormat="1" ht="21">
      <c r="A51" s="15"/>
      <c r="B51" s="8" t="s">
        <v>60</v>
      </c>
      <c r="E51" s="78"/>
      <c r="F51" s="78"/>
      <c r="G51" s="78"/>
    </row>
    <row r="52" spans="1:8" s="8" customFormat="1" ht="21">
      <c r="A52" s="8" t="s">
        <v>80</v>
      </c>
      <c r="E52" s="78"/>
      <c r="F52" s="78"/>
      <c r="G52" s="78"/>
    </row>
    <row r="53" spans="1:8" s="8" customFormat="1" ht="21">
      <c r="A53" s="8" t="s">
        <v>81</v>
      </c>
      <c r="E53" s="78"/>
      <c r="F53" s="78"/>
      <c r="G53" s="78"/>
    </row>
    <row r="54" spans="1:8" s="8" customFormat="1" ht="21">
      <c r="A54" s="93"/>
      <c r="B54" s="93"/>
      <c r="C54" s="93"/>
      <c r="D54" s="93"/>
      <c r="E54" s="93"/>
      <c r="F54" s="93"/>
      <c r="G54" s="93"/>
    </row>
    <row r="55" spans="1:8" s="8" customFormat="1" ht="21">
      <c r="A55" s="9" t="s">
        <v>39</v>
      </c>
      <c r="E55" s="78"/>
      <c r="F55" s="78"/>
      <c r="G55" s="78"/>
    </row>
    <row r="56" spans="1:8" s="15" customFormat="1" ht="21">
      <c r="A56" s="60" t="s">
        <v>129</v>
      </c>
      <c r="E56" s="78"/>
      <c r="F56" s="78"/>
      <c r="G56" s="78"/>
    </row>
    <row r="57" spans="1:8" s="8" customFormat="1" ht="21.75" thickBot="1">
      <c r="E57" s="73"/>
      <c r="F57" s="73"/>
      <c r="G57" s="73"/>
    </row>
    <row r="58" spans="1:8" s="8" customFormat="1" ht="21.75" thickTop="1">
      <c r="A58" s="224" t="s">
        <v>9</v>
      </c>
      <c r="B58" s="225"/>
      <c r="C58" s="225"/>
      <c r="D58" s="226"/>
      <c r="E58" s="251"/>
      <c r="F58" s="249" t="s">
        <v>10</v>
      </c>
      <c r="G58" s="249" t="s">
        <v>11</v>
      </c>
    </row>
    <row r="59" spans="1:8" s="8" customFormat="1" ht="21.75" thickBot="1">
      <c r="A59" s="227"/>
      <c r="B59" s="228"/>
      <c r="C59" s="228"/>
      <c r="D59" s="229"/>
      <c r="E59" s="252"/>
      <c r="F59" s="250"/>
      <c r="G59" s="250"/>
    </row>
    <row r="60" spans="1:8" s="8" customFormat="1" ht="21.75" thickTop="1">
      <c r="A60" s="26" t="s">
        <v>27</v>
      </c>
      <c r="B60" s="27"/>
      <c r="C60" s="27"/>
      <c r="D60" s="28"/>
      <c r="E60" s="72"/>
      <c r="F60" s="21"/>
      <c r="G60" s="72"/>
      <c r="H60" s="10"/>
    </row>
    <row r="61" spans="1:8" s="8" customFormat="1" ht="21" customHeight="1">
      <c r="A61" s="233" t="s">
        <v>82</v>
      </c>
      <c r="B61" s="234"/>
      <c r="C61" s="234"/>
      <c r="D61" s="235"/>
      <c r="E61" s="30">
        <f>คีย์ข้อมูล!S31</f>
        <v>2.896551724137931</v>
      </c>
      <c r="F61" s="30">
        <f>คีย์ข้อมูล!S32</f>
        <v>1.2054882705540313</v>
      </c>
      <c r="G61" s="31" t="str">
        <f>IF(E61&gt;4.5,"มากที่สุด",IF(E61&gt;3.5,"มาก",IF(E61&gt;2.5,"ปานกลาง",IF(E61&gt;1.5,"น้อย",IF(E61&lt;=1.5,"น้อยที่สุด")))))</f>
        <v>ปานกลาง</v>
      </c>
    </row>
    <row r="62" spans="1:8" s="8" customFormat="1" ht="21" customHeight="1">
      <c r="A62" s="213" t="s">
        <v>83</v>
      </c>
      <c r="B62" s="214"/>
      <c r="C62" s="214"/>
      <c r="D62" s="215"/>
      <c r="E62" s="30">
        <f>คีย์ข้อมูล!T31</f>
        <v>3.0689655172413794</v>
      </c>
      <c r="F62" s="30">
        <f>คีย์ข้อมูล!T32</f>
        <v>1.162848549368521</v>
      </c>
      <c r="G62" s="31" t="str">
        <f t="shared" ref="G62:G63" si="2">IF(E62&gt;4.5,"มากที่สุด",IF(E62&gt;3.5,"มาก",IF(E62&gt;2.5,"ปานกลาง",IF(E62&gt;1.5,"น้อย",IF(E62&lt;=1.5,"น้อยที่สุด")))))</f>
        <v>ปานกลาง</v>
      </c>
    </row>
    <row r="63" spans="1:8" s="8" customFormat="1" ht="21.75" thickBot="1">
      <c r="A63" s="230" t="s">
        <v>28</v>
      </c>
      <c r="B63" s="231"/>
      <c r="C63" s="231"/>
      <c r="D63" s="232"/>
      <c r="E63" s="32">
        <f>AVERAGE(E61:E62)</f>
        <v>2.9827586206896552</v>
      </c>
      <c r="F63" s="33">
        <f>คีย์ข้อมูล!T33</f>
        <v>1.1771416363131175</v>
      </c>
      <c r="G63" s="34" t="str">
        <f t="shared" si="2"/>
        <v>ปานกลาง</v>
      </c>
    </row>
    <row r="64" spans="1:8" s="8" customFormat="1" ht="21.75" thickTop="1">
      <c r="A64" s="35" t="s">
        <v>29</v>
      </c>
      <c r="B64" s="36"/>
      <c r="C64" s="36"/>
      <c r="D64" s="37"/>
      <c r="E64" s="38"/>
      <c r="F64" s="38"/>
      <c r="G64" s="37"/>
    </row>
    <row r="65" spans="1:9" s="8" customFormat="1" ht="21">
      <c r="A65" s="39" t="s">
        <v>84</v>
      </c>
      <c r="B65" s="39"/>
      <c r="C65" s="39"/>
      <c r="D65" s="39"/>
      <c r="E65" s="29">
        <f>คีย์ข้อมูล!U31</f>
        <v>4.3793103448275863</v>
      </c>
      <c r="F65" s="29">
        <f>คีย์ข้อมูล!U32</f>
        <v>0.67685159290477603</v>
      </c>
      <c r="G65" s="12" t="str">
        <f>IF(E65&gt;4.5,"มากที่สุด",IF(E65&gt;3.5,"มาก",IF(E65&gt;2.5,"ปานกลาง",IF(E65&gt;1.5,"น้อย",IF(E65&lt;=1.5,"น้อยที่สุด")))))</f>
        <v>มาก</v>
      </c>
    </row>
    <row r="66" spans="1:9" s="8" customFormat="1" ht="21" customHeight="1">
      <c r="A66" s="213" t="s">
        <v>85</v>
      </c>
      <c r="B66" s="214"/>
      <c r="C66" s="214"/>
      <c r="D66" s="215"/>
      <c r="E66" s="29">
        <f>คีย์ข้อมูล!V31</f>
        <v>4.3448275862068968</v>
      </c>
      <c r="F66" s="29">
        <f>คีย์ข้อมูล!V32</f>
        <v>0.72090528746676386</v>
      </c>
      <c r="G66" s="12" t="str">
        <f t="shared" ref="G66:G67" si="3">IF(E66&gt;4.5,"มากที่สุด",IF(E66&gt;3.5,"มาก",IF(E66&gt;2.5,"ปานกลาง",IF(E66&gt;1.5,"น้อย",IF(E66&lt;=1.5,"น้อยที่สุด")))))</f>
        <v>มาก</v>
      </c>
    </row>
    <row r="67" spans="1:9" s="8" customFormat="1" ht="21.75" thickBot="1">
      <c r="A67" s="230" t="s">
        <v>28</v>
      </c>
      <c r="B67" s="231"/>
      <c r="C67" s="231"/>
      <c r="D67" s="232"/>
      <c r="E67" s="33">
        <f>คีย์ข้อมูล!V34</f>
        <v>4.3620689655172411</v>
      </c>
      <c r="F67" s="40">
        <f>คีย์ข้อมูล!V33</f>
        <v>0.6932829568929334</v>
      </c>
      <c r="G67" s="34" t="str">
        <f t="shared" si="3"/>
        <v>มาก</v>
      </c>
      <c r="I67" s="41"/>
    </row>
    <row r="68" spans="1:9" s="8" customFormat="1" ht="16.5" customHeight="1" thickTop="1">
      <c r="A68" s="10"/>
      <c r="B68" s="10"/>
      <c r="C68" s="10"/>
      <c r="D68" s="10"/>
      <c r="E68" s="91"/>
      <c r="F68" s="42"/>
      <c r="G68" s="42"/>
    </row>
    <row r="69" spans="1:9" s="8" customFormat="1" ht="21">
      <c r="A69" s="15"/>
      <c r="B69" s="15" t="s">
        <v>54</v>
      </c>
      <c r="C69" s="15"/>
      <c r="D69" s="15"/>
      <c r="E69" s="15"/>
      <c r="F69" s="15"/>
      <c r="G69" s="15"/>
      <c r="H69" s="15"/>
      <c r="I69" s="15"/>
    </row>
    <row r="70" spans="1:9" s="8" customFormat="1" ht="21">
      <c r="A70" s="15" t="s">
        <v>86</v>
      </c>
      <c r="B70" s="15"/>
      <c r="C70" s="15"/>
      <c r="D70" s="15"/>
      <c r="E70" s="15"/>
      <c r="F70" s="15"/>
      <c r="G70" s="15"/>
      <c r="H70" s="15"/>
      <c r="I70" s="15"/>
    </row>
    <row r="71" spans="1:9" s="8" customFormat="1" ht="21">
      <c r="A71" s="15" t="s">
        <v>87</v>
      </c>
      <c r="B71" s="15"/>
      <c r="C71" s="15"/>
      <c r="D71" s="15"/>
      <c r="E71" s="15"/>
      <c r="F71" s="15"/>
      <c r="G71" s="15"/>
      <c r="H71" s="15"/>
      <c r="I71" s="15"/>
    </row>
    <row r="72" spans="1:9" s="8" customFormat="1" ht="21">
      <c r="A72" s="15"/>
      <c r="B72" s="15"/>
      <c r="C72" s="15"/>
      <c r="D72" s="15"/>
      <c r="E72" s="15"/>
      <c r="F72" s="15"/>
      <c r="G72" s="15"/>
      <c r="H72" s="15"/>
      <c r="I72" s="15"/>
    </row>
    <row r="73" spans="1:9" s="8" customFormat="1" ht="21">
      <c r="A73" s="15"/>
      <c r="B73" s="15"/>
      <c r="C73" s="15"/>
      <c r="D73" s="15"/>
      <c r="E73" s="15"/>
      <c r="F73" s="15"/>
      <c r="G73" s="15"/>
      <c r="H73" s="15"/>
      <c r="I73" s="15"/>
    </row>
    <row r="74" spans="1:9" s="8" customFormat="1" ht="21">
      <c r="A74" s="187" t="s">
        <v>59</v>
      </c>
      <c r="B74" s="187"/>
      <c r="C74" s="187"/>
      <c r="D74" s="187"/>
      <c r="E74" s="187"/>
      <c r="F74" s="187"/>
      <c r="G74" s="187"/>
    </row>
    <row r="75" spans="1:9" s="8" customFormat="1" ht="21">
      <c r="A75" s="93"/>
      <c r="B75" s="93"/>
      <c r="C75" s="93"/>
      <c r="D75" s="93"/>
      <c r="E75" s="93"/>
      <c r="F75" s="93"/>
      <c r="G75" s="93"/>
    </row>
    <row r="76" spans="1:9" s="11" customFormat="1" ht="21">
      <c r="A76" s="43" t="s">
        <v>130</v>
      </c>
      <c r="E76" s="13"/>
      <c r="F76" s="13"/>
      <c r="G76" s="13"/>
    </row>
    <row r="77" spans="1:9" s="11" customFormat="1" ht="21.75" thickBot="1">
      <c r="A77" s="43"/>
      <c r="E77" s="74"/>
      <c r="F77" s="74"/>
      <c r="G77" s="74"/>
    </row>
    <row r="78" spans="1:9" s="11" customFormat="1" ht="21.75" thickTop="1">
      <c r="A78" s="236" t="s">
        <v>9</v>
      </c>
      <c r="B78" s="237"/>
      <c r="C78" s="237"/>
      <c r="D78" s="238"/>
      <c r="E78" s="242"/>
      <c r="F78" s="244" t="s">
        <v>10</v>
      </c>
      <c r="G78" s="244" t="s">
        <v>11</v>
      </c>
    </row>
    <row r="79" spans="1:9" s="11" customFormat="1" ht="19.5" customHeight="1" thickBot="1">
      <c r="A79" s="239"/>
      <c r="B79" s="240"/>
      <c r="C79" s="240"/>
      <c r="D79" s="241"/>
      <c r="E79" s="243"/>
      <c r="F79" s="245"/>
      <c r="G79" s="245"/>
    </row>
    <row r="80" spans="1:9" s="11" customFormat="1" ht="21.75" thickTop="1">
      <c r="A80" s="246" t="s">
        <v>12</v>
      </c>
      <c r="B80" s="247"/>
      <c r="C80" s="247"/>
      <c r="D80" s="248"/>
      <c r="E80" s="75"/>
      <c r="F80" s="76"/>
      <c r="G80" s="76"/>
    </row>
    <row r="81" spans="1:9" s="11" customFormat="1" ht="21">
      <c r="A81" s="204" t="s">
        <v>13</v>
      </c>
      <c r="B81" s="205"/>
      <c r="C81" s="205"/>
      <c r="D81" s="206"/>
      <c r="E81" s="44">
        <f>คีย์ข้อมูล!I31</f>
        <v>4.7241379310344831</v>
      </c>
      <c r="F81" s="44">
        <f>คีย์ข้อมูล!I32</f>
        <v>0.45485882614734213</v>
      </c>
      <c r="G81" s="45" t="str">
        <f>IF(E81&gt;4.5,"มากที่สุด",IF(E81&gt;3.5,"มาก",IF(E81&gt;2.5,"ปานกลาง",IF(E81&gt;1.5,"น้อย",IF(E81&lt;=1.5,"น้อยที่สุด")))))</f>
        <v>มากที่สุด</v>
      </c>
    </row>
    <row r="82" spans="1:9" s="11" customFormat="1" ht="21">
      <c r="A82" s="46" t="s">
        <v>88</v>
      </c>
      <c r="B82" s="46"/>
      <c r="C82" s="46"/>
      <c r="D82" s="46"/>
      <c r="E82" s="44">
        <f>คีย์ข้อมูล!J31</f>
        <v>4.6206896551724137</v>
      </c>
      <c r="F82" s="44">
        <f>คีย์ข้อมูล!J32</f>
        <v>0.56148992507487594</v>
      </c>
      <c r="G82" s="45" t="str">
        <f>IF(E82&gt;4.5,"มากที่สุด",IF(E82&gt;3.5,"มาก",IF(E82&gt;2.5,"ปานกลาง",IF(E82&gt;1.5,"น้อย",IF(E82&lt;=1.5,"น้อยที่สุด")))))</f>
        <v>มากที่สุด</v>
      </c>
    </row>
    <row r="83" spans="1:9" s="11" customFormat="1" ht="21">
      <c r="A83" s="46" t="s">
        <v>89</v>
      </c>
      <c r="B83" s="46"/>
      <c r="C83" s="46"/>
      <c r="D83" s="46"/>
      <c r="E83" s="44">
        <f>คีย์ข้อมูล!K31</f>
        <v>4.5172413793103452</v>
      </c>
      <c r="F83" s="44">
        <f>คีย์ข้อมูล!K32</f>
        <v>0.57449913932376417</v>
      </c>
      <c r="G83" s="45" t="str">
        <f t="shared" ref="G83:G99" si="4">IF(E83&gt;4.5,"มากที่สุด",IF(E83&gt;3.5,"มาก",IF(E83&gt;2.5,"ปานกลาง",IF(E83&gt;1.5,"น้อย",IF(E83&lt;=1.5,"น้อยที่สุด")))))</f>
        <v>มากที่สุด</v>
      </c>
    </row>
    <row r="84" spans="1:9" s="11" customFormat="1" ht="21">
      <c r="A84" s="209" t="s">
        <v>14</v>
      </c>
      <c r="B84" s="210"/>
      <c r="C84" s="210"/>
      <c r="D84" s="211"/>
      <c r="E84" s="47">
        <f>คีย์ข้อมูล!K34</f>
        <v>4.6206896551724137</v>
      </c>
      <c r="F84" s="47">
        <f>คีย์ข้อมูล!K33</f>
        <v>0.53355715699019768</v>
      </c>
      <c r="G84" s="48" t="str">
        <f>IF(E84&gt;4.5,"มากที่สุด",IF(E84&gt;3.5,"มาก",IF(E84&gt;2.5,"ปานกลาง",IF(E84&gt;1.5,"น้อย",IF(E84&lt;=1.5,"น้อยที่สุด")))))</f>
        <v>มากที่สุด</v>
      </c>
      <c r="I84" s="49"/>
    </row>
    <row r="85" spans="1:9" s="11" customFormat="1" ht="21">
      <c r="A85" s="204" t="s">
        <v>15</v>
      </c>
      <c r="B85" s="205"/>
      <c r="C85" s="205"/>
      <c r="D85" s="206"/>
      <c r="E85" s="45"/>
      <c r="F85" s="45"/>
      <c r="G85" s="45"/>
    </row>
    <row r="86" spans="1:9" s="11" customFormat="1" ht="21">
      <c r="A86" s="46" t="s">
        <v>16</v>
      </c>
      <c r="B86" s="46"/>
      <c r="C86" s="46"/>
      <c r="D86" s="46"/>
      <c r="E86" s="44">
        <f>คีย์ข้อมูล!L31</f>
        <v>4.7241379310344831</v>
      </c>
      <c r="F86" s="44">
        <f>คีย์ข้อมูล!L32</f>
        <v>0.45485882614734208</v>
      </c>
      <c r="G86" s="45" t="str">
        <f t="shared" si="4"/>
        <v>มากที่สุด</v>
      </c>
    </row>
    <row r="87" spans="1:9" s="11" customFormat="1" ht="21">
      <c r="A87" s="204" t="s">
        <v>17</v>
      </c>
      <c r="B87" s="205"/>
      <c r="C87" s="205"/>
      <c r="D87" s="206"/>
      <c r="E87" s="44">
        <f>คีย์ข้อมูล!M31</f>
        <v>4.6551724137931032</v>
      </c>
      <c r="F87" s="44">
        <f>คีย์ข้อมูล!M32</f>
        <v>0.48372528131497494</v>
      </c>
      <c r="G87" s="45" t="str">
        <f>IF(E87&gt;4.5,"มากที่สุด",IF(E87&gt;3.5,"มาก",IF(E87&gt;2.5,"ปานกลาง",IF(E87&gt;1.5,"น้อย",IF(E87&lt;=1.5,"น้อยที่สุด")))))</f>
        <v>มากที่สุด</v>
      </c>
    </row>
    <row r="88" spans="1:9" s="11" customFormat="1" ht="21">
      <c r="A88" s="209" t="s">
        <v>35</v>
      </c>
      <c r="B88" s="210"/>
      <c r="C88" s="210"/>
      <c r="D88" s="211"/>
      <c r="E88" s="50">
        <f>คีย์ข้อมูล!M34</f>
        <v>4.6896551724137927</v>
      </c>
      <c r="F88" s="50">
        <f>คีย์ข้อมูล!M33</f>
        <v>0.46667530888203779</v>
      </c>
      <c r="G88" s="51" t="str">
        <f t="shared" si="4"/>
        <v>มากที่สุด</v>
      </c>
    </row>
    <row r="89" spans="1:9" s="11" customFormat="1" ht="21">
      <c r="A89" s="204" t="s">
        <v>18</v>
      </c>
      <c r="B89" s="205"/>
      <c r="C89" s="205"/>
      <c r="D89" s="206"/>
      <c r="E89" s="44"/>
      <c r="F89" s="44"/>
      <c r="G89" s="45"/>
    </row>
    <row r="90" spans="1:9" s="11" customFormat="1" ht="21">
      <c r="A90" s="204" t="s">
        <v>19</v>
      </c>
      <c r="B90" s="205"/>
      <c r="C90" s="205"/>
      <c r="D90" s="206"/>
      <c r="E90" s="44">
        <f>คีย์ข้อมูล!N31</f>
        <v>4.5172413793103452</v>
      </c>
      <c r="F90" s="44">
        <f>คีย์ข้อมูล!N32</f>
        <v>0.68768190607350477</v>
      </c>
      <c r="G90" s="45" t="str">
        <f t="shared" si="4"/>
        <v>มากที่สุด</v>
      </c>
    </row>
    <row r="91" spans="1:9" s="11" customFormat="1" ht="21">
      <c r="A91" s="204" t="s">
        <v>20</v>
      </c>
      <c r="B91" s="205"/>
      <c r="C91" s="205"/>
      <c r="D91" s="206"/>
      <c r="E91" s="44">
        <f>คีย์ข้อมูล!O31</f>
        <v>4.3448275862068968</v>
      </c>
      <c r="F91" s="44">
        <f>คีย์ข้อมูล!O32</f>
        <v>0.7688517444384898</v>
      </c>
      <c r="G91" s="45" t="str">
        <f t="shared" si="4"/>
        <v>มาก</v>
      </c>
    </row>
    <row r="92" spans="1:9" s="11" customFormat="1" ht="21">
      <c r="A92" s="46" t="s">
        <v>21</v>
      </c>
      <c r="B92" s="46"/>
      <c r="C92" s="46"/>
      <c r="D92" s="46"/>
      <c r="E92" s="44">
        <f>คีย์ข้อมูล!P31</f>
        <v>4.5517241379310347</v>
      </c>
      <c r="F92" s="44">
        <f>คีย์ข้อมูล!P32</f>
        <v>0.57235147147234022</v>
      </c>
      <c r="G92" s="45" t="str">
        <f t="shared" si="4"/>
        <v>มากที่สุด</v>
      </c>
    </row>
    <row r="93" spans="1:9" s="11" customFormat="1" ht="21">
      <c r="A93" s="204" t="s">
        <v>22</v>
      </c>
      <c r="B93" s="205"/>
      <c r="C93" s="205"/>
      <c r="D93" s="206"/>
      <c r="E93" s="44">
        <f>คีย์ข้อมูล!Q31</f>
        <v>4.4482758620689653</v>
      </c>
      <c r="F93" s="44">
        <f>คีย์ข้อมูล!Q32</f>
        <v>0.6316761657092379</v>
      </c>
      <c r="G93" s="45" t="str">
        <f t="shared" si="4"/>
        <v>มาก</v>
      </c>
    </row>
    <row r="94" spans="1:9" s="11" customFormat="1" ht="21">
      <c r="A94" s="204" t="s">
        <v>23</v>
      </c>
      <c r="B94" s="205"/>
      <c r="C94" s="205"/>
      <c r="D94" s="206"/>
      <c r="E94" s="44">
        <f>คีย์ข้อมูล!R31</f>
        <v>4.5172413793103452</v>
      </c>
      <c r="F94" s="44">
        <f>คีย์ข้อมูล!R32</f>
        <v>0.57449913932376417</v>
      </c>
      <c r="G94" s="45" t="str">
        <f t="shared" si="4"/>
        <v>มากที่สุด</v>
      </c>
    </row>
    <row r="95" spans="1:9" s="11" customFormat="1" ht="21">
      <c r="A95" s="209" t="s">
        <v>36</v>
      </c>
      <c r="B95" s="210"/>
      <c r="C95" s="210"/>
      <c r="D95" s="211"/>
      <c r="E95" s="50">
        <f>คีย์ข้อมูล!R34</f>
        <v>4.4758620689655171</v>
      </c>
      <c r="F95" s="50">
        <f>คีย์ข้อมูล!R33</f>
        <v>0.64638695218423403</v>
      </c>
      <c r="G95" s="52" t="str">
        <f t="shared" si="4"/>
        <v>มาก</v>
      </c>
    </row>
    <row r="96" spans="1:9" s="11" customFormat="1" ht="21">
      <c r="A96" s="204" t="s">
        <v>46</v>
      </c>
      <c r="B96" s="205"/>
      <c r="C96" s="205"/>
      <c r="D96" s="206"/>
      <c r="E96" s="50"/>
      <c r="F96" s="50"/>
      <c r="G96" s="52"/>
    </row>
    <row r="97" spans="1:7" s="11" customFormat="1" ht="40.5" customHeight="1">
      <c r="A97" s="212" t="s">
        <v>90</v>
      </c>
      <c r="B97" s="212"/>
      <c r="C97" s="212"/>
      <c r="D97" s="212"/>
      <c r="E97" s="54">
        <f>คีย์ข้อมูล!W31</f>
        <v>4.7586206896551726</v>
      </c>
      <c r="F97" s="54">
        <f>คีย์ข้อมูล!W32</f>
        <v>0.43549417035569266</v>
      </c>
      <c r="G97" s="55" t="str">
        <f t="shared" si="4"/>
        <v>มากที่สุด</v>
      </c>
    </row>
    <row r="98" spans="1:7" s="11" customFormat="1" ht="40.5" customHeight="1">
      <c r="A98" s="213" t="s">
        <v>91</v>
      </c>
      <c r="B98" s="214"/>
      <c r="C98" s="214"/>
      <c r="D98" s="215"/>
      <c r="E98" s="54">
        <f>คีย์ข้อมูล!X31</f>
        <v>4.5517241379310347</v>
      </c>
      <c r="F98" s="54">
        <f>คีย์ข้อมูล!X32</f>
        <v>0.57235147147234022</v>
      </c>
      <c r="G98" s="55" t="str">
        <f t="shared" si="4"/>
        <v>มากที่สุด</v>
      </c>
    </row>
    <row r="99" spans="1:7" s="11" customFormat="1" ht="21">
      <c r="A99" s="209" t="s">
        <v>40</v>
      </c>
      <c r="B99" s="210"/>
      <c r="C99" s="210"/>
      <c r="D99" s="211"/>
      <c r="E99" s="50">
        <f>คีย์ข้อมูล!X34</f>
        <v>4.6551724137931032</v>
      </c>
      <c r="F99" s="50">
        <f>คีย์ข้อมูล!X33</f>
        <v>0.5147550648313336</v>
      </c>
      <c r="G99" s="52" t="str">
        <f t="shared" si="4"/>
        <v>มากที่สุด</v>
      </c>
    </row>
    <row r="100" spans="1:7" s="11" customFormat="1" ht="21">
      <c r="A100" s="204" t="s">
        <v>47</v>
      </c>
      <c r="B100" s="205"/>
      <c r="C100" s="205"/>
      <c r="D100" s="206"/>
      <c r="E100" s="53"/>
      <c r="F100" s="53"/>
      <c r="G100" s="31"/>
    </row>
    <row r="101" spans="1:7" s="11" customFormat="1" ht="21">
      <c r="A101" s="46" t="s">
        <v>24</v>
      </c>
      <c r="B101" s="46"/>
      <c r="C101" s="46"/>
      <c r="D101" s="46"/>
      <c r="E101" s="53">
        <f>คีย์ข้อมูล!Y31</f>
        <v>4.2758620689655169</v>
      </c>
      <c r="F101" s="53">
        <f>คีย์ข้อมูล!Y32</f>
        <v>0.7018624063435952</v>
      </c>
      <c r="G101" s="45" t="str">
        <f t="shared" ref="G101:G105" si="5">IF(E101&gt;4.5,"มากที่สุด",IF(E101&gt;3.5,"มาก",IF(E101&gt;2.5,"ปานกลาง",IF(E101&gt;1.5,"น้อย",IF(E101&lt;=1.5,"น้อยที่สุด")))))</f>
        <v>มาก</v>
      </c>
    </row>
    <row r="102" spans="1:7" s="11" customFormat="1" ht="42" customHeight="1">
      <c r="A102" s="207" t="s">
        <v>34</v>
      </c>
      <c r="B102" s="208"/>
      <c r="C102" s="208"/>
      <c r="D102" s="208"/>
      <c r="E102" s="54">
        <f>คีย์ข้อมูล!Z31</f>
        <v>4.3793103448275863</v>
      </c>
      <c r="F102" s="54">
        <f>คีย์ข้อมูล!Z32</f>
        <v>0.77523236624567959</v>
      </c>
      <c r="G102" s="55" t="str">
        <f t="shared" si="5"/>
        <v>มาก</v>
      </c>
    </row>
    <row r="103" spans="1:7" s="11" customFormat="1" ht="21">
      <c r="A103" s="46" t="s">
        <v>25</v>
      </c>
      <c r="B103" s="46"/>
      <c r="C103" s="46"/>
      <c r="D103" s="46"/>
      <c r="E103" s="53">
        <f>คีย์ข้อมูล!AA31</f>
        <v>4.5172413793103452</v>
      </c>
      <c r="F103" s="53">
        <f>คีย์ข้อมูล!AA32</f>
        <v>0.57449913932376417</v>
      </c>
      <c r="G103" s="45" t="str">
        <f t="shared" si="5"/>
        <v>มากที่สุด</v>
      </c>
    </row>
    <row r="104" spans="1:7" s="11" customFormat="1" ht="21">
      <c r="A104" s="209" t="s">
        <v>48</v>
      </c>
      <c r="B104" s="210"/>
      <c r="C104" s="210"/>
      <c r="D104" s="211"/>
      <c r="E104" s="50">
        <f>คีย์ข้อมูล!AA34</f>
        <v>4.3908045977011492</v>
      </c>
      <c r="F104" s="50">
        <f>คีย์ข้อมูล!AA33</f>
        <v>0.6880427555515628</v>
      </c>
      <c r="G104" s="52" t="str">
        <f t="shared" si="5"/>
        <v>มาก</v>
      </c>
    </row>
    <row r="105" spans="1:7" s="11" customFormat="1" ht="21.75" thickBot="1">
      <c r="A105" s="216" t="s">
        <v>26</v>
      </c>
      <c r="B105" s="217"/>
      <c r="C105" s="217"/>
      <c r="D105" s="218"/>
      <c r="E105" s="56">
        <f>คีย์ข้อมูล!AB31</f>
        <v>4.5402298850574709</v>
      </c>
      <c r="F105" s="56">
        <f>คีย์ข้อมูล!AB32</f>
        <v>0.58826213191778054</v>
      </c>
      <c r="G105" s="57" t="str">
        <f t="shared" si="5"/>
        <v>มากที่สุด</v>
      </c>
    </row>
    <row r="106" spans="1:7" s="11" customFormat="1" ht="21.75" thickTop="1">
      <c r="A106" s="68"/>
      <c r="B106" s="68"/>
      <c r="C106" s="68"/>
      <c r="D106" s="68"/>
      <c r="E106" s="69"/>
      <c r="F106" s="69"/>
      <c r="G106" s="70"/>
    </row>
    <row r="107" spans="1:7" s="11" customFormat="1" ht="21">
      <c r="A107" s="187" t="s">
        <v>56</v>
      </c>
      <c r="B107" s="187"/>
      <c r="C107" s="187"/>
      <c r="D107" s="187"/>
      <c r="E107" s="187"/>
      <c r="F107" s="187"/>
      <c r="G107" s="187"/>
    </row>
    <row r="108" spans="1:7" s="16" customFormat="1" ht="21">
      <c r="A108" s="58"/>
      <c r="B108" s="58"/>
      <c r="C108" s="58"/>
      <c r="D108" s="58"/>
      <c r="E108" s="59"/>
      <c r="F108" s="59"/>
      <c r="G108" s="58"/>
    </row>
    <row r="109" spans="1:7" s="8" customFormat="1" ht="21">
      <c r="A109" s="21"/>
      <c r="B109" s="219" t="s">
        <v>49</v>
      </c>
      <c r="C109" s="219"/>
      <c r="D109" s="219"/>
      <c r="E109" s="219"/>
      <c r="F109" s="219"/>
      <c r="G109" s="219"/>
    </row>
    <row r="110" spans="1:7" s="8" customFormat="1" ht="21">
      <c r="A110" s="183" t="s">
        <v>92</v>
      </c>
      <c r="B110" s="185"/>
      <c r="C110" s="185"/>
      <c r="D110" s="185"/>
      <c r="E110" s="185"/>
      <c r="F110" s="185"/>
      <c r="G110" s="185"/>
    </row>
    <row r="111" spans="1:7" s="8" customFormat="1" ht="21">
      <c r="A111" s="183" t="s">
        <v>131</v>
      </c>
      <c r="B111" s="185"/>
      <c r="C111" s="185"/>
      <c r="D111" s="185"/>
      <c r="E111" s="185"/>
      <c r="F111" s="185"/>
      <c r="G111" s="185"/>
    </row>
    <row r="112" spans="1:7" s="8" customFormat="1" ht="21">
      <c r="A112" s="173" t="s">
        <v>121</v>
      </c>
      <c r="B112" s="172"/>
      <c r="C112" s="172"/>
      <c r="D112" s="172"/>
      <c r="E112" s="172"/>
      <c r="F112" s="172"/>
      <c r="G112" s="172"/>
    </row>
    <row r="113" spans="1:7" s="8" customFormat="1" ht="21">
      <c r="A113" s="67"/>
      <c r="B113" s="183" t="s">
        <v>116</v>
      </c>
      <c r="C113" s="183"/>
      <c r="D113" s="183"/>
      <c r="E113" s="183"/>
      <c r="F113" s="183"/>
      <c r="G113" s="183"/>
    </row>
    <row r="114" spans="1:7" s="8" customFormat="1" ht="21">
      <c r="A114" s="67" t="s">
        <v>117</v>
      </c>
      <c r="B114" s="81"/>
      <c r="C114" s="81"/>
      <c r="D114" s="81"/>
      <c r="E114" s="81"/>
      <c r="F114" s="81"/>
      <c r="G114" s="81"/>
    </row>
    <row r="115" spans="1:7" s="8" customFormat="1" ht="21">
      <c r="A115" s="184" t="s">
        <v>118</v>
      </c>
      <c r="B115" s="185"/>
      <c r="C115" s="185"/>
      <c r="D115" s="185"/>
      <c r="E115" s="185"/>
      <c r="F115" s="185"/>
      <c r="G115" s="185"/>
    </row>
    <row r="116" spans="1:7" s="8" customFormat="1" ht="21">
      <c r="A116" s="8" t="s">
        <v>119</v>
      </c>
    </row>
    <row r="117" spans="1:7" s="8" customFormat="1" ht="21">
      <c r="A117" s="8" t="s">
        <v>120</v>
      </c>
    </row>
    <row r="118" spans="1:7" s="16" customFormat="1" ht="21"/>
    <row r="119" spans="1:7" s="16" customFormat="1" ht="21"/>
    <row r="120" spans="1:7" s="16" customFormat="1" ht="21"/>
    <row r="121" spans="1:7" s="16" customFormat="1" ht="21"/>
    <row r="122" spans="1:7" s="16" customFormat="1" ht="21"/>
    <row r="123" spans="1:7" s="16" customFormat="1" ht="21"/>
    <row r="124" spans="1:7" s="16" customFormat="1" ht="21"/>
    <row r="125" spans="1:7" s="16" customFormat="1" ht="21"/>
    <row r="126" spans="1:7" s="16" customFormat="1" ht="21"/>
    <row r="127" spans="1:7" s="16" customFormat="1" ht="21"/>
    <row r="128" spans="1:7" s="8" customFormat="1" ht="21"/>
    <row r="129" spans="1:7" s="8" customFormat="1" ht="21"/>
    <row r="130" spans="1:7" s="8" customFormat="1" ht="21"/>
    <row r="131" spans="1:7" s="8" customFormat="1" ht="21"/>
    <row r="132" spans="1:7" s="8" customFormat="1" ht="21"/>
    <row r="133" spans="1:7" s="8" customFormat="1" ht="21"/>
    <row r="134" spans="1:7" s="15" customFormat="1" ht="21"/>
    <row r="135" spans="1:7" s="15" customFormat="1" ht="21"/>
    <row r="136" spans="1:7" s="15" customFormat="1" ht="21"/>
    <row r="137" spans="1:7" s="15" customFormat="1" ht="21"/>
    <row r="138" spans="1:7" s="15" customFormat="1" ht="21"/>
    <row r="139" spans="1:7" s="15" customFormat="1" ht="21"/>
    <row r="140" spans="1:7" s="6" customFormat="1">
      <c r="A140" s="7"/>
      <c r="B140" s="7"/>
    </row>
    <row r="141" spans="1:7">
      <c r="A141" s="4"/>
      <c r="B141" s="4"/>
      <c r="C141" s="4"/>
      <c r="D141" s="4"/>
      <c r="E141" s="5"/>
      <c r="F141" s="5"/>
      <c r="G141" s="5"/>
    </row>
    <row r="142" spans="1:7">
      <c r="A142" s="4"/>
      <c r="B142" s="4"/>
      <c r="C142" s="4"/>
      <c r="D142" s="4"/>
      <c r="E142" s="5"/>
      <c r="F142" s="5"/>
      <c r="G142" s="5"/>
    </row>
    <row r="143" spans="1:7">
      <c r="A143" s="4"/>
      <c r="B143" s="4"/>
      <c r="C143" s="4"/>
      <c r="D143" s="4"/>
      <c r="E143" s="5"/>
      <c r="F143" s="5"/>
      <c r="G143" s="5"/>
    </row>
    <row r="144" spans="1:7">
      <c r="A144" s="4"/>
      <c r="B144" s="4"/>
      <c r="C144" s="4"/>
      <c r="D144" s="4"/>
      <c r="E144" s="5"/>
      <c r="F144" s="5"/>
      <c r="G144" s="5"/>
    </row>
    <row r="145" spans="1:7">
      <c r="A145" s="4"/>
      <c r="B145" s="4"/>
      <c r="C145" s="4"/>
      <c r="D145" s="4"/>
      <c r="E145" s="5"/>
      <c r="F145" s="5"/>
      <c r="G145" s="5"/>
    </row>
    <row r="146" spans="1:7">
      <c r="A146" s="4"/>
      <c r="B146" s="4"/>
      <c r="C146" s="4"/>
      <c r="D146" s="4"/>
      <c r="E146" s="5"/>
      <c r="F146" s="5"/>
      <c r="G146" s="5"/>
    </row>
    <row r="147" spans="1:7">
      <c r="A147" s="4"/>
      <c r="B147" s="4"/>
      <c r="C147" s="4"/>
      <c r="D147" s="4"/>
      <c r="E147" s="5"/>
      <c r="F147" s="5"/>
      <c r="G147" s="5"/>
    </row>
    <row r="148" spans="1:7">
      <c r="A148" s="4"/>
      <c r="B148" s="4"/>
      <c r="C148" s="4"/>
      <c r="D148" s="4"/>
      <c r="E148" s="5"/>
      <c r="F148" s="5"/>
      <c r="G148" s="5"/>
    </row>
    <row r="149" spans="1:7">
      <c r="A149" s="4"/>
      <c r="B149" s="4"/>
      <c r="C149" s="4"/>
      <c r="D149" s="4"/>
      <c r="E149" s="5"/>
      <c r="F149" s="5"/>
      <c r="G149" s="5"/>
    </row>
    <row r="150" spans="1:7">
      <c r="A150" s="4"/>
      <c r="B150" s="4"/>
      <c r="C150" s="4"/>
      <c r="D150" s="4"/>
      <c r="E150" s="5"/>
      <c r="F150" s="5"/>
      <c r="G150" s="5"/>
    </row>
    <row r="151" spans="1:7">
      <c r="A151" s="4"/>
      <c r="B151" s="4"/>
      <c r="C151" s="4"/>
      <c r="D151" s="4"/>
      <c r="E151" s="5"/>
      <c r="F151" s="5"/>
      <c r="G151" s="5"/>
    </row>
    <row r="152" spans="1:7">
      <c r="A152" s="4"/>
      <c r="B152" s="4"/>
      <c r="C152" s="4"/>
      <c r="D152" s="4"/>
      <c r="E152" s="5"/>
      <c r="F152" s="5"/>
      <c r="G152" s="5"/>
    </row>
  </sheetData>
  <mergeCells count="63">
    <mergeCell ref="B43:D43"/>
    <mergeCell ref="B44:D44"/>
    <mergeCell ref="A81:D81"/>
    <mergeCell ref="G78:G79"/>
    <mergeCell ref="A80:D80"/>
    <mergeCell ref="G58:G59"/>
    <mergeCell ref="F58:F59"/>
    <mergeCell ref="E58:E59"/>
    <mergeCell ref="A84:D84"/>
    <mergeCell ref="A85:D85"/>
    <mergeCell ref="A62:D62"/>
    <mergeCell ref="B45:D45"/>
    <mergeCell ref="B47:D47"/>
    <mergeCell ref="B48:D48"/>
    <mergeCell ref="B49:D49"/>
    <mergeCell ref="A58:D59"/>
    <mergeCell ref="A67:D67"/>
    <mergeCell ref="A66:D66"/>
    <mergeCell ref="A63:D63"/>
    <mergeCell ref="A61:D61"/>
    <mergeCell ref="A74:G74"/>
    <mergeCell ref="A78:D79"/>
    <mergeCell ref="E78:E79"/>
    <mergeCell ref="F78:F79"/>
    <mergeCell ref="A115:G115"/>
    <mergeCell ref="A104:D104"/>
    <mergeCell ref="A105:D105"/>
    <mergeCell ref="B109:G109"/>
    <mergeCell ref="A110:G110"/>
    <mergeCell ref="A111:G111"/>
    <mergeCell ref="A107:G107"/>
    <mergeCell ref="B113:G113"/>
    <mergeCell ref="A87:D87"/>
    <mergeCell ref="A102:D102"/>
    <mergeCell ref="A89:D89"/>
    <mergeCell ref="A90:D90"/>
    <mergeCell ref="A91:D91"/>
    <mergeCell ref="A93:D93"/>
    <mergeCell ref="A94:D94"/>
    <mergeCell ref="A95:D95"/>
    <mergeCell ref="A96:D96"/>
    <mergeCell ref="A97:D97"/>
    <mergeCell ref="A98:D98"/>
    <mergeCell ref="A99:D99"/>
    <mergeCell ref="A100:D100"/>
    <mergeCell ref="A88:D88"/>
    <mergeCell ref="A38:G38"/>
    <mergeCell ref="B28:D28"/>
    <mergeCell ref="B27:D27"/>
    <mergeCell ref="B13:D13"/>
    <mergeCell ref="B15:D15"/>
    <mergeCell ref="B22:D22"/>
    <mergeCell ref="B14:D14"/>
    <mergeCell ref="B23:D23"/>
    <mergeCell ref="B24:D24"/>
    <mergeCell ref="B25:D25"/>
    <mergeCell ref="B26:D26"/>
    <mergeCell ref="A2:G2"/>
    <mergeCell ref="B12:D12"/>
    <mergeCell ref="A4:G4"/>
    <mergeCell ref="A5:G5"/>
    <mergeCell ref="A6:G6"/>
    <mergeCell ref="A7:G7"/>
  </mergeCells>
  <pageMargins left="0.7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 sizeWithCells="1">
              <from>
                <xdr:col>4</xdr:col>
                <xdr:colOff>209550</xdr:colOff>
                <xdr:row>77</xdr:row>
                <xdr:rowOff>209550</xdr:rowOff>
              </from>
              <to>
                <xdr:col>4</xdr:col>
                <xdr:colOff>342900</xdr:colOff>
                <xdr:row>78</xdr:row>
                <xdr:rowOff>66675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autoPict="0" r:id="rId5">
            <anchor moveWithCells="1" sizeWithCells="1">
              <from>
                <xdr:col>4</xdr:col>
                <xdr:colOff>209550</xdr:colOff>
                <xdr:row>57</xdr:row>
                <xdr:rowOff>209550</xdr:rowOff>
              </from>
              <to>
                <xdr:col>4</xdr:col>
                <xdr:colOff>352425</xdr:colOff>
                <xdr:row>58</xdr:row>
                <xdr:rowOff>85725</xdr:rowOff>
              </to>
            </anchor>
          </objectPr>
        </oleObject>
      </mc:Choice>
      <mc:Fallback>
        <oleObject progId="Equation.3" shapeId="614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opLeftCell="A4" zoomScale="110" zoomScaleNormal="110" workbookViewId="0">
      <selection activeCell="A11" sqref="A11:D11"/>
    </sheetView>
  </sheetViews>
  <sheetFormatPr defaultRowHeight="21"/>
  <cols>
    <col min="1" max="1" width="5.85546875" style="8" customWidth="1"/>
    <col min="2" max="2" width="5.5703125" style="8" customWidth="1"/>
    <col min="3" max="3" width="67" style="8" customWidth="1"/>
    <col min="4" max="4" width="7.42578125" style="8" customWidth="1"/>
    <col min="5" max="256" width="9.140625" style="8"/>
    <col min="257" max="257" width="5.85546875" style="8" customWidth="1"/>
    <col min="258" max="258" width="5.5703125" style="8" customWidth="1"/>
    <col min="259" max="259" width="69.28515625" style="8" customWidth="1"/>
    <col min="260" max="260" width="7.42578125" style="8" customWidth="1"/>
    <col min="261" max="512" width="9.140625" style="8"/>
    <col min="513" max="513" width="5.85546875" style="8" customWidth="1"/>
    <col min="514" max="514" width="5.5703125" style="8" customWidth="1"/>
    <col min="515" max="515" width="69.28515625" style="8" customWidth="1"/>
    <col min="516" max="516" width="7.42578125" style="8" customWidth="1"/>
    <col min="517" max="768" width="9.140625" style="8"/>
    <col min="769" max="769" width="5.85546875" style="8" customWidth="1"/>
    <col min="770" max="770" width="5.5703125" style="8" customWidth="1"/>
    <col min="771" max="771" width="69.28515625" style="8" customWidth="1"/>
    <col min="772" max="772" width="7.42578125" style="8" customWidth="1"/>
    <col min="773" max="1024" width="9.140625" style="8"/>
    <col min="1025" max="1025" width="5.85546875" style="8" customWidth="1"/>
    <col min="1026" max="1026" width="5.5703125" style="8" customWidth="1"/>
    <col min="1027" max="1027" width="69.28515625" style="8" customWidth="1"/>
    <col min="1028" max="1028" width="7.42578125" style="8" customWidth="1"/>
    <col min="1029" max="1280" width="9.140625" style="8"/>
    <col min="1281" max="1281" width="5.85546875" style="8" customWidth="1"/>
    <col min="1282" max="1282" width="5.5703125" style="8" customWidth="1"/>
    <col min="1283" max="1283" width="69.28515625" style="8" customWidth="1"/>
    <col min="1284" max="1284" width="7.42578125" style="8" customWidth="1"/>
    <col min="1285" max="1536" width="9.140625" style="8"/>
    <col min="1537" max="1537" width="5.85546875" style="8" customWidth="1"/>
    <col min="1538" max="1538" width="5.5703125" style="8" customWidth="1"/>
    <col min="1539" max="1539" width="69.28515625" style="8" customWidth="1"/>
    <col min="1540" max="1540" width="7.42578125" style="8" customWidth="1"/>
    <col min="1541" max="1792" width="9.140625" style="8"/>
    <col min="1793" max="1793" width="5.85546875" style="8" customWidth="1"/>
    <col min="1794" max="1794" width="5.5703125" style="8" customWidth="1"/>
    <col min="1795" max="1795" width="69.28515625" style="8" customWidth="1"/>
    <col min="1796" max="1796" width="7.42578125" style="8" customWidth="1"/>
    <col min="1797" max="2048" width="9.140625" style="8"/>
    <col min="2049" max="2049" width="5.85546875" style="8" customWidth="1"/>
    <col min="2050" max="2050" width="5.5703125" style="8" customWidth="1"/>
    <col min="2051" max="2051" width="69.28515625" style="8" customWidth="1"/>
    <col min="2052" max="2052" width="7.42578125" style="8" customWidth="1"/>
    <col min="2053" max="2304" width="9.140625" style="8"/>
    <col min="2305" max="2305" width="5.85546875" style="8" customWidth="1"/>
    <col min="2306" max="2306" width="5.5703125" style="8" customWidth="1"/>
    <col min="2307" max="2307" width="69.28515625" style="8" customWidth="1"/>
    <col min="2308" max="2308" width="7.42578125" style="8" customWidth="1"/>
    <col min="2309" max="2560" width="9.140625" style="8"/>
    <col min="2561" max="2561" width="5.85546875" style="8" customWidth="1"/>
    <col min="2562" max="2562" width="5.5703125" style="8" customWidth="1"/>
    <col min="2563" max="2563" width="69.28515625" style="8" customWidth="1"/>
    <col min="2564" max="2564" width="7.42578125" style="8" customWidth="1"/>
    <col min="2565" max="2816" width="9.140625" style="8"/>
    <col min="2817" max="2817" width="5.85546875" style="8" customWidth="1"/>
    <col min="2818" max="2818" width="5.5703125" style="8" customWidth="1"/>
    <col min="2819" max="2819" width="69.28515625" style="8" customWidth="1"/>
    <col min="2820" max="2820" width="7.42578125" style="8" customWidth="1"/>
    <col min="2821" max="3072" width="9.140625" style="8"/>
    <col min="3073" max="3073" width="5.85546875" style="8" customWidth="1"/>
    <col min="3074" max="3074" width="5.5703125" style="8" customWidth="1"/>
    <col min="3075" max="3075" width="69.28515625" style="8" customWidth="1"/>
    <col min="3076" max="3076" width="7.42578125" style="8" customWidth="1"/>
    <col min="3077" max="3328" width="9.140625" style="8"/>
    <col min="3329" max="3329" width="5.85546875" style="8" customWidth="1"/>
    <col min="3330" max="3330" width="5.5703125" style="8" customWidth="1"/>
    <col min="3331" max="3331" width="69.28515625" style="8" customWidth="1"/>
    <col min="3332" max="3332" width="7.42578125" style="8" customWidth="1"/>
    <col min="3333" max="3584" width="9.140625" style="8"/>
    <col min="3585" max="3585" width="5.85546875" style="8" customWidth="1"/>
    <col min="3586" max="3586" width="5.5703125" style="8" customWidth="1"/>
    <col min="3587" max="3587" width="69.28515625" style="8" customWidth="1"/>
    <col min="3588" max="3588" width="7.42578125" style="8" customWidth="1"/>
    <col min="3589" max="3840" width="9.140625" style="8"/>
    <col min="3841" max="3841" width="5.85546875" style="8" customWidth="1"/>
    <col min="3842" max="3842" width="5.5703125" style="8" customWidth="1"/>
    <col min="3843" max="3843" width="69.28515625" style="8" customWidth="1"/>
    <col min="3844" max="3844" width="7.42578125" style="8" customWidth="1"/>
    <col min="3845" max="4096" width="9.140625" style="8"/>
    <col min="4097" max="4097" width="5.85546875" style="8" customWidth="1"/>
    <col min="4098" max="4098" width="5.5703125" style="8" customWidth="1"/>
    <col min="4099" max="4099" width="69.28515625" style="8" customWidth="1"/>
    <col min="4100" max="4100" width="7.42578125" style="8" customWidth="1"/>
    <col min="4101" max="4352" width="9.140625" style="8"/>
    <col min="4353" max="4353" width="5.85546875" style="8" customWidth="1"/>
    <col min="4354" max="4354" width="5.5703125" style="8" customWidth="1"/>
    <col min="4355" max="4355" width="69.28515625" style="8" customWidth="1"/>
    <col min="4356" max="4356" width="7.42578125" style="8" customWidth="1"/>
    <col min="4357" max="4608" width="9.140625" style="8"/>
    <col min="4609" max="4609" width="5.85546875" style="8" customWidth="1"/>
    <col min="4610" max="4610" width="5.5703125" style="8" customWidth="1"/>
    <col min="4611" max="4611" width="69.28515625" style="8" customWidth="1"/>
    <col min="4612" max="4612" width="7.42578125" style="8" customWidth="1"/>
    <col min="4613" max="4864" width="9.140625" style="8"/>
    <col min="4865" max="4865" width="5.85546875" style="8" customWidth="1"/>
    <col min="4866" max="4866" width="5.5703125" style="8" customWidth="1"/>
    <col min="4867" max="4867" width="69.28515625" style="8" customWidth="1"/>
    <col min="4868" max="4868" width="7.42578125" style="8" customWidth="1"/>
    <col min="4869" max="5120" width="9.140625" style="8"/>
    <col min="5121" max="5121" width="5.85546875" style="8" customWidth="1"/>
    <col min="5122" max="5122" width="5.5703125" style="8" customWidth="1"/>
    <col min="5123" max="5123" width="69.28515625" style="8" customWidth="1"/>
    <col min="5124" max="5124" width="7.42578125" style="8" customWidth="1"/>
    <col min="5125" max="5376" width="9.140625" style="8"/>
    <col min="5377" max="5377" width="5.85546875" style="8" customWidth="1"/>
    <col min="5378" max="5378" width="5.5703125" style="8" customWidth="1"/>
    <col min="5379" max="5379" width="69.28515625" style="8" customWidth="1"/>
    <col min="5380" max="5380" width="7.42578125" style="8" customWidth="1"/>
    <col min="5381" max="5632" width="9.140625" style="8"/>
    <col min="5633" max="5633" width="5.85546875" style="8" customWidth="1"/>
    <col min="5634" max="5634" width="5.5703125" style="8" customWidth="1"/>
    <col min="5635" max="5635" width="69.28515625" style="8" customWidth="1"/>
    <col min="5636" max="5636" width="7.42578125" style="8" customWidth="1"/>
    <col min="5637" max="5888" width="9.140625" style="8"/>
    <col min="5889" max="5889" width="5.85546875" style="8" customWidth="1"/>
    <col min="5890" max="5890" width="5.5703125" style="8" customWidth="1"/>
    <col min="5891" max="5891" width="69.28515625" style="8" customWidth="1"/>
    <col min="5892" max="5892" width="7.42578125" style="8" customWidth="1"/>
    <col min="5893" max="6144" width="9.140625" style="8"/>
    <col min="6145" max="6145" width="5.85546875" style="8" customWidth="1"/>
    <col min="6146" max="6146" width="5.5703125" style="8" customWidth="1"/>
    <col min="6147" max="6147" width="69.28515625" style="8" customWidth="1"/>
    <col min="6148" max="6148" width="7.42578125" style="8" customWidth="1"/>
    <col min="6149" max="6400" width="9.140625" style="8"/>
    <col min="6401" max="6401" width="5.85546875" style="8" customWidth="1"/>
    <col min="6402" max="6402" width="5.5703125" style="8" customWidth="1"/>
    <col min="6403" max="6403" width="69.28515625" style="8" customWidth="1"/>
    <col min="6404" max="6404" width="7.42578125" style="8" customWidth="1"/>
    <col min="6405" max="6656" width="9.140625" style="8"/>
    <col min="6657" max="6657" width="5.85546875" style="8" customWidth="1"/>
    <col min="6658" max="6658" width="5.5703125" style="8" customWidth="1"/>
    <col min="6659" max="6659" width="69.28515625" style="8" customWidth="1"/>
    <col min="6660" max="6660" width="7.42578125" style="8" customWidth="1"/>
    <col min="6661" max="6912" width="9.140625" style="8"/>
    <col min="6913" max="6913" width="5.85546875" style="8" customWidth="1"/>
    <col min="6914" max="6914" width="5.5703125" style="8" customWidth="1"/>
    <col min="6915" max="6915" width="69.28515625" style="8" customWidth="1"/>
    <col min="6916" max="6916" width="7.42578125" style="8" customWidth="1"/>
    <col min="6917" max="7168" width="9.140625" style="8"/>
    <col min="7169" max="7169" width="5.85546875" style="8" customWidth="1"/>
    <col min="7170" max="7170" width="5.5703125" style="8" customWidth="1"/>
    <col min="7171" max="7171" width="69.28515625" style="8" customWidth="1"/>
    <col min="7172" max="7172" width="7.42578125" style="8" customWidth="1"/>
    <col min="7173" max="7424" width="9.140625" style="8"/>
    <col min="7425" max="7425" width="5.85546875" style="8" customWidth="1"/>
    <col min="7426" max="7426" width="5.5703125" style="8" customWidth="1"/>
    <col min="7427" max="7427" width="69.28515625" style="8" customWidth="1"/>
    <col min="7428" max="7428" width="7.42578125" style="8" customWidth="1"/>
    <col min="7429" max="7680" width="9.140625" style="8"/>
    <col min="7681" max="7681" width="5.85546875" style="8" customWidth="1"/>
    <col min="7682" max="7682" width="5.5703125" style="8" customWidth="1"/>
    <col min="7683" max="7683" width="69.28515625" style="8" customWidth="1"/>
    <col min="7684" max="7684" width="7.42578125" style="8" customWidth="1"/>
    <col min="7685" max="7936" width="9.140625" style="8"/>
    <col min="7937" max="7937" width="5.85546875" style="8" customWidth="1"/>
    <col min="7938" max="7938" width="5.5703125" style="8" customWidth="1"/>
    <col min="7939" max="7939" width="69.28515625" style="8" customWidth="1"/>
    <col min="7940" max="7940" width="7.42578125" style="8" customWidth="1"/>
    <col min="7941" max="8192" width="9.140625" style="8"/>
    <col min="8193" max="8193" width="5.85546875" style="8" customWidth="1"/>
    <col min="8194" max="8194" width="5.5703125" style="8" customWidth="1"/>
    <col min="8195" max="8195" width="69.28515625" style="8" customWidth="1"/>
    <col min="8196" max="8196" width="7.42578125" style="8" customWidth="1"/>
    <col min="8197" max="8448" width="9.140625" style="8"/>
    <col min="8449" max="8449" width="5.85546875" style="8" customWidth="1"/>
    <col min="8450" max="8450" width="5.5703125" style="8" customWidth="1"/>
    <col min="8451" max="8451" width="69.28515625" style="8" customWidth="1"/>
    <col min="8452" max="8452" width="7.42578125" style="8" customWidth="1"/>
    <col min="8453" max="8704" width="9.140625" style="8"/>
    <col min="8705" max="8705" width="5.85546875" style="8" customWidth="1"/>
    <col min="8706" max="8706" width="5.5703125" style="8" customWidth="1"/>
    <col min="8707" max="8707" width="69.28515625" style="8" customWidth="1"/>
    <col min="8708" max="8708" width="7.42578125" style="8" customWidth="1"/>
    <col min="8709" max="8960" width="9.140625" style="8"/>
    <col min="8961" max="8961" width="5.85546875" style="8" customWidth="1"/>
    <col min="8962" max="8962" width="5.5703125" style="8" customWidth="1"/>
    <col min="8963" max="8963" width="69.28515625" style="8" customWidth="1"/>
    <col min="8964" max="8964" width="7.42578125" style="8" customWidth="1"/>
    <col min="8965" max="9216" width="9.140625" style="8"/>
    <col min="9217" max="9217" width="5.85546875" style="8" customWidth="1"/>
    <col min="9218" max="9218" width="5.5703125" style="8" customWidth="1"/>
    <col min="9219" max="9219" width="69.28515625" style="8" customWidth="1"/>
    <col min="9220" max="9220" width="7.42578125" style="8" customWidth="1"/>
    <col min="9221" max="9472" width="9.140625" style="8"/>
    <col min="9473" max="9473" width="5.85546875" style="8" customWidth="1"/>
    <col min="9474" max="9474" width="5.5703125" style="8" customWidth="1"/>
    <col min="9475" max="9475" width="69.28515625" style="8" customWidth="1"/>
    <col min="9476" max="9476" width="7.42578125" style="8" customWidth="1"/>
    <col min="9477" max="9728" width="9.140625" style="8"/>
    <col min="9729" max="9729" width="5.85546875" style="8" customWidth="1"/>
    <col min="9730" max="9730" width="5.5703125" style="8" customWidth="1"/>
    <col min="9731" max="9731" width="69.28515625" style="8" customWidth="1"/>
    <col min="9732" max="9732" width="7.42578125" style="8" customWidth="1"/>
    <col min="9733" max="9984" width="9.140625" style="8"/>
    <col min="9985" max="9985" width="5.85546875" style="8" customWidth="1"/>
    <col min="9986" max="9986" width="5.5703125" style="8" customWidth="1"/>
    <col min="9987" max="9987" width="69.28515625" style="8" customWidth="1"/>
    <col min="9988" max="9988" width="7.42578125" style="8" customWidth="1"/>
    <col min="9989" max="10240" width="9.140625" style="8"/>
    <col min="10241" max="10241" width="5.85546875" style="8" customWidth="1"/>
    <col min="10242" max="10242" width="5.5703125" style="8" customWidth="1"/>
    <col min="10243" max="10243" width="69.28515625" style="8" customWidth="1"/>
    <col min="10244" max="10244" width="7.42578125" style="8" customWidth="1"/>
    <col min="10245" max="10496" width="9.140625" style="8"/>
    <col min="10497" max="10497" width="5.85546875" style="8" customWidth="1"/>
    <col min="10498" max="10498" width="5.5703125" style="8" customWidth="1"/>
    <col min="10499" max="10499" width="69.28515625" style="8" customWidth="1"/>
    <col min="10500" max="10500" width="7.42578125" style="8" customWidth="1"/>
    <col min="10501" max="10752" width="9.140625" style="8"/>
    <col min="10753" max="10753" width="5.85546875" style="8" customWidth="1"/>
    <col min="10754" max="10754" width="5.5703125" style="8" customWidth="1"/>
    <col min="10755" max="10755" width="69.28515625" style="8" customWidth="1"/>
    <col min="10756" max="10756" width="7.42578125" style="8" customWidth="1"/>
    <col min="10757" max="11008" width="9.140625" style="8"/>
    <col min="11009" max="11009" width="5.85546875" style="8" customWidth="1"/>
    <col min="11010" max="11010" width="5.5703125" style="8" customWidth="1"/>
    <col min="11011" max="11011" width="69.28515625" style="8" customWidth="1"/>
    <col min="11012" max="11012" width="7.42578125" style="8" customWidth="1"/>
    <col min="11013" max="11264" width="9.140625" style="8"/>
    <col min="11265" max="11265" width="5.85546875" style="8" customWidth="1"/>
    <col min="11266" max="11266" width="5.5703125" style="8" customWidth="1"/>
    <col min="11267" max="11267" width="69.28515625" style="8" customWidth="1"/>
    <col min="11268" max="11268" width="7.42578125" style="8" customWidth="1"/>
    <col min="11269" max="11520" width="9.140625" style="8"/>
    <col min="11521" max="11521" width="5.85546875" style="8" customWidth="1"/>
    <col min="11522" max="11522" width="5.5703125" style="8" customWidth="1"/>
    <col min="11523" max="11523" width="69.28515625" style="8" customWidth="1"/>
    <col min="11524" max="11524" width="7.42578125" style="8" customWidth="1"/>
    <col min="11525" max="11776" width="9.140625" style="8"/>
    <col min="11777" max="11777" width="5.85546875" style="8" customWidth="1"/>
    <col min="11778" max="11778" width="5.5703125" style="8" customWidth="1"/>
    <col min="11779" max="11779" width="69.28515625" style="8" customWidth="1"/>
    <col min="11780" max="11780" width="7.42578125" style="8" customWidth="1"/>
    <col min="11781" max="12032" width="9.140625" style="8"/>
    <col min="12033" max="12033" width="5.85546875" style="8" customWidth="1"/>
    <col min="12034" max="12034" width="5.5703125" style="8" customWidth="1"/>
    <col min="12035" max="12035" width="69.28515625" style="8" customWidth="1"/>
    <col min="12036" max="12036" width="7.42578125" style="8" customWidth="1"/>
    <col min="12037" max="12288" width="9.140625" style="8"/>
    <col min="12289" max="12289" width="5.85546875" style="8" customWidth="1"/>
    <col min="12290" max="12290" width="5.5703125" style="8" customWidth="1"/>
    <col min="12291" max="12291" width="69.28515625" style="8" customWidth="1"/>
    <col min="12292" max="12292" width="7.42578125" style="8" customWidth="1"/>
    <col min="12293" max="12544" width="9.140625" style="8"/>
    <col min="12545" max="12545" width="5.85546875" style="8" customWidth="1"/>
    <col min="12546" max="12546" width="5.5703125" style="8" customWidth="1"/>
    <col min="12547" max="12547" width="69.28515625" style="8" customWidth="1"/>
    <col min="12548" max="12548" width="7.42578125" style="8" customWidth="1"/>
    <col min="12549" max="12800" width="9.140625" style="8"/>
    <col min="12801" max="12801" width="5.85546875" style="8" customWidth="1"/>
    <col min="12802" max="12802" width="5.5703125" style="8" customWidth="1"/>
    <col min="12803" max="12803" width="69.28515625" style="8" customWidth="1"/>
    <col min="12804" max="12804" width="7.42578125" style="8" customWidth="1"/>
    <col min="12805" max="13056" width="9.140625" style="8"/>
    <col min="13057" max="13057" width="5.85546875" style="8" customWidth="1"/>
    <col min="13058" max="13058" width="5.5703125" style="8" customWidth="1"/>
    <col min="13059" max="13059" width="69.28515625" style="8" customWidth="1"/>
    <col min="13060" max="13060" width="7.42578125" style="8" customWidth="1"/>
    <col min="13061" max="13312" width="9.140625" style="8"/>
    <col min="13313" max="13313" width="5.85546875" style="8" customWidth="1"/>
    <col min="13314" max="13314" width="5.5703125" style="8" customWidth="1"/>
    <col min="13315" max="13315" width="69.28515625" style="8" customWidth="1"/>
    <col min="13316" max="13316" width="7.42578125" style="8" customWidth="1"/>
    <col min="13317" max="13568" width="9.140625" style="8"/>
    <col min="13569" max="13569" width="5.85546875" style="8" customWidth="1"/>
    <col min="13570" max="13570" width="5.5703125" style="8" customWidth="1"/>
    <col min="13571" max="13571" width="69.28515625" style="8" customWidth="1"/>
    <col min="13572" max="13572" width="7.42578125" style="8" customWidth="1"/>
    <col min="13573" max="13824" width="9.140625" style="8"/>
    <col min="13825" max="13825" width="5.85546875" style="8" customWidth="1"/>
    <col min="13826" max="13826" width="5.5703125" style="8" customWidth="1"/>
    <col min="13827" max="13827" width="69.28515625" style="8" customWidth="1"/>
    <col min="13828" max="13828" width="7.42578125" style="8" customWidth="1"/>
    <col min="13829" max="14080" width="9.140625" style="8"/>
    <col min="14081" max="14081" width="5.85546875" style="8" customWidth="1"/>
    <col min="14082" max="14082" width="5.5703125" style="8" customWidth="1"/>
    <col min="14083" max="14083" width="69.28515625" style="8" customWidth="1"/>
    <col min="14084" max="14084" width="7.42578125" style="8" customWidth="1"/>
    <col min="14085" max="14336" width="9.140625" style="8"/>
    <col min="14337" max="14337" width="5.85546875" style="8" customWidth="1"/>
    <col min="14338" max="14338" width="5.5703125" style="8" customWidth="1"/>
    <col min="14339" max="14339" width="69.28515625" style="8" customWidth="1"/>
    <col min="14340" max="14340" width="7.42578125" style="8" customWidth="1"/>
    <col min="14341" max="14592" width="9.140625" style="8"/>
    <col min="14593" max="14593" width="5.85546875" style="8" customWidth="1"/>
    <col min="14594" max="14594" width="5.5703125" style="8" customWidth="1"/>
    <col min="14595" max="14595" width="69.28515625" style="8" customWidth="1"/>
    <col min="14596" max="14596" width="7.42578125" style="8" customWidth="1"/>
    <col min="14597" max="14848" width="9.140625" style="8"/>
    <col min="14849" max="14849" width="5.85546875" style="8" customWidth="1"/>
    <col min="14850" max="14850" width="5.5703125" style="8" customWidth="1"/>
    <col min="14851" max="14851" width="69.28515625" style="8" customWidth="1"/>
    <col min="14852" max="14852" width="7.42578125" style="8" customWidth="1"/>
    <col min="14853" max="15104" width="9.140625" style="8"/>
    <col min="15105" max="15105" width="5.85546875" style="8" customWidth="1"/>
    <col min="15106" max="15106" width="5.5703125" style="8" customWidth="1"/>
    <col min="15107" max="15107" width="69.28515625" style="8" customWidth="1"/>
    <col min="15108" max="15108" width="7.42578125" style="8" customWidth="1"/>
    <col min="15109" max="15360" width="9.140625" style="8"/>
    <col min="15361" max="15361" width="5.85546875" style="8" customWidth="1"/>
    <col min="15362" max="15362" width="5.5703125" style="8" customWidth="1"/>
    <col min="15363" max="15363" width="69.28515625" style="8" customWidth="1"/>
    <col min="15364" max="15364" width="7.42578125" style="8" customWidth="1"/>
    <col min="15365" max="15616" width="9.140625" style="8"/>
    <col min="15617" max="15617" width="5.85546875" style="8" customWidth="1"/>
    <col min="15618" max="15618" width="5.5703125" style="8" customWidth="1"/>
    <col min="15619" max="15619" width="69.28515625" style="8" customWidth="1"/>
    <col min="15620" max="15620" width="7.42578125" style="8" customWidth="1"/>
    <col min="15621" max="15872" width="9.140625" style="8"/>
    <col min="15873" max="15873" width="5.85546875" style="8" customWidth="1"/>
    <col min="15874" max="15874" width="5.5703125" style="8" customWidth="1"/>
    <col min="15875" max="15875" width="69.28515625" style="8" customWidth="1"/>
    <col min="15876" max="15876" width="7.42578125" style="8" customWidth="1"/>
    <col min="15877" max="16128" width="9.140625" style="8"/>
    <col min="16129" max="16129" width="5.85546875" style="8" customWidth="1"/>
    <col min="16130" max="16130" width="5.5703125" style="8" customWidth="1"/>
    <col min="16131" max="16131" width="69.28515625" style="8" customWidth="1"/>
    <col min="16132" max="16132" width="7.42578125" style="8" customWidth="1"/>
    <col min="16133" max="16384" width="9.140625" style="8"/>
  </cols>
  <sheetData>
    <row r="2" spans="1:4" ht="21" customHeight="1">
      <c r="A2" s="187" t="s">
        <v>107</v>
      </c>
      <c r="B2" s="187"/>
      <c r="C2" s="187"/>
      <c r="D2" s="187"/>
    </row>
    <row r="3" spans="1:4">
      <c r="A3" s="9" t="s">
        <v>70</v>
      </c>
    </row>
    <row r="4" spans="1:4">
      <c r="A4" s="9"/>
    </row>
    <row r="5" spans="1:4">
      <c r="B5" s="8" t="s">
        <v>71</v>
      </c>
    </row>
    <row r="6" spans="1:4" ht="21.75" thickBot="1"/>
    <row r="7" spans="1:4" ht="21.75" thickTop="1">
      <c r="B7" s="94" t="s">
        <v>68</v>
      </c>
      <c r="C7" s="94" t="s">
        <v>9</v>
      </c>
      <c r="D7" s="156" t="s">
        <v>69</v>
      </c>
    </row>
    <row r="8" spans="1:4" s="157" customFormat="1">
      <c r="B8" s="158">
        <v>1</v>
      </c>
      <c r="C8" s="159" t="s">
        <v>75</v>
      </c>
      <c r="D8" s="31">
        <v>1</v>
      </c>
    </row>
    <row r="9" spans="1:4" s="157" customFormat="1" ht="21.75" customHeight="1">
      <c r="B9" s="168">
        <v>2</v>
      </c>
      <c r="C9" s="169" t="s">
        <v>94</v>
      </c>
      <c r="D9" s="170">
        <v>1</v>
      </c>
    </row>
    <row r="10" spans="1:4" s="155" customFormat="1" ht="21.75" thickBot="1">
      <c r="B10" s="160"/>
      <c r="C10" s="95" t="s">
        <v>6</v>
      </c>
      <c r="D10" s="95">
        <f>SUM(D8:D9)</f>
        <v>2</v>
      </c>
    </row>
    <row r="11" spans="1:4" s="10" customFormat="1" ht="21.75" thickTop="1">
      <c r="A11" s="253"/>
      <c r="B11" s="253"/>
      <c r="C11" s="253"/>
      <c r="D11" s="253"/>
    </row>
    <row r="12" spans="1:4" s="10" customFormat="1"/>
    <row r="13" spans="1:4">
      <c r="B13" s="8" t="s">
        <v>73</v>
      </c>
    </row>
    <row r="14" spans="1:4" ht="21.75" thickBot="1"/>
    <row r="15" spans="1:4" ht="21.75" thickTop="1">
      <c r="B15" s="94" t="s">
        <v>68</v>
      </c>
      <c r="C15" s="94" t="s">
        <v>9</v>
      </c>
      <c r="D15" s="156" t="s">
        <v>69</v>
      </c>
    </row>
    <row r="16" spans="1:4" s="157" customFormat="1" ht="42">
      <c r="B16" s="158">
        <v>1</v>
      </c>
      <c r="C16" s="159" t="s">
        <v>132</v>
      </c>
      <c r="D16" s="31">
        <v>1</v>
      </c>
    </row>
    <row r="17" spans="1:4" s="157" customFormat="1">
      <c r="B17" s="168">
        <v>2</v>
      </c>
      <c r="C17" s="169" t="s">
        <v>93</v>
      </c>
      <c r="D17" s="170">
        <v>1</v>
      </c>
    </row>
    <row r="18" spans="1:4" s="155" customFormat="1" ht="21.75" thickBot="1">
      <c r="B18" s="160"/>
      <c r="C18" s="95" t="s">
        <v>6</v>
      </c>
      <c r="D18" s="95">
        <f>SUM(D16:D17)</f>
        <v>2</v>
      </c>
    </row>
    <row r="19" spans="1:4" s="10" customFormat="1" ht="21.75" thickTop="1">
      <c r="A19" s="253"/>
      <c r="B19" s="253"/>
      <c r="C19" s="253"/>
      <c r="D19" s="253"/>
    </row>
  </sheetData>
  <mergeCells count="3">
    <mergeCell ref="A19:D19"/>
    <mergeCell ref="A2:D2"/>
    <mergeCell ref="A11:D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2017-05-29T06:16:26Z</cp:lastPrinted>
  <dcterms:created xsi:type="dcterms:W3CDTF">2014-10-15T08:34:52Z</dcterms:created>
  <dcterms:modified xsi:type="dcterms:W3CDTF">2017-05-29T06:16:28Z</dcterms:modified>
</cp:coreProperties>
</file>