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598" firstSheet="1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ตาราง4" sheetId="6" r:id="rId6"/>
    <sheet name="ตาราง5" sheetId="7" r:id="rId7"/>
    <sheet name="ตาราง6" sheetId="8" r:id="rId8"/>
    <sheet name="ข้อเสนอแนะ" sheetId="9" r:id="rId9"/>
    <sheet name="Sheet1" sheetId="10" r:id="rId10"/>
  </sheets>
  <definedNames>
    <definedName name="_xlnm._FilterDatabase" localSheetId="0" hidden="1">'คีย์'!$A$4:$P$22</definedName>
  </definedNames>
  <calcPr fullCalcOnLoad="1"/>
</workbook>
</file>

<file path=xl/sharedStrings.xml><?xml version="1.0" encoding="utf-8"?>
<sst xmlns="http://schemas.openxmlformats.org/spreadsheetml/2006/main" count="197" uniqueCount="161">
  <si>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</si>
  <si>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</si>
  <si>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</si>
  <si>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</si>
  <si>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</si>
  <si>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</si>
  <si>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</si>
  <si>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</si>
  <si>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</si>
  <si>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</si>
  <si>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</si>
  <si>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</si>
  <si>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>ที่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</si>
  <si>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</si>
  <si>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</si>
  <si>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</si>
  <si>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</si>
  <si>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</si>
  <si>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</si>
  <si>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</si>
  <si>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</si>
  <si>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</si>
  <si>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</si>
  <si>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N = 28</t>
  </si>
  <si>
    <t>เพศชาย</t>
  </si>
  <si>
    <t>เพศหญิง</t>
  </si>
  <si>
    <t>เพศ</t>
  </si>
  <si>
    <t>ประเทศ</t>
  </si>
  <si>
    <t>คณะ</t>
  </si>
  <si>
    <t>สาขาวิชา</t>
  </si>
  <si>
    <t>วิทยาศาสตร์</t>
  </si>
  <si>
    <t>บังคลาเทศ</t>
  </si>
  <si>
    <t>วิทยาศาสตร์การแพทย์</t>
  </si>
  <si>
    <t>ปรสิตวิทยา</t>
  </si>
  <si>
    <t>เวียดนาม</t>
  </si>
  <si>
    <t>เกษตรศาสตร์ฯ</t>
  </si>
  <si>
    <t>ซูดาน</t>
  </si>
  <si>
    <t>วิทยาลัยพลังงานทดแทน</t>
  </si>
  <si>
    <t>ปากีสถาน</t>
  </si>
  <si>
    <t>พลังงานทดแทน</t>
  </si>
  <si>
    <t>ระดับ</t>
  </si>
  <si>
    <t>ปริญญาเอก</t>
  </si>
  <si>
    <t>ปริญญาโท</t>
  </si>
  <si>
    <t xml:space="preserve">บริหารธุรกิจฯ </t>
  </si>
  <si>
    <t>อินเดีย</t>
  </si>
  <si>
    <t>อื่นๆ</t>
  </si>
  <si>
    <t>โปรแกรมไทย</t>
  </si>
  <si>
    <t>โปรแกรมนานาชาติ</t>
  </si>
  <si>
    <t>กัมพูชา</t>
  </si>
  <si>
    <t>จีน</t>
  </si>
  <si>
    <t>วิทยาลัยโลจิสติกส์และโซ่อุปทาน</t>
  </si>
  <si>
    <t>โลจิสติกส์และโซ่อุปทาน</t>
  </si>
  <si>
    <t>วิทยาศาสตร์ชีวภาพ</t>
  </si>
  <si>
    <t>คณิตศาสตร์</t>
  </si>
  <si>
    <t>พม่า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</si>
  <si>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</si>
  <si>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สาขา</t>
  </si>
  <si>
    <t>ไม่ระบุ</t>
  </si>
  <si>
    <t>วิทยาศาสตร์และเทคโนโลยีการอาหาร</t>
  </si>
  <si>
    <t>แหล่งข้อมูล</t>
  </si>
  <si>
    <t>คณะสังกัด</t>
  </si>
  <si>
    <t>อีเมล์</t>
  </si>
  <si>
    <t>เว็บไซต์บัณฑิตวิทยาลัย</t>
  </si>
  <si>
    <t>อาจารย์ที่ปรึกษา</t>
  </si>
  <si>
    <t>โปรเตอร์ประชาสัมพันธ์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</si>
  <si>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</si>
  <si>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จำแนกตามคณะ/สาขาวิชา</t>
    </r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</si>
  <si>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จำแนกตามแบบ/แผนการศึกษา</t>
    </r>
  </si>
  <si>
    <t>แบบ/แผนการศึกษา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</si>
  <si>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แสดงข้อมูลการรับทราบการจัดโครงการฯ (ตอบได้มากกว่า 1 ข้อ)</t>
    </r>
  </si>
  <si>
    <t>บอร์ดประกาศประชาสัมพันธ์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</si>
  <si>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 ส่วนเบี่ยงเบนมาตรฐาน และระดับความคิดเห็นเกี่ยวกับโครงการฯ</t>
    </r>
  </si>
  <si>
    <t xml:space="preserve">    1.2 ความเหมาะสมของวันจัดโครงการฯ (วันพฤหัสบดีที่ 18 กันยายน 2557)</t>
  </si>
  <si>
    <t xml:space="preserve">    1.3 ความเหมาะสมของระยะเวลาในการจัดกิจกรรมฯ (09.00 - 12.30 น.)</t>
  </si>
  <si>
    <t xml:space="preserve">   3.1 ความเหมาะสมของขนาดห้องจัดโครงการฯ</t>
  </si>
  <si>
    <t xml:space="preserve">   3.2 ความชัดเจนของจอภาพ/โปรเจคเตอร์/เสียงภายในห้องจัดโครงการฯ</t>
  </si>
  <si>
    <t xml:space="preserve">   3.3 ความสว่างภายในห้องจัดโครงการฯ</t>
  </si>
  <si>
    <t xml:space="preserve">   3.4 ความสะอาดของสถานที่จัดโครงการฯ</t>
  </si>
  <si>
    <t>4. ด้านเหมาะสมของวิทยากรบรรยาย</t>
  </si>
  <si>
    <t xml:space="preserve">   4.1 รองศาสตราจารย์ ดร.รัตติมา จีนาพงษา</t>
  </si>
  <si>
    <t>5. ด้านความรู้ที่ได้จากโปรแกรมนี้</t>
  </si>
  <si>
    <t>6. ด้านเอกสารประกอบโครงการฯ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</si>
  <si>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</si>
  <si>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</si>
  <si>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</si>
  <si>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- 6 -</t>
  </si>
  <si>
    <t xml:space="preserve"> - 5 -</t>
  </si>
  <si>
    <t xml:space="preserve"> - 4 -</t>
  </si>
  <si>
    <t xml:space="preserve">        จากตาราง 2 การประเมินความคิดเห็นเกี่ยวกับการจัดโครงการฯ พบว่า ผู้ตอบแบบประเมินมีความคิดเห็น</t>
  </si>
  <si>
    <t>รวมด้านเหมาะสมของวิทยากรบรรยาย</t>
  </si>
  <si>
    <t>รวมด้านเอกสารประกอบโครงการฯ</t>
  </si>
  <si>
    <t>จากตาราง 2 แสดงจำนวนและร้อยละของผู้ตอบแบบประเมิน จำแนกตามประเทศ พบว่า</t>
  </si>
  <si>
    <t>จากตาราง 1 แสดงจำนวนและร้อยละของผู้ตอบแบบประเมิน จำแนกตามเพศ พบว่า</t>
  </si>
  <si>
    <t>ยูกันดา</t>
  </si>
  <si>
    <t>บริหารธุรกิจ</t>
  </si>
  <si>
    <t>จากตาราง 3 พบว่า ผู้ตอบแบบประเมิน ส่วนใหญ่สังกัดวิทยาลัยพลังงานทดแทน สาขาวิชา</t>
  </si>
  <si>
    <t>Other (s)</t>
  </si>
  <si>
    <t xml:space="preserve"> - 8 -</t>
  </si>
  <si>
    <t>8. การประเมินผลโครงการ</t>
  </si>
  <si>
    <t xml:space="preserve"> - 9 -</t>
  </si>
  <si>
    <t xml:space="preserve"> - 10 -</t>
  </si>
  <si>
    <t xml:space="preserve"> - 12 -</t>
  </si>
  <si>
    <t xml:space="preserve"> - 11 -</t>
  </si>
  <si>
    <t>หัวข้อเรื่องที่จะให้บัณฑิตวิทยาลัยจัดโครงการในครั้งต่อไป</t>
  </si>
  <si>
    <t>ภูฏาน</t>
  </si>
  <si>
    <t>ศึกษาศาสตร์</t>
  </si>
  <si>
    <t>การศึกษา</t>
  </si>
  <si>
    <t>ผู้ตอบแบบประเมินเป็นเพศชาย ร้อยละ 50.0 และเพศหญิง ร้อยละ 50.0</t>
  </si>
  <si>
    <t>ผู้ตอบแบบประเมินส่วนใหญ่เป็นนิสิตประเทศกัมพูชา คิดเป็นร้อยละ 22.6 รองลงมาได้แก่</t>
  </si>
  <si>
    <t xml:space="preserve">ประเทศเวียดนาม ปากีสถาน อินเดีย ภูฏาน และสาธารณรัฐประชาชนจีน ร้อยละ 11.1 </t>
  </si>
  <si>
    <t>พลังงานทดแทน ร้อยละ 44.4 รองลงมาได้แก่ วิทยาลัยโลจิสติกส์และโซ่อุปทาน สาขาวิชาโลจิสติกส์และ</t>
  </si>
  <si>
    <t xml:space="preserve">โซ่อุปทาน และคณะเกษตรศาสตร์ สาขาวิชาวิทยาศาสตร์และเทคโนโลยีอาหาร ร้อยละ 11.1 </t>
  </si>
  <si>
    <t>จากตาราง 4 พบว่า ผู้ตอบแบบประเมิน ส่วนใหญ่เป็นนิสิตปริญญาโท ร้อยละ 77.8  รองลงมา ได้แก่</t>
  </si>
  <si>
    <t xml:space="preserve"> นิสิตปริญญาเอก ร้อยละ 22.2</t>
  </si>
  <si>
    <t xml:space="preserve">โดยรวมอยู่ในระดับมากที่สุด (ค่าเฉลี่ย 4.81) เมื่อพิจารณารายด้าน พบว่า ด้านที่มีค่าเฉลี่ยสูงที่สุด คือ </t>
  </si>
  <si>
    <t xml:space="preserve">ด้านความเหมาะสมของวิทยากร (ค่าเฉลี่ย = 4.94) รองลงมาได้แก่ ด้านเจ้าหน้าที่ผู้ให้บริการ (ค่าเฉลี่ย 4.92) </t>
  </si>
  <si>
    <t>เมื่อพิจารณารายข้อ พบว่า ข้อที่มีค่าเฉลี่ยสูงที่สุด คือ ด้านความสะอาดของสถานที่จัดโครงการฯ (ค่าเฉลี่ย 5.00)</t>
  </si>
  <si>
    <t xml:space="preserve">รองลงมา ด้านเหมาะสมของวิทยากรบรรยาย รองศาสตราจารย์ ดร.รัตติมา จีนาพงษา และ เจ้าหน้าที่ให้บริการ  </t>
  </si>
  <si>
    <t xml:space="preserve">ด้วยความเต็มใจ ยิ้มแย้มแจ่มใส (ค่าเฉลี่ย 4.94) </t>
  </si>
  <si>
    <t>Which research topics would you like the Graduate School to organize next time?</t>
  </si>
  <si>
    <t>What is your suggestion in order to improve our next the graduate research ethic training program?</t>
  </si>
  <si>
    <t xml:space="preserve"> - Its good a very informative</t>
  </si>
  <si>
    <t xml:space="preserve"> - Renewable energy</t>
  </si>
  <si>
    <t xml:space="preserve"> - No thing in specific</t>
  </si>
  <si>
    <t xml:space="preserve"> - Some Engineering simulation software</t>
  </si>
  <si>
    <t xml:space="preserve"> - Would be better to inform focal lectuer to allow a student to attend the program of they have a </t>
  </si>
  <si>
    <t>class on sameday</t>
  </si>
  <si>
    <t xml:space="preserve"> - scholarship information training or exchange</t>
  </si>
  <si>
    <t xml:space="preserve"> - Program information for international students because so for I have not seen any students going</t>
  </si>
  <si>
    <t>for an exchange program to other university</t>
  </si>
  <si>
    <t xml:space="preserve"> - how to use e-thesis format</t>
  </si>
  <si>
    <t xml:space="preserve"> - after circulating the schedule by e-mail, it would be better to remind all the participants before</t>
  </si>
  <si>
    <t>the training day again</t>
  </si>
  <si>
    <t>ข้อเสนอแนะเพื่อปรับปรุงการจัดโครงการอบรมจริยธรรมของบัณฑิตวิทยาลัยในครั้งต่อไป</t>
  </si>
  <si>
    <t xml:space="preserve"> - เป็นข้อมูลที่ดีมาก</t>
  </si>
  <si>
    <t xml:space="preserve"> - ควรมีการแจ้งเตือนผู้เข้าร่วมก่อนวันจัดกิจกรรมอีกครั้ง</t>
  </si>
  <si>
    <t xml:space="preserve"> - how to write a research grant proposal </t>
  </si>
  <si>
    <t xml:space="preserve"> - อบรมโปรแกรมแบบจำลองทางวิศวกรรม</t>
  </si>
  <si>
    <t xml:space="preserve"> - อบรมด้านพลังงานทดแทน</t>
  </si>
  <si>
    <t xml:space="preserve">จากการจัดกิจกรรมอบรมโปรแกรม EndNote นิสิตบัณฑิตศึกษาต่างชาติ ในวันที่ 20 ตุลาคม 2557  </t>
  </si>
  <si>
    <t>ณ ห้องปฏิบัติการคอมพิวเตอร์ สำนักหอสมุด มหาวิทยาลัยนเรศวร พบว่า มีผู้เข้าร่วมโครงการ</t>
  </si>
  <si>
    <t xml:space="preserve">จำนวนทั้งสิ้น 18 คน และมีผู้ตอบแบบประเมิน จำนวน 18 คน คิดเป็นร้อยละ 100.0  </t>
  </si>
  <si>
    <t>ผู้ตอบแบบประเมินเป็นเพศชาย ร้อยละ 50.0 และเป็นเพศหญิง ร้อยละ 50.0 ส่วนใหญ่เป็นนิสิต</t>
  </si>
  <si>
    <t xml:space="preserve">ประเทศกัมพูชา คิดเป็นร้อยละ 22.6 รองลงมาได้แก่ ประเทศเวียดนาม ปากีสถาน อินเดีย ภูฏาน </t>
  </si>
  <si>
    <t xml:space="preserve">และสาธารณรัฐประชาชนจีน ร้อยละ 11.1 </t>
  </si>
  <si>
    <t xml:space="preserve">ผู้เข้าร่วมกิจกรรมฯ ส่วนใหญ่สังกัดวิทยาลัยพลังงานทดแทน สาขาวิชาพลังงานทดแทน ร้อยละ 44.4 </t>
  </si>
  <si>
    <t xml:space="preserve">รองลงมาได้แก่ วิทยาลัยโลจิสติกส์และโซ่อุปทาน สาขาวิชาโลจิสติกส์และโซ่อุปทาน และคณะเกษตรศาสตร์ </t>
  </si>
  <si>
    <t xml:space="preserve">สาขาวิชาวิทยาศาสตร์และเทคโนโลยีอาหาร ร้อยละ 11.1 ซึ่งได้รับข้อมูลการจัดกิจกรรมฯ จากทางอีเมล์มากที่สุด </t>
  </si>
  <si>
    <t xml:space="preserve">ร้อยละ 88.9 รองลงมาได้แก่ เว็บไซต์บัณฑิตวิทยาลัย และอื่นๆ ร้อยละ 5.6 </t>
  </si>
  <si>
    <t>จากการประเมินความคิดเห็นเกี่ยวกับการจัดกิจกรรมฯ พบว่า ผู้ตอบแบบประเมินมีความคิดเห็น</t>
  </si>
  <si>
    <t>จำนวนทั้งสิ้น 18 คน และมีผู้ตอบแบบประเมิน จำนวน 18 คน คิดเป็นร้อยละ 100.0  โดยมีรายละเอียดดังนี้</t>
  </si>
  <si>
    <t>ผลการประเมินกิจกรรมอบรมโปรแกรม EndNote นิสิตบัณฑิตศึกษาต่างชาติ</t>
  </si>
  <si>
    <t>ในวันที่  20  ตุลาคม 2557</t>
  </si>
  <si>
    <t>ณ ห้องปฏิบัติการคอมพิวเตอร์ สำนักหอสมุด มหาวิทยาลัยนเรศวร</t>
  </si>
  <si>
    <t>จากตาราง 5 พบว่า ผู้ตอบแบบประเมินส่วนใหญ่ได้รับข้อมูลการจัดโครงการฯ จากทางอีเมล์</t>
  </si>
  <si>
    <t xml:space="preserve">มากที่สุด ร้อยละ 88.9 รองลงมาได้แก่ เว็บไซต์บัณฑิตวิทยาลัย และอื่นๆ ร้อยละ 5.6 </t>
  </si>
  <si>
    <t xml:space="preserve"> - ถ้ามีกิจกรรมตรงกับวันที่มีการเรียนการสอนควรแจ้งผู้สอนให้อนุญาตให้นิสิตเข้าร่วมกิจกรรม</t>
  </si>
  <si>
    <t xml:space="preserve"> - ข้อมูลทุนการศึกษา อบรมหรือโครงการนิสิตแลกเปลี่ยน</t>
  </si>
  <si>
    <t xml:space="preserve"> - อบรมการเขียนข้อเสนอโครงการวิจัยเพื่อขอทุน</t>
  </si>
  <si>
    <t xml:space="preserve"> - อบรมการจัดรูปแบบวิทยานิพนธ์</t>
  </si>
  <si>
    <t xml:space="preserve"> - โครงการแลกเปลี่ยนของนิสิตต่างชาติกับมหาวิทยาลัยอื่น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</si>
</sst>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3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FF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23" borderId="0" xfId="0" applyFont="1" applyFill="1" applyAlignment="1">
      <alignment horizontal="center"/>
    </xf>
    <xf numFmtId="0" fontId="48" fillId="37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9" fillId="41" borderId="0" xfId="0" applyFont="1" applyFill="1" applyAlignment="1">
      <alignment horizontal="center"/>
    </xf>
    <xf numFmtId="0" fontId="48" fillId="41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19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6" fillId="0" borderId="28" xfId="0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2" fontId="0" fillId="33" borderId="0" xfId="0" applyNumberFormat="1" applyFill="1" applyAlignment="1">
      <alignment vertical="center"/>
    </xf>
    <xf numFmtId="2" fontId="0" fillId="0" borderId="0" xfId="0" applyNumberFormat="1" applyAlignment="1">
      <alignment horizontal="right" vertical="center"/>
    </xf>
    <xf numFmtId="0" fontId="7" fillId="0" borderId="3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D23" sqref="D23"/>
    </sheetView>
  </sheetViews>
  <sheetFormatPr defaultColWidth="8.7109375" defaultRowHeight="12.75"/>
  <cols>
    <col min="1" max="1" width="7.00390625" style="4" customWidth="1"/>
    <col min="2" max="2" width="11.00390625" style="4" customWidth="1"/>
    <col min="3" max="3" width="19.8515625" style="4" customWidth="1"/>
    <col min="4" max="4" width="19.140625" style="4" customWidth="1"/>
    <col min="5" max="5" width="13.28125" style="4" customWidth="1"/>
    <col min="6" max="6" width="9.7109375" style="4" customWidth="1"/>
    <col min="7" max="19" width="5.00390625" style="4" customWidth="1"/>
    <col min="20" max="20" width="7.140625" style="6" bestFit="1" customWidth="1"/>
    <col min="21" max="16384" width="8.7109375" style="1" customWidth="1"/>
  </cols>
  <sheetData>
    <row r="3" spans="1:19" ht="24">
      <c r="A3" s="18" t="s">
        <v>0</v>
      </c>
      <c r="B3" s="55" t="s">
        <v>27</v>
      </c>
      <c r="C3" s="20" t="s">
        <v>28</v>
      </c>
      <c r="D3" s="69" t="s">
        <v>29</v>
      </c>
      <c r="E3" s="72" t="s">
        <v>40</v>
      </c>
      <c r="F3" s="19" t="s">
        <v>11</v>
      </c>
      <c r="G3" s="27"/>
      <c r="H3" s="27"/>
      <c r="I3" s="27"/>
      <c r="J3" s="27"/>
      <c r="K3" s="27"/>
      <c r="L3" s="27"/>
      <c r="M3" s="27"/>
      <c r="N3" s="28"/>
      <c r="O3" s="28"/>
      <c r="P3" s="27"/>
      <c r="Q3" s="27"/>
      <c r="R3" s="27"/>
      <c r="S3" s="27"/>
    </row>
    <row r="4" spans="1:19" ht="24">
      <c r="A4" s="18"/>
      <c r="B4" s="55"/>
      <c r="C4" s="20"/>
      <c r="D4" s="68"/>
      <c r="E4" s="73"/>
      <c r="F4" s="19"/>
      <c r="G4" s="37">
        <v>1.1</v>
      </c>
      <c r="H4" s="37">
        <v>1.2</v>
      </c>
      <c r="I4" s="37">
        <v>1.3</v>
      </c>
      <c r="J4" s="34">
        <v>2.1</v>
      </c>
      <c r="K4" s="34">
        <v>2.2</v>
      </c>
      <c r="L4" s="40">
        <v>3.1</v>
      </c>
      <c r="M4" s="40">
        <v>3.2</v>
      </c>
      <c r="N4" s="40">
        <v>3.3</v>
      </c>
      <c r="O4" s="40">
        <v>3.4</v>
      </c>
      <c r="P4" s="41">
        <v>4.1</v>
      </c>
      <c r="Q4" s="67">
        <v>5</v>
      </c>
      <c r="R4" s="55">
        <v>6.1</v>
      </c>
      <c r="S4" s="55">
        <v>6.2</v>
      </c>
    </row>
    <row r="5" spans="1:20" ht="24">
      <c r="A5" s="4">
        <v>1</v>
      </c>
      <c r="C5" s="75"/>
      <c r="D5" s="75"/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99">
        <f aca="true" t="shared" si="0" ref="T5:T18">AVERAGE(G5:S5)</f>
        <v>5</v>
      </c>
    </row>
    <row r="6" spans="1:20" s="56" customFormat="1" ht="24">
      <c r="A6" s="70">
        <v>2</v>
      </c>
      <c r="B6" s="70"/>
      <c r="C6" s="76"/>
      <c r="D6" s="79"/>
      <c r="E6" s="71"/>
      <c r="F6" s="70"/>
      <c r="G6" s="70">
        <v>5</v>
      </c>
      <c r="H6" s="70">
        <v>5</v>
      </c>
      <c r="I6" s="70">
        <v>4</v>
      </c>
      <c r="J6" s="70">
        <v>5</v>
      </c>
      <c r="K6" s="70">
        <v>5</v>
      </c>
      <c r="L6" s="70">
        <v>5</v>
      </c>
      <c r="M6" s="70">
        <v>4</v>
      </c>
      <c r="N6" s="70">
        <v>5</v>
      </c>
      <c r="O6" s="70">
        <v>5</v>
      </c>
      <c r="P6" s="70">
        <v>5</v>
      </c>
      <c r="Q6" s="70">
        <v>5</v>
      </c>
      <c r="R6" s="70">
        <v>5</v>
      </c>
      <c r="S6" s="70">
        <v>4</v>
      </c>
      <c r="T6" s="99">
        <f t="shared" si="0"/>
        <v>4.769230769230769</v>
      </c>
    </row>
    <row r="7" spans="1:20" ht="24">
      <c r="A7" s="4">
        <v>3</v>
      </c>
      <c r="C7" s="75"/>
      <c r="D7" s="75"/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99">
        <f t="shared" si="0"/>
        <v>5</v>
      </c>
    </row>
    <row r="8" spans="1:20" ht="24">
      <c r="A8" s="4">
        <v>4</v>
      </c>
      <c r="C8" s="75"/>
      <c r="D8" s="75"/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99">
        <f t="shared" si="0"/>
        <v>5</v>
      </c>
    </row>
    <row r="9" spans="1:20" s="56" customFormat="1" ht="24">
      <c r="A9" s="70">
        <v>5</v>
      </c>
      <c r="B9" s="70"/>
      <c r="C9" s="76"/>
      <c r="D9" s="79"/>
      <c r="E9" s="71"/>
      <c r="F9" s="70"/>
      <c r="G9" s="70">
        <v>4</v>
      </c>
      <c r="H9" s="70">
        <v>5</v>
      </c>
      <c r="I9" s="70">
        <v>5</v>
      </c>
      <c r="J9" s="70">
        <v>5</v>
      </c>
      <c r="K9" s="70">
        <v>5</v>
      </c>
      <c r="L9" s="70">
        <v>5</v>
      </c>
      <c r="M9" s="70">
        <v>5</v>
      </c>
      <c r="N9" s="70">
        <v>5</v>
      </c>
      <c r="O9" s="70">
        <v>5</v>
      </c>
      <c r="P9" s="70">
        <v>5</v>
      </c>
      <c r="Q9" s="70">
        <v>5</v>
      </c>
      <c r="R9" s="70">
        <v>4</v>
      </c>
      <c r="S9" s="70">
        <v>4</v>
      </c>
      <c r="T9" s="99">
        <f t="shared" si="0"/>
        <v>4.769230769230769</v>
      </c>
    </row>
    <row r="10" spans="1:20" s="56" customFormat="1" ht="24">
      <c r="A10" s="70">
        <v>6</v>
      </c>
      <c r="B10" s="70"/>
      <c r="C10" s="76"/>
      <c r="D10" s="79"/>
      <c r="E10" s="71"/>
      <c r="F10" s="70"/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99">
        <f t="shared" si="0"/>
        <v>5</v>
      </c>
    </row>
    <row r="11" spans="1:20" ht="24">
      <c r="A11" s="4">
        <v>7</v>
      </c>
      <c r="C11" s="75"/>
      <c r="D11" s="75"/>
      <c r="G11" s="4">
        <v>3</v>
      </c>
      <c r="H11" s="4">
        <v>4</v>
      </c>
      <c r="I11" s="4">
        <v>4</v>
      </c>
      <c r="J11" s="4">
        <v>5</v>
      </c>
      <c r="K11" s="4">
        <v>5</v>
      </c>
      <c r="L11" s="4">
        <v>4</v>
      </c>
      <c r="M11" s="4">
        <v>4</v>
      </c>
      <c r="N11" s="4">
        <v>4</v>
      </c>
      <c r="O11" s="4">
        <v>5</v>
      </c>
      <c r="P11" s="4">
        <v>5</v>
      </c>
      <c r="Q11" s="4">
        <v>4</v>
      </c>
      <c r="R11" s="4">
        <v>4</v>
      </c>
      <c r="S11" s="4">
        <v>4</v>
      </c>
      <c r="T11" s="99">
        <f t="shared" si="0"/>
        <v>4.230769230769231</v>
      </c>
    </row>
    <row r="12" spans="1:20" ht="24">
      <c r="A12" s="4">
        <v>8</v>
      </c>
      <c r="C12" s="75"/>
      <c r="D12" s="75"/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99">
        <f t="shared" si="0"/>
        <v>5</v>
      </c>
    </row>
    <row r="13" spans="1:20" ht="24">
      <c r="A13" s="4">
        <v>9</v>
      </c>
      <c r="C13" s="75"/>
      <c r="D13" s="75"/>
      <c r="G13" s="4">
        <v>4</v>
      </c>
      <c r="H13" s="4">
        <v>4</v>
      </c>
      <c r="I13" s="4">
        <v>5</v>
      </c>
      <c r="J13" s="4">
        <v>5</v>
      </c>
      <c r="K13" s="4">
        <v>4</v>
      </c>
      <c r="L13" s="4">
        <v>4</v>
      </c>
      <c r="M13" s="4">
        <v>5</v>
      </c>
      <c r="N13" s="4">
        <v>4</v>
      </c>
      <c r="O13" s="4">
        <v>5</v>
      </c>
      <c r="P13" s="4">
        <v>4</v>
      </c>
      <c r="Q13" s="4">
        <v>5</v>
      </c>
      <c r="R13" s="4">
        <v>4</v>
      </c>
      <c r="S13" s="4">
        <v>5</v>
      </c>
      <c r="T13" s="99">
        <f t="shared" si="0"/>
        <v>4.461538461538462</v>
      </c>
    </row>
    <row r="14" spans="1:20" ht="24">
      <c r="A14" s="4">
        <v>10</v>
      </c>
      <c r="C14" s="75"/>
      <c r="D14" s="75"/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O14" s="4">
        <v>5</v>
      </c>
      <c r="P14" s="4">
        <v>5</v>
      </c>
      <c r="Q14" s="4">
        <v>5</v>
      </c>
      <c r="R14" s="4">
        <v>3</v>
      </c>
      <c r="S14" s="4">
        <v>4</v>
      </c>
      <c r="T14" s="99">
        <f t="shared" si="0"/>
        <v>4.769230769230769</v>
      </c>
    </row>
    <row r="15" spans="1:20" ht="24">
      <c r="A15" s="4">
        <v>11</v>
      </c>
      <c r="C15" s="75"/>
      <c r="D15" s="75"/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99">
        <f t="shared" si="0"/>
        <v>5</v>
      </c>
    </row>
    <row r="16" spans="1:20" ht="24">
      <c r="A16" s="4">
        <v>12</v>
      </c>
      <c r="C16" s="75"/>
      <c r="D16" s="75"/>
      <c r="G16" s="4">
        <v>4</v>
      </c>
      <c r="H16" s="4">
        <v>3</v>
      </c>
      <c r="I16" s="4">
        <v>4</v>
      </c>
      <c r="J16" s="4">
        <v>4</v>
      </c>
      <c r="K16" s="4">
        <v>4</v>
      </c>
      <c r="L16" s="4">
        <v>4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4</v>
      </c>
      <c r="S16" s="4">
        <v>4</v>
      </c>
      <c r="T16" s="99">
        <f t="shared" si="0"/>
        <v>4.3076923076923075</v>
      </c>
    </row>
    <row r="17" spans="1:20" ht="24">
      <c r="A17" s="4">
        <v>13</v>
      </c>
      <c r="C17" s="75"/>
      <c r="D17" s="75"/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99">
        <f t="shared" si="0"/>
        <v>5</v>
      </c>
    </row>
    <row r="18" spans="1:20" ht="24">
      <c r="A18" s="4">
        <v>14</v>
      </c>
      <c r="C18" s="75"/>
      <c r="D18" s="75"/>
      <c r="G18" s="4">
        <v>4</v>
      </c>
      <c r="H18" s="4">
        <v>4</v>
      </c>
      <c r="I18" s="4">
        <v>4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5</v>
      </c>
      <c r="P18" s="4">
        <v>5</v>
      </c>
      <c r="Q18" s="4">
        <v>4</v>
      </c>
      <c r="R18" s="4">
        <v>4</v>
      </c>
      <c r="S18" s="4">
        <v>5</v>
      </c>
      <c r="T18" s="99">
        <f t="shared" si="0"/>
        <v>4.615384615384615</v>
      </c>
    </row>
    <row r="19" spans="1:20" ht="24">
      <c r="A19" s="4">
        <v>15</v>
      </c>
      <c r="C19" s="75"/>
      <c r="D19" s="75"/>
      <c r="G19" s="4">
        <v>5</v>
      </c>
      <c r="H19" s="4">
        <v>4</v>
      </c>
      <c r="I19" s="4">
        <v>4</v>
      </c>
      <c r="J19" s="4">
        <v>5</v>
      </c>
      <c r="K19" s="4">
        <v>5</v>
      </c>
      <c r="L19" s="4">
        <v>5</v>
      </c>
      <c r="M19" s="4">
        <v>5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99">
        <f>AVERAGE(G20:S20)</f>
        <v>5</v>
      </c>
    </row>
    <row r="20" spans="1:20" ht="24">
      <c r="A20" s="4">
        <v>16</v>
      </c>
      <c r="C20" s="75"/>
      <c r="D20" s="75"/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5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99">
        <f>AVERAGE(G21:S21)</f>
        <v>5</v>
      </c>
    </row>
    <row r="21" spans="1:20" ht="24">
      <c r="A21" s="4">
        <v>17</v>
      </c>
      <c r="C21" s="75"/>
      <c r="D21" s="75"/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5</v>
      </c>
      <c r="S21" s="4">
        <v>5</v>
      </c>
      <c r="T21" s="99">
        <f>AVERAGE(G22:S22)</f>
        <v>4.846153846153846</v>
      </c>
    </row>
    <row r="22" spans="1:20" ht="24">
      <c r="A22" s="4">
        <v>18</v>
      </c>
      <c r="C22" s="75"/>
      <c r="D22" s="75"/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4</v>
      </c>
      <c r="S22" s="4">
        <v>4</v>
      </c>
      <c r="T22" s="99">
        <f>AVERAGE(G23:S23)</f>
        <v>4.811965811965812</v>
      </c>
    </row>
    <row r="23" spans="3:20" ht="24">
      <c r="C23" s="27"/>
      <c r="D23" s="27"/>
      <c r="E23" s="27"/>
      <c r="F23" s="36"/>
      <c r="G23" s="21">
        <f aca="true" t="shared" si="1" ref="G23:S23">AVERAGE(G5:G22)</f>
        <v>4.666666666666667</v>
      </c>
      <c r="H23" s="21">
        <f t="shared" si="1"/>
        <v>4.666666666666667</v>
      </c>
      <c r="I23" s="21">
        <f t="shared" si="1"/>
        <v>4.722222222222222</v>
      </c>
      <c r="J23" s="21">
        <f t="shared" si="1"/>
        <v>4.944444444444445</v>
      </c>
      <c r="K23" s="21">
        <f t="shared" si="1"/>
        <v>4.888888888888889</v>
      </c>
      <c r="L23" s="21">
        <f t="shared" si="1"/>
        <v>4.833333333333333</v>
      </c>
      <c r="M23" s="21">
        <f t="shared" si="1"/>
        <v>4.888888888888889</v>
      </c>
      <c r="N23" s="21">
        <f t="shared" si="1"/>
        <v>4.888888888888889</v>
      </c>
      <c r="O23" s="21">
        <f t="shared" si="1"/>
        <v>5</v>
      </c>
      <c r="P23" s="21">
        <f t="shared" si="1"/>
        <v>4.944444444444445</v>
      </c>
      <c r="Q23" s="21">
        <f t="shared" si="1"/>
        <v>4.888888888888889</v>
      </c>
      <c r="R23" s="21">
        <f t="shared" si="1"/>
        <v>4.555555555555555</v>
      </c>
      <c r="S23" s="21">
        <f t="shared" si="1"/>
        <v>4.666666666666667</v>
      </c>
      <c r="T23" s="100">
        <f>AVERAGE(G23:S23)</f>
        <v>4.811965811965812</v>
      </c>
    </row>
    <row r="24" spans="3:20" ht="24">
      <c r="C24" s="27"/>
      <c r="D24" s="27"/>
      <c r="E24" s="27"/>
      <c r="F24" s="36"/>
      <c r="G24" s="22">
        <f aca="true" t="shared" si="2" ref="G24:T24">STDEV(G5:G22)</f>
        <v>0.5940885257860046</v>
      </c>
      <c r="H24" s="22">
        <f t="shared" si="2"/>
        <v>0.5940885257860046</v>
      </c>
      <c r="I24" s="22">
        <f t="shared" si="2"/>
        <v>0.4608885989624768</v>
      </c>
      <c r="J24" s="22">
        <f t="shared" si="2"/>
        <v>0.23570226039551587</v>
      </c>
      <c r="K24" s="22">
        <f t="shared" si="2"/>
        <v>0.32338083338177726</v>
      </c>
      <c r="L24" s="22">
        <f t="shared" si="2"/>
        <v>0.38348249442368515</v>
      </c>
      <c r="M24" s="22">
        <f t="shared" si="2"/>
        <v>0.32338083338177726</v>
      </c>
      <c r="N24" s="22">
        <f t="shared" si="2"/>
        <v>0.32338083338177726</v>
      </c>
      <c r="O24" s="22">
        <f t="shared" si="2"/>
        <v>0</v>
      </c>
      <c r="P24" s="22">
        <f t="shared" si="2"/>
        <v>0.23570226039551587</v>
      </c>
      <c r="Q24" s="22">
        <f t="shared" si="2"/>
        <v>0.32338083338177726</v>
      </c>
      <c r="R24" s="22">
        <f t="shared" si="2"/>
        <v>0.6156987634551999</v>
      </c>
      <c r="S24" s="22">
        <f t="shared" si="2"/>
        <v>0.48507125007266594</v>
      </c>
      <c r="T24" s="100">
        <f t="shared" si="2"/>
        <v>0.2518542026284326</v>
      </c>
    </row>
    <row r="25" spans="3:6" ht="24">
      <c r="C25" s="27"/>
      <c r="D25" s="27"/>
      <c r="E25" s="27"/>
      <c r="F25" s="27"/>
    </row>
    <row r="26" spans="2:6" ht="24">
      <c r="B26" s="35"/>
      <c r="C26" s="35" t="s">
        <v>26</v>
      </c>
      <c r="D26" s="35"/>
      <c r="E26" s="35" t="s">
        <v>27</v>
      </c>
      <c r="F26" s="27"/>
    </row>
    <row r="27" spans="1:6" ht="24">
      <c r="A27" s="4">
        <v>1</v>
      </c>
      <c r="B27" s="27">
        <v>9</v>
      </c>
      <c r="C27" s="36" t="s">
        <v>24</v>
      </c>
      <c r="D27" s="74">
        <v>1</v>
      </c>
      <c r="E27" s="27" t="s">
        <v>31</v>
      </c>
      <c r="F27" s="27"/>
    </row>
    <row r="28" spans="1:6" ht="24">
      <c r="A28" s="4">
        <v>2</v>
      </c>
      <c r="B28" s="27">
        <v>9</v>
      </c>
      <c r="C28" s="36" t="s">
        <v>25</v>
      </c>
      <c r="D28" s="74">
        <v>2</v>
      </c>
      <c r="E28" s="27" t="s">
        <v>34</v>
      </c>
      <c r="F28" s="27"/>
    </row>
    <row r="29" spans="1:5" ht="24">
      <c r="A29" s="4">
        <v>3</v>
      </c>
      <c r="B29" s="35">
        <f>SUM(B27:B28)</f>
        <v>18</v>
      </c>
      <c r="C29" s="35"/>
      <c r="D29" s="74">
        <v>1</v>
      </c>
      <c r="E29" s="4" t="s">
        <v>36</v>
      </c>
    </row>
    <row r="30" spans="1:5" ht="24">
      <c r="A30" s="4">
        <v>4</v>
      </c>
      <c r="D30" s="74">
        <v>2</v>
      </c>
      <c r="E30" s="4" t="s">
        <v>38</v>
      </c>
    </row>
    <row r="31" spans="1:5" ht="24">
      <c r="A31" s="4">
        <v>5</v>
      </c>
      <c r="D31" s="74">
        <v>2</v>
      </c>
      <c r="E31" s="4" t="s">
        <v>44</v>
      </c>
    </row>
    <row r="32" spans="1:5" ht="24">
      <c r="A32" s="4">
        <v>6</v>
      </c>
      <c r="D32" s="74">
        <v>2</v>
      </c>
      <c r="E32" s="4" t="s">
        <v>104</v>
      </c>
    </row>
    <row r="33" spans="1:5" ht="24">
      <c r="A33" s="4">
        <v>7</v>
      </c>
      <c r="D33" s="74">
        <v>1</v>
      </c>
      <c r="E33" s="4" t="s">
        <v>93</v>
      </c>
    </row>
    <row r="34" spans="1:5" ht="24">
      <c r="A34" s="4">
        <v>8</v>
      </c>
      <c r="D34" s="74">
        <v>4</v>
      </c>
      <c r="E34" s="4" t="s">
        <v>48</v>
      </c>
    </row>
    <row r="35" spans="1:5" ht="24">
      <c r="A35" s="4">
        <v>9</v>
      </c>
      <c r="D35" s="74">
        <v>2</v>
      </c>
      <c r="E35" s="4" t="s">
        <v>49</v>
      </c>
    </row>
    <row r="36" spans="1:5" ht="24">
      <c r="A36" s="4">
        <v>10</v>
      </c>
      <c r="D36" s="74">
        <v>1</v>
      </c>
      <c r="E36" s="4" t="s">
        <v>54</v>
      </c>
    </row>
    <row r="37" ht="24">
      <c r="D37" s="66">
        <f>SUM(D27:D36)</f>
        <v>18</v>
      </c>
    </row>
    <row r="41" ht="24">
      <c r="D41" s="66"/>
    </row>
    <row r="43" spans="2:6" ht="24">
      <c r="B43" s="35"/>
      <c r="C43" s="35" t="s">
        <v>28</v>
      </c>
      <c r="D43" s="35" t="s">
        <v>56</v>
      </c>
      <c r="E43" s="35"/>
      <c r="F43" s="35" t="s">
        <v>40</v>
      </c>
    </row>
    <row r="44" spans="1:6" ht="24">
      <c r="A44" s="70">
        <v>1.1</v>
      </c>
      <c r="B44" s="70">
        <v>1</v>
      </c>
      <c r="C44" s="77" t="s">
        <v>32</v>
      </c>
      <c r="D44" s="77" t="s">
        <v>33</v>
      </c>
      <c r="E44" s="74">
        <v>14</v>
      </c>
      <c r="F44" s="4" t="s">
        <v>42</v>
      </c>
    </row>
    <row r="45" spans="1:6" ht="48">
      <c r="A45" s="70">
        <v>2.1</v>
      </c>
      <c r="B45" s="70">
        <v>1</v>
      </c>
      <c r="C45" s="78" t="s">
        <v>30</v>
      </c>
      <c r="D45" s="70" t="s">
        <v>52</v>
      </c>
      <c r="E45" s="74">
        <v>4</v>
      </c>
      <c r="F45" s="71" t="s">
        <v>41</v>
      </c>
    </row>
    <row r="46" spans="1:6" ht="48">
      <c r="A46" s="70">
        <v>2.2</v>
      </c>
      <c r="B46" s="70">
        <v>1</v>
      </c>
      <c r="C46" s="70"/>
      <c r="D46" s="70" t="s">
        <v>53</v>
      </c>
      <c r="E46" s="74">
        <v>0</v>
      </c>
      <c r="F46" s="71" t="s">
        <v>46</v>
      </c>
    </row>
    <row r="47" spans="1:6" ht="48">
      <c r="A47" s="70">
        <v>3.1</v>
      </c>
      <c r="B47" s="70">
        <v>2</v>
      </c>
      <c r="C47" s="78" t="s">
        <v>35</v>
      </c>
      <c r="D47" s="80" t="s">
        <v>58</v>
      </c>
      <c r="E47" s="74">
        <v>0</v>
      </c>
      <c r="F47" s="71" t="s">
        <v>47</v>
      </c>
    </row>
    <row r="48" spans="1:6" ht="24">
      <c r="A48" s="4">
        <v>3.2</v>
      </c>
      <c r="B48" s="4">
        <v>1</v>
      </c>
      <c r="C48" s="78"/>
      <c r="D48" s="77" t="s">
        <v>57</v>
      </c>
      <c r="E48" s="74">
        <v>0</v>
      </c>
      <c r="F48" s="71" t="s">
        <v>45</v>
      </c>
    </row>
    <row r="49" spans="1:6" ht="24">
      <c r="A49" s="4">
        <v>4.1</v>
      </c>
      <c r="B49" s="4">
        <v>8</v>
      </c>
      <c r="C49" s="77" t="s">
        <v>37</v>
      </c>
      <c r="D49" s="77" t="s">
        <v>39</v>
      </c>
      <c r="E49" s="98">
        <f>SUM(E44:E48)</f>
        <v>18</v>
      </c>
      <c r="F49" s="71"/>
    </row>
    <row r="50" spans="1:4" ht="24">
      <c r="A50" s="4">
        <v>5.1</v>
      </c>
      <c r="B50" s="4">
        <v>1</v>
      </c>
      <c r="C50" s="77" t="s">
        <v>43</v>
      </c>
      <c r="D50" s="77" t="s">
        <v>94</v>
      </c>
    </row>
    <row r="51" spans="1:4" ht="24">
      <c r="A51" s="4">
        <v>6.1</v>
      </c>
      <c r="B51" s="4">
        <v>1</v>
      </c>
      <c r="C51" s="77" t="s">
        <v>105</v>
      </c>
      <c r="D51" s="77" t="s">
        <v>106</v>
      </c>
    </row>
    <row r="52" spans="1:4" ht="48">
      <c r="A52" s="70">
        <v>7.1</v>
      </c>
      <c r="B52" s="70">
        <v>2</v>
      </c>
      <c r="C52" s="80" t="s">
        <v>50</v>
      </c>
      <c r="D52" s="78" t="s">
        <v>51</v>
      </c>
    </row>
    <row r="53" ht="24">
      <c r="B53" s="98">
        <f>SUM(B44:B52)</f>
        <v>18</v>
      </c>
    </row>
    <row r="55" spans="2:4" ht="24">
      <c r="B55" s="35"/>
      <c r="C55" s="81" t="s">
        <v>59</v>
      </c>
      <c r="D55" s="82"/>
    </row>
    <row r="56" spans="1:3" ht="24">
      <c r="A56" s="4">
        <v>1</v>
      </c>
      <c r="B56" s="4">
        <v>1</v>
      </c>
      <c r="C56" s="4" t="s">
        <v>62</v>
      </c>
    </row>
    <row r="57" spans="1:3" ht="24">
      <c r="A57" s="4">
        <v>2</v>
      </c>
      <c r="B57" s="4">
        <v>0</v>
      </c>
      <c r="C57" s="4" t="s">
        <v>60</v>
      </c>
    </row>
    <row r="58" spans="1:3" ht="24">
      <c r="A58" s="4">
        <v>3</v>
      </c>
      <c r="B58" s="4">
        <v>0</v>
      </c>
      <c r="C58" s="4" t="s">
        <v>63</v>
      </c>
    </row>
    <row r="59" spans="1:3" ht="24">
      <c r="A59" s="4">
        <v>4</v>
      </c>
      <c r="B59" s="4">
        <v>16</v>
      </c>
      <c r="C59" s="4" t="s">
        <v>61</v>
      </c>
    </row>
    <row r="60" spans="1:3" ht="24">
      <c r="A60" s="4">
        <v>5</v>
      </c>
      <c r="B60" s="4">
        <v>0</v>
      </c>
      <c r="C60" s="36" t="s">
        <v>70</v>
      </c>
    </row>
    <row r="61" spans="1:3" ht="24">
      <c r="A61" s="4">
        <v>6</v>
      </c>
      <c r="B61" s="4">
        <v>0</v>
      </c>
      <c r="C61" s="80" t="s">
        <v>64</v>
      </c>
    </row>
    <row r="62" spans="1:4" ht="24">
      <c r="A62" s="4">
        <v>7</v>
      </c>
      <c r="B62" s="4">
        <v>1</v>
      </c>
      <c r="C62" s="80" t="s">
        <v>45</v>
      </c>
      <c r="D62" s="78"/>
    </row>
    <row r="63" spans="3:4" ht="24">
      <c r="C63" s="70"/>
      <c r="D63" s="70"/>
    </row>
  </sheetData>
  <sheetProtection/>
  <autoFilter ref="A4:P22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F4" sqref="F4"/>
    </sheetView>
  </sheetViews>
  <sheetFormatPr defaultColWidth="8.7109375" defaultRowHeight="12.75"/>
  <cols>
    <col min="1" max="1" width="5.28125" style="1" customWidth="1"/>
    <col min="2" max="2" width="94.7109375" style="1" customWidth="1"/>
    <col min="3" max="3" width="10.00390625" style="1" customWidth="1"/>
    <col min="4" max="4" width="5.28125" style="1" customWidth="1"/>
    <col min="5" max="16384" width="8.7109375" style="1" customWidth="1"/>
  </cols>
  <sheetData>
    <row r="1" spans="1:7" ht="24">
      <c r="A1" s="135" t="s">
        <v>101</v>
      </c>
      <c r="B1" s="135"/>
      <c r="C1" s="135"/>
      <c r="D1" s="26"/>
      <c r="E1" s="26"/>
      <c r="F1" s="26"/>
      <c r="G1" s="26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3" t="s">
        <v>12</v>
      </c>
      <c r="B6" s="33" t="s">
        <v>1</v>
      </c>
      <c r="C6" s="33" t="s">
        <v>2</v>
      </c>
    </row>
    <row r="7" spans="1:3" ht="24.75" thickTop="1">
      <c r="A7" s="5">
        <v>1</v>
      </c>
      <c r="B7" s="25" t="s">
        <v>120</v>
      </c>
      <c r="C7" s="5"/>
    </row>
    <row r="8" spans="1:3" ht="24">
      <c r="A8" s="3"/>
      <c r="B8" s="38" t="s">
        <v>121</v>
      </c>
      <c r="C8" s="3"/>
    </row>
    <row r="9" spans="1:3" ht="24">
      <c r="A9" s="3"/>
      <c r="B9" s="38" t="s">
        <v>123</v>
      </c>
      <c r="C9" s="3"/>
    </row>
    <row r="10" spans="1:3" ht="24">
      <c r="A10" s="3"/>
      <c r="B10" s="38" t="s">
        <v>125</v>
      </c>
      <c r="C10" s="3"/>
    </row>
    <row r="11" spans="1:3" ht="24">
      <c r="A11" s="3"/>
      <c r="B11" s="38" t="s">
        <v>126</v>
      </c>
      <c r="C11" s="3"/>
    </row>
    <row r="12" spans="1:3" ht="24">
      <c r="A12" s="3"/>
      <c r="B12" s="38" t="s">
        <v>131</v>
      </c>
      <c r="C12" s="3"/>
    </row>
    <row r="13" spans="1:3" ht="24">
      <c r="A13" s="3"/>
      <c r="B13" s="97" t="s">
        <v>132</v>
      </c>
      <c r="C13" s="3"/>
    </row>
    <row r="14" spans="1:3" ht="24">
      <c r="A14" s="3">
        <v>2</v>
      </c>
      <c r="B14" s="38" t="s">
        <v>119</v>
      </c>
      <c r="C14" s="3"/>
    </row>
    <row r="15" spans="1:3" ht="24">
      <c r="A15" s="3"/>
      <c r="B15" s="38" t="s">
        <v>122</v>
      </c>
      <c r="C15" s="3"/>
    </row>
    <row r="16" spans="1:3" ht="24">
      <c r="A16" s="3"/>
      <c r="B16" s="38" t="s">
        <v>124</v>
      </c>
      <c r="C16" s="3"/>
    </row>
    <row r="17" spans="1:3" ht="24">
      <c r="A17" s="3"/>
      <c r="B17" s="38" t="s">
        <v>127</v>
      </c>
      <c r="C17" s="3"/>
    </row>
    <row r="18" spans="1:3" ht="24">
      <c r="A18" s="3"/>
      <c r="B18" s="38" t="s">
        <v>136</v>
      </c>
      <c r="C18" s="3"/>
    </row>
    <row r="19" spans="1:3" ht="24">
      <c r="A19" s="3"/>
      <c r="B19" s="38" t="s">
        <v>130</v>
      </c>
      <c r="C19" s="3"/>
    </row>
    <row r="20" spans="1:3" ht="24">
      <c r="A20" s="3">
        <v>3</v>
      </c>
      <c r="B20" s="38" t="s">
        <v>96</v>
      </c>
      <c r="C20" s="3"/>
    </row>
    <row r="21" spans="1:3" ht="24">
      <c r="A21" s="3"/>
      <c r="B21" s="38" t="s">
        <v>128</v>
      </c>
      <c r="C21" s="3"/>
    </row>
    <row r="22" spans="1:3" ht="24">
      <c r="A22" s="3"/>
      <c r="B22" s="38" t="s">
        <v>129</v>
      </c>
      <c r="C22" s="3"/>
    </row>
    <row r="23" spans="1:3" ht="8.25" customHeight="1" thickBot="1">
      <c r="A23" s="3"/>
      <c r="C23" s="4"/>
    </row>
    <row r="24" spans="1:3" ht="24.75" thickTop="1">
      <c r="A24" s="5"/>
      <c r="B24" s="25"/>
      <c r="C24" s="5"/>
    </row>
  </sheetData>
  <sheetProtection/>
  <mergeCells count="1">
    <mergeCell ref="A1:C1"/>
  </mergeCells>
  <printOptions/>
  <pageMargins left="0.787401574803149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B7" sqref="B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ht="24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ht="24">
      <c r="B3" s="2" t="s">
        <v>98</v>
      </c>
    </row>
    <row r="4" ht="24">
      <c r="B4" s="2"/>
    </row>
    <row r="5" spans="1:10" ht="27.75">
      <c r="A5" s="103" t="s">
        <v>6</v>
      </c>
      <c r="B5" s="103"/>
      <c r="C5" s="103"/>
      <c r="D5" s="103"/>
      <c r="E5" s="103"/>
      <c r="F5" s="103"/>
      <c r="G5" s="103"/>
      <c r="H5" s="103"/>
      <c r="I5" s="103"/>
      <c r="J5" s="103"/>
    </row>
    <row r="7" ht="24">
      <c r="B7" s="1" t="s">
        <v>139</v>
      </c>
    </row>
    <row r="8" ht="24">
      <c r="A8" s="1" t="s">
        <v>140</v>
      </c>
    </row>
    <row r="9" ht="24">
      <c r="A9" s="1" t="s">
        <v>141</v>
      </c>
    </row>
    <row r="10" ht="24">
      <c r="B10" s="1" t="s">
        <v>142</v>
      </c>
    </row>
    <row r="11" ht="24">
      <c r="A11" s="1" t="s">
        <v>143</v>
      </c>
    </row>
    <row r="12" ht="24">
      <c r="A12" s="1" t="s">
        <v>144</v>
      </c>
    </row>
    <row r="13" ht="24">
      <c r="B13" s="1" t="s">
        <v>145</v>
      </c>
    </row>
    <row r="14" ht="24">
      <c r="A14" s="1" t="s">
        <v>146</v>
      </c>
    </row>
    <row r="15" ht="24">
      <c r="A15" s="1" t="s">
        <v>147</v>
      </c>
    </row>
    <row r="16" ht="24">
      <c r="A16" s="1" t="s">
        <v>148</v>
      </c>
    </row>
    <row r="17" spans="2:7" s="10" customFormat="1" ht="24">
      <c r="B17" s="6" t="s">
        <v>149</v>
      </c>
      <c r="C17" s="31"/>
      <c r="D17" s="31"/>
      <c r="E17" s="32"/>
      <c r="F17" s="32"/>
      <c r="G17" s="31"/>
    </row>
    <row r="18" ht="24">
      <c r="A18" s="6" t="s">
        <v>114</v>
      </c>
    </row>
    <row r="19" ht="24">
      <c r="A19" s="6" t="s">
        <v>115</v>
      </c>
    </row>
    <row r="20" ht="24">
      <c r="A20" s="6" t="s">
        <v>116</v>
      </c>
    </row>
    <row r="21" ht="24">
      <c r="A21" s="6" t="s">
        <v>117</v>
      </c>
    </row>
    <row r="22" ht="24">
      <c r="A22" s="6" t="s">
        <v>118</v>
      </c>
    </row>
  </sheetData>
  <sheetProtection/>
  <mergeCells count="2">
    <mergeCell ref="A5:J5"/>
    <mergeCell ref="A1:K1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3">
      <selection activeCell="C10" sqref="C10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04" t="s">
        <v>86</v>
      </c>
      <c r="B1" s="104"/>
      <c r="C1" s="104"/>
      <c r="D1" s="104"/>
      <c r="E1" s="104"/>
      <c r="F1" s="104"/>
      <c r="G1" s="104"/>
      <c r="H1" s="104"/>
      <c r="I1" s="104"/>
    </row>
    <row r="3" spans="1:9" ht="24">
      <c r="A3" s="105" t="s">
        <v>151</v>
      </c>
      <c r="B3" s="105"/>
      <c r="C3" s="105"/>
      <c r="D3" s="105"/>
      <c r="E3" s="105"/>
      <c r="F3" s="105"/>
      <c r="G3" s="105"/>
      <c r="H3" s="105"/>
      <c r="I3" s="105"/>
    </row>
    <row r="4" spans="1:9" ht="24">
      <c r="A4" s="106" t="s">
        <v>152</v>
      </c>
      <c r="B4" s="106"/>
      <c r="C4" s="106"/>
      <c r="D4" s="106"/>
      <c r="E4" s="106"/>
      <c r="F4" s="106"/>
      <c r="G4" s="106"/>
      <c r="H4" s="106"/>
      <c r="I4" s="106"/>
    </row>
    <row r="5" spans="1:9" ht="24">
      <c r="A5" s="105" t="s">
        <v>153</v>
      </c>
      <c r="B5" s="105"/>
      <c r="C5" s="105"/>
      <c r="D5" s="105"/>
      <c r="E5" s="105"/>
      <c r="F5" s="105"/>
      <c r="G5" s="105"/>
      <c r="H5" s="105"/>
      <c r="I5" s="105"/>
    </row>
    <row r="6" ht="12" customHeight="1"/>
    <row r="7" ht="24">
      <c r="B7" s="1" t="s">
        <v>139</v>
      </c>
    </row>
    <row r="8" ht="24">
      <c r="A8" s="1" t="s">
        <v>140</v>
      </c>
    </row>
    <row r="9" ht="24">
      <c r="A9" s="1" t="s">
        <v>150</v>
      </c>
    </row>
    <row r="11" ht="24">
      <c r="A11" s="7" t="s">
        <v>7</v>
      </c>
    </row>
    <row r="12" ht="13.5" customHeight="1">
      <c r="A12" s="6"/>
    </row>
    <row r="13" ht="24">
      <c r="A13" s="6" t="s">
        <v>55</v>
      </c>
    </row>
    <row r="14" ht="24.75" thickBot="1">
      <c r="A14" s="6"/>
    </row>
    <row r="15" spans="2:7" ht="25.5" thickBot="1" thickTop="1">
      <c r="B15" s="107" t="s">
        <v>26</v>
      </c>
      <c r="C15" s="107"/>
      <c r="D15" s="107"/>
      <c r="E15" s="107"/>
      <c r="F15" s="23" t="s">
        <v>8</v>
      </c>
      <c r="G15" s="23" t="s">
        <v>9</v>
      </c>
    </row>
    <row r="16" spans="2:7" ht="24.75" thickTop="1">
      <c r="B16" s="30" t="str">
        <f>คีย์!C27</f>
        <v>เพศชาย</v>
      </c>
      <c r="C16" s="24"/>
      <c r="D16" s="24"/>
      <c r="E16" s="24"/>
      <c r="F16" s="39">
        <f>คีย์!B27</f>
        <v>9</v>
      </c>
      <c r="G16" s="64">
        <f>F16*100/F$18</f>
        <v>50</v>
      </c>
    </row>
    <row r="17" spans="2:7" ht="24.75" thickBot="1">
      <c r="B17" s="30" t="str">
        <f>คีย์!C28</f>
        <v>เพศหญิง</v>
      </c>
      <c r="C17" s="24"/>
      <c r="D17" s="24"/>
      <c r="E17" s="24"/>
      <c r="F17" s="39">
        <f>คีย์!B28</f>
        <v>9</v>
      </c>
      <c r="G17" s="64">
        <f>F17*100/F$18</f>
        <v>50</v>
      </c>
    </row>
    <row r="18" spans="2:7" ht="25.5" thickBot="1" thickTop="1">
      <c r="B18" s="107" t="s">
        <v>4</v>
      </c>
      <c r="C18" s="107"/>
      <c r="D18" s="107"/>
      <c r="E18" s="107"/>
      <c r="F18" s="29">
        <f>SUM(F16:F17)</f>
        <v>18</v>
      </c>
      <c r="G18" s="65">
        <f>SUM(G16:G17)</f>
        <v>100</v>
      </c>
    </row>
    <row r="19" ht="24.75" thickTop="1"/>
    <row r="20" ht="24">
      <c r="B20" s="1" t="s">
        <v>92</v>
      </c>
    </row>
    <row r="21" ht="24">
      <c r="A21" s="1" t="s">
        <v>107</v>
      </c>
    </row>
  </sheetData>
  <sheetProtection/>
  <mergeCells count="6">
    <mergeCell ref="A3:I3"/>
    <mergeCell ref="A4:I4"/>
    <mergeCell ref="A5:I5"/>
    <mergeCell ref="B15:E15"/>
    <mergeCell ref="B18:E18"/>
    <mergeCell ref="A1:I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115" zoomScaleNormal="115" zoomScalePageLayoutView="0" workbookViewId="0" topLeftCell="A1">
      <selection activeCell="A20" sqref="A20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6" t="s">
        <v>65</v>
      </c>
    </row>
    <row r="4" s="1" customFormat="1" ht="24.75" thickBot="1">
      <c r="A4" s="6"/>
    </row>
    <row r="5" spans="2:7" s="1" customFormat="1" ht="25.5" thickBot="1" thickTop="1">
      <c r="B5" s="107" t="s">
        <v>27</v>
      </c>
      <c r="C5" s="107"/>
      <c r="D5" s="107"/>
      <c r="E5" s="107"/>
      <c r="F5" s="23" t="s">
        <v>8</v>
      </c>
      <c r="G5" s="23" t="s">
        <v>9</v>
      </c>
    </row>
    <row r="6" spans="2:7" s="1" customFormat="1" ht="24.75" thickTop="1">
      <c r="B6" s="109" t="str">
        <f>คีย์!E27</f>
        <v>บังคลาเทศ</v>
      </c>
      <c r="C6" s="109"/>
      <c r="D6" s="109"/>
      <c r="E6" s="109"/>
      <c r="F6" s="3">
        <f>คีย์!D27</f>
        <v>1</v>
      </c>
      <c r="G6" s="64">
        <f>F6*100/ตาราง1!F$18</f>
        <v>5.555555555555555</v>
      </c>
    </row>
    <row r="7" spans="2:7" s="1" customFormat="1" ht="24">
      <c r="B7" s="109" t="str">
        <f>คีย์!E28</f>
        <v>เวียดนาม</v>
      </c>
      <c r="C7" s="109"/>
      <c r="D7" s="109"/>
      <c r="E7" s="109"/>
      <c r="F7" s="3">
        <f>คีย์!D28</f>
        <v>2</v>
      </c>
      <c r="G7" s="64">
        <f>F7*100/ตาราง1!F$18</f>
        <v>11.11111111111111</v>
      </c>
    </row>
    <row r="8" spans="2:7" s="1" customFormat="1" ht="24">
      <c r="B8" s="109" t="str">
        <f>คีย์!E29</f>
        <v>ซูดาน</v>
      </c>
      <c r="C8" s="109"/>
      <c r="D8" s="109"/>
      <c r="E8" s="109"/>
      <c r="F8" s="3">
        <f>คีย์!D29</f>
        <v>1</v>
      </c>
      <c r="G8" s="64">
        <f>F8*100/ตาราง1!F$18</f>
        <v>5.555555555555555</v>
      </c>
    </row>
    <row r="9" spans="2:7" s="1" customFormat="1" ht="24">
      <c r="B9" s="109" t="str">
        <f>คีย์!E30</f>
        <v>ปากีสถาน</v>
      </c>
      <c r="C9" s="109"/>
      <c r="D9" s="109"/>
      <c r="E9" s="109"/>
      <c r="F9" s="3">
        <f>คีย์!D30</f>
        <v>2</v>
      </c>
      <c r="G9" s="64">
        <f>F9*100/ตาราง1!F$18</f>
        <v>11.11111111111111</v>
      </c>
    </row>
    <row r="10" spans="2:7" s="1" customFormat="1" ht="24">
      <c r="B10" s="109" t="str">
        <f>คีย์!E31</f>
        <v>อินเดีย</v>
      </c>
      <c r="C10" s="109"/>
      <c r="D10" s="109"/>
      <c r="E10" s="109"/>
      <c r="F10" s="3">
        <f>คีย์!D31</f>
        <v>2</v>
      </c>
      <c r="G10" s="64">
        <f>F10*100/ตาราง1!F$18</f>
        <v>11.11111111111111</v>
      </c>
    </row>
    <row r="11" spans="2:7" s="1" customFormat="1" ht="24">
      <c r="B11" s="109" t="str">
        <f>คีย์!E32</f>
        <v>ภูฏาน</v>
      </c>
      <c r="C11" s="109"/>
      <c r="D11" s="109"/>
      <c r="E11" s="109"/>
      <c r="F11" s="3">
        <f>คีย์!D32</f>
        <v>2</v>
      </c>
      <c r="G11" s="64">
        <f>F11*100/ตาราง1!F$18</f>
        <v>11.11111111111111</v>
      </c>
    </row>
    <row r="12" spans="2:7" s="1" customFormat="1" ht="24">
      <c r="B12" s="109" t="str">
        <f>คีย์!E33</f>
        <v>ยูกันดา</v>
      </c>
      <c r="C12" s="109"/>
      <c r="D12" s="109"/>
      <c r="E12" s="109"/>
      <c r="F12" s="3">
        <f>คีย์!D33</f>
        <v>1</v>
      </c>
      <c r="G12" s="64">
        <f>F12*100/ตาราง1!F$18</f>
        <v>5.555555555555555</v>
      </c>
    </row>
    <row r="13" spans="2:7" s="1" customFormat="1" ht="24">
      <c r="B13" s="109" t="str">
        <f>คีย์!E34</f>
        <v>กัมพูชา</v>
      </c>
      <c r="C13" s="109"/>
      <c r="D13" s="109"/>
      <c r="E13" s="109"/>
      <c r="F13" s="3">
        <f>คีย์!D34</f>
        <v>4</v>
      </c>
      <c r="G13" s="64">
        <f>F13*100/ตาราง1!F$18</f>
        <v>22.22222222222222</v>
      </c>
    </row>
    <row r="14" spans="2:7" s="1" customFormat="1" ht="24">
      <c r="B14" s="109" t="str">
        <f>คีย์!E35</f>
        <v>จีน</v>
      </c>
      <c r="C14" s="109"/>
      <c r="D14" s="109"/>
      <c r="E14" s="109"/>
      <c r="F14" s="3">
        <f>คีย์!D35</f>
        <v>2</v>
      </c>
      <c r="G14" s="64">
        <f>F14*100/ตาราง1!F$18</f>
        <v>11.11111111111111</v>
      </c>
    </row>
    <row r="15" spans="2:7" s="1" customFormat="1" ht="24.75" thickBot="1">
      <c r="B15" s="110" t="str">
        <f>คีย์!E36</f>
        <v>พม่า</v>
      </c>
      <c r="C15" s="110"/>
      <c r="D15" s="110"/>
      <c r="E15" s="110"/>
      <c r="F15" s="3">
        <f>คีย์!D36</f>
        <v>1</v>
      </c>
      <c r="G15" s="64">
        <f>F15*100/ตาราง1!F$18</f>
        <v>5.555555555555555</v>
      </c>
    </row>
    <row r="16" spans="2:7" s="1" customFormat="1" ht="25.5" thickBot="1" thickTop="1">
      <c r="B16" s="108" t="s">
        <v>4</v>
      </c>
      <c r="C16" s="108"/>
      <c r="D16" s="108"/>
      <c r="E16" s="108"/>
      <c r="F16" s="29">
        <f>SUM(F6:F15)</f>
        <v>18</v>
      </c>
      <c r="G16" s="65">
        <f>SUM(G6:G15)</f>
        <v>100.00000000000001</v>
      </c>
    </row>
    <row r="17" s="1" customFormat="1" ht="24.75" thickTop="1"/>
    <row r="18" s="1" customFormat="1" ht="24">
      <c r="B18" s="1" t="s">
        <v>91</v>
      </c>
    </row>
    <row r="19" s="1" customFormat="1" ht="24">
      <c r="A19" s="1" t="s">
        <v>108</v>
      </c>
    </row>
    <row r="20" s="1" customFormat="1" ht="24">
      <c r="A20" s="1" t="s">
        <v>109</v>
      </c>
    </row>
    <row r="21" s="1" customFormat="1" ht="24"/>
    <row r="22" s="1" customFormat="1" ht="24"/>
    <row r="23" spans="1:7" ht="24">
      <c r="A23" s="1"/>
      <c r="B23" s="1"/>
      <c r="C23" s="1"/>
      <c r="D23" s="1"/>
      <c r="E23" s="1"/>
      <c r="F23" s="1"/>
      <c r="G23" s="1"/>
    </row>
    <row r="24" spans="1:7" ht="24">
      <c r="A24" s="1"/>
      <c r="B24" s="1"/>
      <c r="C24" s="1"/>
      <c r="D24" s="1"/>
      <c r="E24" s="1"/>
      <c r="F24" s="1"/>
      <c r="G24" s="1"/>
    </row>
  </sheetData>
  <sheetProtection/>
  <mergeCells count="13">
    <mergeCell ref="B13:E13"/>
    <mergeCell ref="B14:E14"/>
    <mergeCell ref="B15:E15"/>
    <mergeCell ref="A1:J1"/>
    <mergeCell ref="B16:E16"/>
    <mergeCell ref="B5:E5"/>
    <mergeCell ref="B6:E6"/>
    <mergeCell ref="B7:E7"/>
    <mergeCell ref="B8:E8"/>
    <mergeCell ref="B9:E9"/>
    <mergeCell ref="B10:E10"/>
    <mergeCell ref="B11:E11"/>
    <mergeCell ref="B12:E12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115" zoomScaleNormal="115" zoomScalePageLayoutView="0" workbookViewId="0" topLeftCell="A4">
      <selection activeCell="G13" sqref="G13"/>
    </sheetView>
  </sheetViews>
  <sheetFormatPr defaultColWidth="9.140625" defaultRowHeight="12.75"/>
  <cols>
    <col min="2" max="2" width="28.140625" style="0" customWidth="1"/>
    <col min="3" max="3" width="31.8515625" style="0" customWidth="1"/>
  </cols>
  <sheetData>
    <row r="1" spans="1:7" ht="24">
      <c r="A1" s="104" t="s">
        <v>84</v>
      </c>
      <c r="B1" s="104"/>
      <c r="C1" s="104"/>
      <c r="D1" s="104"/>
      <c r="E1" s="104"/>
      <c r="F1" s="96"/>
      <c r="G1" s="96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6" t="s">
        <v>66</v>
      </c>
    </row>
    <row r="4" s="1" customFormat="1" ht="24.75" thickBot="1">
      <c r="A4" s="6"/>
    </row>
    <row r="5" spans="2:5" s="1" customFormat="1" ht="25.5" thickBot="1" thickTop="1">
      <c r="B5" s="23" t="s">
        <v>28</v>
      </c>
      <c r="C5" s="23" t="s">
        <v>29</v>
      </c>
      <c r="D5" s="23" t="s">
        <v>8</v>
      </c>
      <c r="E5" s="23" t="s">
        <v>9</v>
      </c>
    </row>
    <row r="6" spans="2:5" s="1" customFormat="1" ht="24.75" thickTop="1">
      <c r="B6" s="83" t="str">
        <f>คีย์!C44</f>
        <v>วิทยาศาสตร์การแพทย์</v>
      </c>
      <c r="C6" s="83" t="str">
        <f>คีย์!D44</f>
        <v>ปรสิตวิทยา</v>
      </c>
      <c r="D6" s="70">
        <f>คีย์!B44</f>
        <v>1</v>
      </c>
      <c r="E6" s="64">
        <f>D6*100/ตาราง1!F$18</f>
        <v>5.555555555555555</v>
      </c>
    </row>
    <row r="7" spans="2:5" s="1" customFormat="1" ht="24">
      <c r="B7" s="83" t="str">
        <f>คีย์!C45</f>
        <v>วิทยาศาสตร์</v>
      </c>
      <c r="C7" s="83" t="str">
        <f>คีย์!D45</f>
        <v>วิทยาศาสตร์ชีวภาพ</v>
      </c>
      <c r="D7" s="70">
        <f>คีย์!B45</f>
        <v>1</v>
      </c>
      <c r="E7" s="64">
        <f>D7*100/ตาราง1!F$18</f>
        <v>5.555555555555555</v>
      </c>
    </row>
    <row r="8" spans="2:5" s="1" customFormat="1" ht="24">
      <c r="B8" s="83"/>
      <c r="C8" s="83" t="str">
        <f>คีย์!D46</f>
        <v>คณิตศาสตร์</v>
      </c>
      <c r="D8" s="70">
        <f>คีย์!B46</f>
        <v>1</v>
      </c>
      <c r="E8" s="64">
        <f>D8*100/ตาราง1!F$18</f>
        <v>5.555555555555555</v>
      </c>
    </row>
    <row r="9" spans="2:5" s="1" customFormat="1" ht="24">
      <c r="B9" s="83" t="str">
        <f>คีย์!C47</f>
        <v>เกษตรศาสตร์ฯ</v>
      </c>
      <c r="C9" s="83" t="str">
        <f>คีย์!D47</f>
        <v>วิทยาศาสตร์และเทคโนโลยีการอาหาร</v>
      </c>
      <c r="D9" s="70">
        <f>คีย์!B47</f>
        <v>2</v>
      </c>
      <c r="E9" s="64">
        <f>D9*100/ตาราง1!F$18</f>
        <v>11.11111111111111</v>
      </c>
    </row>
    <row r="10" spans="2:5" s="1" customFormat="1" ht="24">
      <c r="B10" s="83"/>
      <c r="C10" s="83" t="str">
        <f>คีย์!D48</f>
        <v>ไม่ระบุ</v>
      </c>
      <c r="D10" s="70">
        <f>คีย์!B48</f>
        <v>1</v>
      </c>
      <c r="E10" s="64">
        <f>D10*100/ตาราง1!F$18</f>
        <v>5.555555555555555</v>
      </c>
    </row>
    <row r="11" spans="2:5" s="1" customFormat="1" ht="24">
      <c r="B11" s="83" t="str">
        <f>คีย์!C49</f>
        <v>วิทยาลัยพลังงานทดแทน</v>
      </c>
      <c r="C11" s="83" t="str">
        <f>คีย์!D49</f>
        <v>พลังงานทดแทน</v>
      </c>
      <c r="D11" s="70">
        <f>คีย์!B49</f>
        <v>8</v>
      </c>
      <c r="E11" s="64">
        <f>D11*100/ตาราง1!F$18</f>
        <v>44.44444444444444</v>
      </c>
    </row>
    <row r="12" spans="2:5" s="1" customFormat="1" ht="24">
      <c r="B12" s="83" t="str">
        <f>คีย์!C50</f>
        <v>บริหารธุรกิจฯ </v>
      </c>
      <c r="C12" s="83" t="str">
        <f>คีย์!D50</f>
        <v>บริหารธุรกิจ</v>
      </c>
      <c r="D12" s="70">
        <f>คีย์!B50</f>
        <v>1</v>
      </c>
      <c r="E12" s="64">
        <f>D12*100/ตาราง1!F$18</f>
        <v>5.555555555555555</v>
      </c>
    </row>
    <row r="13" spans="2:5" s="1" customFormat="1" ht="24">
      <c r="B13" s="83" t="str">
        <f>คีย์!C51</f>
        <v>ศึกษาศาสตร์</v>
      </c>
      <c r="C13" s="83" t="str">
        <f>คีย์!D51</f>
        <v>การศึกษา</v>
      </c>
      <c r="D13" s="70">
        <f>คีย์!B51</f>
        <v>1</v>
      </c>
      <c r="E13" s="64">
        <f>D13*100/ตาราง1!F$18</f>
        <v>5.555555555555555</v>
      </c>
    </row>
    <row r="14" spans="2:5" s="1" customFormat="1" ht="24.75" thickBot="1">
      <c r="B14" s="83" t="str">
        <f>คีย์!C52</f>
        <v>วิทยาลัยโลจิสติกส์และโซ่อุปทาน</v>
      </c>
      <c r="C14" s="83" t="str">
        <f>คีย์!D52</f>
        <v>โลจิสติกส์และโซ่อุปทาน</v>
      </c>
      <c r="D14" s="70">
        <f>คีย์!B52</f>
        <v>2</v>
      </c>
      <c r="E14" s="64">
        <f>D14*100/ตาราง1!F$18</f>
        <v>11.11111111111111</v>
      </c>
    </row>
    <row r="15" spans="2:5" s="1" customFormat="1" ht="25.5" thickBot="1" thickTop="1">
      <c r="B15" s="107" t="s">
        <v>4</v>
      </c>
      <c r="C15" s="107"/>
      <c r="D15" s="29">
        <f>SUM(D6:D14)</f>
        <v>18</v>
      </c>
      <c r="E15" s="65">
        <f>SUM(E6:E14)</f>
        <v>100</v>
      </c>
    </row>
    <row r="16" s="1" customFormat="1" ht="24.75" thickTop="1"/>
    <row r="17" s="1" customFormat="1" ht="24">
      <c r="B17" s="1" t="s">
        <v>95</v>
      </c>
    </row>
    <row r="18" s="1" customFormat="1" ht="24">
      <c r="A18" s="1" t="s">
        <v>110</v>
      </c>
    </row>
    <row r="19" s="1" customFormat="1" ht="24">
      <c r="A19" s="1" t="s">
        <v>111</v>
      </c>
    </row>
    <row r="20" s="1" customFormat="1" ht="24"/>
  </sheetData>
  <sheetProtection/>
  <mergeCells count="2">
    <mergeCell ref="B15:C15"/>
    <mergeCell ref="A1:E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115" zoomScaleNormal="115" zoomScalePageLayoutView="0" workbookViewId="0" topLeftCell="A1">
      <selection activeCell="F5" sqref="F5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04" t="s">
        <v>97</v>
      </c>
      <c r="B1" s="104"/>
      <c r="C1" s="104"/>
      <c r="D1" s="104"/>
      <c r="E1" s="104"/>
      <c r="F1" s="104"/>
      <c r="G1" s="104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6" t="s">
        <v>67</v>
      </c>
    </row>
    <row r="4" s="1" customFormat="1" ht="24.75" thickBot="1">
      <c r="A4" s="6"/>
    </row>
    <row r="5" spans="2:4" s="1" customFormat="1" ht="25.5" thickBot="1" thickTop="1">
      <c r="B5" s="23" t="s">
        <v>68</v>
      </c>
      <c r="C5" s="23" t="s">
        <v>8</v>
      </c>
      <c r="D5" s="23" t="s">
        <v>9</v>
      </c>
    </row>
    <row r="6" spans="2:4" s="1" customFormat="1" ht="24.75" thickTop="1">
      <c r="B6" s="4" t="str">
        <f>คีย์!F44</f>
        <v>ปริญญาโท</v>
      </c>
      <c r="C6" s="3">
        <f>คีย์!E44</f>
        <v>14</v>
      </c>
      <c r="D6" s="64">
        <f>C6*100/ตาราง1!F$18</f>
        <v>77.77777777777777</v>
      </c>
    </row>
    <row r="7" spans="2:4" s="1" customFormat="1" ht="24.75" thickBot="1">
      <c r="B7" s="4" t="str">
        <f>คีย์!F45</f>
        <v>ปริญญาเอก</v>
      </c>
      <c r="C7" s="3">
        <f>คีย์!E45</f>
        <v>4</v>
      </c>
      <c r="D7" s="64">
        <f>C7*100/ตาราง1!F$18</f>
        <v>22.22222222222222</v>
      </c>
    </row>
    <row r="8" spans="2:4" s="1" customFormat="1" ht="25.5" thickBot="1" thickTop="1">
      <c r="B8" s="23" t="s">
        <v>4</v>
      </c>
      <c r="C8" s="29">
        <f>SUM(C6:C7)</f>
        <v>18</v>
      </c>
      <c r="D8" s="65">
        <f>SUM(D6:D7)</f>
        <v>100</v>
      </c>
    </row>
    <row r="9" s="1" customFormat="1" ht="24.75" thickTop="1"/>
    <row r="10" s="1" customFormat="1" ht="24">
      <c r="B10" s="1" t="s">
        <v>112</v>
      </c>
    </row>
    <row r="11" s="1" customFormat="1" ht="24">
      <c r="A11" s="1" t="s">
        <v>113</v>
      </c>
    </row>
    <row r="12" s="1" customFormat="1" ht="24"/>
    <row r="13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2.75"/>
  <cols>
    <col min="2" max="2" width="28.140625" style="0" customWidth="1"/>
    <col min="3" max="4" width="15.7109375" style="0" customWidth="1"/>
  </cols>
  <sheetData>
    <row r="1" spans="1:6" s="1" customFormat="1" ht="24">
      <c r="A1" s="104" t="s">
        <v>99</v>
      </c>
      <c r="B1" s="104"/>
      <c r="C1" s="104"/>
      <c r="D1" s="104"/>
      <c r="E1" s="104"/>
      <c r="F1" s="104"/>
    </row>
    <row r="2" spans="1:6" s="1" customFormat="1" ht="24">
      <c r="A2" s="4"/>
      <c r="B2" s="4"/>
      <c r="C2" s="4"/>
      <c r="D2" s="4"/>
      <c r="E2" s="4"/>
      <c r="F2" s="4"/>
    </row>
    <row r="3" s="1" customFormat="1" ht="24">
      <c r="A3" s="6" t="s">
        <v>69</v>
      </c>
    </row>
    <row r="4" s="1" customFormat="1" ht="24.75" thickBot="1">
      <c r="A4" s="6"/>
    </row>
    <row r="5" spans="2:4" s="1" customFormat="1" ht="25.5" thickBot="1" thickTop="1">
      <c r="B5" s="23" t="s">
        <v>68</v>
      </c>
      <c r="C5" s="23" t="s">
        <v>8</v>
      </c>
      <c r="D5" s="23" t="s">
        <v>9</v>
      </c>
    </row>
    <row r="6" spans="2:4" s="1" customFormat="1" ht="24.75" thickTop="1">
      <c r="B6" s="4" t="str">
        <f>คีย์!C56</f>
        <v>เว็บไซต์บัณฑิตวิทยาลัย</v>
      </c>
      <c r="C6" s="4">
        <f>คีย์!B56</f>
        <v>1</v>
      </c>
      <c r="D6" s="64">
        <f>C6*100/ตาราง1!F$18</f>
        <v>5.555555555555555</v>
      </c>
    </row>
    <row r="7" spans="2:4" s="1" customFormat="1" ht="24">
      <c r="B7" s="4" t="str">
        <f>คีย์!C57</f>
        <v>คณะสังกัด</v>
      </c>
      <c r="C7" s="4">
        <f>คีย์!B57</f>
        <v>0</v>
      </c>
      <c r="D7" s="64">
        <f>C7*100/ตาราง1!F$18</f>
        <v>0</v>
      </c>
    </row>
    <row r="8" spans="2:4" s="1" customFormat="1" ht="24">
      <c r="B8" s="4" t="str">
        <f>คีย์!C58</f>
        <v>อาจารย์ที่ปรึกษา</v>
      </c>
      <c r="C8" s="4">
        <f>คีย์!B58</f>
        <v>0</v>
      </c>
      <c r="D8" s="64">
        <f>C8*100/ตาราง1!F$18</f>
        <v>0</v>
      </c>
    </row>
    <row r="9" spans="2:4" s="1" customFormat="1" ht="24">
      <c r="B9" s="4" t="str">
        <f>คีย์!C59</f>
        <v>อีเมล์</v>
      </c>
      <c r="C9" s="4">
        <f>คีย์!B59</f>
        <v>16</v>
      </c>
      <c r="D9" s="64">
        <f>C9*100/ตาราง1!F$18</f>
        <v>88.88888888888889</v>
      </c>
    </row>
    <row r="10" spans="2:4" s="1" customFormat="1" ht="24">
      <c r="B10" s="4" t="str">
        <f>คีย์!C60</f>
        <v>บอร์ดประกาศประชาสัมพันธ์</v>
      </c>
      <c r="C10" s="4">
        <f>คีย์!B60</f>
        <v>0</v>
      </c>
      <c r="D10" s="64">
        <f>C10*100/ตาราง1!F$18</f>
        <v>0</v>
      </c>
    </row>
    <row r="11" spans="2:4" s="1" customFormat="1" ht="24">
      <c r="B11" s="4" t="str">
        <f>คีย์!C61</f>
        <v>โปรเตอร์ประชาสัมพันธ์</v>
      </c>
      <c r="C11" s="4">
        <f>คีย์!B61</f>
        <v>0</v>
      </c>
      <c r="D11" s="64">
        <f>C11*100/ตาราง1!F$18</f>
        <v>0</v>
      </c>
    </row>
    <row r="12" spans="2:4" s="1" customFormat="1" ht="24.75" thickBot="1">
      <c r="B12" s="4" t="str">
        <f>คีย์!C62</f>
        <v>อื่นๆ</v>
      </c>
      <c r="C12" s="4">
        <f>คีย์!B62</f>
        <v>1</v>
      </c>
      <c r="D12" s="64">
        <f>C12*100/ตาราง1!F$18</f>
        <v>5.555555555555555</v>
      </c>
    </row>
    <row r="13" spans="2:4" s="1" customFormat="1" ht="25.5" thickBot="1" thickTop="1">
      <c r="B13" s="23" t="s">
        <v>4</v>
      </c>
      <c r="C13" s="29">
        <f>SUM(C6:C12)</f>
        <v>18</v>
      </c>
      <c r="D13" s="65">
        <f>SUM(D6:D12)</f>
        <v>100</v>
      </c>
    </row>
    <row r="14" s="1" customFormat="1" ht="24.75" thickTop="1"/>
    <row r="15" s="1" customFormat="1" ht="24">
      <c r="B15" s="1" t="s">
        <v>154</v>
      </c>
    </row>
    <row r="16" s="1" customFormat="1" ht="24">
      <c r="A16" s="1" t="s">
        <v>155</v>
      </c>
    </row>
    <row r="17" s="1" customFormat="1" ht="24"/>
    <row r="18" s="1" customFormat="1" ht="24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K36" sqref="K36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104" t="s">
        <v>100</v>
      </c>
      <c r="B1" s="104"/>
      <c r="C1" s="104"/>
      <c r="D1" s="104"/>
      <c r="E1" s="104"/>
      <c r="F1" s="104"/>
      <c r="G1" s="104"/>
    </row>
    <row r="2" spans="1:7" ht="24">
      <c r="A2" s="4"/>
      <c r="B2" s="4"/>
      <c r="C2" s="4"/>
      <c r="D2" s="4"/>
      <c r="E2" s="4"/>
      <c r="F2" s="4"/>
      <c r="G2" s="4"/>
    </row>
    <row r="3" ht="24">
      <c r="A3" s="7" t="s">
        <v>13</v>
      </c>
    </row>
    <row r="4" ht="9" customHeight="1">
      <c r="A4" s="7"/>
    </row>
    <row r="5" ht="24.75" thickBot="1">
      <c r="A5" s="6" t="s">
        <v>71</v>
      </c>
    </row>
    <row r="6" spans="1:7" s="10" customFormat="1" ht="24" thickTop="1">
      <c r="A6" s="128" t="s">
        <v>1</v>
      </c>
      <c r="B6" s="129"/>
      <c r="C6" s="129"/>
      <c r="D6" s="129"/>
      <c r="E6" s="132" t="s">
        <v>23</v>
      </c>
      <c r="F6" s="133"/>
      <c r="G6" s="134"/>
    </row>
    <row r="7" spans="1:7" s="10" customFormat="1" ht="24" thickBot="1">
      <c r="A7" s="130"/>
      <c r="B7" s="131"/>
      <c r="C7" s="131"/>
      <c r="D7" s="131"/>
      <c r="E7" s="11"/>
      <c r="F7" s="11" t="s">
        <v>3</v>
      </c>
      <c r="G7" s="11" t="s">
        <v>10</v>
      </c>
    </row>
    <row r="8" spans="1:7" s="10" customFormat="1" ht="24" thickTop="1">
      <c r="A8" s="92" t="s">
        <v>14</v>
      </c>
      <c r="B8" s="91"/>
      <c r="C8" s="90"/>
      <c r="D8" s="89"/>
      <c r="E8" s="86"/>
      <c r="F8" s="14"/>
      <c r="G8" s="15"/>
    </row>
    <row r="9" spans="1:7" s="10" customFormat="1" ht="23.25">
      <c r="A9" s="12" t="s">
        <v>19</v>
      </c>
      <c r="B9" s="13"/>
      <c r="C9" s="13"/>
      <c r="D9" s="13"/>
      <c r="E9" s="44">
        <f>คีย์!G23</f>
        <v>4.666666666666667</v>
      </c>
      <c r="F9" s="44">
        <f>คีย์!G24</f>
        <v>0.5940885257860046</v>
      </c>
      <c r="G9" s="45" t="str">
        <f aca="true" t="shared" si="0" ref="G9:G30"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10" customFormat="1" ht="23.25">
      <c r="A10" s="42" t="s">
        <v>72</v>
      </c>
      <c r="B10" s="43"/>
      <c r="C10" s="43"/>
      <c r="D10" s="43"/>
      <c r="E10" s="44">
        <f>คีย์!H23</f>
        <v>4.666666666666667</v>
      </c>
      <c r="F10" s="44">
        <f>คีย์!H24</f>
        <v>0.5940885257860046</v>
      </c>
      <c r="G10" s="45" t="str">
        <f t="shared" si="0"/>
        <v>มากที่สุด</v>
      </c>
    </row>
    <row r="11" spans="1:7" s="10" customFormat="1" ht="23.25">
      <c r="A11" s="12" t="s">
        <v>73</v>
      </c>
      <c r="B11" s="13"/>
      <c r="C11" s="13"/>
      <c r="D11" s="13"/>
      <c r="E11" s="14">
        <f>คีย์!I23</f>
        <v>4.722222222222222</v>
      </c>
      <c r="F11" s="44">
        <f>คีย์!I24</f>
        <v>0.4608885989624768</v>
      </c>
      <c r="G11" s="15" t="str">
        <f t="shared" si="0"/>
        <v>มากที่สุด</v>
      </c>
    </row>
    <row r="12" spans="1:7" s="10" customFormat="1" ht="23.25">
      <c r="A12" s="114" t="s">
        <v>22</v>
      </c>
      <c r="B12" s="115"/>
      <c r="C12" s="115"/>
      <c r="D12" s="116"/>
      <c r="E12" s="59">
        <f>AVERAGE(E9:E11)</f>
        <v>4.685185185185186</v>
      </c>
      <c r="F12" s="59">
        <f>AVERAGE(F9:F11)</f>
        <v>0.549688550178162</v>
      </c>
      <c r="G12" s="60" t="str">
        <f t="shared" si="0"/>
        <v>มากที่สุด</v>
      </c>
    </row>
    <row r="13" spans="1:7" s="10" customFormat="1" ht="23.25">
      <c r="A13" s="120" t="s">
        <v>15</v>
      </c>
      <c r="B13" s="121"/>
      <c r="C13" s="121"/>
      <c r="D13" s="122"/>
      <c r="E13" s="85"/>
      <c r="F13" s="85"/>
      <c r="G13" s="88"/>
    </row>
    <row r="14" spans="1:7" s="10" customFormat="1" ht="23.25">
      <c r="A14" s="51" t="s">
        <v>16</v>
      </c>
      <c r="B14" s="52"/>
      <c r="C14" s="52"/>
      <c r="D14" s="52"/>
      <c r="E14" s="44">
        <f>คีย์!J23</f>
        <v>4.944444444444445</v>
      </c>
      <c r="F14" s="53">
        <f>คีย์!J24</f>
        <v>0.23570226039551587</v>
      </c>
      <c r="G14" s="54" t="str">
        <f t="shared" si="0"/>
        <v>มากที่สุด</v>
      </c>
    </row>
    <row r="15" spans="1:7" s="10" customFormat="1" ht="23.25">
      <c r="A15" s="47" t="s">
        <v>17</v>
      </c>
      <c r="B15" s="48"/>
      <c r="C15" s="48"/>
      <c r="D15" s="48"/>
      <c r="E15" s="49">
        <f>คีย์!K23</f>
        <v>4.888888888888889</v>
      </c>
      <c r="F15" s="49">
        <f>คีย์!K24</f>
        <v>0.32338083338177726</v>
      </c>
      <c r="G15" s="50" t="str">
        <f t="shared" si="0"/>
        <v>มากที่สุด</v>
      </c>
    </row>
    <row r="16" spans="1:7" s="10" customFormat="1" ht="23.25">
      <c r="A16" s="114" t="s">
        <v>21</v>
      </c>
      <c r="B16" s="115"/>
      <c r="C16" s="115"/>
      <c r="D16" s="116"/>
      <c r="E16" s="59">
        <f>AVERAGE(E14:E15)</f>
        <v>4.916666666666667</v>
      </c>
      <c r="F16" s="59">
        <f>AVERAGE(F14:F15)</f>
        <v>0.2795415468886466</v>
      </c>
      <c r="G16" s="61" t="str">
        <f t="shared" si="0"/>
        <v>มากที่สุด</v>
      </c>
    </row>
    <row r="17" spans="1:7" s="10" customFormat="1" ht="23.25">
      <c r="A17" s="120" t="s">
        <v>18</v>
      </c>
      <c r="B17" s="121"/>
      <c r="C17" s="121"/>
      <c r="D17" s="122"/>
      <c r="E17" s="85"/>
      <c r="F17" s="85"/>
      <c r="G17" s="88"/>
    </row>
    <row r="18" spans="1:7" s="10" customFormat="1" ht="23.25">
      <c r="A18" s="12" t="s">
        <v>74</v>
      </c>
      <c r="B18" s="13"/>
      <c r="C18" s="13"/>
      <c r="D18" s="87"/>
      <c r="E18" s="53">
        <f>คีย์!L23</f>
        <v>4.833333333333333</v>
      </c>
      <c r="F18" s="53">
        <f>คีย์!L24</f>
        <v>0.38348249442368515</v>
      </c>
      <c r="G18" s="54" t="str">
        <f t="shared" si="0"/>
        <v>มากที่สุด</v>
      </c>
    </row>
    <row r="19" spans="1:7" s="10" customFormat="1" ht="23.25">
      <c r="A19" s="42" t="s">
        <v>75</v>
      </c>
      <c r="B19" s="43"/>
      <c r="C19" s="43"/>
      <c r="D19" s="43"/>
      <c r="E19" s="53">
        <f>คีย์!M23</f>
        <v>4.888888888888889</v>
      </c>
      <c r="F19" s="44">
        <f>คีย์!M24</f>
        <v>0.32338083338177726</v>
      </c>
      <c r="G19" s="45" t="str">
        <f t="shared" si="0"/>
        <v>มากที่สุด</v>
      </c>
    </row>
    <row r="20" spans="1:7" s="10" customFormat="1" ht="23.25" customHeight="1">
      <c r="A20" s="42" t="s">
        <v>76</v>
      </c>
      <c r="B20" s="43"/>
      <c r="C20" s="43"/>
      <c r="D20" s="43"/>
      <c r="E20" s="44">
        <f>คีย์!N23</f>
        <v>4.888888888888889</v>
      </c>
      <c r="F20" s="44">
        <f>คีย์!N24</f>
        <v>0.32338083338177726</v>
      </c>
      <c r="G20" s="45" t="str">
        <f t="shared" si="0"/>
        <v>มากที่สุด</v>
      </c>
    </row>
    <row r="21" spans="1:7" s="10" customFormat="1" ht="23.25">
      <c r="A21" s="57" t="s">
        <v>77</v>
      </c>
      <c r="B21" s="58"/>
      <c r="C21" s="58"/>
      <c r="D21" s="58"/>
      <c r="E21" s="44">
        <f>คีย์!O23</f>
        <v>5</v>
      </c>
      <c r="F21" s="44">
        <f>คีย์!O24</f>
        <v>0</v>
      </c>
      <c r="G21" s="15" t="str">
        <f t="shared" si="0"/>
        <v>มากที่สุด</v>
      </c>
    </row>
    <row r="22" spans="1:7" s="10" customFormat="1" ht="23.25">
      <c r="A22" s="114" t="s">
        <v>20</v>
      </c>
      <c r="B22" s="115"/>
      <c r="C22" s="115"/>
      <c r="D22" s="116"/>
      <c r="E22" s="59">
        <f>AVERAGE(E18:E21)</f>
        <v>4.902777777777778</v>
      </c>
      <c r="F22" s="59">
        <f>AVERAGE(F18:F21)</f>
        <v>0.25756104029680993</v>
      </c>
      <c r="G22" s="60" t="str">
        <f t="shared" si="0"/>
        <v>มากที่สุด</v>
      </c>
    </row>
    <row r="23" spans="1:7" s="10" customFormat="1" ht="23.25">
      <c r="A23" s="93" t="s">
        <v>78</v>
      </c>
      <c r="B23" s="52"/>
      <c r="C23" s="52"/>
      <c r="D23" s="87"/>
      <c r="E23" s="53"/>
      <c r="F23" s="53"/>
      <c r="G23" s="54"/>
    </row>
    <row r="24" spans="1:7" s="10" customFormat="1" ht="23.25">
      <c r="A24" s="12" t="s">
        <v>79</v>
      </c>
      <c r="B24" s="13"/>
      <c r="C24" s="52"/>
      <c r="D24" s="87"/>
      <c r="E24" s="53">
        <f>คีย์!P23</f>
        <v>4.944444444444445</v>
      </c>
      <c r="F24" s="14">
        <f>คีย์!P24</f>
        <v>0.23570226039551587</v>
      </c>
      <c r="G24" s="101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10" customFormat="1" ht="23.25">
      <c r="A25" s="114" t="s">
        <v>89</v>
      </c>
      <c r="B25" s="115"/>
      <c r="C25" s="115"/>
      <c r="D25" s="116"/>
      <c r="E25" s="59">
        <f>AVERAGE(E24:E24)</f>
        <v>4.944444444444445</v>
      </c>
      <c r="F25" s="59">
        <f>AVERAGE(F24:F24)</f>
        <v>0.23570226039551587</v>
      </c>
      <c r="G25" s="54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10" customFormat="1" ht="23.25">
      <c r="A26" s="123" t="s">
        <v>80</v>
      </c>
      <c r="B26" s="124"/>
      <c r="C26" s="124"/>
      <c r="D26" s="125"/>
      <c r="E26" s="94">
        <f>คีย์!Q23</f>
        <v>4.888888888888889</v>
      </c>
      <c r="F26" s="95">
        <f>คีย์!Q24</f>
        <v>0.32338083338177726</v>
      </c>
      <c r="G26" s="84"/>
    </row>
    <row r="27" spans="1:7" s="10" customFormat="1" ht="23.25">
      <c r="A27" s="126" t="s">
        <v>81</v>
      </c>
      <c r="B27" s="127"/>
      <c r="C27" s="127"/>
      <c r="D27" s="127"/>
      <c r="E27" s="46"/>
      <c r="F27" s="85"/>
      <c r="G27" s="88"/>
    </row>
    <row r="28" spans="1:7" s="10" customFormat="1" ht="23.25">
      <c r="A28" s="42" t="s">
        <v>82</v>
      </c>
      <c r="B28" s="43"/>
      <c r="C28" s="43"/>
      <c r="D28" s="43"/>
      <c r="E28" s="44">
        <f>คีย์!R23</f>
        <v>4.555555555555555</v>
      </c>
      <c r="F28" s="53">
        <f>คีย์!R24</f>
        <v>0.6156987634551999</v>
      </c>
      <c r="G28" s="45" t="str">
        <f t="shared" si="0"/>
        <v>มากที่สุด</v>
      </c>
    </row>
    <row r="29" spans="1:7" s="10" customFormat="1" ht="23.25">
      <c r="A29" s="42" t="s">
        <v>83</v>
      </c>
      <c r="B29" s="13"/>
      <c r="C29" s="13"/>
      <c r="D29" s="13"/>
      <c r="E29" s="14">
        <f>คีย์!S23</f>
        <v>4.666666666666667</v>
      </c>
      <c r="F29" s="14">
        <f>คีย์!S24</f>
        <v>0.48507125007266594</v>
      </c>
      <c r="G29" s="15" t="str">
        <f t="shared" si="0"/>
        <v>มากที่สุด</v>
      </c>
    </row>
    <row r="30" spans="1:7" s="10" customFormat="1" ht="24" thickBot="1">
      <c r="A30" s="117" t="s">
        <v>90</v>
      </c>
      <c r="B30" s="118"/>
      <c r="C30" s="118"/>
      <c r="D30" s="119"/>
      <c r="E30" s="62">
        <f>AVERAGE(E28:E29)</f>
        <v>4.611111111111111</v>
      </c>
      <c r="F30" s="62">
        <f>AVERAGE(F28:F29)</f>
        <v>0.5503850067639329</v>
      </c>
      <c r="G30" s="63" t="str">
        <f t="shared" si="0"/>
        <v>มากที่สุด</v>
      </c>
    </row>
    <row r="31" spans="1:7" s="10" customFormat="1" ht="24.75" thickBot="1" thickTop="1">
      <c r="A31" s="111" t="s">
        <v>4</v>
      </c>
      <c r="B31" s="112"/>
      <c r="C31" s="112"/>
      <c r="D31" s="113"/>
      <c r="E31" s="16">
        <f>คีย์!T23</f>
        <v>4.811965811965812</v>
      </c>
      <c r="F31" s="16">
        <f>คีย์!T24</f>
        <v>0.2518542026284326</v>
      </c>
      <c r="G31" s="17" t="str">
        <f>IF(E31&gt;4.5,"มากที่สุด",IF(E31&gt;3.5,"มาก",IF(E31&gt;2.5,"ปานกลาง",IF(E31&gt;1.5,"น้อย",IF(E31&lt;=1.5,"น้อยที่สุด")))))</f>
        <v>มากที่สุด</v>
      </c>
    </row>
    <row r="32" spans="1:7" s="10" customFormat="1" ht="24" thickTop="1">
      <c r="A32" s="31"/>
      <c r="B32" s="31"/>
      <c r="C32" s="31"/>
      <c r="D32" s="31"/>
      <c r="E32" s="32"/>
      <c r="F32" s="32"/>
      <c r="G32" s="31"/>
    </row>
    <row r="33" spans="1:7" s="10" customFormat="1" ht="23.25">
      <c r="A33" s="31"/>
      <c r="B33" s="31"/>
      <c r="C33" s="31"/>
      <c r="D33" s="31"/>
      <c r="E33" s="32"/>
      <c r="F33" s="32"/>
      <c r="G33" s="31"/>
    </row>
    <row r="34" spans="1:7" s="10" customFormat="1" ht="23.25">
      <c r="A34" s="31"/>
      <c r="B34" s="31"/>
      <c r="C34" s="31"/>
      <c r="D34" s="102" t="s">
        <v>102</v>
      </c>
      <c r="E34" s="32"/>
      <c r="F34" s="32"/>
      <c r="G34" s="31"/>
    </row>
    <row r="35" spans="1:7" s="10" customFormat="1" ht="23.25">
      <c r="A35" s="31"/>
      <c r="B35" s="31"/>
      <c r="C35" s="31"/>
      <c r="D35" s="31"/>
      <c r="E35" s="32"/>
      <c r="F35" s="32"/>
      <c r="G35" s="31"/>
    </row>
    <row r="36" spans="1:7" s="10" customFormat="1" ht="24">
      <c r="A36" s="6" t="s">
        <v>88</v>
      </c>
      <c r="B36" s="31"/>
      <c r="C36" s="31"/>
      <c r="D36" s="31"/>
      <c r="E36" s="32"/>
      <c r="F36" s="32"/>
      <c r="G36" s="31"/>
    </row>
    <row r="37" ht="24">
      <c r="A37" s="6" t="s">
        <v>114</v>
      </c>
    </row>
    <row r="38" ht="24">
      <c r="A38" s="6" t="s">
        <v>115</v>
      </c>
    </row>
    <row r="39" ht="24">
      <c r="A39" s="6" t="s">
        <v>116</v>
      </c>
    </row>
    <row r="40" ht="24">
      <c r="A40" s="6" t="s">
        <v>117</v>
      </c>
    </row>
    <row r="41" ht="24">
      <c r="A41" s="6" t="s">
        <v>118</v>
      </c>
    </row>
    <row r="42" ht="24">
      <c r="A42" s="6"/>
    </row>
  </sheetData>
  <sheetProtection/>
  <mergeCells count="13">
    <mergeCell ref="A1:G1"/>
    <mergeCell ref="A6:D7"/>
    <mergeCell ref="E6:G6"/>
    <mergeCell ref="A31:D31"/>
    <mergeCell ref="A12:D12"/>
    <mergeCell ref="A16:D16"/>
    <mergeCell ref="A22:D22"/>
    <mergeCell ref="A25:D25"/>
    <mergeCell ref="A30:D30"/>
    <mergeCell ref="A13:D13"/>
    <mergeCell ref="A17:D17"/>
    <mergeCell ref="A26:D26"/>
    <mergeCell ref="A27:D27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PageLayoutView="0" workbookViewId="0" topLeftCell="A10">
      <selection activeCell="B16" sqref="B16"/>
    </sheetView>
  </sheetViews>
  <sheetFormatPr defaultColWidth="8.7109375" defaultRowHeight="12.75"/>
  <cols>
    <col min="1" max="1" width="5.28125" style="1" customWidth="1"/>
    <col min="2" max="2" width="79.28125" style="1" customWidth="1"/>
    <col min="3" max="3" width="7.7109375" style="1" customWidth="1"/>
    <col min="4" max="4" width="5.28125" style="1" customWidth="1"/>
    <col min="5" max="16384" width="8.7109375" style="1" customWidth="1"/>
  </cols>
  <sheetData>
    <row r="1" spans="1:7" ht="24">
      <c r="A1" s="135" t="s">
        <v>101</v>
      </c>
      <c r="B1" s="135"/>
      <c r="C1" s="135"/>
      <c r="D1" s="26"/>
      <c r="E1" s="26"/>
      <c r="F1" s="26"/>
      <c r="G1" s="26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3" t="s">
        <v>12</v>
      </c>
      <c r="B6" s="33" t="s">
        <v>1</v>
      </c>
      <c r="C6" s="33" t="s">
        <v>2</v>
      </c>
    </row>
    <row r="7" spans="1:3" ht="24.75" thickTop="1">
      <c r="A7" s="5">
        <v>1</v>
      </c>
      <c r="B7" s="25" t="s">
        <v>133</v>
      </c>
      <c r="C7" s="5"/>
    </row>
    <row r="8" spans="1:3" ht="24">
      <c r="A8" s="3"/>
      <c r="B8" s="38" t="s">
        <v>134</v>
      </c>
      <c r="C8" s="3">
        <v>1</v>
      </c>
    </row>
    <row r="9" spans="1:3" ht="24">
      <c r="A9" s="3"/>
      <c r="B9" s="38" t="s">
        <v>156</v>
      </c>
      <c r="C9" s="3">
        <v>1</v>
      </c>
    </row>
    <row r="10" spans="1:3" ht="24">
      <c r="A10" s="3"/>
      <c r="B10" s="38" t="s">
        <v>135</v>
      </c>
      <c r="C10" s="3">
        <v>1</v>
      </c>
    </row>
    <row r="11" spans="1:3" ht="24">
      <c r="A11" s="3">
        <v>2</v>
      </c>
      <c r="B11" s="38" t="s">
        <v>103</v>
      </c>
      <c r="C11" s="3"/>
    </row>
    <row r="12" spans="1:3" ht="24">
      <c r="A12" s="3"/>
      <c r="B12" s="38" t="s">
        <v>138</v>
      </c>
      <c r="C12" s="3">
        <v>1</v>
      </c>
    </row>
    <row r="13" spans="1:3" ht="24">
      <c r="A13" s="3"/>
      <c r="B13" s="38" t="s">
        <v>137</v>
      </c>
      <c r="C13" s="3">
        <v>1</v>
      </c>
    </row>
    <row r="14" spans="1:3" ht="24">
      <c r="A14" s="3"/>
      <c r="B14" s="38" t="s">
        <v>157</v>
      </c>
      <c r="C14" s="3">
        <v>1</v>
      </c>
    </row>
    <row r="15" spans="1:3" ht="24">
      <c r="A15" s="3"/>
      <c r="B15" s="38" t="s">
        <v>158</v>
      </c>
      <c r="C15" s="3">
        <v>1</v>
      </c>
    </row>
    <row r="16" spans="1:3" ht="24">
      <c r="A16" s="3"/>
      <c r="B16" s="38" t="s">
        <v>159</v>
      </c>
      <c r="C16" s="3">
        <v>1</v>
      </c>
    </row>
    <row r="17" spans="1:3" ht="24">
      <c r="A17" s="3">
        <v>3</v>
      </c>
      <c r="B17" s="38" t="s">
        <v>45</v>
      </c>
      <c r="C17" s="3"/>
    </row>
    <row r="18" spans="1:3" ht="24">
      <c r="A18" s="3"/>
      <c r="B18" s="38" t="s">
        <v>160</v>
      </c>
      <c r="C18" s="3">
        <v>1</v>
      </c>
    </row>
    <row r="19" spans="1:3" ht="8.25" customHeight="1" thickBot="1">
      <c r="A19" s="3"/>
      <c r="C19" s="4"/>
    </row>
    <row r="20" spans="1:3" ht="24.75" thickTop="1">
      <c r="A20" s="5"/>
      <c r="B20" s="25"/>
      <c r="C20" s="5"/>
    </row>
  </sheetData>
  <sheetProtection/>
  <mergeCells count="1">
    <mergeCell ref="A1:C1"/>
  </mergeCells>
  <printOptions/>
  <pageMargins left="0.7874015748031497" right="0.15748031496062992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kaitthumrong trakulchan</cp:lastModifiedBy>
  <cp:lastPrinted>2014-10-30T02:47:36Z</cp:lastPrinted>
  <dcterms:created xsi:type="dcterms:W3CDTF">2006-03-16T15:57:13Z</dcterms:created>
  <dcterms:modified xsi:type="dcterms:W3CDTF">2015-07-21T06:40:14Z</dcterms:modified>
  <cp:category/>
  <cp:version/>
  <cp:contentType/>
  <cp:contentStatus/>
</cp:coreProperties>
</file>