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tac\Desktop\"/>
    </mc:Choice>
  </mc:AlternateContent>
  <bookViews>
    <workbookView xWindow="0" yWindow="0" windowWidth="19320" windowHeight="7755"/>
  </bookViews>
  <sheets>
    <sheet name="คีย์ข้อมูลทั้ง2-3" sheetId="1" r:id="rId1"/>
    <sheet name="วันที่ 2" sheetId="13" r:id="rId2"/>
    <sheet name="บทสรุปวันที่2" sheetId="15" r:id="rId3"/>
    <sheet name="สรุปวันที่2" sheetId="17" r:id="rId4"/>
    <sheet name="คณะวันที่2" sheetId="19" r:id="rId5"/>
    <sheet name="ก่อน-หลังวันที่2" sheetId="18" r:id="rId6"/>
    <sheet name="ข้อเสนอแนะวันที่2" sheetId="20" r:id="rId7"/>
    <sheet name="วันที่ 3" sheetId="14" r:id="rId8"/>
    <sheet name="บทสรุป" sheetId="9" r:id="rId9"/>
    <sheet name="สรุปวันที่3" sheetId="2" r:id="rId10"/>
    <sheet name="คณะ" sheetId="10" r:id="rId11"/>
    <sheet name="ก่อน-หลังวันที่3" sheetId="11" r:id="rId12"/>
    <sheet name="ข้อเสนอแนะวันที่3" sheetId="21" r:id="rId13"/>
    <sheet name="ข้อเสนอแนะทั้งหมด" sheetId="3" r:id="rId14"/>
    <sheet name="Sheet1" sheetId="12" r:id="rId15"/>
  </sheets>
  <externalReferences>
    <externalReference r:id="rId16"/>
  </externalReferences>
  <definedNames>
    <definedName name="_xlnm._FilterDatabase" localSheetId="0" hidden="1">'คีย์ข้อมูลทั้ง2-3'!$A$1:$BB$229</definedName>
    <definedName name="_xlnm._FilterDatabase" localSheetId="1" hidden="1">'วันที่ 2'!$A$1:$BA$111</definedName>
    <definedName name="_xlnm._FilterDatabase" localSheetId="7" hidden="1">'วันที่ 3'!$A$1:$BA$126</definedName>
  </definedNames>
  <calcPr calcId="152511"/>
</workbook>
</file>

<file path=xl/calcChain.xml><?xml version="1.0" encoding="utf-8"?>
<calcChain xmlns="http://schemas.openxmlformats.org/spreadsheetml/2006/main">
  <c r="AZ109" i="13" l="1"/>
  <c r="F73" i="11" l="1"/>
  <c r="E73" i="11"/>
  <c r="F72" i="11"/>
  <c r="E72" i="11"/>
  <c r="F71" i="11"/>
  <c r="F70" i="11"/>
  <c r="F69" i="11"/>
  <c r="E71" i="11"/>
  <c r="E70" i="11"/>
  <c r="E69" i="11"/>
  <c r="F67" i="11"/>
  <c r="E67" i="11"/>
  <c r="F66" i="11"/>
  <c r="F65" i="11"/>
  <c r="F64" i="11"/>
  <c r="F63" i="11"/>
  <c r="E66" i="11"/>
  <c r="E65" i="11"/>
  <c r="E64" i="11"/>
  <c r="E63" i="11"/>
  <c r="F61" i="11"/>
  <c r="E61" i="11"/>
  <c r="F60" i="11"/>
  <c r="F59" i="11"/>
  <c r="F58" i="11"/>
  <c r="F57" i="11"/>
  <c r="F56" i="11"/>
  <c r="E60" i="11"/>
  <c r="E59" i="11"/>
  <c r="E58" i="11"/>
  <c r="E57" i="11"/>
  <c r="E56" i="11"/>
  <c r="F54" i="11"/>
  <c r="E54" i="11"/>
  <c r="F53" i="11"/>
  <c r="F52" i="11"/>
  <c r="E53" i="11"/>
  <c r="E52" i="11"/>
  <c r="F50" i="11"/>
  <c r="E50" i="11"/>
  <c r="F49" i="11"/>
  <c r="F48" i="11"/>
  <c r="F47" i="11"/>
  <c r="E49" i="11"/>
  <c r="E48" i="11"/>
  <c r="E47" i="11"/>
  <c r="AR118" i="14"/>
  <c r="E15" i="11" s="1"/>
  <c r="AS118" i="14"/>
  <c r="F17" i="11"/>
  <c r="AS121" i="14"/>
  <c r="AS120" i="14"/>
  <c r="E12" i="11"/>
  <c r="F16" i="11"/>
  <c r="F15" i="11"/>
  <c r="F14" i="11"/>
  <c r="E16" i="11"/>
  <c r="G16" i="11" s="1"/>
  <c r="E14" i="11"/>
  <c r="G14" i="11" s="1"/>
  <c r="F12" i="11"/>
  <c r="F11" i="11"/>
  <c r="F10" i="11"/>
  <c r="F9" i="11"/>
  <c r="E11" i="11"/>
  <c r="G11" i="11" s="1"/>
  <c r="E10" i="11"/>
  <c r="E9" i="11"/>
  <c r="G9" i="11" s="1"/>
  <c r="G10" i="1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7" i="10"/>
  <c r="D38" i="10"/>
  <c r="D39" i="10"/>
  <c r="D40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39" i="10"/>
  <c r="C38" i="10"/>
  <c r="C37" i="10"/>
  <c r="C7" i="10"/>
  <c r="D13" i="21"/>
  <c r="D14" i="20"/>
  <c r="F181" i="14"/>
  <c r="F195" i="14"/>
  <c r="F160" i="14"/>
  <c r="F165" i="14"/>
  <c r="C33" i="19"/>
  <c r="C32" i="19"/>
  <c r="C31" i="19"/>
  <c r="C30" i="19"/>
  <c r="C29" i="19"/>
  <c r="C28" i="19"/>
  <c r="C27" i="19"/>
  <c r="C26" i="19"/>
  <c r="C25" i="19"/>
  <c r="C24" i="19"/>
  <c r="C22" i="19"/>
  <c r="C21" i="19"/>
  <c r="C19" i="19"/>
  <c r="C18" i="19"/>
  <c r="C17" i="19"/>
  <c r="C16" i="19"/>
  <c r="C15" i="19"/>
  <c r="C14" i="19"/>
  <c r="C13" i="19"/>
  <c r="C12" i="19"/>
  <c r="C11" i="19"/>
  <c r="C10" i="19"/>
  <c r="C9" i="19"/>
  <c r="C7" i="19"/>
  <c r="F174" i="13"/>
  <c r="F146" i="13"/>
  <c r="C8" i="19" s="1"/>
  <c r="F145" i="13"/>
  <c r="E17" i="11" l="1"/>
  <c r="G15" i="11"/>
  <c r="F158" i="13"/>
  <c r="G12" i="11"/>
  <c r="G17" i="11"/>
  <c r="C40" i="10"/>
  <c r="C35" i="19"/>
  <c r="D8" i="19" s="1"/>
  <c r="E120" i="13"/>
  <c r="E121" i="13"/>
  <c r="E122" i="13"/>
  <c r="E123" i="13"/>
  <c r="D32" i="19" l="1"/>
  <c r="D7" i="10"/>
  <c r="D26" i="19"/>
  <c r="D27" i="19"/>
  <c r="D14" i="19"/>
  <c r="D9" i="19"/>
  <c r="D19" i="19"/>
  <c r="D12" i="19"/>
  <c r="D30" i="19"/>
  <c r="D13" i="19"/>
  <c r="D31" i="19"/>
  <c r="D18" i="19"/>
  <c r="D7" i="19"/>
  <c r="D29" i="19"/>
  <c r="D16" i="19"/>
  <c r="D34" i="19"/>
  <c r="D17" i="19"/>
  <c r="D35" i="19"/>
  <c r="D24" i="19"/>
  <c r="D11" i="19"/>
  <c r="D33" i="19"/>
  <c r="D21" i="19"/>
  <c r="D25" i="19"/>
  <c r="D22" i="19"/>
  <c r="D10" i="19"/>
  <c r="D28" i="19"/>
  <c r="D15" i="19"/>
  <c r="E142" i="14"/>
  <c r="B27" i="2"/>
  <c r="R110" i="13" l="1"/>
  <c r="W110" i="13"/>
  <c r="AA110" i="13"/>
  <c r="AC110" i="13"/>
  <c r="AF110" i="13"/>
  <c r="AJ110" i="13"/>
  <c r="AO110" i="13"/>
  <c r="AV110" i="13"/>
  <c r="AY110" i="13"/>
  <c r="E16" i="17"/>
  <c r="E15" i="17"/>
  <c r="E14" i="17"/>
  <c r="E12" i="17"/>
  <c r="F61" i="18" l="1"/>
  <c r="F72" i="18"/>
  <c r="F54" i="18"/>
  <c r="F17" i="18"/>
  <c r="B26" i="17"/>
  <c r="E133" i="14"/>
  <c r="E15" i="2" s="1"/>
  <c r="E134" i="14"/>
  <c r="E14" i="2" s="1"/>
  <c r="E132" i="14"/>
  <c r="E13" i="2" s="1"/>
  <c r="E131" i="14"/>
  <c r="E17" i="2" s="1"/>
  <c r="E130" i="14"/>
  <c r="E16" i="2" s="1"/>
  <c r="E134" i="13"/>
  <c r="E127" i="13"/>
  <c r="E137" i="13"/>
  <c r="E141" i="13"/>
  <c r="E138" i="13"/>
  <c r="E133" i="13"/>
  <c r="E142" i="13"/>
  <c r="E140" i="13"/>
  <c r="E139" i="13"/>
  <c r="E136" i="13"/>
  <c r="E135" i="13"/>
  <c r="E132" i="13"/>
  <c r="E131" i="13"/>
  <c r="E129" i="13"/>
  <c r="E128" i="13"/>
  <c r="E130" i="13"/>
  <c r="E124" i="13"/>
  <c r="E13" i="17" l="1"/>
  <c r="E18" i="2"/>
  <c r="F14" i="2" s="1"/>
  <c r="E143" i="13"/>
  <c r="E125" i="13"/>
  <c r="E371" i="14"/>
  <c r="E369" i="14"/>
  <c r="E368" i="14"/>
  <c r="E367" i="14"/>
  <c r="E366" i="14"/>
  <c r="E364" i="14"/>
  <c r="E363" i="14"/>
  <c r="E362" i="14"/>
  <c r="AZ121" i="14"/>
  <c r="AW121" i="14"/>
  <c r="AP121" i="14"/>
  <c r="AK121" i="14"/>
  <c r="AG121" i="14"/>
  <c r="AD121" i="14"/>
  <c r="AB121" i="14"/>
  <c r="X121" i="14"/>
  <c r="S121" i="14"/>
  <c r="Q121" i="14"/>
  <c r="AZ120" i="14"/>
  <c r="AW120" i="14"/>
  <c r="AP120" i="14"/>
  <c r="AK120" i="14"/>
  <c r="AG120" i="14"/>
  <c r="AD120" i="14"/>
  <c r="AB120" i="14"/>
  <c r="X120" i="14"/>
  <c r="S120" i="14"/>
  <c r="Q120" i="14"/>
  <c r="BA119" i="14"/>
  <c r="AZ119" i="14"/>
  <c r="AY119" i="14"/>
  <c r="AX119" i="14"/>
  <c r="AW119" i="14"/>
  <c r="AV119" i="14"/>
  <c r="AU119" i="14"/>
  <c r="AT119" i="14"/>
  <c r="AS119" i="14"/>
  <c r="AR119" i="14"/>
  <c r="AQ119" i="14"/>
  <c r="AP119" i="14"/>
  <c r="AO119" i="14"/>
  <c r="AN119" i="14"/>
  <c r="AM119" i="14"/>
  <c r="AL119" i="14"/>
  <c r="AK119" i="14"/>
  <c r="AJ119" i="14"/>
  <c r="AI119" i="14"/>
  <c r="AH119" i="14"/>
  <c r="AG119" i="14"/>
  <c r="AF119" i="14"/>
  <c r="AE119" i="14"/>
  <c r="AD119" i="14"/>
  <c r="AC119" i="14"/>
  <c r="AB119" i="14"/>
  <c r="AA119" i="14"/>
  <c r="Z119" i="14"/>
  <c r="Y119" i="14"/>
  <c r="X119" i="14"/>
  <c r="W119" i="14"/>
  <c r="V119" i="14"/>
  <c r="U119" i="14"/>
  <c r="T119" i="14"/>
  <c r="S119" i="14"/>
  <c r="R119" i="14"/>
  <c r="Q119" i="14"/>
  <c r="P119" i="14"/>
  <c r="O119" i="14"/>
  <c r="N119" i="14"/>
  <c r="M119" i="14"/>
  <c r="L119" i="14"/>
  <c r="K119" i="14"/>
  <c r="J119" i="14"/>
  <c r="I119" i="14"/>
  <c r="H119" i="14"/>
  <c r="G119" i="14"/>
  <c r="F119" i="14"/>
  <c r="BA118" i="14"/>
  <c r="AZ118" i="14"/>
  <c r="AY118" i="14"/>
  <c r="AX118" i="14"/>
  <c r="AW118" i="14"/>
  <c r="AV118" i="14"/>
  <c r="AU118" i="14"/>
  <c r="AT118" i="14"/>
  <c r="AQ118" i="14"/>
  <c r="AP118" i="14"/>
  <c r="AO118" i="14"/>
  <c r="AN118" i="14"/>
  <c r="AM118" i="14"/>
  <c r="AL118" i="14"/>
  <c r="AK118" i="14"/>
  <c r="AJ118" i="14"/>
  <c r="AI118" i="14"/>
  <c r="AH118" i="14"/>
  <c r="AG118" i="14"/>
  <c r="AF118" i="14"/>
  <c r="AE118" i="14"/>
  <c r="AD118" i="14"/>
  <c r="AC118" i="14"/>
  <c r="AB118" i="14"/>
  <c r="AA118" i="14"/>
  <c r="Z118" i="14"/>
  <c r="Y118" i="14"/>
  <c r="X118" i="14"/>
  <c r="W118" i="14"/>
  <c r="V118" i="14"/>
  <c r="U118" i="14"/>
  <c r="T118" i="14"/>
  <c r="S118" i="14"/>
  <c r="R118" i="14"/>
  <c r="Q118" i="14"/>
  <c r="P118" i="14"/>
  <c r="O118" i="14"/>
  <c r="N118" i="14"/>
  <c r="F35" i="2" s="1"/>
  <c r="M118" i="14"/>
  <c r="F34" i="2" s="1"/>
  <c r="L118" i="14"/>
  <c r="F33" i="2" s="1"/>
  <c r="K118" i="14"/>
  <c r="F32" i="2" s="1"/>
  <c r="J118" i="14"/>
  <c r="F31" i="2" s="1"/>
  <c r="I118" i="14"/>
  <c r="F30" i="2" s="1"/>
  <c r="H118" i="14"/>
  <c r="F29" i="2" s="1"/>
  <c r="G118" i="14"/>
  <c r="F28" i="2" s="1"/>
  <c r="F118" i="14"/>
  <c r="F27" i="2" s="1"/>
  <c r="E347" i="13"/>
  <c r="E346" i="13"/>
  <c r="E332" i="13"/>
  <c r="E330" i="13"/>
  <c r="E329" i="13"/>
  <c r="E328" i="13"/>
  <c r="E327" i="13"/>
  <c r="E325" i="13"/>
  <c r="E324" i="13"/>
  <c r="E323" i="13"/>
  <c r="AY111" i="13"/>
  <c r="AV111" i="13"/>
  <c r="AO111" i="13"/>
  <c r="AJ111" i="13"/>
  <c r="AF111" i="13"/>
  <c r="AC111" i="13"/>
  <c r="AA111" i="13"/>
  <c r="W111" i="13"/>
  <c r="R111" i="13"/>
  <c r="P111" i="13"/>
  <c r="P110" i="13"/>
  <c r="AY109" i="13"/>
  <c r="AX109" i="13"/>
  <c r="AW109" i="13"/>
  <c r="AV109" i="13"/>
  <c r="AU109" i="13"/>
  <c r="AT109" i="13"/>
  <c r="AS109" i="13"/>
  <c r="AR109" i="13"/>
  <c r="F16" i="18" s="1"/>
  <c r="AQ109" i="13"/>
  <c r="F15" i="18" s="1"/>
  <c r="AP109" i="13"/>
  <c r="F14" i="18" s="1"/>
  <c r="AO109" i="13"/>
  <c r="AN109" i="13"/>
  <c r="AM109" i="13"/>
  <c r="AL109" i="13"/>
  <c r="AK109" i="13"/>
  <c r="AJ109" i="13"/>
  <c r="AI109" i="13"/>
  <c r="AH109" i="13"/>
  <c r="AG109" i="13"/>
  <c r="AF109" i="13"/>
  <c r="F11" i="18" s="1"/>
  <c r="AE109" i="13"/>
  <c r="F10" i="18" s="1"/>
  <c r="AD109" i="13"/>
  <c r="F9" i="18" s="1"/>
  <c r="AC109" i="13"/>
  <c r="AB109" i="13"/>
  <c r="AA109" i="13"/>
  <c r="Z109" i="13"/>
  <c r="Y109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AZ108" i="13"/>
  <c r="AY108" i="13"/>
  <c r="AX108" i="13"/>
  <c r="AW108" i="13"/>
  <c r="AV108" i="13"/>
  <c r="AU108" i="13"/>
  <c r="AT108" i="13"/>
  <c r="AS108" i="13"/>
  <c r="AR108" i="13"/>
  <c r="E16" i="18" s="1"/>
  <c r="G16" i="18" s="1"/>
  <c r="AQ108" i="13"/>
  <c r="E15" i="18" s="1"/>
  <c r="G15" i="18" s="1"/>
  <c r="AP108" i="13"/>
  <c r="E14" i="18" s="1"/>
  <c r="AO108" i="13"/>
  <c r="AN108" i="13"/>
  <c r="AM108" i="13"/>
  <c r="AL108" i="13"/>
  <c r="AK108" i="13"/>
  <c r="AJ108" i="13"/>
  <c r="AI108" i="13"/>
  <c r="AH108" i="13"/>
  <c r="AG108" i="13"/>
  <c r="AF108" i="13"/>
  <c r="E11" i="18" s="1"/>
  <c r="G11" i="18" s="1"/>
  <c r="AE108" i="13"/>
  <c r="E10" i="18" s="1"/>
  <c r="G10" i="18" s="1"/>
  <c r="AD108" i="13"/>
  <c r="E9" i="18" s="1"/>
  <c r="G9" i="18" s="1"/>
  <c r="AC108" i="13"/>
  <c r="AB108" i="13"/>
  <c r="AA108" i="13"/>
  <c r="Z108" i="13"/>
  <c r="Y108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F33" i="17" s="1"/>
  <c r="L108" i="13"/>
  <c r="F32" i="17" s="1"/>
  <c r="K108" i="13"/>
  <c r="F31" i="17" s="1"/>
  <c r="J108" i="13"/>
  <c r="F30" i="17" s="1"/>
  <c r="I108" i="13"/>
  <c r="F29" i="17" s="1"/>
  <c r="H108" i="13"/>
  <c r="F28" i="17" s="1"/>
  <c r="G108" i="13"/>
  <c r="F27" i="17" s="1"/>
  <c r="F108" i="13"/>
  <c r="F26" i="17" s="1"/>
  <c r="G73" i="18" l="1"/>
  <c r="G73" i="11"/>
  <c r="F52" i="18"/>
  <c r="F58" i="18"/>
  <c r="F63" i="18"/>
  <c r="F69" i="18"/>
  <c r="E50" i="18"/>
  <c r="G50" i="18" s="1"/>
  <c r="G50" i="11"/>
  <c r="G67" i="18"/>
  <c r="G67" i="11"/>
  <c r="E52" i="18"/>
  <c r="G52" i="18" s="1"/>
  <c r="G52" i="11"/>
  <c r="E58" i="18"/>
  <c r="G58" i="18" s="1"/>
  <c r="G58" i="11"/>
  <c r="E63" i="18"/>
  <c r="G63" i="18" s="1"/>
  <c r="G63" i="11"/>
  <c r="E69" i="18"/>
  <c r="G69" i="18" s="1"/>
  <c r="G69" i="11"/>
  <c r="F47" i="18"/>
  <c r="F53" i="18"/>
  <c r="F59" i="18"/>
  <c r="F64" i="18"/>
  <c r="F70" i="18"/>
  <c r="E54" i="18"/>
  <c r="G54" i="18" s="1"/>
  <c r="G54" i="11"/>
  <c r="E72" i="18"/>
  <c r="G72" i="18" s="1"/>
  <c r="G72" i="11"/>
  <c r="E204" i="13"/>
  <c r="E66" i="18"/>
  <c r="G66" i="18" s="1"/>
  <c r="G66" i="11"/>
  <c r="E53" i="18"/>
  <c r="G53" i="18" s="1"/>
  <c r="G53" i="11"/>
  <c r="E59" i="18"/>
  <c r="G59" i="18" s="1"/>
  <c r="G59" i="11"/>
  <c r="E70" i="18"/>
  <c r="G70" i="18" s="1"/>
  <c r="G70" i="11"/>
  <c r="F56" i="18"/>
  <c r="E49" i="18"/>
  <c r="G49" i="18" s="1"/>
  <c r="G49" i="11"/>
  <c r="E57" i="18"/>
  <c r="G57" i="18" s="1"/>
  <c r="G57" i="11"/>
  <c r="E47" i="18"/>
  <c r="G47" i="18" s="1"/>
  <c r="G47" i="11"/>
  <c r="E64" i="18"/>
  <c r="G64" i="18" s="1"/>
  <c r="G64" i="11"/>
  <c r="F48" i="18"/>
  <c r="F60" i="18"/>
  <c r="F65" i="18"/>
  <c r="F71" i="18"/>
  <c r="E61" i="18"/>
  <c r="G61" i="18" s="1"/>
  <c r="G61" i="11"/>
  <c r="E48" i="18"/>
  <c r="G48" i="18" s="1"/>
  <c r="G48" i="11"/>
  <c r="E56" i="18"/>
  <c r="G56" i="18" s="1"/>
  <c r="G56" i="11"/>
  <c r="E60" i="18"/>
  <c r="G60" i="18" s="1"/>
  <c r="G60" i="11"/>
  <c r="E65" i="18"/>
  <c r="G65" i="18" s="1"/>
  <c r="G65" i="11"/>
  <c r="E71" i="18"/>
  <c r="G71" i="18" s="1"/>
  <c r="G71" i="11"/>
  <c r="F49" i="18"/>
  <c r="F57" i="18"/>
  <c r="F66" i="18"/>
  <c r="F50" i="18"/>
  <c r="G33" i="2"/>
  <c r="G32" i="2"/>
  <c r="G34" i="2"/>
  <c r="F36" i="2"/>
  <c r="G36" i="2" s="1"/>
  <c r="F15" i="2"/>
  <c r="F34" i="17"/>
  <c r="G33" i="17" s="1"/>
  <c r="E17" i="18"/>
  <c r="G17" i="18" s="1"/>
  <c r="G14" i="18"/>
  <c r="E12" i="18"/>
  <c r="G12" i="18" s="1"/>
  <c r="F13" i="2"/>
  <c r="F18" i="2"/>
  <c r="F17" i="2"/>
  <c r="F16" i="2"/>
  <c r="E365" i="14"/>
  <c r="E378" i="14"/>
  <c r="E326" i="13"/>
  <c r="E339" i="13"/>
  <c r="E1048428" i="13"/>
  <c r="E375" i="14"/>
  <c r="E336" i="13"/>
  <c r="G35" i="2" l="1"/>
  <c r="G31" i="2"/>
  <c r="G29" i="2"/>
  <c r="G28" i="2"/>
  <c r="G27" i="2"/>
  <c r="G34" i="17"/>
  <c r="G26" i="17"/>
  <c r="G32" i="17"/>
  <c r="G30" i="17"/>
  <c r="G31" i="17"/>
  <c r="G28" i="17"/>
  <c r="G29" i="17"/>
  <c r="E17" i="17"/>
  <c r="F12" i="17" s="1"/>
  <c r="E382" i="14"/>
  <c r="E343" i="13"/>
  <c r="E255" i="1"/>
  <c r="E252" i="1"/>
  <c r="E251" i="1"/>
  <c r="E250" i="1"/>
  <c r="E249" i="1"/>
  <c r="E248" i="1"/>
  <c r="E247" i="1"/>
  <c r="E246" i="1"/>
  <c r="E245" i="1"/>
  <c r="E244" i="1"/>
  <c r="E241" i="1"/>
  <c r="E240" i="1"/>
  <c r="E239" i="1"/>
  <c r="E238" i="1"/>
  <c r="E237" i="1"/>
  <c r="E226" i="1"/>
  <c r="F15" i="17" l="1"/>
  <c r="F13" i="17"/>
  <c r="F16" i="17"/>
  <c r="F17" i="17"/>
  <c r="E227" i="1" l="1"/>
  <c r="E228" i="1"/>
  <c r="E258" i="1" l="1"/>
  <c r="E257" i="1"/>
  <c r="E256" i="1"/>
  <c r="E253" i="1"/>
  <c r="E260" i="1" s="1"/>
  <c r="E495" i="1"/>
  <c r="E494" i="1"/>
  <c r="E480" i="1"/>
  <c r="E475" i="1"/>
  <c r="E478" i="1"/>
  <c r="E476" i="1"/>
  <c r="E477" i="1"/>
  <c r="E473" i="1"/>
  <c r="E472" i="1"/>
  <c r="E471" i="1"/>
  <c r="E229" i="1"/>
  <c r="E254" i="1" s="1"/>
  <c r="E1048576" i="1" l="1"/>
  <c r="E474" i="1"/>
  <c r="D16" i="3"/>
  <c r="AH224" i="1"/>
  <c r="AI224" i="1"/>
  <c r="AJ224" i="1"/>
  <c r="AK224" i="1"/>
  <c r="AL224" i="1"/>
  <c r="AM224" i="1"/>
  <c r="AN224" i="1"/>
  <c r="AO224" i="1"/>
  <c r="AP224" i="1"/>
  <c r="AQ224" i="1"/>
  <c r="AR224" i="1"/>
  <c r="AW226" i="1"/>
  <c r="AG226" i="1"/>
  <c r="F12" i="18" s="1"/>
  <c r="AG227" i="1"/>
  <c r="AW227" i="1"/>
  <c r="E236" i="1" l="1"/>
  <c r="E242" i="1" l="1"/>
  <c r="E487" i="1"/>
  <c r="E484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F225" i="1"/>
  <c r="G224" i="1"/>
  <c r="H224" i="1"/>
  <c r="I224" i="1"/>
  <c r="J224" i="1"/>
  <c r="K224" i="1"/>
  <c r="L224" i="1"/>
  <c r="M224" i="1"/>
  <c r="N224" i="1"/>
  <c r="F224" i="1"/>
  <c r="N231" i="1" l="1"/>
  <c r="N230" i="1"/>
  <c r="J231" i="1"/>
  <c r="J230" i="1"/>
  <c r="AO231" i="1"/>
  <c r="AO230" i="1"/>
  <c r="I231" i="1"/>
  <c r="I230" i="1"/>
  <c r="AR230" i="1"/>
  <c r="AR231" i="1"/>
  <c r="AN231" i="1"/>
  <c r="AN230" i="1"/>
  <c r="AJ230" i="1"/>
  <c r="AJ231" i="1"/>
  <c r="L231" i="1"/>
  <c r="L230" i="1"/>
  <c r="H231" i="1"/>
  <c r="H230" i="1"/>
  <c r="AQ230" i="1"/>
  <c r="AQ231" i="1"/>
  <c r="AM231" i="1"/>
  <c r="AM230" i="1"/>
  <c r="AI230" i="1"/>
  <c r="AI231" i="1"/>
  <c r="M231" i="1"/>
  <c r="M230" i="1"/>
  <c r="F231" i="1"/>
  <c r="F230" i="1"/>
  <c r="K231" i="1"/>
  <c r="K230" i="1"/>
  <c r="G231" i="1"/>
  <c r="G230" i="1"/>
  <c r="AL231" i="1"/>
  <c r="AL230" i="1"/>
  <c r="AH230" i="1"/>
  <c r="AH231" i="1"/>
  <c r="E491" i="1"/>
  <c r="AS224" i="1"/>
  <c r="AT224" i="1"/>
  <c r="AU224" i="1"/>
  <c r="AV224" i="1"/>
  <c r="AW224" i="1"/>
  <c r="AB227" i="1"/>
  <c r="AD227" i="1"/>
  <c r="AK227" i="1"/>
  <c r="AP227" i="1"/>
  <c r="AT231" i="1" l="1"/>
  <c r="AT230" i="1"/>
  <c r="AW231" i="1"/>
  <c r="AW230" i="1"/>
  <c r="AV231" i="1"/>
  <c r="AV230" i="1"/>
  <c r="AS231" i="1"/>
  <c r="AS230" i="1"/>
  <c r="AU230" i="1"/>
  <c r="AW232" i="1"/>
  <c r="AU231" i="1"/>
  <c r="BA225" i="1" l="1"/>
  <c r="BA224" i="1"/>
  <c r="AZ226" i="1"/>
  <c r="AP226" i="1" l="1"/>
  <c r="AK226" i="1"/>
  <c r="AK231" i="1" l="1"/>
  <c r="AK230" i="1"/>
  <c r="AP231" i="1"/>
  <c r="AP230" i="1"/>
  <c r="AZ227" i="1"/>
  <c r="Q227" i="1"/>
  <c r="X227" i="1"/>
  <c r="S227" i="1"/>
  <c r="X226" i="1" l="1"/>
  <c r="Q226" i="1"/>
  <c r="P224" i="1" l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X224" i="1"/>
  <c r="AY224" i="1"/>
  <c r="AZ224" i="1"/>
  <c r="O224" i="1"/>
  <c r="S226" i="1"/>
  <c r="AY230" i="1" l="1"/>
  <c r="AY231" i="1"/>
  <c r="W230" i="1"/>
  <c r="W231" i="1"/>
  <c r="AX230" i="1"/>
  <c r="AX231" i="1"/>
  <c r="AZ232" i="1"/>
  <c r="BA231" i="1"/>
  <c r="BA230" i="1"/>
  <c r="Z230" i="1"/>
  <c r="Z231" i="1"/>
  <c r="X232" i="1"/>
  <c r="V231" i="1"/>
  <c r="V230" i="1"/>
  <c r="R230" i="1"/>
  <c r="R231" i="1"/>
  <c r="O231" i="1"/>
  <c r="O230" i="1"/>
  <c r="Q232" i="1"/>
  <c r="AG231" i="1"/>
  <c r="AG230" i="1"/>
  <c r="AC231" i="1"/>
  <c r="AC230" i="1"/>
  <c r="Y231" i="1"/>
  <c r="Y230" i="1"/>
  <c r="U231" i="1"/>
  <c r="U230" i="1"/>
  <c r="Q231" i="1"/>
  <c r="S232" i="1"/>
  <c r="Q230" i="1"/>
  <c r="AG232" i="1"/>
  <c r="AE230" i="1"/>
  <c r="AE231" i="1"/>
  <c r="AA230" i="1"/>
  <c r="AA231" i="1"/>
  <c r="S230" i="1"/>
  <c r="S231" i="1"/>
  <c r="AZ230" i="1"/>
  <c r="AZ231" i="1"/>
  <c r="AF230" i="1"/>
  <c r="AF231" i="1"/>
  <c r="X230" i="1"/>
  <c r="X231" i="1"/>
  <c r="T230" i="1"/>
  <c r="T231" i="1"/>
  <c r="P230" i="1"/>
  <c r="P231" i="1"/>
  <c r="AD226" i="1"/>
  <c r="AD230" i="1" s="1"/>
  <c r="AB226" i="1"/>
  <c r="AB231" i="1" s="1"/>
  <c r="AB230" i="1" l="1"/>
  <c r="AD231" i="1"/>
  <c r="E139" i="14" l="1"/>
  <c r="E149" i="14"/>
  <c r="E135" i="14"/>
  <c r="E148" i="14" l="1"/>
  <c r="E138" i="14"/>
  <c r="E385" i="14"/>
  <c r="E152" i="14"/>
  <c r="E155" i="14"/>
  <c r="E147" i="14"/>
  <c r="E143" i="14"/>
  <c r="E140" i="14"/>
  <c r="E145" i="14"/>
  <c r="E151" i="14"/>
  <c r="E153" i="14"/>
  <c r="E141" i="14"/>
  <c r="E150" i="14"/>
  <c r="E154" i="14"/>
  <c r="E137" i="14"/>
  <c r="E386" i="14"/>
  <c r="E144" i="14"/>
  <c r="E146" i="14"/>
  <c r="E1048467" i="14" l="1"/>
  <c r="E156" i="14"/>
</calcChain>
</file>

<file path=xl/sharedStrings.xml><?xml version="1.0" encoding="utf-8"?>
<sst xmlns="http://schemas.openxmlformats.org/spreadsheetml/2006/main" count="1976" uniqueCount="251">
  <si>
    <t>ข้อมูล</t>
  </si>
  <si>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</si>
  <si>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</si>
  <si>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</si>
  <si>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</si>
  <si>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</si>
  <si>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</si>
  <si>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</si>
  <si>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</si>
  <si>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</si>
  <si>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</si>
  <si>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</si>
  <si>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</si>
  <si>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</si>
  <si>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</si>
  <si>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</si>
  <si>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</si>
  <si>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</si>
  <si>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</si>
  <si>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</si>
  <si>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</si>
  <si>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</si>
  <si>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</si>
  <si>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</si>
  <si>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</si>
  <si>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</si>
  <si>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</si>
  <si>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</si>
  <si>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</si>
  <si>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</si>
  <si>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</si>
  <si>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</si>
  <si>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</si>
  <si>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</si>
  <si>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</si>
  <si>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</si>
  <si>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</si>
  <si>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</si>
  <si>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</si>
  <si>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</si>
  <si>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</si>
  <si>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</si>
  <si>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</si>
  <si>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</si>
  <si>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</si>
  <si>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</si>
  <si>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- 4 -</t>
  </si>
  <si>
    <t>ป้าย</t>
  </si>
  <si>
    <t>4.1.2</t>
  </si>
  <si>
    <t>4.1.3</t>
  </si>
  <si>
    <t>4.2.2</t>
  </si>
  <si>
    <t>4.2.3</t>
  </si>
  <si>
    <t>4.2.4</t>
  </si>
  <si>
    <t>4.2.5</t>
  </si>
  <si>
    <t>นิสิตระดับปริญญาเอก</t>
  </si>
  <si>
    <t>สถาปัตยกรรมศาสตร์</t>
  </si>
  <si>
    <t>วิศวกรรมศาสตร์</t>
  </si>
  <si>
    <t>บริหารธุรกิจ เศรษฐศาสตร์และการสื่อสาร</t>
  </si>
  <si>
    <t>ศึกษาศาสตร์</t>
  </si>
  <si>
    <t>สังคมศาสตร์</t>
  </si>
  <si>
    <t>แพทย์ศาสตร์</t>
  </si>
  <si>
    <t>สาธารณสุขศาสตร์</t>
  </si>
  <si>
    <t>เกษตรศาสตร์</t>
  </si>
  <si>
    <t>วิทยาศาสตร์</t>
  </si>
  <si>
    <t>พยาบาลศาสตร์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</si>
  <si>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</si>
  <si>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</si>
  <si>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</si>
  <si>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</si>
  <si>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>ณ ห้องสัมมนาเอกาทศรถ 210 อาคารเอกาทศรถ มหาวิทยาลัยนเรศวร</t>
  </si>
  <si>
    <t>ผลการประเมินโครงการอบรมการใช้โปรแกรม E-thesis เพื่อการทำวิทยานิพนธ์</t>
  </si>
  <si>
    <t>คณาจารย์บัณฑิตศึกษา</t>
  </si>
  <si>
    <t>เจ้าหน้าที่สำนักหอสมุด</t>
  </si>
  <si>
    <t>อื่นๆ โปรดระบุ</t>
  </si>
  <si>
    <t>ใบปลิว/โปรเตอร์ประชาสัมพันธ์โครงการ</t>
  </si>
  <si>
    <t>4.1.2  บทบาทอาจารย์ที่ปรึกษาบนระบบการเขียนวิทยานิพนธ์อิเล็กทรอนิกส์</t>
  </si>
  <si>
    <t>4.1.3  ระบบการเขียนวิทยานิพนธ์อิเล็กทรอนิกส์</t>
  </si>
  <si>
    <t>4.2.2  บทบาทอาจารย์ที่ปรึกษาบนระบบการเขียนวิทยานิพนธ์อิเล็กทรอนิกส์</t>
  </si>
  <si>
    <t>4.2.3  ระบบการเขียนวิทยานิพนธ์อิเล็กทรอนิกส์</t>
  </si>
  <si>
    <t xml:space="preserve">   1.3  ความเหมาะสมของระยะเวลาในการจัดโครงการ (08.30 - 16.30 น.)</t>
  </si>
  <si>
    <t xml:space="preserve">   5.2 เนื้อหาสาระของเอกสารประกอบการอบรมตรงตามเนื้อหาในการอบรม</t>
  </si>
  <si>
    <t>3.1  ข้อเสนอแนะการจัดโครงการอบรมการใช้โปรแกรม E-thesis เพื่อการทำวิทยานิพนธ์</t>
  </si>
  <si>
    <t xml:space="preserve">      ในครั้งต่อไป</t>
  </si>
  <si>
    <t>เจ้าหน้าที่ผู้ปฏิบัติงานดูแลบัณฑิตศึกษา</t>
  </si>
  <si>
    <t>(ตอบได้มากกว่า 1 ข้อ)</t>
  </si>
  <si>
    <t>วันที่จัด</t>
  </si>
  <si>
    <t>2 เม.ย 2558</t>
  </si>
  <si>
    <t>3 เม.ย 2558</t>
  </si>
  <si>
    <t>ใบปลิว</t>
  </si>
  <si>
    <t>ทันตแพทย์ศาสตร์</t>
  </si>
  <si>
    <t>ผู้สังเกตุการณ์</t>
  </si>
  <si>
    <t>สหเวชศาสตร์</t>
  </si>
  <si>
    <t>เภสัชศาสตร์</t>
  </si>
  <si>
    <t>วิทยาลัยพลังงานทดแทน</t>
  </si>
  <si>
    <t>จัดอบรมในห้องคอมพิวเตอร์เพื่อให้ทุกคนได้ใช้โปรแกรมไปพร้อมกัน</t>
  </si>
  <si>
    <t>ข้อมูลรายละเอียดในการประชาสัมพันธ์มากกว่านี้</t>
  </si>
  <si>
    <t>อยากให้มีการจัดอบรม หรือกิจกรรมที่เป็นประโยชน์ต่อนิสิตแบบนี้ต่อไป</t>
  </si>
  <si>
    <t>เทคโนโลยีสารสนเทศ</t>
  </si>
  <si>
    <t>เพื่อน</t>
  </si>
  <si>
    <t>ไฟล์เอกสารตัวหนังสือเล็กเกินไป</t>
  </si>
  <si>
    <t>ควรมีจอโปรเจคเตอร์ตรงกลางห้องด้วย</t>
  </si>
  <si>
    <t>ควรมีคู่มือเอกสารให้ดาวน์โหลดก่อนมาอบรม</t>
  </si>
  <si>
    <t>มีวีดีโอแนะนำการใช้งานที่มีเสียงขั้นตอนการใช้งานที่ชัดเจน</t>
  </si>
  <si>
    <t>E-mail</t>
  </si>
  <si>
    <t>ระยะเวลาในการอบรมมากกว่านี้</t>
  </si>
  <si>
    <t>สถาบันเพื่อสร้างความเข้มแข็งให้ชุมชน</t>
  </si>
  <si>
    <t>วิทยาลัยโลจิสติกส์และโซ่อุปทาน</t>
  </si>
  <si>
    <t>เจ้าหน้าที่บัณฑิตวิทยาลัย</t>
  </si>
  <si>
    <t>เจ้าหน้าที่มหาวิทยาลัยแม่โจ้</t>
  </si>
  <si>
    <t>บันทึกข้อความ</t>
  </si>
  <si>
    <t>ระดับ
ความคิดเห็น</t>
  </si>
  <si>
    <t>มนุษยศาสตร์</t>
  </si>
  <si>
    <t xml:space="preserve">          ข้อเสนอแนะการจัดโครงการครั้งต่อไปคือ ไฟล์เอกสารตัวหนังสือเล็กเกินไป  จัดอบรมในห้องคอมพิวเตอร์</t>
  </si>
  <si>
    <t>- 5 -</t>
  </si>
  <si>
    <t>ทันตแพทยศาสตร์</t>
  </si>
  <si>
    <t>วันที่ 2</t>
  </si>
  <si>
    <t>เกษตรศาสตร์ทรัพยากรธรรมชาติและสิ่งแวดล้อม</t>
  </si>
  <si>
    <t>แพทยศาสตร์</t>
  </si>
  <si>
    <t>วันที่ 2 เมษายน 2558</t>
  </si>
  <si>
    <t>ร้อยละ 55.38  รองลงมาได้แก่ website บัณฑิตวิทยาลัย ร้อยละ 22.31</t>
  </si>
  <si>
    <t>N = 106</t>
  </si>
  <si>
    <t>ภาพรวม อยู่ในระดับน้อย (ค่าเฉลี่ย 2.25) และหลังเข้ารับการอบรมค่าเฉลี่ยความรู้ ความเข้าใจสูงขึ้น อยู่ในระดับมาก</t>
  </si>
  <si>
    <t>บนระบบการเขียนวิทยานิพนธ์ อิเล็กทรอนิกส์ต่ำที่สุด (ค่าเฉลี่ย 2.21) หลังอบรมผู้เข้ารับการอบรมฯ ในครั้งนี้</t>
  </si>
  <si>
    <t xml:space="preserve">   1.2  ความเหมาะสมของวันจัดโครงการ (วันพฤหัสบดีที่ 2 เมษายน 2558)</t>
  </si>
  <si>
    <t xml:space="preserve">E-thesis เพื่อการทำวิทยานิพนธ์ ในวันที่ 2  เมษายน 2558 ณ ห้องสัมมนาเอกาทศรถ 210 อาคารเอกาทศรถ 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</si>
  <si>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4.55)</t>
  </si>
  <si>
    <t xml:space="preserve">รองลงมาคือ ด้านกระบวนการขั้นตอนการให้บริการ (ค่าเฉลี่ย 4.38)  และด้านสิ่งอำนวยความสะดวก </t>
  </si>
  <si>
    <t>(ค่าเฉลี่ย 3.90)  และพิจารณารายข้อแล้วพบว่าข้อที่มีค่าเฉลี่ยสูงที่สุด คือ เจ้าหน้าที่ให้บริการด้วยความเต็มใจ</t>
  </si>
  <si>
    <t>ยิ้มแย้มแจ่มใส (ค่าเฉลี่ย 4.58) รองลงมาคือ ความสะดวกในการลงทะเบียน (ค่าเฉลี่ย 4.55) และเจ้าหน้าที่</t>
  </si>
  <si>
    <t>ให้บริการด้วยความรวดเร็ว (ค่าเฉลี่ย 4.53)</t>
  </si>
  <si>
    <t xml:space="preserve">                    ผู้ตอบแบบสอบถามทราบข้อมูลจากโครงการฯ จากคณะที่สังกัดมากที่สุด ร้อยละ 55.38  รองลงมาได้แก่</t>
  </si>
  <si>
    <t>วันที่ 3 เมษายน 2558</t>
  </si>
  <si>
    <t>รองลงมาได้แก่ นิสิตระดับปริญญาเอก ร้อยละ 27.59</t>
  </si>
  <si>
    <t>ร้อยละ 31.49 รองลงมาได้แก่ website บัณฑิตวิทยาลัย ร้อยละ 28.18</t>
  </si>
  <si>
    <t xml:space="preserve"> - 3 -</t>
  </si>
  <si>
    <t xml:space="preserve">- 7 - </t>
  </si>
  <si>
    <t xml:space="preserve">           website บัณฑิตวิทยาลัย ร้อยละ 22.31 ผู้ตอบแบบประเมิน จำแนกตามสังกัดคณะ พบว่า จำนวนผู้ตอบ</t>
  </si>
  <si>
    <t>วันที่  2  เมษายน  2558</t>
  </si>
  <si>
    <t xml:space="preserve">                    จากการจัดโครงการอบรมการใช้โปรแกรม E-thesis เพื่อการทำวิทยานิพนธ์ ในวันที่ 2  เมษายน  2558 </t>
  </si>
  <si>
    <t>- 6 -</t>
  </si>
  <si>
    <t>เป็นนิสิตระดับปริญญาโท ร้อยละ 67.24 และนิสิตระดับปริญญาเอก ร้อยละ 27.59</t>
  </si>
  <si>
    <t xml:space="preserve">                    ผู้ตอบแบบสอบถามทราบข้อมูลจากโครงการฯ จากคณะที่สังกัดมากที่สุด ร้อยละ 31.49  รองลงมาได้แก่</t>
  </si>
  <si>
    <t xml:space="preserve">           website บัณฑิตวิทยาลัย ร้อยละ 28.18 ผู้ตอบแบบประเมิน จำแนกตามสังกัดคณะ พบว่า จำนวนผู้ตอบ</t>
  </si>
  <si>
    <t>วันที่  3  เมษายน  2558</t>
  </si>
  <si>
    <r>
      <t xml:space="preserve">ตาราง 1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</si>
  <si>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จากตาราง 1 พบว่า ส่วนใหญ่ผู้ตอบแบบสอบถามเป็นคณาจารย์บัณฑิตศึกษา ร้อยละ 69.81</t>
  </si>
  <si>
    <t>รองลงมาได้แก่ เจ้าหน้าที่ผู้ปฏิบัติงานดูแลบัณฑิตศึกษา ร้อยละ 19.82</t>
  </si>
  <si>
    <r>
      <t>ตาราง 2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</t>
    </r>
  </si>
  <si>
    <t>จากตาราง 2  พบว่าผู้ตอบแบบสอบถามทราบข้อมูลจากโครงการฯ จากคณะที่สังกัดมากที่สุด</t>
  </si>
  <si>
    <r>
      <t>ตาราง 3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จำแนกตามสังกัดคณะ</t>
    </r>
  </si>
  <si>
    <r>
      <t>ตาราง 4</t>
    </r>
    <r>
      <rPr>
        <sz val="15"/>
        <color theme="1"/>
        <rFont val="TH SarabunPSK"/>
        <family val="2"/>
      </rPr>
      <t xml:space="preserve">  สอบถามความคิดเห็นเกี่ยวกับการจัดโครงการฯ</t>
    </r>
  </si>
  <si>
    <t>4. ด้านคุณภาพการให้บริการ (โครงการอบรมการเขียนปรแกรม E-thesis)</t>
  </si>
  <si>
    <t xml:space="preserve">   4.3 ความรู้ และความสามารถในการถ่ายทอดความรู้ของวิทยากร 
(วิทยากรจาก บริษัท แฟคเกอร์ จำกัด)</t>
  </si>
  <si>
    <t xml:space="preserve">   4.5 การเข้ารับการอบรมฯ ในครั้งนี้เป็นประโยชน์ต่อท่านในการให้คำแนะนำ
การทำวิทยานิพนธ์กับนิสิตอยู่ในระดับใด (สำหรับเจ้าหน้าที่ฯ)</t>
  </si>
  <si>
    <t xml:space="preserve">   4.6 การเข้ารับการอบรมฯ ในครั้งนี้เป็นประโยชน์ต่อท่านในการทำวิทยานิพนธ์
อยู่ในระดับใด (สำหรับนิสิตบัณฑิตศึกษา)</t>
  </si>
  <si>
    <t xml:space="preserve">   4.4 การเข้ารับการอบรมฯ ในครั้งนี้เป็นประโยชน์ต่อท่านในการให้คำปรึกษา       วิทยานิพนธ์กับนิสิตอยู่ในระดับใด (สำหรับอาจารย์ที่ปรึกษาวิทยานิพนธ์)</t>
  </si>
  <si>
    <t xml:space="preserve">จากตาราง 4 พบว่าผู้ตอบแบบสอบถามมีความคิดเห็นเกี่ยวกับการจัดโครงการอบรมการใช้โปรแกรม </t>
  </si>
  <si>
    <r>
      <t>ตาราง  5</t>
    </r>
    <r>
      <rPr>
        <sz val="15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</si>
  <si>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จากตาราง 5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</si>
  <si>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>บทบาทอาจารย์ที่ปรึกษาบนระบบการเขียนวิทยานิพนธ์อิเล็กทรอนิกส์สูงที่สุด (ค่าเฉลี่ย 3.73)</t>
  </si>
  <si>
    <t xml:space="preserve"> - 2 -</t>
  </si>
  <si>
    <t xml:space="preserve">          จากตาราง 3 แสดงจำนวนร้อยละของผู้ตอบแบบประเมิน จำแนกตามสังกัดคณะ  พบว่า</t>
  </si>
  <si>
    <t>จากตาราง 1 พบว่า ส่วนใหญ่ผู้ตอบแบบสอบถามเป็นนิสิตระดับปริญญาโท ร้อยละ 67.24</t>
  </si>
  <si>
    <t xml:space="preserve">          จากตาราง 3 แสดงจำนวนร้อยละของผู้ตอบแบบประเมิน จำแนกตามสังกัดคณะ  </t>
  </si>
  <si>
    <t>จากตาราง 5 ก่อนเข้ารับการอบรมผู้เข้าร่วมโครงการมีความรู้ความเข้าใจเกี่ยวกับกิจกรรมที่จัดใน</t>
  </si>
  <si>
    <t xml:space="preserve">E-thesis เพื่อการทำวิทยานิพนธ์ ในวันที่ 3  เมษายน 2558 ณ ห้องสัมมนาเอกาทศรถ 210 อาคารเอกาทศรถ </t>
  </si>
  <si>
    <t xml:space="preserve">   1.2  ความเหมาะสมของวันจัดโครงการ (วันศุกร์ดีที่ 3 เมษายน 2558)</t>
  </si>
  <si>
    <t>มหาวิทยาลัยนเรศวร ในภาพรวมพบว่า ผู้เข้าร่วมโครงการฯ มีความคิดเห็นอยู่ในระดับมาก (ค่าเฉลี่ย 3.90)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</si>
  <si>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4.30)</t>
  </si>
  <si>
    <t xml:space="preserve">รองลงมาคือ ด้านกระบวนการขั้นตอนการให้บริการ (ค่าเฉลี่ย 4.27)  และด้านสิ่งอำนวยความสะดวก </t>
  </si>
  <si>
    <t>ให้บริการด้วยความรวดเร็ว (ค่าเฉลี่ย 4.28)</t>
  </si>
  <si>
    <t xml:space="preserve">                    จากการจัดโครงการอบรมการใช้โปรแกรม E-thesis เพื่อการทำวิทยานิพนธ์ ในวันที่ 3  เมษายน  2558 </t>
  </si>
  <si>
    <t>โครงการฯ ภาพรวม อยู่ในระดับปานกลาง (ค่าเฉลี่ย 2.55) และหลังเข้ารับการอบรมค่าเฉลี่ยความรู้ ความเข้าใจ</t>
  </si>
  <si>
    <t xml:space="preserve">                    ความคิดเห็นเกี่ยวกับการจัดโครงการ ฯ ในภาพรวมอยู่ในระดับมาก (ค่าเฉลี่ย 3.90) เมื่อพิจารณารายด้าน</t>
  </si>
  <si>
    <t xml:space="preserve">          พบว่า ด้านที่มีค่าเฉลี่ยสูงที่สุด คือด้านเจ้าหน้าที่ให้บริการ (ค่าเฉลี่ย 4.30) รองลงมาคือ  ด้านกระบวนการ</t>
  </si>
  <si>
    <t xml:space="preserve">          พบว่าข้อที่มีค่าเฉลี่ยสูงที่สุด คือ  ความสะดวกในการลงทะเบียน (ค่าเฉลี่ย 4.41 ) รองลงมาคือ เจ้าหน้าที่</t>
  </si>
  <si>
    <t xml:space="preserve">          ให้บริการด้วยความเต็มใจ ยิ้มแย้มแจ่มใส (ค่าเฉลี่ย 4.32) และเจ้าหน้าที่ให้บริการด้วยความรวดเร็ว (ค่าเฉลี่ย 4.28)</t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</si>
  <si>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</si>
  <si>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</si>
  <si>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ตาราง 2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</si>
  <si>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</si>
  <si>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5</t>
    </r>
    <r>
      <rPr>
        <sz val="16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</si>
  <si>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>คณะวิทยาศาสตร์</t>
  </si>
  <si>
    <t>คณะเภสัชศาสตร์</t>
  </si>
  <si>
    <t>คณะแพทยศาสตร์</t>
  </si>
  <si>
    <t>คณะทันตแพทยศาสตร์</t>
  </si>
  <si>
    <t>คณะเกษตรศาสตร์ทรัพยากรธรรมชาติและสิ่งแวดล้อม</t>
  </si>
  <si>
    <t>คณะบริหารธุรกิจ เศรษฐศาสตร์และการสื่อสาร</t>
  </si>
  <si>
    <t>คณะพยาบาลศาสตร์</t>
  </si>
  <si>
    <t>คณะมนุษยศาสตร์</t>
  </si>
  <si>
    <t>คณะสถาปัตยกรรมศาสตร์</t>
  </si>
  <si>
    <t>คณะสหเวชศาสตร์</t>
  </si>
  <si>
    <t>คณะสังคมศาสตร์</t>
  </si>
  <si>
    <t>คณะสาธารณสุขศาสตร์</t>
  </si>
  <si>
    <t>2. นิสิตระดับปริญญาโท</t>
  </si>
  <si>
    <t>1. คณาจารย์บัณฑิตศึกษา</t>
  </si>
  <si>
    <t>3. เจ้าหน้าที่ผู้ปฏิบัติงานดูแลบัณฑิตศึกษา</t>
  </si>
  <si>
    <t>4. เจ้าหน้าที่สำนักหอสมุด</t>
  </si>
  <si>
    <t xml:space="preserve">จำนวนผู้ตอบแบบประเมินส่วนใหญ่เป็นคณาจารย์บัณฑิตศึกษาสังกัด คณะวิทยาศาสตร์ </t>
  </si>
  <si>
    <t xml:space="preserve">ร้อยละ 19.81  รองลงมาได้แก่ คณาจารย์บัณฑิตศึกษาคณะสหเวชศาสตร์ ร้อยละ 16.98  </t>
  </si>
  <si>
    <t>และคณาจารย์บัณฑิตศึกษาคณะมนุษยศาสตร์ และเจ้าหน้าที่สำนักหอสมุด ร้อยละ 7.55</t>
  </si>
  <si>
    <t xml:space="preserve">            เฉลี่ยรวมด้านคุณภาพการให้บริการ</t>
  </si>
  <si>
    <t>มหาวิทยาลัยนเรศวร ในภาพรวมพบว่า ผู้เข้าร่วมโครงการฯ มีความคิดเห็นอยู่ในระดับมาก (ค่าเฉลี่ย 3.98)</t>
  </si>
  <si>
    <t>4.1.1  กลไกการจัดการวิทยานิพนธ์บนระบบการเขียนวิทยานิพนธ์ อิเล็กทรอนิกส์</t>
  </si>
  <si>
    <t>4.2.1  กลไกการจัดการวิทยานิพนธ์บนระบบการเขียนวิทยานิพนธ์ อิเล็กทรอนิกส์</t>
  </si>
  <si>
    <t>(ค่าเฉลี่ย 3.69) เมื่อพิจารณารายข้อพบว่า ก่อนการอบรบเข้าร่วมโครงการมีความรู้เรื่องกลไกการจัดการวิทยานิพนธ์</t>
  </si>
  <si>
    <t xml:space="preserve">           แบบประเมินส่วนใหญ่เป็นคณาจารย์บัณฑิตศึกษาสังกัด คณะวิทยาศาสตร์ ร้อยละ 19.81  รองลงมาได้แก่ </t>
  </si>
  <si>
    <t xml:space="preserve">           คณาจารย์บัณฑิตศึกษาคณะสหเวชศาสตร์ ร้อยละ 16.98 และคณาจารย์บัณฑิตศึกษาคณะมนุษยศาสตร์</t>
  </si>
  <si>
    <t>คณะวิศวกรรมศาสตร์</t>
  </si>
  <si>
    <t>คณะศึกษาศาสตร์</t>
  </si>
  <si>
    <t>3. นิสิตระดับปริญญาเอก</t>
  </si>
  <si>
    <t>4. เจ้าหน้าที่ผู้ปฏิบัติงานดูแลบัณฑิตศึกษา</t>
  </si>
  <si>
    <t xml:space="preserve">พบว่า จำนวนผู้ตอบแบบประเมินส่วนใหญ่เป็นนิสิตปริญญาโทสังกัด คณะวิทยาศาสตร์ </t>
  </si>
  <si>
    <t xml:space="preserve">ร้อยละ 28.45  รองลงมาได้แก่ นิสิตปริญญาโทคณะพยาบาลศาสตร์ ร้อยละ 6.90 </t>
  </si>
  <si>
    <t>และนิสิตปริญญาเอกคณะวิทยาศาสตร์ ร้อยละ 6.03</t>
  </si>
  <si>
    <t>N = 116</t>
  </si>
  <si>
    <t>สูงขึ้นอยู่ในระดับมาก (ค่าเฉลี่ย 3.88) เมื่อพิจารณารายข้อพบว่า ก่อนการอบรบผู้เข้าร่วมโครงการมีความรู้เรื่อง</t>
  </si>
  <si>
    <t>ระบบการเขียนวิทยานิพนธ์อิเล็กทรอนิกส์ต่ำที่สุด (ค่าเฉลี่ย 2.52) หลังอบรมผู้เข้ารับการอบรมผู้เข้าร่วม</t>
  </si>
  <si>
    <t xml:space="preserve">โครงการฯ มีความคิดเห็นต่อกลไกการจัดการวิทยานิพนธ์บนระบบการเขียนวิทยานิพนธ์อิเล็กทรอนิกส์สูงที่สุด </t>
  </si>
  <si>
    <t>(ค่าเฉลี่ย 3.91)</t>
  </si>
  <si>
    <t xml:space="preserve">           คณะพยาบาลศาสตร์ ร้อยละ 6.90 และนิสิตปริญญาเอกคณะวิทยาศาสตร์ ร้อยละ 6.03  ความคิดเห็นเกี่ยวกับ</t>
  </si>
  <si>
    <t xml:space="preserve">          ให้ดาวน์โหลดก่อนมาอบรม</t>
  </si>
  <si>
    <t xml:space="preserve">          ข้อเสนอแนะการจัดโครงการครั้งต่อไปคือ ไฟล์เอกสารตัวหนังสือเล็กเกินไป  และควรมีคู่มือเอกสาร</t>
  </si>
  <si>
    <r>
      <t>ณ ห้องสัมมนาเอกาทศรถ 210 อาคารเอกทศรถ มหาวิทยาลัยนเรศวร มีผู้เข้าร่วมโครงก</t>
    </r>
    <r>
      <rPr>
        <sz val="16"/>
        <rFont val="TH SarabunPSK"/>
        <family val="2"/>
      </rPr>
      <t>ารจำนวน 133 คน</t>
    </r>
  </si>
  <si>
    <r>
      <rPr>
        <sz val="16"/>
        <rFont val="TH SarabunPSK"/>
        <family val="2"/>
      </rPr>
      <t>ผู้ตอบแบบสอบถามจำนวนทั้งสิ้น 106 คน คิดเป็นร้อยละ 79.69 ของผู้เข้าร่ว</t>
    </r>
    <r>
      <rPr>
        <sz val="16"/>
        <color theme="1"/>
        <rFont val="TH SarabunPSK"/>
        <family val="2"/>
      </rPr>
      <t>มโครงการ โดยผู้เข้าร่วมโครงการ</t>
    </r>
  </si>
  <si>
    <t>เป็นคณาจารย์บัณฑิตศึกษา ร้อยละ 69.81 และเจ้าหน้าที่ผู้ปฏิบัติงานดูแลบัณฑิตศึกษา ร้อยละ 19.82</t>
  </si>
  <si>
    <t xml:space="preserve">                    ความคิดเห็นเกี่ยวกับการจัดโครงการ ผู้เข้าร่วมโครงการมีความคิดเห็นในภาพรวมอยู่ในระดับมาก  </t>
  </si>
  <si>
    <t xml:space="preserve">          (ค่าเฉลี่ย 3.98) เมื่อพิจารณารายด้าน พบว่า ด้านที่มีค่าเฉลี่ยสูงที่สุด คือด้านเจ้าหน้าที่ให้บริการ (ค่าเฉลี่ย 4.55) </t>
  </si>
  <si>
    <t xml:space="preserve">          รองลงมาคือ  ด้านกระบวนการขั้นตอนการให้บริการ (ค่าเฉลี่ย 4.38)  และด้านสิ่งอำนวยความสะดวก  (ค่าเฉลี่ย 3.90)  </t>
  </si>
  <si>
    <t xml:space="preserve">          และพิจารณารายข้อแล้วพบว่า ข้อที่มีค่าเฉลี่ยสูงที่สุด คือ  เจ้าหน้าที่ให้บริการด้วยความเต็มใจ ยิ้มแย้มแจ่มใส </t>
  </si>
  <si>
    <t xml:space="preserve">          (ค่าเฉลี่ย 4.58) รองลงมาคือด้านความสะดวกในการลงทะเบียน (ค่าเฉลี่ย 4.55) และเจ้าหน้าที่ให้บริการ</t>
  </si>
  <si>
    <t xml:space="preserve">          ด้วยความรวดเร็ว (ค่าเฉลี่ย 4.53)</t>
  </si>
  <si>
    <t xml:space="preserve">           พบว่า ก่อนการเข้ารับอบรมผู้เข้าร่วมโครงการมีความรู้ ความเข้าใจ เกี่ยวกับกิจกรรมที่จัดในโครงการฯ </t>
  </si>
  <si>
    <t xml:space="preserve">           ภาพรวมอยู่ในระดับน้อย (ค่าเฉลี่ย 2.25) และหลังเข้ารับการอบรมค่าเฉลี่ยความรู้ ความเข้าใจสูงขึ้น อยู่ในระดับมาก </t>
  </si>
  <si>
    <t xml:space="preserve">           (ค่าเฉลี่ย 3.69) เมื่อพิจารณารายข้อพบว่า ก่อนการอบรบผู้เข้าร่วมโครงการมีความรู้เรื่องกลไกการจัดการวิทยานิพนธ์</t>
  </si>
  <si>
    <t xml:space="preserve">           บนระบบการเขียนวิทยานิพนธ์ อิเล็กทรอนิกส์ต่ำที่สุด (ค่าเฉลี่ย 2.21) หลังอบรมผู้เข้ารับการอบรมฯ ในครั้งนี้</t>
  </si>
  <si>
    <t xml:space="preserve">           บทบาทอาจารย์ที่ปรึกษาบนระบบการเขียนวิทยานิพนธ์อิเล็กทรอนิกส์สูงที่สุด  (ค่าเฉลี่ย 3.73)</t>
  </si>
  <si>
    <t xml:space="preserve">           และเจ้าหน้าที่สำนักหอสมุด ร้อยละ 7.55 ความคิดเห็นเกี่ยวกับการจัดโครงการ (ความรู้ก่อน - หลังเข้ารับการอบรม)</t>
  </si>
  <si>
    <r>
      <t>ณ ห้องสัมมนาเอกาทศรถ 210 อาคารเอกทศรถ มหาวิทยาลัยนเรศวร มีผู้เข้าร่วมโครงก</t>
    </r>
    <r>
      <rPr>
        <sz val="16"/>
        <rFont val="TH SarabunPSK"/>
        <family val="2"/>
      </rPr>
      <t>ารจำนวน 152 คน</t>
    </r>
  </si>
  <si>
    <r>
      <rPr>
        <sz val="16"/>
        <rFont val="TH SarabunPSK"/>
        <family val="2"/>
      </rPr>
      <t>ผู้ตอบแบบสอบถามจำนวนทั้งสิ้น 116 คน คิดเป็นร้อยละ 76.31 ของผู้เข้าร่ว</t>
    </r>
    <r>
      <rPr>
        <sz val="16"/>
        <color theme="1"/>
        <rFont val="TH SarabunPSK"/>
        <family val="2"/>
      </rPr>
      <t>มโครงการ โดยผู้เข้าร่วมโครงการ</t>
    </r>
  </si>
  <si>
    <t xml:space="preserve">           แบบประเมินส่วนใหญ่เป็นนิสิตปริญญาโทสังกัด คณะวิทยาศาสตร์ ร้อยละ 28.45  รองลงมาได้แก่ นิสิตปริญญาโท</t>
  </si>
  <si>
    <t xml:space="preserve">          ขั้นตอนการให้บริการ (ค่าเฉลี่ย 4.27)  และด้านสิ่งอำนวยความสะดวก  (ค่าเฉลี่ย 4.08)  และเมื่อพิจารณารายข้อ</t>
  </si>
  <si>
    <t>(ค่าเฉลี่ย 4.41) รองลงมาคือ เจ้าหน้าที่ให้บริการด้วยความเต็มใจ ยิ้มแย้มแจ่มใส (ค่าเฉลี่ย 4.32) และเจ้าหน้าที่</t>
  </si>
  <si>
    <t xml:space="preserve">           การจัดโครงการ (ความรู้ก่อน - หลังเข้ารับการอบรม) พบว่า ก่อนเข้ารับอบรมผู้เข้าร่วมโครงการมีความรู้ </t>
  </si>
  <si>
    <t xml:space="preserve">           การอบรมค่าเฉลี่ยความรู้ ความเข้าใจสูงขึ้น อยู่ในระดับมาก (ค่าเฉลี่ย 3.88) เมื่อพิจารณารายข้อพบว่า </t>
  </si>
  <si>
    <t xml:space="preserve">           ก่อนการอบรมเข้าร่วมโครงการมีความรู้เรื่องระบบการเขียนวิทยานิพนธ์อิเล็กทรอนิกส์ต่ำที่สุด (ค่าเฉลี่ย 2.52) </t>
  </si>
  <si>
    <t xml:space="preserve">           วิทยานิพนธ์อิเล็กทรอนิกส์สูงที่สุด (ค่าเฉลี่ย 3.91)</t>
  </si>
  <si>
    <t xml:space="preserve">           หลังอบรมผู้เข้ารับการอบรมฯ ในครั้งนี้ มีความคิดเห็นต่อกลไกการจัดการวิทยานิพนธ์บนระบบการเขียน</t>
  </si>
  <si>
    <t xml:space="preserve">           ความเข้าใจ  เกี่ยวกับกิจกรรมที่จัดในโครงการฯ ภาพรวมอยู่ในระดับปานกลาง (ค่าเฉลี่ย 2.55) และหลังเข้ารับ</t>
  </si>
  <si>
    <t>(ค่าเฉลี่ย 4.08)  และพิจารณารายข้อพบว่าข้อที่มีค่าเฉลี่ยสูงที่สุด คือ ความสะดวกในการลงทะเบียน</t>
  </si>
  <si>
    <t xml:space="preserve">          และควรให้ทุกคนได้ใช้โปรแกรมไปพร้อมกัน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</si>
</sst>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4"/>
      <color theme="7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4"/>
      <name val="TH SarabunPSK"/>
      <family val="2"/>
    </font>
    <font>
      <i/>
      <sz val="16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0" xfId="0" applyFont="1" applyFill="1" applyBorder="1" applyAlignment="1">
      <alignment horizontal="center"/>
    </xf>
    <xf numFmtId="0" fontId="4" fillId="0" borderId="2" xfId="0" applyFont="1" applyBorder="1"/>
    <xf numFmtId="2" fontId="4" fillId="0" borderId="0" xfId="0" applyNumberFormat="1" applyFont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9" fillId="0" borderId="24" xfId="0" applyFont="1" applyBorder="1" applyAlignment="1">
      <alignment horizontal="center"/>
    </xf>
    <xf numFmtId="0" fontId="6" fillId="0" borderId="1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9" fillId="0" borderId="23" xfId="0" applyFont="1" applyBorder="1"/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 applyBorder="1"/>
    <xf numFmtId="0" fontId="6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" fillId="0" borderId="0" xfId="0" applyFont="1" applyAlignment="1">
      <alignment horizontal="center" wrapText="1"/>
    </xf>
    <xf numFmtId="0" fontId="1" fillId="7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1" fillId="7" borderId="0" xfId="0" applyFont="1" applyFill="1" applyAlignment="1">
      <alignment horizontal="right" wrapText="1"/>
    </xf>
    <xf numFmtId="0" fontId="1" fillId="8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3" fillId="9" borderId="0" xfId="0" applyFont="1" applyFill="1" applyAlignment="1">
      <alignment horizontal="right"/>
    </xf>
    <xf numFmtId="2" fontId="2" fillId="9" borderId="0" xfId="0" applyNumberFormat="1" applyFont="1" applyFill="1" applyAlignment="1">
      <alignment wrapText="1"/>
    </xf>
    <xf numFmtId="0" fontId="2" fillId="9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7" xfId="0" applyFont="1" applyBorder="1"/>
    <xf numFmtId="0" fontId="12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6" fillId="0" borderId="0" xfId="0" applyNumberFormat="1" applyFont="1"/>
    <xf numFmtId="2" fontId="19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2" fontId="20" fillId="2" borderId="0" xfId="0" applyNumberFormat="1" applyFont="1" applyFill="1" applyAlignment="1">
      <alignment wrapText="1"/>
    </xf>
    <xf numFmtId="0" fontId="20" fillId="3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2" fontId="20" fillId="5" borderId="0" xfId="0" applyNumberFormat="1" applyFont="1" applyFill="1" applyAlignment="1">
      <alignment wrapText="1"/>
    </xf>
    <xf numFmtId="0" fontId="20" fillId="6" borderId="0" xfId="0" applyFont="1" applyFill="1" applyAlignment="1">
      <alignment wrapText="1"/>
    </xf>
    <xf numFmtId="2" fontId="20" fillId="6" borderId="0" xfId="0" applyNumberFormat="1" applyFont="1" applyFill="1" applyAlignment="1">
      <alignment wrapText="1"/>
    </xf>
    <xf numFmtId="0" fontId="20" fillId="7" borderId="0" xfId="0" applyFont="1" applyFill="1" applyAlignment="1">
      <alignment wrapText="1"/>
    </xf>
    <xf numFmtId="2" fontId="20" fillId="7" borderId="0" xfId="0" applyNumberFormat="1" applyFont="1" applyFill="1" applyAlignment="1">
      <alignment wrapText="1"/>
    </xf>
    <xf numFmtId="0" fontId="18" fillId="0" borderId="15" xfId="0" applyFont="1" applyFill="1" applyBorder="1" applyAlignment="1">
      <alignment horizontal="center"/>
    </xf>
    <xf numFmtId="0" fontId="16" fillId="0" borderId="18" xfId="0" applyFont="1" applyBorder="1"/>
    <xf numFmtId="2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21" fillId="0" borderId="0" xfId="0" applyFont="1"/>
    <xf numFmtId="0" fontId="21" fillId="0" borderId="0" xfId="0" applyFont="1" applyAlignment="1">
      <alignment horizontal="left" indent="5"/>
    </xf>
    <xf numFmtId="0" fontId="4" fillId="0" borderId="18" xfId="0" applyFont="1" applyBorder="1"/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1" fillId="11" borderId="0" xfId="0" applyFont="1" applyFill="1" applyAlignment="1">
      <alignment horizontal="right" wrapText="1"/>
    </xf>
    <xf numFmtId="0" fontId="2" fillId="11" borderId="0" xfId="0" applyFont="1" applyFill="1" applyAlignment="1">
      <alignment wrapText="1"/>
    </xf>
    <xf numFmtId="0" fontId="20" fillId="11" borderId="0" xfId="0" applyFont="1" applyFill="1" applyAlignment="1">
      <alignment wrapText="1"/>
    </xf>
    <xf numFmtId="2" fontId="20" fillId="11" borderId="0" xfId="0" applyNumberFormat="1" applyFont="1" applyFill="1" applyAlignment="1">
      <alignment wrapText="1"/>
    </xf>
    <xf numFmtId="0" fontId="1" fillId="12" borderId="0" xfId="0" applyFont="1" applyFill="1" applyAlignment="1">
      <alignment horizontal="right" wrapText="1"/>
    </xf>
    <xf numFmtId="0" fontId="2" fillId="12" borderId="0" xfId="0" applyFont="1" applyFill="1" applyAlignment="1">
      <alignment wrapText="1"/>
    </xf>
    <xf numFmtId="2" fontId="2" fillId="12" borderId="0" xfId="0" applyNumberFormat="1" applyFont="1" applyFill="1" applyAlignment="1">
      <alignment wrapText="1"/>
    </xf>
    <xf numFmtId="0" fontId="20" fillId="12" borderId="0" xfId="0" applyFont="1" applyFill="1" applyAlignment="1">
      <alignment wrapText="1"/>
    </xf>
    <xf numFmtId="2" fontId="2" fillId="7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49" fontId="4" fillId="0" borderId="0" xfId="0" applyNumberFormat="1" applyFont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2" fontId="20" fillId="13" borderId="0" xfId="0" applyNumberFormat="1" applyFont="1" applyFill="1" applyAlignment="1">
      <alignment wrapText="1"/>
    </xf>
    <xf numFmtId="0" fontId="1" fillId="14" borderId="0" xfId="0" applyFont="1" applyFill="1" applyAlignment="1">
      <alignment horizontal="right" wrapText="1"/>
    </xf>
    <xf numFmtId="0" fontId="2" fillId="14" borderId="0" xfId="0" applyFont="1" applyFill="1" applyAlignment="1">
      <alignment wrapText="1"/>
    </xf>
    <xf numFmtId="2" fontId="2" fillId="14" borderId="0" xfId="0" applyNumberFormat="1" applyFont="1" applyFill="1" applyAlignment="1">
      <alignment wrapText="1"/>
    </xf>
    <xf numFmtId="2" fontId="20" fillId="14" borderId="0" xfId="0" applyNumberFormat="1" applyFont="1" applyFill="1" applyAlignment="1">
      <alignment wrapText="1"/>
    </xf>
    <xf numFmtId="0" fontId="13" fillId="0" borderId="0" xfId="0" applyFont="1" applyAlignment="1">
      <alignment horizontal="left" indent="5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2" fillId="11" borderId="0" xfId="0" applyFont="1" applyFill="1" applyAlignment="1">
      <alignment vertical="top" wrapText="1"/>
    </xf>
    <xf numFmtId="0" fontId="2" fillId="12" borderId="0" xfId="0" applyFont="1" applyFill="1" applyAlignment="1">
      <alignment vertical="top" wrapText="1"/>
    </xf>
    <xf numFmtId="0" fontId="2" fillId="7" borderId="0" xfId="0" applyFont="1" applyFill="1" applyAlignment="1">
      <alignment vertical="top" wrapText="1"/>
    </xf>
    <xf numFmtId="0" fontId="2" fillId="14" borderId="0" xfId="0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6" fillId="0" borderId="18" xfId="0" applyFont="1" applyFill="1" applyBorder="1" applyAlignment="1">
      <alignment horizontal="center"/>
    </xf>
    <xf numFmtId="0" fontId="2" fillId="10" borderId="0" xfId="0" applyFont="1" applyFill="1" applyAlignment="1">
      <alignment vertical="top" wrapText="1"/>
    </xf>
    <xf numFmtId="1" fontId="4" fillId="0" borderId="18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23" fillId="15" borderId="18" xfId="0" applyFont="1" applyFill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18" fillId="0" borderId="1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2" fillId="15" borderId="0" xfId="0" applyFont="1" applyFill="1" applyAlignment="1">
      <alignment vertical="top" wrapText="1"/>
    </xf>
    <xf numFmtId="0" fontId="2" fillId="15" borderId="0" xfId="0" applyFont="1" applyFill="1" applyAlignment="1">
      <alignment wrapText="1"/>
    </xf>
    <xf numFmtId="0" fontId="2" fillId="16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1" fontId="2" fillId="17" borderId="0" xfId="0" applyNumberFormat="1" applyFont="1" applyFill="1" applyAlignment="1">
      <alignment wrapText="1"/>
    </xf>
    <xf numFmtId="2" fontId="2" fillId="17" borderId="0" xfId="0" applyNumberFormat="1" applyFont="1" applyFill="1" applyAlignment="1">
      <alignment wrapText="1"/>
    </xf>
    <xf numFmtId="2" fontId="1" fillId="0" borderId="0" xfId="0" applyNumberFormat="1" applyFont="1" applyAlignment="1">
      <alignment wrapText="1"/>
    </xf>
    <xf numFmtId="2" fontId="24" fillId="17" borderId="0" xfId="0" applyNumberFormat="1" applyFont="1" applyFill="1" applyAlignment="1">
      <alignment horizontal="right"/>
    </xf>
    <xf numFmtId="0" fontId="2" fillId="18" borderId="0" xfId="0" applyFont="1" applyFill="1" applyAlignment="1">
      <alignment wrapText="1"/>
    </xf>
    <xf numFmtId="0" fontId="25" fillId="0" borderId="0" xfId="0" applyFont="1"/>
    <xf numFmtId="2" fontId="2" fillId="18" borderId="0" xfId="0" applyNumberFormat="1" applyFont="1" applyFill="1" applyAlignment="1">
      <alignment wrapText="1"/>
    </xf>
    <xf numFmtId="0" fontId="16" fillId="0" borderId="16" xfId="0" applyFont="1" applyFill="1" applyBorder="1" applyAlignment="1"/>
    <xf numFmtId="0" fontId="16" fillId="0" borderId="17" xfId="0" applyFont="1" applyFill="1" applyBorder="1" applyAlignment="1"/>
    <xf numFmtId="0" fontId="16" fillId="0" borderId="26" xfId="0" applyFont="1" applyFill="1" applyBorder="1" applyAlignment="1"/>
    <xf numFmtId="0" fontId="26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2" fillId="0" borderId="0" xfId="0" applyFont="1" applyAlignment="1"/>
    <xf numFmtId="0" fontId="27" fillId="15" borderId="18" xfId="0" applyFont="1" applyFill="1" applyBorder="1" applyAlignment="1">
      <alignment wrapText="1"/>
    </xf>
    <xf numFmtId="2" fontId="12" fillId="0" borderId="18" xfId="0" applyNumberFormat="1" applyFont="1" applyBorder="1" applyAlignment="1">
      <alignment horizontal="center"/>
    </xf>
    <xf numFmtId="0" fontId="27" fillId="15" borderId="18" xfId="0" applyFont="1" applyFill="1" applyBorder="1" applyAlignment="1">
      <alignment horizontal="center" wrapText="1"/>
    </xf>
    <xf numFmtId="0" fontId="27" fillId="15" borderId="0" xfId="0" applyFont="1" applyFill="1" applyBorder="1" applyAlignment="1">
      <alignment horizontal="center" wrapText="1"/>
    </xf>
    <xf numFmtId="0" fontId="23" fillId="15" borderId="0" xfId="0" applyFont="1" applyFill="1" applyAlignment="1">
      <alignment wrapText="1"/>
    </xf>
    <xf numFmtId="0" fontId="12" fillId="0" borderId="0" xfId="0" applyFont="1" applyAlignment="1">
      <alignment horizontal="center"/>
    </xf>
    <xf numFmtId="0" fontId="23" fillId="15" borderId="18" xfId="0" applyFont="1" applyFill="1" applyBorder="1" applyAlignment="1">
      <alignment vertical="top" wrapText="1"/>
    </xf>
    <xf numFmtId="2" fontId="17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2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2" fillId="15" borderId="18" xfId="0" applyFont="1" applyFill="1" applyBorder="1" applyAlignment="1">
      <alignment wrapText="1"/>
    </xf>
    <xf numFmtId="0" fontId="1" fillId="15" borderId="18" xfId="0" applyFont="1" applyFill="1" applyBorder="1" applyAlignment="1">
      <alignment wrapText="1"/>
    </xf>
    <xf numFmtId="0" fontId="3" fillId="15" borderId="18" xfId="0" applyFont="1" applyFill="1" applyBorder="1" applyAlignment="1">
      <alignment horizontal="center"/>
    </xf>
    <xf numFmtId="0" fontId="3" fillId="15" borderId="0" xfId="0" applyFont="1" applyFill="1"/>
    <xf numFmtId="0" fontId="27" fillId="15" borderId="18" xfId="0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center"/>
    </xf>
    <xf numFmtId="0" fontId="27" fillId="15" borderId="10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0" fontId="2" fillId="15" borderId="0" xfId="0" applyFont="1" applyFill="1" applyBorder="1" applyAlignment="1">
      <alignment wrapText="1"/>
    </xf>
    <xf numFmtId="0" fontId="1" fillId="15" borderId="18" xfId="0" applyFont="1" applyFill="1" applyBorder="1" applyAlignment="1">
      <alignment vertical="top" wrapText="1"/>
    </xf>
    <xf numFmtId="49" fontId="24" fillId="0" borderId="0" xfId="0" applyNumberFormat="1" applyFont="1" applyAlignment="1"/>
    <xf numFmtId="0" fontId="28" fillId="0" borderId="0" xfId="0" applyFont="1"/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1" fillId="15" borderId="18" xfId="0" applyFont="1" applyFill="1" applyBorder="1" applyAlignment="1">
      <alignment horizontal="center" wrapText="1"/>
    </xf>
    <xf numFmtId="0" fontId="29" fillId="0" borderId="18" xfId="0" applyFont="1" applyBorder="1" applyAlignment="1">
      <alignment horizontal="center"/>
    </xf>
    <xf numFmtId="2" fontId="29" fillId="0" borderId="18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2" fontId="24" fillId="0" borderId="15" xfId="0" applyNumberFormat="1" applyFont="1" applyFill="1" applyBorder="1" applyAlignment="1">
      <alignment horizontal="center"/>
    </xf>
    <xf numFmtId="0" fontId="24" fillId="15" borderId="18" xfId="0" applyFont="1" applyFill="1" applyBorder="1" applyAlignment="1">
      <alignment horizontal="center"/>
    </xf>
    <xf numFmtId="2" fontId="24" fillId="15" borderId="18" xfId="0" applyNumberFormat="1" applyFont="1" applyFill="1" applyBorder="1" applyAlignment="1">
      <alignment horizontal="center"/>
    </xf>
    <xf numFmtId="0" fontId="24" fillId="15" borderId="0" xfId="0" applyFont="1" applyFill="1"/>
    <xf numFmtId="0" fontId="1" fillId="15" borderId="10" xfId="0" applyFont="1" applyFill="1" applyBorder="1" applyAlignment="1">
      <alignment horizontal="center" wrapText="1"/>
    </xf>
    <xf numFmtId="1" fontId="29" fillId="0" borderId="1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" fillId="15" borderId="0" xfId="0" applyFont="1" applyFill="1" applyBorder="1" applyAlignment="1">
      <alignment horizontal="center" wrapText="1"/>
    </xf>
    <xf numFmtId="1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0" fillId="0" borderId="0" xfId="0" applyFont="1"/>
    <xf numFmtId="1" fontId="3" fillId="0" borderId="18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29" fillId="15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/>
    </xf>
    <xf numFmtId="0" fontId="16" fillId="0" borderId="18" xfId="0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4" fillId="0" borderId="18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49" fontId="2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44</xdr:row>
          <xdr:rowOff>66675</xdr:rowOff>
        </xdr:from>
        <xdr:to>
          <xdr:col>4</xdr:col>
          <xdr:colOff>390525</xdr:colOff>
          <xdr:row>44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6</xdr:row>
          <xdr:rowOff>57150</xdr:rowOff>
        </xdr:from>
        <xdr:to>
          <xdr:col>4</xdr:col>
          <xdr:colOff>314325</xdr:colOff>
          <xdr:row>6</xdr:row>
          <xdr:rowOff>247650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6</xdr:row>
          <xdr:rowOff>57150</xdr:rowOff>
        </xdr:from>
        <xdr:to>
          <xdr:col>4</xdr:col>
          <xdr:colOff>314325</xdr:colOff>
          <xdr:row>6</xdr:row>
          <xdr:rowOff>247650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44</xdr:row>
          <xdr:rowOff>66675</xdr:rowOff>
        </xdr:from>
        <xdr:to>
          <xdr:col>4</xdr:col>
          <xdr:colOff>390525</xdr:colOff>
          <xdr:row>44</xdr:row>
          <xdr:rowOff>247650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180975</xdr:colOff>
          <xdr:row>6</xdr:row>
          <xdr:rowOff>57150</xdr:rowOff>
        </xdr:from>
        <xdr:to>
          <xdr:col>4</xdr:col>
          <xdr:colOff>314325</xdr:colOff>
          <xdr:row>6</xdr:row>
          <xdr:rowOff>247650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ac/Downloads/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 refreshError="1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48576"/>
  <sheetViews>
    <sheetView tabSelected="1" topLeftCell="A241" zoomScale="120" zoomScaleNormal="120" workbookViewId="0">
      <selection activeCell="C251" sqref="C251"/>
    </sheetView>
  </sheetViews>
  <sheetFormatPr defaultColWidth="15" defaultRowHeight="18.75"/>
  <cols>
    <col min="1" max="1" width="4" style="7" bestFit="1" customWidth="1"/>
    <col min="2" max="2" width="7.7109375" style="7" customWidth="1"/>
    <col min="3" max="3" width="11.85546875" style="7" customWidth="1"/>
    <col min="4" max="4" width="26.140625" style="7" customWidth="1"/>
    <col min="5" max="5" width="29.85546875" style="7" customWidth="1"/>
    <col min="6" max="6" width="7" style="7" customWidth="1"/>
    <col min="7" max="7" width="7.85546875" style="7" customWidth="1"/>
    <col min="8" max="8" width="8" style="7" bestFit="1" customWidth="1"/>
    <col min="9" max="10" width="7" style="7" customWidth="1"/>
    <col min="11" max="11" width="7.28515625" style="7" bestFit="1" customWidth="1"/>
    <col min="12" max="14" width="7.28515625" style="7" customWidth="1"/>
    <col min="15" max="15" width="6.42578125" style="7" customWidth="1"/>
    <col min="16" max="24" width="7.7109375" style="7" customWidth="1"/>
    <col min="25" max="30" width="8.28515625" style="7" hidden="1" customWidth="1"/>
    <col min="31" max="31" width="7.42578125" style="105" customWidth="1"/>
    <col min="32" max="32" width="7.140625" style="105" customWidth="1"/>
    <col min="33" max="33" width="6.7109375" style="105" customWidth="1"/>
    <col min="34" max="34" width="5.85546875" style="109" hidden="1" customWidth="1"/>
    <col min="35" max="35" width="6.140625" style="109" hidden="1" customWidth="1"/>
    <col min="36" max="36" width="6.7109375" style="109" hidden="1" customWidth="1"/>
    <col min="37" max="37" width="6.140625" style="109" hidden="1" customWidth="1"/>
    <col min="38" max="38" width="8.5703125" style="50" hidden="1" customWidth="1"/>
    <col min="39" max="39" width="7.7109375" style="50" hidden="1" customWidth="1"/>
    <col min="40" max="40" width="7.140625" style="50" hidden="1" customWidth="1"/>
    <col min="41" max="41" width="6.42578125" style="50" hidden="1" customWidth="1"/>
    <col min="42" max="42" width="7.42578125" style="50" hidden="1" customWidth="1"/>
    <col min="43" max="49" width="7.42578125" style="120" customWidth="1"/>
    <col min="50" max="50" width="7.7109375" style="53" customWidth="1"/>
    <col min="51" max="51" width="9.140625" style="53" customWidth="1"/>
    <col min="52" max="52" width="9.42578125" style="53" customWidth="1"/>
    <col min="53" max="16384" width="15" style="7"/>
  </cols>
  <sheetData>
    <row r="1" spans="1:52" s="1" customFormat="1" ht="37.5">
      <c r="B1" s="48" t="s">
        <v>0</v>
      </c>
      <c r="C1" s="48" t="s">
        <v>85</v>
      </c>
      <c r="D1" s="48" t="s">
        <v>1</v>
      </c>
      <c r="E1" s="48" t="s">
        <v>2</v>
      </c>
      <c r="F1" s="48" t="s">
        <v>3</v>
      </c>
      <c r="G1" s="48" t="s">
        <v>4</v>
      </c>
      <c r="H1" s="48" t="s">
        <v>1</v>
      </c>
      <c r="I1" s="48" t="s">
        <v>5</v>
      </c>
      <c r="J1" s="48" t="s">
        <v>47</v>
      </c>
      <c r="K1" s="48" t="s">
        <v>88</v>
      </c>
      <c r="L1" s="48" t="s">
        <v>98</v>
      </c>
      <c r="M1" s="48" t="s">
        <v>103</v>
      </c>
      <c r="N1" s="48" t="s">
        <v>109</v>
      </c>
      <c r="O1" s="2">
        <v>1.1000000000000001</v>
      </c>
      <c r="P1" s="2">
        <v>1.2</v>
      </c>
      <c r="Q1" s="2">
        <v>1.3</v>
      </c>
      <c r="R1" s="3">
        <v>2.1</v>
      </c>
      <c r="S1" s="3">
        <v>2.2000000000000002</v>
      </c>
      <c r="T1" s="4">
        <v>3.1</v>
      </c>
      <c r="U1" s="4">
        <v>3.2</v>
      </c>
      <c r="V1" s="4">
        <v>3.3</v>
      </c>
      <c r="W1" s="4">
        <v>3.4</v>
      </c>
      <c r="X1" s="4">
        <v>3.5</v>
      </c>
      <c r="Y1" s="5">
        <v>4.0999999999999996</v>
      </c>
      <c r="Z1" s="5" t="s">
        <v>6</v>
      </c>
      <c r="AA1" s="5">
        <v>4.2</v>
      </c>
      <c r="AB1" s="5" t="s">
        <v>7</v>
      </c>
      <c r="AC1" s="6">
        <v>4.3</v>
      </c>
      <c r="AD1" s="6">
        <v>4.4000000000000004</v>
      </c>
      <c r="AE1" s="104" t="s">
        <v>6</v>
      </c>
      <c r="AF1" s="104" t="s">
        <v>48</v>
      </c>
      <c r="AG1" s="104" t="s">
        <v>49</v>
      </c>
      <c r="AH1" s="108" t="s">
        <v>7</v>
      </c>
      <c r="AI1" s="108" t="s">
        <v>50</v>
      </c>
      <c r="AJ1" s="108" t="s">
        <v>51</v>
      </c>
      <c r="AK1" s="108" t="s">
        <v>52</v>
      </c>
      <c r="AL1" s="51" t="s">
        <v>53</v>
      </c>
      <c r="AM1" s="49">
        <v>4.3</v>
      </c>
      <c r="AN1" s="49">
        <v>4.4000000000000004</v>
      </c>
      <c r="AO1" s="49">
        <v>4.5</v>
      </c>
      <c r="AP1" s="49">
        <v>4.5999999999999996</v>
      </c>
      <c r="AQ1" s="119" t="s">
        <v>7</v>
      </c>
      <c r="AR1" s="119" t="s">
        <v>50</v>
      </c>
      <c r="AS1" s="119" t="s">
        <v>51</v>
      </c>
      <c r="AT1" s="119">
        <v>4.3</v>
      </c>
      <c r="AU1" s="119">
        <v>4.4000000000000004</v>
      </c>
      <c r="AV1" s="119">
        <v>4.5</v>
      </c>
      <c r="AW1" s="119">
        <v>4.5999999999999996</v>
      </c>
      <c r="AX1" s="52">
        <v>5.0999999999999996</v>
      </c>
      <c r="AY1" s="52">
        <v>5.2</v>
      </c>
      <c r="AZ1" s="52">
        <v>5.3</v>
      </c>
    </row>
    <row r="2" spans="1:52">
      <c r="A2" s="7">
        <v>1</v>
      </c>
      <c r="B2" s="7">
        <v>2</v>
      </c>
      <c r="C2" s="7" t="s">
        <v>87</v>
      </c>
      <c r="D2" s="7" t="s">
        <v>8</v>
      </c>
      <c r="F2" s="7">
        <v>1</v>
      </c>
      <c r="G2" s="7">
        <v>0</v>
      </c>
      <c r="H2" s="7">
        <v>0</v>
      </c>
      <c r="I2" s="7">
        <v>1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8">
        <v>4</v>
      </c>
      <c r="P2" s="8">
        <v>3</v>
      </c>
      <c r="Q2" s="8">
        <v>3</v>
      </c>
      <c r="R2" s="9">
        <v>3</v>
      </c>
      <c r="S2" s="9">
        <v>3</v>
      </c>
      <c r="T2" s="10">
        <v>3</v>
      </c>
      <c r="U2" s="10">
        <v>3</v>
      </c>
      <c r="V2" s="10">
        <v>4</v>
      </c>
      <c r="W2" s="10">
        <v>4</v>
      </c>
      <c r="X2" s="10">
        <v>4</v>
      </c>
      <c r="Y2" s="11">
        <v>3</v>
      </c>
      <c r="Z2" s="11">
        <v>3</v>
      </c>
      <c r="AA2" s="11">
        <v>4</v>
      </c>
      <c r="AB2" s="11">
        <v>4</v>
      </c>
      <c r="AC2" s="12">
        <v>5</v>
      </c>
      <c r="AD2" s="12">
        <v>5</v>
      </c>
      <c r="AE2" s="105">
        <v>2</v>
      </c>
      <c r="AF2" s="105">
        <v>2</v>
      </c>
      <c r="AG2" s="105">
        <v>2</v>
      </c>
      <c r="AH2" s="109">
        <v>4</v>
      </c>
      <c r="AI2" s="109">
        <v>4</v>
      </c>
      <c r="AJ2" s="109">
        <v>4</v>
      </c>
      <c r="AK2" s="109">
        <v>4</v>
      </c>
      <c r="AL2" s="50">
        <v>4</v>
      </c>
      <c r="AM2" s="50">
        <v>4</v>
      </c>
      <c r="AN2" s="50">
        <v>4</v>
      </c>
      <c r="AO2" s="50">
        <v>4</v>
      </c>
      <c r="AP2" s="50">
        <v>4</v>
      </c>
      <c r="AQ2" s="120">
        <v>3</v>
      </c>
      <c r="AR2" s="120">
        <v>4</v>
      </c>
      <c r="AS2" s="120">
        <v>3</v>
      </c>
      <c r="AT2" s="120">
        <v>4</v>
      </c>
      <c r="AU2" s="120">
        <v>4</v>
      </c>
      <c r="AV2" s="120">
        <v>5</v>
      </c>
      <c r="AW2" s="120">
        <v>4</v>
      </c>
      <c r="AX2" s="53">
        <v>4</v>
      </c>
      <c r="AY2" s="53">
        <v>3</v>
      </c>
      <c r="AZ2" s="53">
        <v>4</v>
      </c>
    </row>
    <row r="3" spans="1:52">
      <c r="A3" s="7">
        <v>2</v>
      </c>
      <c r="B3" s="7">
        <v>2</v>
      </c>
      <c r="C3" s="7" t="s">
        <v>87</v>
      </c>
      <c r="D3" s="7" t="s">
        <v>8</v>
      </c>
      <c r="F3" s="7">
        <v>0</v>
      </c>
      <c r="G3" s="7">
        <v>0</v>
      </c>
      <c r="H3" s="7">
        <v>0</v>
      </c>
      <c r="I3" s="7">
        <v>0</v>
      </c>
      <c r="J3" s="7">
        <v>1</v>
      </c>
      <c r="K3" s="7">
        <v>0</v>
      </c>
      <c r="L3" s="7">
        <v>0</v>
      </c>
      <c r="M3" s="7">
        <v>0</v>
      </c>
      <c r="N3" s="7">
        <v>0</v>
      </c>
      <c r="O3" s="8">
        <v>5</v>
      </c>
      <c r="P3" s="8">
        <v>4</v>
      </c>
      <c r="Q3" s="8">
        <v>4</v>
      </c>
      <c r="R3" s="9">
        <v>4</v>
      </c>
      <c r="S3" s="9">
        <v>4</v>
      </c>
      <c r="T3" s="10">
        <v>4</v>
      </c>
      <c r="U3" s="10">
        <v>4</v>
      </c>
      <c r="V3" s="10">
        <v>4</v>
      </c>
      <c r="W3" s="10">
        <v>4</v>
      </c>
      <c r="X3" s="10">
        <v>4</v>
      </c>
      <c r="Y3" s="11">
        <v>4</v>
      </c>
      <c r="Z3" s="11">
        <v>4</v>
      </c>
      <c r="AA3" s="11">
        <v>4</v>
      </c>
      <c r="AB3" s="11">
        <v>4</v>
      </c>
      <c r="AC3" s="12">
        <v>5</v>
      </c>
      <c r="AD3" s="12">
        <v>5</v>
      </c>
      <c r="AE3" s="105">
        <v>2</v>
      </c>
      <c r="AF3" s="105">
        <v>2</v>
      </c>
      <c r="AG3" s="105">
        <v>2</v>
      </c>
      <c r="AH3" s="109">
        <v>5</v>
      </c>
      <c r="AI3" s="109">
        <v>5</v>
      </c>
      <c r="AJ3" s="109">
        <v>5</v>
      </c>
      <c r="AK3" s="109">
        <v>5</v>
      </c>
      <c r="AL3" s="50">
        <v>5</v>
      </c>
      <c r="AM3" s="50">
        <v>3</v>
      </c>
      <c r="AN3" s="50">
        <v>4</v>
      </c>
      <c r="AO3" s="50">
        <v>5</v>
      </c>
      <c r="AP3" s="50">
        <v>5</v>
      </c>
      <c r="AQ3" s="120">
        <v>3</v>
      </c>
      <c r="AR3" s="120">
        <v>3</v>
      </c>
      <c r="AS3" s="120">
        <v>3</v>
      </c>
      <c r="AT3" s="120">
        <v>3</v>
      </c>
      <c r="AU3" s="120">
        <v>4</v>
      </c>
      <c r="AV3" s="120">
        <v>4</v>
      </c>
      <c r="AW3" s="120">
        <v>4</v>
      </c>
      <c r="AX3" s="53">
        <v>4</v>
      </c>
      <c r="AY3" s="53">
        <v>4</v>
      </c>
      <c r="AZ3" s="53">
        <v>4</v>
      </c>
    </row>
    <row r="4" spans="1:52">
      <c r="A4" s="7">
        <v>3</v>
      </c>
      <c r="B4" s="7">
        <v>2</v>
      </c>
      <c r="C4" s="7" t="s">
        <v>87</v>
      </c>
      <c r="D4" s="7" t="s">
        <v>8</v>
      </c>
      <c r="E4" s="7" t="s">
        <v>91</v>
      </c>
      <c r="F4" s="7">
        <v>1</v>
      </c>
      <c r="G4" s="7">
        <v>0</v>
      </c>
      <c r="H4" s="7">
        <v>0</v>
      </c>
      <c r="I4" s="7">
        <v>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8">
        <v>4</v>
      </c>
      <c r="P4" s="8">
        <v>4</v>
      </c>
      <c r="Q4" s="8">
        <v>4</v>
      </c>
      <c r="R4" s="9">
        <v>3</v>
      </c>
      <c r="S4" s="9">
        <v>3</v>
      </c>
      <c r="T4" s="10">
        <v>3</v>
      </c>
      <c r="U4" s="10">
        <v>3</v>
      </c>
      <c r="V4" s="10">
        <v>4</v>
      </c>
      <c r="W4" s="10">
        <v>3</v>
      </c>
      <c r="X4" s="10">
        <v>4</v>
      </c>
      <c r="Y4" s="11">
        <v>4</v>
      </c>
      <c r="Z4" s="11">
        <v>4</v>
      </c>
      <c r="AA4" s="11">
        <v>4</v>
      </c>
      <c r="AB4" s="11">
        <v>4</v>
      </c>
      <c r="AC4" s="12">
        <v>4</v>
      </c>
      <c r="AD4" s="12">
        <v>4</v>
      </c>
      <c r="AE4" s="105">
        <v>1</v>
      </c>
      <c r="AF4" s="105">
        <v>1</v>
      </c>
      <c r="AG4" s="105">
        <v>1</v>
      </c>
      <c r="AH4" s="109">
        <v>3</v>
      </c>
      <c r="AI4" s="109">
        <v>3</v>
      </c>
      <c r="AJ4" s="109">
        <v>3</v>
      </c>
      <c r="AK4" s="109">
        <v>3</v>
      </c>
      <c r="AL4" s="50">
        <v>3</v>
      </c>
      <c r="AM4" s="50">
        <v>4</v>
      </c>
      <c r="AN4" s="50">
        <v>3</v>
      </c>
      <c r="AO4" s="50">
        <v>3</v>
      </c>
      <c r="AP4" s="50">
        <v>4</v>
      </c>
      <c r="AQ4" s="120">
        <v>3</v>
      </c>
      <c r="AR4" s="120">
        <v>3</v>
      </c>
      <c r="AS4" s="120">
        <v>4</v>
      </c>
      <c r="AT4" s="120">
        <v>4</v>
      </c>
      <c r="AU4" s="120">
        <v>4</v>
      </c>
      <c r="AV4" s="120">
        <v>4</v>
      </c>
      <c r="AW4" s="120">
        <v>4</v>
      </c>
      <c r="AX4" s="53">
        <v>4</v>
      </c>
      <c r="AY4" s="53">
        <v>4</v>
      </c>
      <c r="AZ4" s="53">
        <v>4</v>
      </c>
    </row>
    <row r="5" spans="1:52">
      <c r="A5" s="7">
        <v>4</v>
      </c>
      <c r="B5" s="7">
        <v>2</v>
      </c>
      <c r="C5" s="7" t="s">
        <v>87</v>
      </c>
      <c r="D5" s="7" t="s">
        <v>8</v>
      </c>
      <c r="E5" s="7" t="s">
        <v>58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>
        <v>5</v>
      </c>
      <c r="P5" s="8">
        <v>5</v>
      </c>
      <c r="Q5" s="8">
        <v>5</v>
      </c>
      <c r="R5" s="9">
        <v>5</v>
      </c>
      <c r="S5" s="9">
        <v>5</v>
      </c>
      <c r="T5" s="10">
        <v>4</v>
      </c>
      <c r="U5" s="10">
        <v>3</v>
      </c>
      <c r="V5" s="10">
        <v>4</v>
      </c>
      <c r="W5" s="10">
        <v>4</v>
      </c>
      <c r="X5" s="10">
        <v>4</v>
      </c>
      <c r="Y5" s="11">
        <v>4</v>
      </c>
      <c r="Z5" s="11">
        <v>4</v>
      </c>
      <c r="AA5" s="11">
        <v>4</v>
      </c>
      <c r="AB5" s="11">
        <v>4</v>
      </c>
      <c r="AC5" s="12">
        <v>4</v>
      </c>
      <c r="AD5" s="12">
        <v>4</v>
      </c>
      <c r="AE5" s="105">
        <v>1</v>
      </c>
      <c r="AF5" s="105">
        <v>2</v>
      </c>
      <c r="AG5" s="105">
        <v>3</v>
      </c>
      <c r="AH5" s="109">
        <v>4</v>
      </c>
      <c r="AI5" s="109">
        <v>4</v>
      </c>
      <c r="AJ5" s="109">
        <v>5</v>
      </c>
      <c r="AK5" s="109">
        <v>4</v>
      </c>
      <c r="AL5" s="50">
        <v>4</v>
      </c>
      <c r="AM5" s="50">
        <v>5</v>
      </c>
      <c r="AN5" s="50">
        <v>3</v>
      </c>
      <c r="AO5" s="50">
        <v>4</v>
      </c>
      <c r="AP5" s="50">
        <v>5</v>
      </c>
      <c r="AQ5" s="120">
        <v>4</v>
      </c>
      <c r="AR5" s="120">
        <v>4</v>
      </c>
      <c r="AS5" s="120">
        <v>4</v>
      </c>
      <c r="AT5" s="120">
        <v>5</v>
      </c>
      <c r="AU5" s="120">
        <v>5</v>
      </c>
      <c r="AV5" s="120">
        <v>4</v>
      </c>
      <c r="AW5" s="120">
        <v>4</v>
      </c>
      <c r="AX5" s="53">
        <v>3</v>
      </c>
      <c r="AY5" s="53">
        <v>4</v>
      </c>
      <c r="AZ5" s="53">
        <v>4</v>
      </c>
    </row>
    <row r="6" spans="1:52">
      <c r="A6" s="7">
        <v>5</v>
      </c>
      <c r="B6" s="7">
        <v>2</v>
      </c>
      <c r="C6" s="7" t="s">
        <v>87</v>
      </c>
      <c r="D6" s="7" t="s">
        <v>8</v>
      </c>
      <c r="E6" s="7" t="s">
        <v>62</v>
      </c>
      <c r="F6" s="7">
        <v>0</v>
      </c>
      <c r="G6" s="7">
        <v>0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v>4</v>
      </c>
      <c r="P6" s="8">
        <v>4</v>
      </c>
      <c r="Q6" s="8">
        <v>4</v>
      </c>
      <c r="R6" s="9">
        <v>4</v>
      </c>
      <c r="S6" s="9">
        <v>4</v>
      </c>
      <c r="T6" s="10">
        <v>4</v>
      </c>
      <c r="U6" s="10">
        <v>3</v>
      </c>
      <c r="V6" s="10">
        <v>4</v>
      </c>
      <c r="W6" s="10">
        <v>4</v>
      </c>
      <c r="X6" s="10">
        <v>4</v>
      </c>
      <c r="Y6" s="11">
        <v>1</v>
      </c>
      <c r="Z6" s="11">
        <v>4</v>
      </c>
      <c r="AA6" s="11">
        <v>4</v>
      </c>
      <c r="AB6" s="11">
        <v>4</v>
      </c>
      <c r="AC6" s="12">
        <v>5</v>
      </c>
      <c r="AD6" s="12">
        <v>5</v>
      </c>
      <c r="AE6" s="105">
        <v>2</v>
      </c>
      <c r="AF6" s="105">
        <v>2</v>
      </c>
      <c r="AG6" s="105">
        <v>2</v>
      </c>
      <c r="AH6" s="109">
        <v>3</v>
      </c>
      <c r="AI6" s="109">
        <v>4</v>
      </c>
      <c r="AJ6" s="109">
        <v>4</v>
      </c>
      <c r="AK6" s="109">
        <v>5</v>
      </c>
      <c r="AL6" s="50">
        <v>4</v>
      </c>
      <c r="AM6" s="50">
        <v>4</v>
      </c>
      <c r="AN6" s="50">
        <v>5</v>
      </c>
      <c r="AO6" s="50">
        <v>4</v>
      </c>
      <c r="AP6" s="50">
        <v>5</v>
      </c>
      <c r="AQ6" s="120">
        <v>4</v>
      </c>
      <c r="AR6" s="120">
        <v>4</v>
      </c>
      <c r="AS6" s="120">
        <v>4</v>
      </c>
      <c r="AT6" s="120">
        <v>5</v>
      </c>
      <c r="AU6" s="120">
        <v>4</v>
      </c>
      <c r="AV6" s="120">
        <v>4</v>
      </c>
      <c r="AW6" s="120">
        <v>5</v>
      </c>
      <c r="AX6" s="53">
        <v>2</v>
      </c>
      <c r="AY6" s="53">
        <v>2</v>
      </c>
      <c r="AZ6" s="53">
        <v>3</v>
      </c>
    </row>
    <row r="7" spans="1:52">
      <c r="A7" s="7">
        <v>6</v>
      </c>
      <c r="B7" s="7">
        <v>3</v>
      </c>
      <c r="C7" s="7" t="s">
        <v>87</v>
      </c>
      <c r="D7" s="7" t="s">
        <v>54</v>
      </c>
      <c r="E7" s="7" t="s">
        <v>58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>
        <v>5</v>
      </c>
      <c r="P7" s="8">
        <v>5</v>
      </c>
      <c r="Q7" s="8">
        <v>4</v>
      </c>
      <c r="R7" s="9">
        <v>5</v>
      </c>
      <c r="S7" s="9">
        <v>5</v>
      </c>
      <c r="T7" s="10">
        <v>5</v>
      </c>
      <c r="U7" s="10">
        <v>5</v>
      </c>
      <c r="V7" s="10">
        <v>5</v>
      </c>
      <c r="W7" s="10">
        <v>5</v>
      </c>
      <c r="X7" s="10">
        <v>5</v>
      </c>
      <c r="Y7" s="11">
        <v>3</v>
      </c>
      <c r="Z7" s="11">
        <v>3</v>
      </c>
      <c r="AA7" s="11">
        <v>4</v>
      </c>
      <c r="AB7" s="11">
        <v>4</v>
      </c>
      <c r="AC7" s="12">
        <v>5</v>
      </c>
      <c r="AD7" s="12">
        <v>4</v>
      </c>
      <c r="AE7" s="105">
        <v>2</v>
      </c>
      <c r="AF7" s="105">
        <v>2</v>
      </c>
      <c r="AG7" s="105">
        <v>1</v>
      </c>
      <c r="AH7" s="109">
        <v>2</v>
      </c>
      <c r="AI7" s="109">
        <v>4</v>
      </c>
      <c r="AJ7" s="109">
        <v>4</v>
      </c>
      <c r="AK7" s="109">
        <v>5</v>
      </c>
      <c r="AL7" s="50">
        <v>4</v>
      </c>
      <c r="AM7" s="50">
        <v>5</v>
      </c>
      <c r="AN7" s="50">
        <v>4</v>
      </c>
      <c r="AO7" s="50">
        <v>4</v>
      </c>
      <c r="AP7" s="50">
        <v>4</v>
      </c>
      <c r="AQ7" s="120">
        <v>4</v>
      </c>
      <c r="AR7" s="120">
        <v>4</v>
      </c>
      <c r="AS7" s="120">
        <v>4</v>
      </c>
      <c r="AT7" s="120">
        <v>5</v>
      </c>
      <c r="AU7" s="120">
        <v>4</v>
      </c>
      <c r="AV7" s="120">
        <v>4</v>
      </c>
      <c r="AW7" s="120">
        <v>4</v>
      </c>
      <c r="AX7" s="53">
        <v>3</v>
      </c>
      <c r="AY7" s="53">
        <v>4</v>
      </c>
      <c r="AZ7" s="53">
        <v>4</v>
      </c>
    </row>
    <row r="8" spans="1:52">
      <c r="A8" s="7">
        <v>7</v>
      </c>
      <c r="B8" s="7">
        <v>3</v>
      </c>
      <c r="C8" s="7" t="s">
        <v>87</v>
      </c>
      <c r="D8" s="7" t="s">
        <v>54</v>
      </c>
      <c r="E8" s="7" t="s">
        <v>58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v>5</v>
      </c>
      <c r="P8" s="8">
        <v>5</v>
      </c>
      <c r="Q8" s="8">
        <v>3</v>
      </c>
      <c r="R8" s="9">
        <v>5</v>
      </c>
      <c r="S8" s="9">
        <v>5</v>
      </c>
      <c r="T8" s="10">
        <v>5</v>
      </c>
      <c r="U8" s="10">
        <v>5</v>
      </c>
      <c r="V8" s="10">
        <v>5</v>
      </c>
      <c r="W8" s="10">
        <v>5</v>
      </c>
      <c r="X8" s="10">
        <v>5</v>
      </c>
      <c r="Y8" s="11">
        <v>1</v>
      </c>
      <c r="Z8" s="11">
        <v>1</v>
      </c>
      <c r="AA8" s="11">
        <v>3</v>
      </c>
      <c r="AB8" s="11">
        <v>3</v>
      </c>
      <c r="AC8" s="12">
        <v>4</v>
      </c>
      <c r="AD8" s="12">
        <v>4</v>
      </c>
      <c r="AE8" s="105">
        <v>2</v>
      </c>
      <c r="AF8" s="105">
        <v>2</v>
      </c>
      <c r="AG8" s="105">
        <v>2</v>
      </c>
      <c r="AH8" s="109">
        <v>4</v>
      </c>
      <c r="AI8" s="109">
        <v>4</v>
      </c>
      <c r="AJ8" s="109">
        <v>3</v>
      </c>
      <c r="AK8" s="109">
        <v>3</v>
      </c>
      <c r="AL8" s="50">
        <v>3</v>
      </c>
      <c r="AM8" s="50">
        <v>5</v>
      </c>
      <c r="AN8" s="50">
        <v>4</v>
      </c>
      <c r="AO8" s="50">
        <v>4</v>
      </c>
      <c r="AP8" s="50">
        <v>5</v>
      </c>
      <c r="AQ8" s="120">
        <v>4</v>
      </c>
      <c r="AR8" s="120">
        <v>4</v>
      </c>
      <c r="AS8" s="120">
        <v>4</v>
      </c>
      <c r="AT8" s="120">
        <v>4</v>
      </c>
      <c r="AU8" s="120">
        <v>4</v>
      </c>
      <c r="AV8" s="120">
        <v>4</v>
      </c>
      <c r="AW8" s="120">
        <v>4</v>
      </c>
      <c r="AX8" s="53">
        <v>4</v>
      </c>
      <c r="AY8" s="53">
        <v>4</v>
      </c>
      <c r="AZ8" s="53">
        <v>4</v>
      </c>
    </row>
    <row r="9" spans="1:52">
      <c r="A9" s="7">
        <v>8</v>
      </c>
      <c r="B9" s="7">
        <v>3</v>
      </c>
      <c r="C9" s="7" t="s">
        <v>87</v>
      </c>
      <c r="D9" s="7" t="s">
        <v>54</v>
      </c>
      <c r="E9" s="7" t="s">
        <v>105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v>5</v>
      </c>
      <c r="P9" s="8">
        <v>4</v>
      </c>
      <c r="Q9" s="8">
        <v>5</v>
      </c>
      <c r="R9" s="9">
        <v>5</v>
      </c>
      <c r="S9" s="9">
        <v>5</v>
      </c>
      <c r="T9" s="10">
        <v>4</v>
      </c>
      <c r="U9" s="10">
        <v>3</v>
      </c>
      <c r="V9" s="10">
        <v>5</v>
      </c>
      <c r="W9" s="10">
        <v>4</v>
      </c>
      <c r="X9" s="10">
        <v>4</v>
      </c>
      <c r="Y9" s="11">
        <v>2</v>
      </c>
      <c r="Z9" s="11">
        <v>2</v>
      </c>
      <c r="AA9" s="11">
        <v>2</v>
      </c>
      <c r="AB9" s="11">
        <v>4</v>
      </c>
      <c r="AC9" s="12">
        <v>5</v>
      </c>
      <c r="AD9" s="12">
        <v>5</v>
      </c>
      <c r="AE9" s="105">
        <v>3</v>
      </c>
      <c r="AF9" s="105">
        <v>3</v>
      </c>
      <c r="AG9" s="105">
        <v>3</v>
      </c>
      <c r="AH9" s="109">
        <v>4</v>
      </c>
      <c r="AI9" s="109">
        <v>4</v>
      </c>
      <c r="AJ9" s="109">
        <v>4</v>
      </c>
      <c r="AK9" s="109">
        <v>4</v>
      </c>
      <c r="AL9" s="50">
        <v>4</v>
      </c>
      <c r="AM9" s="50">
        <v>4</v>
      </c>
      <c r="AN9" s="50">
        <v>4</v>
      </c>
      <c r="AO9" s="50">
        <v>4</v>
      </c>
      <c r="AP9" s="50">
        <v>4</v>
      </c>
      <c r="AQ9" s="120">
        <v>4</v>
      </c>
      <c r="AR9" s="120">
        <v>4</v>
      </c>
      <c r="AS9" s="120">
        <v>4</v>
      </c>
      <c r="AT9" s="120">
        <v>4</v>
      </c>
      <c r="AU9" s="120">
        <v>4</v>
      </c>
      <c r="AV9" s="120">
        <v>4</v>
      </c>
      <c r="AW9" s="120">
        <v>4</v>
      </c>
      <c r="AX9" s="53">
        <v>4</v>
      </c>
      <c r="AY9" s="53">
        <v>4</v>
      </c>
      <c r="AZ9" s="53">
        <v>4</v>
      </c>
    </row>
    <row r="10" spans="1:52">
      <c r="A10" s="7">
        <v>9</v>
      </c>
      <c r="B10" s="7">
        <v>3</v>
      </c>
      <c r="C10" s="7" t="s">
        <v>87</v>
      </c>
      <c r="D10" s="7" t="s">
        <v>54</v>
      </c>
      <c r="E10" s="7" t="s">
        <v>105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5</v>
      </c>
      <c r="P10" s="8">
        <v>5</v>
      </c>
      <c r="Q10" s="8">
        <v>5</v>
      </c>
      <c r="R10" s="9">
        <v>4</v>
      </c>
      <c r="S10" s="9">
        <v>4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1">
        <v>2</v>
      </c>
      <c r="Z10" s="11">
        <v>2</v>
      </c>
      <c r="AA10" s="11">
        <v>3</v>
      </c>
      <c r="AB10" s="11">
        <v>3</v>
      </c>
      <c r="AC10" s="12">
        <v>5</v>
      </c>
      <c r="AD10" s="12">
        <v>4</v>
      </c>
      <c r="AE10" s="105">
        <v>1</v>
      </c>
      <c r="AF10" s="105">
        <v>1</v>
      </c>
      <c r="AG10" s="105">
        <v>1</v>
      </c>
      <c r="AH10" s="109">
        <v>4</v>
      </c>
      <c r="AI10" s="109">
        <v>4</v>
      </c>
      <c r="AJ10" s="109">
        <v>3</v>
      </c>
      <c r="AK10" s="109">
        <v>4</v>
      </c>
      <c r="AL10" s="50">
        <v>3</v>
      </c>
      <c r="AM10" s="50">
        <v>5</v>
      </c>
      <c r="AN10" s="50">
        <v>5</v>
      </c>
      <c r="AO10" s="50">
        <v>5</v>
      </c>
      <c r="AP10" s="50">
        <v>4</v>
      </c>
      <c r="AQ10" s="120">
        <v>3</v>
      </c>
      <c r="AR10" s="120">
        <v>3</v>
      </c>
      <c r="AS10" s="120">
        <v>3</v>
      </c>
      <c r="AT10" s="120">
        <v>4</v>
      </c>
      <c r="AU10" s="120">
        <v>4</v>
      </c>
      <c r="AV10" s="120">
        <v>4</v>
      </c>
      <c r="AW10" s="120">
        <v>4</v>
      </c>
      <c r="AX10" s="53">
        <v>2</v>
      </c>
      <c r="AY10" s="53">
        <v>3</v>
      </c>
      <c r="AZ10" s="53">
        <v>3</v>
      </c>
    </row>
    <row r="11" spans="1:52">
      <c r="A11" s="7">
        <v>10</v>
      </c>
      <c r="B11" s="7">
        <v>3</v>
      </c>
      <c r="C11" s="7" t="s">
        <v>87</v>
      </c>
      <c r="D11" s="7" t="s">
        <v>54</v>
      </c>
      <c r="E11" s="7" t="s">
        <v>105</v>
      </c>
      <c r="F11" s="7">
        <v>1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v>5</v>
      </c>
      <c r="P11" s="8">
        <v>4</v>
      </c>
      <c r="Q11" s="8">
        <v>4</v>
      </c>
      <c r="R11" s="9">
        <v>4</v>
      </c>
      <c r="S11" s="9">
        <v>4</v>
      </c>
      <c r="T11" s="10">
        <v>5</v>
      </c>
      <c r="U11" s="10">
        <v>5</v>
      </c>
      <c r="V11" s="10">
        <v>4</v>
      </c>
      <c r="W11" s="10">
        <v>4</v>
      </c>
      <c r="X11" s="10">
        <v>4</v>
      </c>
      <c r="Y11" s="11">
        <v>2</v>
      </c>
      <c r="Z11" s="11">
        <v>4</v>
      </c>
      <c r="AA11" s="11">
        <v>4</v>
      </c>
      <c r="AB11" s="11">
        <v>4</v>
      </c>
      <c r="AC11" s="12">
        <v>4</v>
      </c>
      <c r="AD11" s="12">
        <v>4</v>
      </c>
      <c r="AE11" s="105">
        <v>5</v>
      </c>
      <c r="AF11" s="105">
        <v>5</v>
      </c>
      <c r="AG11" s="105">
        <v>5</v>
      </c>
      <c r="AH11" s="109">
        <v>4</v>
      </c>
      <c r="AI11" s="109">
        <v>4</v>
      </c>
      <c r="AJ11" s="109">
        <v>4</v>
      </c>
      <c r="AK11" s="109">
        <v>4</v>
      </c>
      <c r="AL11" s="50">
        <v>4</v>
      </c>
      <c r="AM11" s="50">
        <v>3</v>
      </c>
      <c r="AN11" s="50">
        <v>3</v>
      </c>
      <c r="AO11" s="50">
        <v>3</v>
      </c>
      <c r="AP11" s="50">
        <v>4</v>
      </c>
      <c r="AQ11" s="120">
        <v>5</v>
      </c>
      <c r="AR11" s="120">
        <v>4</v>
      </c>
      <c r="AS11" s="120">
        <v>4</v>
      </c>
      <c r="AT11" s="120">
        <v>4</v>
      </c>
      <c r="AU11" s="120">
        <v>4</v>
      </c>
      <c r="AV11" s="120">
        <v>4</v>
      </c>
      <c r="AW11" s="120">
        <v>4</v>
      </c>
      <c r="AX11" s="53">
        <v>5</v>
      </c>
      <c r="AY11" s="53">
        <v>5</v>
      </c>
      <c r="AZ11" s="53">
        <v>5</v>
      </c>
    </row>
    <row r="12" spans="1:52">
      <c r="A12" s="7">
        <v>11</v>
      </c>
      <c r="B12" s="7">
        <v>2</v>
      </c>
      <c r="C12" s="7" t="s">
        <v>87</v>
      </c>
      <c r="D12" s="7" t="s">
        <v>8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v>4</v>
      </c>
      <c r="P12" s="8">
        <v>4</v>
      </c>
      <c r="Q12" s="8">
        <v>4</v>
      </c>
      <c r="R12" s="9">
        <v>4</v>
      </c>
      <c r="S12" s="9">
        <v>4</v>
      </c>
      <c r="T12" s="10">
        <v>4</v>
      </c>
      <c r="U12" s="10">
        <v>4</v>
      </c>
      <c r="V12" s="10">
        <v>4</v>
      </c>
      <c r="W12" s="10">
        <v>4</v>
      </c>
      <c r="X12" s="10">
        <v>4</v>
      </c>
      <c r="Y12" s="11">
        <v>4</v>
      </c>
      <c r="Z12" s="11">
        <v>4</v>
      </c>
      <c r="AA12" s="11">
        <v>4</v>
      </c>
      <c r="AB12" s="11">
        <v>3</v>
      </c>
      <c r="AC12" s="12">
        <v>4</v>
      </c>
      <c r="AD12" s="12">
        <v>4</v>
      </c>
      <c r="AE12" s="105">
        <v>2</v>
      </c>
      <c r="AF12" s="105">
        <v>2</v>
      </c>
      <c r="AG12" s="105">
        <v>2</v>
      </c>
      <c r="AH12" s="109">
        <v>5</v>
      </c>
      <c r="AI12" s="109">
        <v>4</v>
      </c>
      <c r="AJ12" s="109">
        <v>4</v>
      </c>
      <c r="AK12" s="109">
        <v>4</v>
      </c>
      <c r="AL12" s="50">
        <v>4</v>
      </c>
      <c r="AM12" s="50">
        <v>5</v>
      </c>
      <c r="AN12" s="50">
        <v>3</v>
      </c>
      <c r="AO12" s="50">
        <v>2</v>
      </c>
      <c r="AP12" s="50">
        <v>4</v>
      </c>
      <c r="AQ12" s="120">
        <v>4</v>
      </c>
      <c r="AR12" s="120">
        <v>4</v>
      </c>
      <c r="AS12" s="120">
        <v>4</v>
      </c>
      <c r="AT12" s="120">
        <v>5</v>
      </c>
      <c r="AU12" s="120">
        <v>4</v>
      </c>
      <c r="AV12" s="120">
        <v>4</v>
      </c>
      <c r="AW12" s="120">
        <v>4</v>
      </c>
      <c r="AX12" s="53">
        <v>4</v>
      </c>
      <c r="AY12" s="53">
        <v>4</v>
      </c>
      <c r="AZ12" s="53">
        <v>4</v>
      </c>
    </row>
    <row r="13" spans="1:52" ht="37.5">
      <c r="A13" s="7">
        <v>12</v>
      </c>
      <c r="B13" s="7">
        <v>3</v>
      </c>
      <c r="C13" s="7" t="s">
        <v>87</v>
      </c>
      <c r="D13" s="7" t="s">
        <v>54</v>
      </c>
      <c r="E13" s="7" t="s">
        <v>57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v>5</v>
      </c>
      <c r="P13" s="8">
        <v>5</v>
      </c>
      <c r="Q13" s="8">
        <v>4</v>
      </c>
      <c r="R13" s="9">
        <v>4</v>
      </c>
      <c r="S13" s="9">
        <v>4</v>
      </c>
      <c r="T13" s="10">
        <v>4</v>
      </c>
      <c r="U13" s="10">
        <v>4</v>
      </c>
      <c r="V13" s="10">
        <v>3</v>
      </c>
      <c r="W13" s="10">
        <v>3</v>
      </c>
      <c r="X13" s="10">
        <v>4</v>
      </c>
      <c r="Y13" s="11">
        <v>3</v>
      </c>
      <c r="Z13" s="11">
        <v>4</v>
      </c>
      <c r="AA13" s="11">
        <v>5</v>
      </c>
      <c r="AB13" s="11">
        <v>5</v>
      </c>
      <c r="AC13" s="12">
        <v>4</v>
      </c>
      <c r="AD13" s="12">
        <v>4</v>
      </c>
      <c r="AE13" s="105">
        <v>3</v>
      </c>
      <c r="AF13" s="105">
        <v>3</v>
      </c>
      <c r="AG13" s="105">
        <v>3</v>
      </c>
      <c r="AH13" s="109">
        <v>1</v>
      </c>
      <c r="AI13" s="109">
        <v>4</v>
      </c>
      <c r="AJ13" s="109">
        <v>4</v>
      </c>
      <c r="AK13" s="109">
        <v>4</v>
      </c>
      <c r="AL13" s="50">
        <v>3</v>
      </c>
      <c r="AM13" s="50">
        <v>5</v>
      </c>
      <c r="AN13" s="50">
        <v>3</v>
      </c>
      <c r="AO13" s="50">
        <v>3</v>
      </c>
      <c r="AP13" s="50">
        <v>3</v>
      </c>
      <c r="AQ13" s="120">
        <v>4</v>
      </c>
      <c r="AR13" s="120">
        <v>4</v>
      </c>
      <c r="AS13" s="120">
        <v>4</v>
      </c>
      <c r="AT13" s="120">
        <v>4</v>
      </c>
      <c r="AU13" s="120">
        <v>4</v>
      </c>
      <c r="AV13" s="120">
        <v>4</v>
      </c>
      <c r="AW13" s="120">
        <v>4</v>
      </c>
      <c r="AX13" s="53">
        <v>3</v>
      </c>
      <c r="AY13" s="53">
        <v>4</v>
      </c>
      <c r="AZ13" s="53">
        <v>4</v>
      </c>
    </row>
    <row r="14" spans="1:52">
      <c r="A14" s="7">
        <v>13</v>
      </c>
      <c r="B14" s="7">
        <v>3</v>
      </c>
      <c r="C14" s="7" t="s">
        <v>87</v>
      </c>
      <c r="D14" s="7" t="s">
        <v>54</v>
      </c>
      <c r="E14" s="7" t="s">
        <v>58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>
        <v>5</v>
      </c>
      <c r="P14" s="8">
        <v>4</v>
      </c>
      <c r="Q14" s="8">
        <v>4</v>
      </c>
      <c r="R14" s="9">
        <v>5</v>
      </c>
      <c r="S14" s="9">
        <v>5</v>
      </c>
      <c r="T14" s="10">
        <v>5</v>
      </c>
      <c r="U14" s="10">
        <v>5</v>
      </c>
      <c r="V14" s="10">
        <v>5</v>
      </c>
      <c r="W14" s="10">
        <v>5</v>
      </c>
      <c r="X14" s="10">
        <v>4</v>
      </c>
      <c r="Y14" s="11">
        <v>1</v>
      </c>
      <c r="Z14" s="11">
        <v>1</v>
      </c>
      <c r="AA14" s="11">
        <v>3</v>
      </c>
      <c r="AB14" s="11">
        <v>3</v>
      </c>
      <c r="AC14" s="12">
        <v>4</v>
      </c>
      <c r="AD14" s="12">
        <v>4</v>
      </c>
      <c r="AE14" s="105">
        <v>3</v>
      </c>
      <c r="AF14" s="105">
        <v>2</v>
      </c>
      <c r="AG14" s="105">
        <v>3</v>
      </c>
      <c r="AH14" s="109">
        <v>4</v>
      </c>
      <c r="AI14" s="109">
        <v>4</v>
      </c>
      <c r="AJ14" s="109">
        <v>4</v>
      </c>
      <c r="AK14" s="109">
        <v>4</v>
      </c>
      <c r="AL14" s="50">
        <v>4</v>
      </c>
      <c r="AM14" s="50">
        <v>3</v>
      </c>
      <c r="AN14" s="50">
        <v>3</v>
      </c>
      <c r="AO14" s="50">
        <v>3</v>
      </c>
      <c r="AP14" s="50">
        <v>3</v>
      </c>
      <c r="AQ14" s="120">
        <v>4</v>
      </c>
      <c r="AR14" s="120">
        <v>4</v>
      </c>
      <c r="AS14" s="120">
        <v>4</v>
      </c>
      <c r="AT14" s="120">
        <v>4</v>
      </c>
      <c r="AU14" s="120">
        <v>4</v>
      </c>
      <c r="AV14" s="120">
        <v>4</v>
      </c>
      <c r="AW14" s="120">
        <v>4</v>
      </c>
      <c r="AX14" s="53">
        <v>5</v>
      </c>
      <c r="AY14" s="53">
        <v>5</v>
      </c>
      <c r="AZ14" s="53">
        <v>5</v>
      </c>
    </row>
    <row r="15" spans="1:52">
      <c r="A15" s="7">
        <v>14</v>
      </c>
      <c r="B15" s="7">
        <v>2</v>
      </c>
      <c r="C15" s="7" t="s">
        <v>87</v>
      </c>
      <c r="D15" s="7" t="s">
        <v>8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v>5</v>
      </c>
      <c r="P15" s="8">
        <v>5</v>
      </c>
      <c r="Q15" s="8">
        <v>5</v>
      </c>
      <c r="R15" s="9">
        <v>4</v>
      </c>
      <c r="S15" s="9">
        <v>4</v>
      </c>
      <c r="T15" s="10">
        <v>4</v>
      </c>
      <c r="U15" s="10">
        <v>4</v>
      </c>
      <c r="V15" s="10">
        <v>4</v>
      </c>
      <c r="W15" s="10">
        <v>4</v>
      </c>
      <c r="X15" s="10">
        <v>4</v>
      </c>
      <c r="Y15" s="11">
        <v>4</v>
      </c>
      <c r="Z15" s="11">
        <v>4</v>
      </c>
      <c r="AA15" s="11">
        <v>4</v>
      </c>
      <c r="AB15" s="11">
        <v>4</v>
      </c>
      <c r="AC15" s="12">
        <v>5</v>
      </c>
      <c r="AD15" s="12">
        <v>5</v>
      </c>
      <c r="AE15" s="105">
        <v>4</v>
      </c>
      <c r="AF15" s="105">
        <v>4</v>
      </c>
      <c r="AG15" s="105">
        <v>4</v>
      </c>
      <c r="AH15" s="109">
        <v>4</v>
      </c>
      <c r="AI15" s="109">
        <v>5</v>
      </c>
      <c r="AJ15" s="109">
        <v>5</v>
      </c>
      <c r="AK15" s="109">
        <v>5</v>
      </c>
      <c r="AL15" s="50">
        <v>5</v>
      </c>
      <c r="AM15" s="50">
        <v>5</v>
      </c>
      <c r="AN15" s="50">
        <v>5</v>
      </c>
      <c r="AO15" s="50">
        <v>5</v>
      </c>
      <c r="AP15" s="50">
        <v>5</v>
      </c>
      <c r="AQ15" s="120">
        <v>4</v>
      </c>
      <c r="AR15" s="120">
        <v>4</v>
      </c>
      <c r="AS15" s="120">
        <v>4</v>
      </c>
      <c r="AT15" s="120">
        <v>4</v>
      </c>
      <c r="AU15" s="120">
        <v>4</v>
      </c>
      <c r="AV15" s="120">
        <v>4</v>
      </c>
      <c r="AW15" s="120">
        <v>4</v>
      </c>
      <c r="AX15" s="53">
        <v>3</v>
      </c>
      <c r="AY15" s="53">
        <v>3</v>
      </c>
      <c r="AZ15" s="53">
        <v>4</v>
      </c>
    </row>
    <row r="16" spans="1:52" ht="18.75" customHeight="1">
      <c r="A16" s="7">
        <v>15</v>
      </c>
      <c r="B16" s="7">
        <v>2</v>
      </c>
      <c r="C16" s="7" t="s">
        <v>87</v>
      </c>
      <c r="D16" s="7" t="s">
        <v>8</v>
      </c>
      <c r="E16" s="7" t="s">
        <v>58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>
        <v>5</v>
      </c>
      <c r="P16" s="8">
        <v>4</v>
      </c>
      <c r="Q16" s="8">
        <v>4</v>
      </c>
      <c r="R16" s="9">
        <v>5</v>
      </c>
      <c r="S16" s="9">
        <v>5</v>
      </c>
      <c r="T16" s="10">
        <v>4</v>
      </c>
      <c r="U16" s="10">
        <v>5</v>
      </c>
      <c r="V16" s="10">
        <v>4</v>
      </c>
      <c r="W16" s="10">
        <v>4</v>
      </c>
      <c r="X16" s="10">
        <v>4</v>
      </c>
      <c r="Y16" s="11">
        <v>5</v>
      </c>
      <c r="Z16" s="11">
        <v>5</v>
      </c>
      <c r="AA16" s="11">
        <v>5</v>
      </c>
      <c r="AB16" s="11">
        <v>5</v>
      </c>
      <c r="AC16" s="12">
        <v>5</v>
      </c>
      <c r="AD16" s="12">
        <v>5</v>
      </c>
      <c r="AE16" s="105">
        <v>5</v>
      </c>
      <c r="AF16" s="105">
        <v>4</v>
      </c>
      <c r="AG16" s="105">
        <v>5</v>
      </c>
      <c r="AH16" s="109">
        <v>4</v>
      </c>
      <c r="AI16" s="109">
        <v>4</v>
      </c>
      <c r="AJ16" s="109">
        <v>4</v>
      </c>
      <c r="AK16" s="109">
        <v>4</v>
      </c>
      <c r="AL16" s="50">
        <v>4</v>
      </c>
      <c r="AM16" s="50">
        <v>4</v>
      </c>
      <c r="AN16" s="50">
        <v>4</v>
      </c>
      <c r="AO16" s="50">
        <v>4</v>
      </c>
      <c r="AP16" s="50">
        <v>5</v>
      </c>
      <c r="AQ16" s="120">
        <v>4</v>
      </c>
      <c r="AR16" s="120">
        <v>4</v>
      </c>
      <c r="AS16" s="120">
        <v>4</v>
      </c>
      <c r="AT16" s="120">
        <v>4</v>
      </c>
      <c r="AU16" s="120">
        <v>5</v>
      </c>
      <c r="AV16" s="120">
        <v>5</v>
      </c>
      <c r="AW16" s="120">
        <v>4</v>
      </c>
      <c r="AX16" s="53">
        <v>4</v>
      </c>
      <c r="AY16" s="53">
        <v>4</v>
      </c>
      <c r="AZ16" s="53">
        <v>4</v>
      </c>
    </row>
    <row r="17" spans="1:52">
      <c r="A17" s="7">
        <v>16</v>
      </c>
      <c r="B17" s="7">
        <v>2</v>
      </c>
      <c r="C17" s="7" t="s">
        <v>87</v>
      </c>
      <c r="D17" s="7" t="s">
        <v>8</v>
      </c>
      <c r="E17" s="7" t="s">
        <v>58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v>5</v>
      </c>
      <c r="P17" s="8">
        <v>5</v>
      </c>
      <c r="Q17" s="8">
        <v>5</v>
      </c>
      <c r="R17" s="9">
        <v>5</v>
      </c>
      <c r="S17" s="9">
        <v>5</v>
      </c>
      <c r="T17" s="10">
        <v>5</v>
      </c>
      <c r="U17" s="10">
        <v>5</v>
      </c>
      <c r="V17" s="10">
        <v>5</v>
      </c>
      <c r="W17" s="10">
        <v>5</v>
      </c>
      <c r="X17" s="10">
        <v>5</v>
      </c>
      <c r="Y17" s="11">
        <v>2</v>
      </c>
      <c r="Z17" s="11">
        <v>2</v>
      </c>
      <c r="AA17" s="11">
        <v>2</v>
      </c>
      <c r="AB17" s="11">
        <v>4</v>
      </c>
      <c r="AC17" s="12">
        <v>5</v>
      </c>
      <c r="AD17" s="12">
        <v>5</v>
      </c>
      <c r="AE17" s="105">
        <v>2</v>
      </c>
      <c r="AF17" s="105">
        <v>2</v>
      </c>
      <c r="AG17" s="105">
        <v>2</v>
      </c>
      <c r="AH17" s="109">
        <v>1</v>
      </c>
      <c r="AI17" s="109">
        <v>2</v>
      </c>
      <c r="AJ17" s="109">
        <v>4</v>
      </c>
      <c r="AK17" s="109">
        <v>4</v>
      </c>
      <c r="AL17" s="50">
        <v>4</v>
      </c>
      <c r="AM17" s="50">
        <v>4</v>
      </c>
      <c r="AN17" s="50">
        <v>4</v>
      </c>
      <c r="AO17" s="50">
        <v>4</v>
      </c>
      <c r="AP17" s="50">
        <v>4</v>
      </c>
      <c r="AQ17" s="120">
        <v>4</v>
      </c>
      <c r="AR17" s="120">
        <v>4</v>
      </c>
      <c r="AS17" s="120">
        <v>4</v>
      </c>
      <c r="AT17" s="120">
        <v>3</v>
      </c>
      <c r="AU17" s="120">
        <v>3</v>
      </c>
      <c r="AV17" s="120">
        <v>3</v>
      </c>
      <c r="AW17" s="120">
        <v>3</v>
      </c>
      <c r="AX17" s="53">
        <v>5</v>
      </c>
      <c r="AY17" s="53">
        <v>5</v>
      </c>
      <c r="AZ17" s="53">
        <v>5</v>
      </c>
    </row>
    <row r="18" spans="1:52" ht="20.25" customHeight="1">
      <c r="A18" s="7">
        <v>17</v>
      </c>
      <c r="B18" s="7">
        <v>2</v>
      </c>
      <c r="C18" s="7" t="s">
        <v>87</v>
      </c>
      <c r="D18" s="7" t="s">
        <v>8</v>
      </c>
      <c r="E18" s="7" t="s">
        <v>63</v>
      </c>
      <c r="F18" s="7">
        <v>0</v>
      </c>
      <c r="G18" s="7">
        <v>1</v>
      </c>
      <c r="H18" s="7">
        <v>1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v>5</v>
      </c>
      <c r="P18" s="8">
        <v>4</v>
      </c>
      <c r="Q18" s="8">
        <v>4</v>
      </c>
      <c r="R18" s="9">
        <v>3</v>
      </c>
      <c r="S18" s="9">
        <v>4</v>
      </c>
      <c r="T18" s="10">
        <v>3</v>
      </c>
      <c r="U18" s="10">
        <v>3</v>
      </c>
      <c r="V18" s="10">
        <v>4</v>
      </c>
      <c r="W18" s="10">
        <v>4</v>
      </c>
      <c r="X18" s="10">
        <v>4</v>
      </c>
      <c r="Y18" s="11">
        <v>3</v>
      </c>
      <c r="Z18" s="11">
        <v>3</v>
      </c>
      <c r="AA18" s="11">
        <v>4</v>
      </c>
      <c r="AB18" s="11">
        <v>4</v>
      </c>
      <c r="AC18" s="12">
        <v>5</v>
      </c>
      <c r="AD18" s="12">
        <v>5</v>
      </c>
      <c r="AE18" s="105">
        <v>1</v>
      </c>
      <c r="AF18" s="105">
        <v>2</v>
      </c>
      <c r="AG18" s="105">
        <v>1</v>
      </c>
      <c r="AH18" s="109">
        <v>4</v>
      </c>
      <c r="AI18" s="109">
        <v>4</v>
      </c>
      <c r="AJ18" s="109">
        <v>4</v>
      </c>
      <c r="AK18" s="109">
        <v>4</v>
      </c>
      <c r="AL18" s="50">
        <v>4</v>
      </c>
      <c r="AM18" s="50">
        <v>4</v>
      </c>
      <c r="AN18" s="50">
        <v>4</v>
      </c>
      <c r="AO18" s="50">
        <v>4</v>
      </c>
      <c r="AP18" s="50">
        <v>5</v>
      </c>
      <c r="AQ18" s="120">
        <v>3</v>
      </c>
      <c r="AR18" s="120">
        <v>4</v>
      </c>
      <c r="AS18" s="120">
        <v>3</v>
      </c>
      <c r="AT18" s="120">
        <v>4</v>
      </c>
      <c r="AU18" s="120">
        <v>4</v>
      </c>
      <c r="AV18" s="120">
        <v>4</v>
      </c>
      <c r="AW18" s="120">
        <v>5</v>
      </c>
      <c r="AX18" s="53">
        <v>3</v>
      </c>
      <c r="AY18" s="53">
        <v>4</v>
      </c>
      <c r="AZ18" s="53">
        <v>4</v>
      </c>
    </row>
    <row r="19" spans="1:52">
      <c r="A19" s="7">
        <v>18</v>
      </c>
      <c r="B19" s="7">
        <v>2</v>
      </c>
      <c r="C19" s="7" t="s">
        <v>87</v>
      </c>
      <c r="D19" s="7" t="s">
        <v>8</v>
      </c>
      <c r="E19" s="7" t="s">
        <v>64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8">
        <v>4</v>
      </c>
      <c r="P19" s="8">
        <v>3</v>
      </c>
      <c r="Q19" s="8">
        <v>3</v>
      </c>
      <c r="R19" s="9">
        <v>4</v>
      </c>
      <c r="S19" s="9">
        <v>4</v>
      </c>
      <c r="T19" s="10">
        <v>4</v>
      </c>
      <c r="U19" s="10">
        <v>4</v>
      </c>
      <c r="V19" s="10">
        <v>4</v>
      </c>
      <c r="W19" s="10">
        <v>4</v>
      </c>
      <c r="X19" s="10">
        <v>4</v>
      </c>
      <c r="Y19" s="11">
        <v>2</v>
      </c>
      <c r="Z19" s="11">
        <v>2</v>
      </c>
      <c r="AA19" s="11">
        <v>4</v>
      </c>
      <c r="AB19" s="11">
        <v>4</v>
      </c>
      <c r="AC19" s="12">
        <v>4</v>
      </c>
      <c r="AD19" s="12">
        <v>4</v>
      </c>
      <c r="AE19" s="105">
        <v>2</v>
      </c>
      <c r="AF19" s="105">
        <v>2</v>
      </c>
      <c r="AG19" s="105">
        <v>2</v>
      </c>
      <c r="AH19" s="109">
        <v>2</v>
      </c>
      <c r="AI19" s="109">
        <v>4</v>
      </c>
      <c r="AJ19" s="109">
        <v>4</v>
      </c>
      <c r="AK19" s="109">
        <v>5</v>
      </c>
      <c r="AL19" s="50">
        <v>4</v>
      </c>
      <c r="AM19" s="50">
        <v>5</v>
      </c>
      <c r="AN19" s="50">
        <v>4</v>
      </c>
      <c r="AO19" s="50">
        <v>5</v>
      </c>
      <c r="AP19" s="50">
        <v>5</v>
      </c>
      <c r="AQ19" s="120">
        <v>3</v>
      </c>
      <c r="AR19" s="120">
        <v>3</v>
      </c>
      <c r="AS19" s="120">
        <v>3</v>
      </c>
      <c r="AT19" s="120">
        <v>4</v>
      </c>
      <c r="AU19" s="120">
        <v>4</v>
      </c>
      <c r="AV19" s="120">
        <v>4</v>
      </c>
      <c r="AW19" s="120">
        <v>3</v>
      </c>
      <c r="AX19" s="53">
        <v>4</v>
      </c>
      <c r="AY19" s="53">
        <v>4</v>
      </c>
      <c r="AZ19" s="53">
        <v>5</v>
      </c>
    </row>
    <row r="20" spans="1:52">
      <c r="A20" s="7">
        <v>19</v>
      </c>
      <c r="B20" s="7">
        <v>3</v>
      </c>
      <c r="C20" s="7" t="s">
        <v>87</v>
      </c>
      <c r="D20" s="7" t="s">
        <v>54</v>
      </c>
      <c r="E20" s="7" t="s">
        <v>56</v>
      </c>
      <c r="F20" s="7">
        <v>1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8">
        <v>4</v>
      </c>
      <c r="P20" s="8">
        <v>4</v>
      </c>
      <c r="Q20" s="8">
        <v>4</v>
      </c>
      <c r="R20" s="9">
        <v>4</v>
      </c>
      <c r="S20" s="9">
        <v>4</v>
      </c>
      <c r="T20" s="10">
        <v>4</v>
      </c>
      <c r="U20" s="10">
        <v>4</v>
      </c>
      <c r="V20" s="10">
        <v>4</v>
      </c>
      <c r="W20" s="10">
        <v>4</v>
      </c>
      <c r="X20" s="10">
        <v>4</v>
      </c>
      <c r="Y20" s="11">
        <v>4</v>
      </c>
      <c r="Z20" s="11">
        <v>4</v>
      </c>
      <c r="AA20" s="11">
        <v>4</v>
      </c>
      <c r="AB20" s="11">
        <v>4</v>
      </c>
      <c r="AC20" s="12">
        <v>4</v>
      </c>
      <c r="AD20" s="12">
        <v>4</v>
      </c>
      <c r="AE20" s="105">
        <v>2</v>
      </c>
      <c r="AF20" s="105">
        <v>2</v>
      </c>
      <c r="AG20" s="105">
        <v>2</v>
      </c>
      <c r="AH20" s="109">
        <v>4</v>
      </c>
      <c r="AI20" s="109">
        <v>4</v>
      </c>
      <c r="AJ20" s="109">
        <v>4</v>
      </c>
      <c r="AK20" s="109">
        <v>4</v>
      </c>
      <c r="AL20" s="50">
        <v>4</v>
      </c>
      <c r="AM20" s="50">
        <v>4</v>
      </c>
      <c r="AN20" s="50">
        <v>4</v>
      </c>
      <c r="AO20" s="50">
        <v>3</v>
      </c>
      <c r="AP20" s="50">
        <v>4</v>
      </c>
      <c r="AQ20" s="120">
        <v>4</v>
      </c>
      <c r="AR20" s="120">
        <v>4</v>
      </c>
      <c r="AS20" s="120">
        <v>4</v>
      </c>
      <c r="AT20" s="120">
        <v>4</v>
      </c>
      <c r="AU20" s="120">
        <v>4</v>
      </c>
      <c r="AV20" s="120">
        <v>4</v>
      </c>
      <c r="AW20" s="120">
        <v>4</v>
      </c>
      <c r="AX20" s="53">
        <v>4</v>
      </c>
      <c r="AY20" s="53">
        <v>4</v>
      </c>
      <c r="AZ20" s="53">
        <v>4</v>
      </c>
    </row>
    <row r="21" spans="1:52">
      <c r="A21" s="7">
        <v>20</v>
      </c>
      <c r="B21" s="7">
        <v>3</v>
      </c>
      <c r="C21" s="7" t="s">
        <v>87</v>
      </c>
      <c r="D21" s="7" t="s">
        <v>54</v>
      </c>
      <c r="E21" s="7" t="s">
        <v>63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8">
        <v>5</v>
      </c>
      <c r="P21" s="8">
        <v>5</v>
      </c>
      <c r="Q21" s="8">
        <v>5</v>
      </c>
      <c r="R21" s="9">
        <v>5</v>
      </c>
      <c r="S21" s="9">
        <v>5</v>
      </c>
      <c r="T21" s="10">
        <v>4</v>
      </c>
      <c r="U21" s="10">
        <v>2</v>
      </c>
      <c r="V21" s="10">
        <v>3</v>
      </c>
      <c r="W21" s="10">
        <v>4</v>
      </c>
      <c r="X21" s="10">
        <v>4</v>
      </c>
      <c r="Y21" s="11">
        <v>1</v>
      </c>
      <c r="Z21" s="11">
        <v>1</v>
      </c>
      <c r="AA21" s="11">
        <v>3</v>
      </c>
      <c r="AB21" s="11">
        <v>3</v>
      </c>
      <c r="AC21" s="12">
        <v>5</v>
      </c>
      <c r="AD21" s="12">
        <v>5</v>
      </c>
      <c r="AE21" s="105">
        <v>3</v>
      </c>
      <c r="AF21" s="105">
        <v>3</v>
      </c>
      <c r="AG21" s="105">
        <v>3</v>
      </c>
      <c r="AH21" s="109">
        <v>3</v>
      </c>
      <c r="AI21" s="109">
        <v>4</v>
      </c>
      <c r="AJ21" s="109">
        <v>5</v>
      </c>
      <c r="AK21" s="109">
        <v>5</v>
      </c>
      <c r="AL21" s="50">
        <v>3</v>
      </c>
      <c r="AM21" s="50">
        <v>3</v>
      </c>
      <c r="AN21" s="50">
        <v>5</v>
      </c>
      <c r="AO21" s="50">
        <v>4</v>
      </c>
      <c r="AP21" s="50">
        <v>5</v>
      </c>
      <c r="AQ21" s="120">
        <v>4</v>
      </c>
      <c r="AR21" s="120">
        <v>4</v>
      </c>
      <c r="AS21" s="120">
        <v>4</v>
      </c>
      <c r="AT21" s="120">
        <v>4</v>
      </c>
      <c r="AU21" s="120">
        <v>4</v>
      </c>
      <c r="AV21" s="120">
        <v>4</v>
      </c>
      <c r="AW21" s="120">
        <v>4</v>
      </c>
      <c r="AX21" s="53">
        <v>3</v>
      </c>
      <c r="AY21" s="53">
        <v>3</v>
      </c>
      <c r="AZ21" s="53">
        <v>3</v>
      </c>
    </row>
    <row r="22" spans="1:52">
      <c r="A22" s="7">
        <v>21</v>
      </c>
      <c r="B22" s="7">
        <v>3</v>
      </c>
      <c r="C22" s="7" t="s">
        <v>87</v>
      </c>
      <c r="D22" s="7" t="s">
        <v>54</v>
      </c>
      <c r="E22" s="7" t="s">
        <v>63</v>
      </c>
      <c r="F22" s="7">
        <v>1</v>
      </c>
      <c r="G22" s="7">
        <v>0</v>
      </c>
      <c r="H22" s="7">
        <v>1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8">
        <v>5</v>
      </c>
      <c r="P22" s="8">
        <v>4</v>
      </c>
      <c r="Q22" s="8">
        <v>4</v>
      </c>
      <c r="R22" s="9">
        <v>5</v>
      </c>
      <c r="S22" s="9">
        <v>5</v>
      </c>
      <c r="T22" s="10">
        <v>4</v>
      </c>
      <c r="U22" s="10">
        <v>4</v>
      </c>
      <c r="V22" s="10">
        <v>5</v>
      </c>
      <c r="W22" s="10">
        <v>5</v>
      </c>
      <c r="X22" s="10">
        <v>5</v>
      </c>
      <c r="Y22" s="11">
        <v>1</v>
      </c>
      <c r="Z22" s="11">
        <v>1</v>
      </c>
      <c r="AA22" s="11">
        <v>3</v>
      </c>
      <c r="AB22" s="11">
        <v>3</v>
      </c>
      <c r="AC22" s="12">
        <v>5</v>
      </c>
      <c r="AD22" s="12">
        <v>5</v>
      </c>
      <c r="AE22" s="105">
        <v>5</v>
      </c>
      <c r="AF22" s="105">
        <v>5</v>
      </c>
      <c r="AG22" s="105">
        <v>5</v>
      </c>
      <c r="AH22" s="109">
        <v>2</v>
      </c>
      <c r="AI22" s="109">
        <v>4</v>
      </c>
      <c r="AJ22" s="109">
        <v>4</v>
      </c>
      <c r="AK22" s="109">
        <v>4</v>
      </c>
      <c r="AL22" s="50">
        <v>4</v>
      </c>
      <c r="AM22" s="50">
        <v>5</v>
      </c>
      <c r="AN22" s="50">
        <v>3</v>
      </c>
      <c r="AO22" s="50">
        <v>3</v>
      </c>
      <c r="AP22" s="50">
        <v>3</v>
      </c>
      <c r="AQ22" s="120">
        <v>5</v>
      </c>
      <c r="AR22" s="120">
        <v>5</v>
      </c>
      <c r="AS22" s="120">
        <v>5</v>
      </c>
      <c r="AT22" s="120">
        <v>5</v>
      </c>
      <c r="AU22" s="120">
        <v>5</v>
      </c>
      <c r="AV22" s="120">
        <v>5</v>
      </c>
      <c r="AW22" s="120">
        <v>5</v>
      </c>
      <c r="AX22" s="53">
        <v>5</v>
      </c>
      <c r="AY22" s="53">
        <v>5</v>
      </c>
      <c r="AZ22" s="53">
        <v>5</v>
      </c>
    </row>
    <row r="23" spans="1:52">
      <c r="A23" s="7">
        <v>22</v>
      </c>
      <c r="B23" s="7">
        <v>2</v>
      </c>
      <c r="C23" s="7" t="s">
        <v>87</v>
      </c>
      <c r="D23" s="7" t="s">
        <v>8</v>
      </c>
      <c r="E23" s="7" t="s">
        <v>58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>
        <v>5</v>
      </c>
      <c r="P23" s="8">
        <v>5</v>
      </c>
      <c r="Q23" s="8">
        <v>5</v>
      </c>
      <c r="R23" s="9">
        <v>5</v>
      </c>
      <c r="S23" s="9">
        <v>5</v>
      </c>
      <c r="T23" s="10">
        <v>5</v>
      </c>
      <c r="U23" s="10">
        <v>3</v>
      </c>
      <c r="V23" s="10">
        <v>4</v>
      </c>
      <c r="W23" s="10">
        <v>4</v>
      </c>
      <c r="X23" s="10">
        <v>4</v>
      </c>
      <c r="Y23" s="11">
        <v>3</v>
      </c>
      <c r="Z23" s="11">
        <v>3</v>
      </c>
      <c r="AA23" s="11">
        <v>4</v>
      </c>
      <c r="AB23" s="11">
        <v>4</v>
      </c>
      <c r="AC23" s="12">
        <v>5</v>
      </c>
      <c r="AD23" s="12">
        <v>4</v>
      </c>
      <c r="AE23" s="105">
        <v>2</v>
      </c>
      <c r="AF23" s="105">
        <v>2</v>
      </c>
      <c r="AG23" s="105">
        <v>2</v>
      </c>
      <c r="AH23" s="109">
        <v>1</v>
      </c>
      <c r="AI23" s="109">
        <v>4</v>
      </c>
      <c r="AJ23" s="109">
        <v>4</v>
      </c>
      <c r="AK23" s="109">
        <v>5</v>
      </c>
      <c r="AL23" s="50">
        <v>4</v>
      </c>
      <c r="AM23" s="50">
        <v>4</v>
      </c>
      <c r="AN23" s="50">
        <v>4</v>
      </c>
      <c r="AO23" s="50">
        <v>4</v>
      </c>
      <c r="AP23" s="50">
        <v>3</v>
      </c>
      <c r="AQ23" s="120">
        <v>4</v>
      </c>
      <c r="AR23" s="120">
        <v>4</v>
      </c>
      <c r="AS23" s="120">
        <v>4</v>
      </c>
      <c r="AT23" s="120">
        <v>4</v>
      </c>
      <c r="AU23" s="120">
        <v>4</v>
      </c>
      <c r="AV23" s="120">
        <v>4</v>
      </c>
      <c r="AW23" s="120">
        <v>4</v>
      </c>
      <c r="AX23" s="53">
        <v>3</v>
      </c>
      <c r="AY23" s="53">
        <v>3</v>
      </c>
      <c r="AZ23" s="53">
        <v>4</v>
      </c>
    </row>
    <row r="24" spans="1:52">
      <c r="A24" s="7">
        <v>23</v>
      </c>
      <c r="B24" s="7">
        <v>2</v>
      </c>
      <c r="C24" s="7" t="s">
        <v>87</v>
      </c>
      <c r="D24" s="7" t="s">
        <v>8</v>
      </c>
      <c r="E24" s="7" t="s">
        <v>58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0</v>
      </c>
      <c r="M24" s="7">
        <v>0</v>
      </c>
      <c r="N24" s="7">
        <v>0</v>
      </c>
      <c r="O24" s="8">
        <v>4</v>
      </c>
      <c r="P24" s="8">
        <v>5</v>
      </c>
      <c r="Q24" s="8">
        <v>5</v>
      </c>
      <c r="R24" s="9">
        <v>4</v>
      </c>
      <c r="S24" s="9">
        <v>5</v>
      </c>
      <c r="T24" s="10">
        <v>5</v>
      </c>
      <c r="U24" s="10">
        <v>4</v>
      </c>
      <c r="V24" s="10">
        <v>4</v>
      </c>
      <c r="W24" s="10">
        <v>5</v>
      </c>
      <c r="X24" s="10">
        <v>5</v>
      </c>
      <c r="Y24" s="11">
        <v>2</v>
      </c>
      <c r="Z24" s="11">
        <v>2</v>
      </c>
      <c r="AA24" s="11">
        <v>4</v>
      </c>
      <c r="AB24" s="11">
        <v>4</v>
      </c>
      <c r="AC24" s="12">
        <v>4</v>
      </c>
      <c r="AD24" s="12">
        <v>4</v>
      </c>
      <c r="AE24" s="105">
        <v>5</v>
      </c>
      <c r="AF24" s="105">
        <v>5</v>
      </c>
      <c r="AG24" s="105">
        <v>5</v>
      </c>
      <c r="AH24" s="109">
        <v>1</v>
      </c>
      <c r="AI24" s="109">
        <v>4</v>
      </c>
      <c r="AJ24" s="109">
        <v>4</v>
      </c>
      <c r="AK24" s="109">
        <v>4</v>
      </c>
      <c r="AL24" s="50">
        <v>4</v>
      </c>
      <c r="AM24" s="50">
        <v>4</v>
      </c>
      <c r="AN24" s="50">
        <v>4</v>
      </c>
      <c r="AO24" s="50">
        <v>4</v>
      </c>
      <c r="AP24" s="50">
        <v>4</v>
      </c>
      <c r="AQ24" s="120">
        <v>5</v>
      </c>
      <c r="AR24" s="120">
        <v>5</v>
      </c>
      <c r="AS24" s="120">
        <v>5</v>
      </c>
      <c r="AT24" s="120">
        <v>5</v>
      </c>
      <c r="AU24" s="120">
        <v>5</v>
      </c>
      <c r="AV24" s="120">
        <v>5</v>
      </c>
      <c r="AW24" s="120">
        <v>5</v>
      </c>
      <c r="AX24" s="53">
        <v>5</v>
      </c>
      <c r="AY24" s="53">
        <v>5</v>
      </c>
      <c r="AZ24" s="53">
        <v>5</v>
      </c>
    </row>
    <row r="25" spans="1:52" ht="37.5">
      <c r="A25" s="7">
        <v>24</v>
      </c>
      <c r="B25" s="7">
        <v>2</v>
      </c>
      <c r="C25" s="7" t="s">
        <v>87</v>
      </c>
      <c r="D25" s="7" t="s">
        <v>8</v>
      </c>
      <c r="E25" s="7" t="s">
        <v>57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v>5</v>
      </c>
      <c r="P25" s="8">
        <v>4</v>
      </c>
      <c r="Q25" s="8">
        <v>4</v>
      </c>
      <c r="R25" s="9">
        <v>4</v>
      </c>
      <c r="S25" s="9">
        <v>4</v>
      </c>
      <c r="T25" s="10">
        <v>3</v>
      </c>
      <c r="U25" s="10">
        <v>3</v>
      </c>
      <c r="V25" s="10">
        <v>3</v>
      </c>
      <c r="W25" s="10">
        <v>3</v>
      </c>
      <c r="X25" s="10">
        <v>3</v>
      </c>
      <c r="Y25" s="11">
        <v>4</v>
      </c>
      <c r="Z25" s="11">
        <v>4</v>
      </c>
      <c r="AA25" s="11">
        <v>4</v>
      </c>
      <c r="AB25" s="11">
        <v>4</v>
      </c>
      <c r="AC25" s="12">
        <v>5</v>
      </c>
      <c r="AD25" s="12">
        <v>5</v>
      </c>
      <c r="AE25" s="105">
        <v>4</v>
      </c>
      <c r="AF25" s="105">
        <v>4</v>
      </c>
      <c r="AG25" s="105">
        <v>4</v>
      </c>
      <c r="AH25" s="109">
        <v>3</v>
      </c>
      <c r="AI25" s="109">
        <v>3</v>
      </c>
      <c r="AJ25" s="109">
        <v>3</v>
      </c>
      <c r="AK25" s="109">
        <v>3</v>
      </c>
      <c r="AL25" s="50">
        <v>3</v>
      </c>
      <c r="AM25" s="50">
        <v>4</v>
      </c>
      <c r="AN25" s="50">
        <v>4</v>
      </c>
      <c r="AO25" s="50">
        <v>4</v>
      </c>
      <c r="AP25" s="50">
        <v>4</v>
      </c>
      <c r="AQ25" s="120">
        <v>5</v>
      </c>
      <c r="AR25" s="120">
        <v>4</v>
      </c>
      <c r="AS25" s="120">
        <v>3</v>
      </c>
      <c r="AT25" s="120">
        <v>3</v>
      </c>
      <c r="AU25" s="120">
        <v>3</v>
      </c>
      <c r="AV25" s="120">
        <v>3</v>
      </c>
      <c r="AW25" s="120">
        <v>3</v>
      </c>
      <c r="AX25" s="53">
        <v>3</v>
      </c>
      <c r="AY25" s="53">
        <v>3</v>
      </c>
      <c r="AZ25" s="53">
        <v>3</v>
      </c>
    </row>
    <row r="26" spans="1:52" ht="37.5">
      <c r="A26" s="7">
        <v>25</v>
      </c>
      <c r="B26" s="7">
        <v>2</v>
      </c>
      <c r="C26" s="7" t="s">
        <v>87</v>
      </c>
      <c r="D26" s="7" t="s">
        <v>8</v>
      </c>
      <c r="E26" s="7" t="s">
        <v>57</v>
      </c>
      <c r="F26" s="7">
        <v>1</v>
      </c>
      <c r="G26" s="7">
        <v>1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>
        <v>4</v>
      </c>
      <c r="P26" s="8">
        <v>4</v>
      </c>
      <c r="Q26" s="8">
        <v>4</v>
      </c>
      <c r="R26" s="9">
        <v>4</v>
      </c>
      <c r="S26" s="9">
        <v>4</v>
      </c>
      <c r="T26" s="10">
        <v>4</v>
      </c>
      <c r="U26" s="10">
        <v>4</v>
      </c>
      <c r="V26" s="10">
        <v>4</v>
      </c>
      <c r="W26" s="10">
        <v>4</v>
      </c>
      <c r="X26" s="10">
        <v>4</v>
      </c>
      <c r="Y26" s="11">
        <v>4</v>
      </c>
      <c r="Z26" s="11">
        <v>4</v>
      </c>
      <c r="AA26" s="11">
        <v>4</v>
      </c>
      <c r="AB26" s="11">
        <v>4</v>
      </c>
      <c r="AC26" s="12">
        <v>4</v>
      </c>
      <c r="AD26" s="12">
        <v>5</v>
      </c>
      <c r="AE26" s="105">
        <v>4</v>
      </c>
      <c r="AF26" s="105">
        <v>4</v>
      </c>
      <c r="AG26" s="105">
        <v>4</v>
      </c>
      <c r="AH26" s="109">
        <v>5</v>
      </c>
      <c r="AI26" s="109">
        <v>5</v>
      </c>
      <c r="AJ26" s="109">
        <v>5</v>
      </c>
      <c r="AK26" s="109">
        <v>4</v>
      </c>
      <c r="AL26" s="50">
        <v>5</v>
      </c>
      <c r="AM26" s="50">
        <v>4</v>
      </c>
      <c r="AN26" s="50">
        <v>4</v>
      </c>
      <c r="AO26" s="50">
        <v>4</v>
      </c>
      <c r="AP26" s="50">
        <v>4</v>
      </c>
      <c r="AQ26" s="120">
        <v>4</v>
      </c>
      <c r="AR26" s="120">
        <v>4</v>
      </c>
      <c r="AS26" s="120">
        <v>4</v>
      </c>
      <c r="AT26" s="120">
        <v>4</v>
      </c>
      <c r="AU26" s="120">
        <v>4</v>
      </c>
      <c r="AV26" s="120">
        <v>4</v>
      </c>
      <c r="AW26" s="120">
        <v>4</v>
      </c>
      <c r="AX26" s="53">
        <v>4</v>
      </c>
      <c r="AY26" s="53">
        <v>4</v>
      </c>
      <c r="AZ26" s="53">
        <v>4</v>
      </c>
    </row>
    <row r="27" spans="1:52">
      <c r="A27" s="7">
        <v>26</v>
      </c>
      <c r="B27" s="7">
        <v>2</v>
      </c>
      <c r="C27" s="7" t="s">
        <v>87</v>
      </c>
      <c r="D27" s="7" t="s">
        <v>8</v>
      </c>
      <c r="E27" s="7" t="s">
        <v>62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8">
        <v>4</v>
      </c>
      <c r="P27" s="8">
        <v>3</v>
      </c>
      <c r="Q27" s="8">
        <v>4</v>
      </c>
      <c r="R27" s="9">
        <v>4</v>
      </c>
      <c r="S27" s="9">
        <v>4</v>
      </c>
      <c r="T27" s="10">
        <v>4</v>
      </c>
      <c r="U27" s="10">
        <v>3</v>
      </c>
      <c r="V27" s="10">
        <v>3</v>
      </c>
      <c r="W27" s="10">
        <v>4</v>
      </c>
      <c r="X27" s="10">
        <v>4</v>
      </c>
      <c r="Y27" s="11"/>
      <c r="Z27" s="11"/>
      <c r="AA27" s="11"/>
      <c r="AB27" s="11"/>
      <c r="AC27" s="12"/>
      <c r="AD27" s="12"/>
      <c r="AE27" s="105">
        <v>2</v>
      </c>
      <c r="AF27" s="105">
        <v>2</v>
      </c>
      <c r="AG27" s="105">
        <v>2</v>
      </c>
      <c r="AH27" s="109">
        <v>3</v>
      </c>
      <c r="AI27" s="109">
        <v>4</v>
      </c>
      <c r="AJ27" s="109">
        <v>4</v>
      </c>
      <c r="AK27" s="109">
        <v>4</v>
      </c>
      <c r="AL27" s="50">
        <v>4</v>
      </c>
      <c r="AM27" s="50">
        <v>4</v>
      </c>
      <c r="AN27" s="50">
        <v>4</v>
      </c>
      <c r="AO27" s="50">
        <v>4</v>
      </c>
      <c r="AP27" s="50">
        <v>4</v>
      </c>
      <c r="AQ27" s="120">
        <v>4</v>
      </c>
      <c r="AR27" s="120">
        <v>4</v>
      </c>
      <c r="AS27" s="120">
        <v>4</v>
      </c>
      <c r="AT27" s="120">
        <v>4</v>
      </c>
      <c r="AU27" s="120">
        <v>4</v>
      </c>
      <c r="AV27" s="120">
        <v>4</v>
      </c>
      <c r="AW27" s="120">
        <v>4</v>
      </c>
      <c r="AX27" s="53">
        <v>3</v>
      </c>
      <c r="AY27" s="53">
        <v>3</v>
      </c>
      <c r="AZ27" s="53">
        <v>3</v>
      </c>
    </row>
    <row r="28" spans="1:52">
      <c r="A28" s="7">
        <v>27</v>
      </c>
      <c r="B28" s="7">
        <v>2</v>
      </c>
      <c r="C28" s="7" t="s">
        <v>87</v>
      </c>
      <c r="D28" s="7" t="s">
        <v>8</v>
      </c>
      <c r="E28" s="7" t="s">
        <v>91</v>
      </c>
      <c r="F28" s="7">
        <v>1</v>
      </c>
      <c r="G28" s="7">
        <v>1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8">
        <v>5</v>
      </c>
      <c r="P28" s="8">
        <v>5</v>
      </c>
      <c r="Q28" s="8">
        <v>5</v>
      </c>
      <c r="R28" s="9">
        <v>5</v>
      </c>
      <c r="S28" s="9">
        <v>5</v>
      </c>
      <c r="T28" s="10">
        <v>5</v>
      </c>
      <c r="U28" s="10">
        <v>5</v>
      </c>
      <c r="V28" s="10">
        <v>5</v>
      </c>
      <c r="W28" s="10">
        <v>5</v>
      </c>
      <c r="X28" s="10">
        <v>5</v>
      </c>
      <c r="Y28" s="11"/>
      <c r="Z28" s="11"/>
      <c r="AA28" s="11"/>
      <c r="AB28" s="11"/>
      <c r="AC28" s="12"/>
      <c r="AD28" s="12"/>
      <c r="AE28" s="105">
        <v>5</v>
      </c>
      <c r="AF28" s="105">
        <v>5</v>
      </c>
      <c r="AG28" s="105">
        <v>5</v>
      </c>
      <c r="AH28" s="109">
        <v>5</v>
      </c>
      <c r="AI28" s="109">
        <v>5</v>
      </c>
      <c r="AJ28" s="109">
        <v>5</v>
      </c>
      <c r="AK28" s="109">
        <v>5</v>
      </c>
      <c r="AL28" s="50">
        <v>5</v>
      </c>
      <c r="AM28" s="50">
        <v>5</v>
      </c>
      <c r="AN28" s="50">
        <v>5</v>
      </c>
      <c r="AO28" s="50">
        <v>5</v>
      </c>
      <c r="AP28" s="50">
        <v>5</v>
      </c>
      <c r="AQ28" s="120">
        <v>5</v>
      </c>
      <c r="AR28" s="120">
        <v>5</v>
      </c>
      <c r="AS28" s="120">
        <v>5</v>
      </c>
      <c r="AT28" s="120">
        <v>5</v>
      </c>
      <c r="AU28" s="120">
        <v>5</v>
      </c>
      <c r="AV28" s="120">
        <v>5</v>
      </c>
      <c r="AW28" s="120">
        <v>5</v>
      </c>
      <c r="AX28" s="53">
        <v>5</v>
      </c>
      <c r="AY28" s="53">
        <v>5</v>
      </c>
      <c r="AZ28" s="53">
        <v>5</v>
      </c>
    </row>
    <row r="29" spans="1:52">
      <c r="A29" s="7">
        <v>28</v>
      </c>
      <c r="B29" s="7">
        <v>2</v>
      </c>
      <c r="C29" s="7" t="s">
        <v>87</v>
      </c>
      <c r="D29" s="7" t="s">
        <v>8</v>
      </c>
      <c r="E29" s="7" t="s">
        <v>91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8">
        <v>4</v>
      </c>
      <c r="P29" s="8">
        <v>4</v>
      </c>
      <c r="Q29" s="8">
        <v>3</v>
      </c>
      <c r="R29" s="9">
        <v>4</v>
      </c>
      <c r="S29" s="9">
        <v>4</v>
      </c>
      <c r="T29" s="10">
        <v>4</v>
      </c>
      <c r="U29" s="10">
        <v>4</v>
      </c>
      <c r="V29" s="10">
        <v>3</v>
      </c>
      <c r="W29" s="10">
        <v>3</v>
      </c>
      <c r="X29" s="10">
        <v>3</v>
      </c>
      <c r="Y29" s="11"/>
      <c r="Z29" s="11"/>
      <c r="AA29" s="11"/>
      <c r="AB29" s="11"/>
      <c r="AC29" s="12"/>
      <c r="AD29" s="12"/>
      <c r="AE29" s="105">
        <v>3</v>
      </c>
      <c r="AF29" s="105">
        <v>4</v>
      </c>
      <c r="AG29" s="105">
        <v>3</v>
      </c>
      <c r="AH29" s="109">
        <v>2</v>
      </c>
      <c r="AI29" s="109">
        <v>4</v>
      </c>
      <c r="AJ29" s="109">
        <v>4</v>
      </c>
      <c r="AK29" s="109">
        <v>4</v>
      </c>
      <c r="AL29" s="50">
        <v>4</v>
      </c>
      <c r="AM29" s="50">
        <v>4</v>
      </c>
      <c r="AN29" s="50">
        <v>4</v>
      </c>
      <c r="AO29" s="50">
        <v>4</v>
      </c>
      <c r="AP29" s="50">
        <v>4</v>
      </c>
      <c r="AQ29" s="120">
        <v>4</v>
      </c>
      <c r="AR29" s="120">
        <v>4</v>
      </c>
      <c r="AS29" s="120">
        <v>4</v>
      </c>
      <c r="AT29" s="120">
        <v>4</v>
      </c>
      <c r="AU29" s="120">
        <v>4</v>
      </c>
      <c r="AV29" s="120">
        <v>4</v>
      </c>
      <c r="AW29" s="120">
        <v>4</v>
      </c>
      <c r="AX29" s="53">
        <v>4</v>
      </c>
      <c r="AY29" s="53">
        <v>4</v>
      </c>
      <c r="AZ29" s="53">
        <v>4</v>
      </c>
    </row>
    <row r="30" spans="1:52">
      <c r="A30" s="7">
        <v>29</v>
      </c>
      <c r="B30" s="7">
        <v>2</v>
      </c>
      <c r="C30" s="7" t="s">
        <v>87</v>
      </c>
      <c r="D30" s="7" t="s">
        <v>54</v>
      </c>
      <c r="E30" s="7" t="s">
        <v>56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8">
        <v>5</v>
      </c>
      <c r="P30" s="8">
        <v>4</v>
      </c>
      <c r="Q30" s="8">
        <v>4</v>
      </c>
      <c r="R30" s="9">
        <v>4</v>
      </c>
      <c r="S30" s="9">
        <v>4</v>
      </c>
      <c r="T30" s="10">
        <v>5</v>
      </c>
      <c r="U30" s="10">
        <v>4</v>
      </c>
      <c r="V30" s="10">
        <v>4</v>
      </c>
      <c r="W30" s="10">
        <v>3</v>
      </c>
      <c r="X30" s="10">
        <v>3</v>
      </c>
      <c r="Y30" s="11"/>
      <c r="Z30" s="11"/>
      <c r="AA30" s="11"/>
      <c r="AB30" s="11"/>
      <c r="AC30" s="12"/>
      <c r="AD30" s="12"/>
      <c r="AE30" s="105">
        <v>5</v>
      </c>
      <c r="AF30" s="105">
        <v>5</v>
      </c>
      <c r="AG30" s="105">
        <v>4</v>
      </c>
      <c r="AH30" s="109">
        <v>2</v>
      </c>
      <c r="AI30" s="109">
        <v>4</v>
      </c>
      <c r="AJ30" s="109">
        <v>4</v>
      </c>
      <c r="AK30" s="109">
        <v>4</v>
      </c>
      <c r="AL30" s="50">
        <v>4</v>
      </c>
      <c r="AM30" s="50">
        <v>4</v>
      </c>
      <c r="AN30" s="50">
        <v>5</v>
      </c>
      <c r="AO30" s="50">
        <v>4</v>
      </c>
      <c r="AP30" s="50">
        <v>4</v>
      </c>
      <c r="AQ30" s="120">
        <v>4</v>
      </c>
      <c r="AR30" s="120">
        <v>4</v>
      </c>
      <c r="AS30" s="120">
        <v>4</v>
      </c>
      <c r="AT30" s="120">
        <v>4</v>
      </c>
      <c r="AU30" s="120">
        <v>4</v>
      </c>
      <c r="AV30" s="120">
        <v>4</v>
      </c>
      <c r="AW30" s="120">
        <v>5</v>
      </c>
      <c r="AX30" s="53">
        <v>3</v>
      </c>
      <c r="AY30" s="53">
        <v>4</v>
      </c>
      <c r="AZ30" s="53">
        <v>4</v>
      </c>
    </row>
    <row r="31" spans="1:52">
      <c r="A31" s="7">
        <v>30</v>
      </c>
      <c r="B31" s="7">
        <v>2</v>
      </c>
      <c r="C31" s="7" t="s">
        <v>87</v>
      </c>
      <c r="D31" s="7" t="s">
        <v>8</v>
      </c>
      <c r="E31" s="7" t="s">
        <v>60</v>
      </c>
      <c r="F31" s="7">
        <v>1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8">
        <v>4</v>
      </c>
      <c r="P31" s="8">
        <v>5</v>
      </c>
      <c r="Q31" s="8">
        <v>3</v>
      </c>
      <c r="R31" s="9">
        <v>4</v>
      </c>
      <c r="S31" s="9">
        <v>5</v>
      </c>
      <c r="T31" s="10">
        <v>5</v>
      </c>
      <c r="U31" s="10">
        <v>5</v>
      </c>
      <c r="V31" s="10">
        <v>5</v>
      </c>
      <c r="W31" s="10">
        <v>5</v>
      </c>
      <c r="X31" s="10">
        <v>5</v>
      </c>
      <c r="Y31" s="11"/>
      <c r="Z31" s="11"/>
      <c r="AA31" s="11"/>
      <c r="AB31" s="11"/>
      <c r="AC31" s="12"/>
      <c r="AD31" s="12"/>
      <c r="AE31" s="105">
        <v>2</v>
      </c>
      <c r="AF31" s="105">
        <v>2</v>
      </c>
      <c r="AG31" s="105">
        <v>2</v>
      </c>
      <c r="AH31" s="109">
        <v>1</v>
      </c>
      <c r="AI31" s="109">
        <v>3</v>
      </c>
      <c r="AJ31" s="109">
        <v>3</v>
      </c>
      <c r="AK31" s="109">
        <v>3</v>
      </c>
      <c r="AL31" s="50">
        <v>3</v>
      </c>
      <c r="AM31" s="50">
        <v>3</v>
      </c>
      <c r="AN31" s="50">
        <v>3</v>
      </c>
      <c r="AO31" s="50">
        <v>3</v>
      </c>
      <c r="AP31" s="50">
        <v>4</v>
      </c>
      <c r="AQ31" s="120">
        <v>4</v>
      </c>
      <c r="AR31" s="120">
        <v>4</v>
      </c>
      <c r="AS31" s="120">
        <v>4</v>
      </c>
      <c r="AT31" s="120">
        <v>4</v>
      </c>
      <c r="AU31" s="120">
        <v>5</v>
      </c>
      <c r="AV31" s="120">
        <v>5</v>
      </c>
      <c r="AW31" s="120">
        <v>5</v>
      </c>
      <c r="AX31" s="53">
        <v>3</v>
      </c>
      <c r="AY31" s="53">
        <v>2</v>
      </c>
      <c r="AZ31" s="53">
        <v>5</v>
      </c>
    </row>
    <row r="32" spans="1:52">
      <c r="A32" s="7">
        <v>31</v>
      </c>
      <c r="B32" s="7">
        <v>2</v>
      </c>
      <c r="C32" s="7" t="s">
        <v>87</v>
      </c>
      <c r="D32" s="7" t="s">
        <v>8</v>
      </c>
      <c r="E32" s="7" t="s">
        <v>60</v>
      </c>
      <c r="F32" s="7">
        <v>0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8">
        <v>4</v>
      </c>
      <c r="P32" s="8">
        <v>4</v>
      </c>
      <c r="Q32" s="8">
        <v>4</v>
      </c>
      <c r="R32" s="9">
        <v>4</v>
      </c>
      <c r="S32" s="9">
        <v>4</v>
      </c>
      <c r="T32" s="10">
        <v>4</v>
      </c>
      <c r="U32" s="10">
        <v>4</v>
      </c>
      <c r="V32" s="10">
        <v>4</v>
      </c>
      <c r="W32" s="10">
        <v>4</v>
      </c>
      <c r="X32" s="10">
        <v>4</v>
      </c>
      <c r="Y32" s="11"/>
      <c r="Z32" s="11"/>
      <c r="AA32" s="11"/>
      <c r="AB32" s="11"/>
      <c r="AC32" s="12"/>
      <c r="AD32" s="12"/>
      <c r="AE32" s="105">
        <v>1</v>
      </c>
      <c r="AF32" s="105">
        <v>2</v>
      </c>
      <c r="AG32" s="105">
        <v>2</v>
      </c>
      <c r="AH32" s="109">
        <v>3</v>
      </c>
      <c r="AI32" s="109">
        <v>5</v>
      </c>
      <c r="AJ32" s="109">
        <v>5</v>
      </c>
      <c r="AK32" s="109">
        <v>5</v>
      </c>
      <c r="AL32" s="50">
        <v>5</v>
      </c>
      <c r="AM32" s="50">
        <v>5</v>
      </c>
      <c r="AN32" s="50">
        <v>5</v>
      </c>
      <c r="AO32" s="50">
        <v>5</v>
      </c>
      <c r="AP32" s="50">
        <v>5</v>
      </c>
      <c r="AQ32" s="120">
        <v>4</v>
      </c>
      <c r="AR32" s="120">
        <v>4</v>
      </c>
      <c r="AS32" s="120">
        <v>4</v>
      </c>
      <c r="AT32" s="120">
        <v>4</v>
      </c>
      <c r="AU32" s="120">
        <v>4</v>
      </c>
      <c r="AV32" s="120">
        <v>4</v>
      </c>
      <c r="AW32" s="120">
        <v>4</v>
      </c>
      <c r="AX32" s="53">
        <v>3</v>
      </c>
      <c r="AY32" s="53">
        <v>4</v>
      </c>
      <c r="AZ32" s="53">
        <v>4</v>
      </c>
    </row>
    <row r="33" spans="1:52">
      <c r="A33" s="7">
        <v>32</v>
      </c>
      <c r="B33" s="7">
        <v>2</v>
      </c>
      <c r="C33" s="7" t="s">
        <v>87</v>
      </c>
      <c r="D33" s="7" t="s">
        <v>8</v>
      </c>
      <c r="E33" s="7" t="s">
        <v>63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8">
        <v>4</v>
      </c>
      <c r="P33" s="8">
        <v>3</v>
      </c>
      <c r="Q33" s="8">
        <v>4</v>
      </c>
      <c r="R33" s="9">
        <v>4</v>
      </c>
      <c r="S33" s="9">
        <v>4</v>
      </c>
      <c r="T33" s="10">
        <v>4</v>
      </c>
      <c r="U33" s="10">
        <v>4</v>
      </c>
      <c r="V33" s="10">
        <v>4</v>
      </c>
      <c r="W33" s="10">
        <v>4</v>
      </c>
      <c r="X33" s="10">
        <v>4</v>
      </c>
      <c r="Y33" s="11"/>
      <c r="Z33" s="11"/>
      <c r="AA33" s="11"/>
      <c r="AB33" s="11"/>
      <c r="AC33" s="12"/>
      <c r="AD33" s="12"/>
      <c r="AE33" s="105">
        <v>2</v>
      </c>
      <c r="AF33" s="105">
        <v>2</v>
      </c>
      <c r="AG33" s="105">
        <v>1</v>
      </c>
      <c r="AH33" s="109">
        <v>3</v>
      </c>
      <c r="AI33" s="109">
        <v>4</v>
      </c>
      <c r="AJ33" s="109">
        <v>5</v>
      </c>
      <c r="AK33" s="109">
        <v>4</v>
      </c>
      <c r="AL33" s="50">
        <v>4</v>
      </c>
      <c r="AM33" s="50">
        <v>5</v>
      </c>
      <c r="AN33" s="50">
        <v>5</v>
      </c>
      <c r="AO33" s="50">
        <v>5</v>
      </c>
      <c r="AP33" s="50">
        <v>5</v>
      </c>
      <c r="AQ33" s="120">
        <v>4</v>
      </c>
      <c r="AR33" s="120">
        <v>4</v>
      </c>
      <c r="AS33" s="120">
        <v>4</v>
      </c>
      <c r="AT33" s="120">
        <v>4</v>
      </c>
      <c r="AU33" s="120">
        <v>4</v>
      </c>
      <c r="AV33" s="120">
        <v>4</v>
      </c>
      <c r="AW33" s="120">
        <v>4</v>
      </c>
      <c r="AX33" s="53">
        <v>2</v>
      </c>
      <c r="AY33" s="53">
        <v>3</v>
      </c>
      <c r="AZ33" s="53">
        <v>3</v>
      </c>
    </row>
    <row r="34" spans="1:52">
      <c r="A34" s="7">
        <v>33</v>
      </c>
      <c r="B34" s="7">
        <v>2</v>
      </c>
      <c r="C34" s="7" t="s">
        <v>87</v>
      </c>
      <c r="D34" s="7" t="s">
        <v>8</v>
      </c>
      <c r="E34" s="7" t="s">
        <v>63</v>
      </c>
      <c r="F34" s="7">
        <v>0</v>
      </c>
      <c r="G34" s="7">
        <v>0</v>
      </c>
      <c r="H34" s="7">
        <v>1</v>
      </c>
      <c r="I34" s="7">
        <v>1</v>
      </c>
      <c r="J34" s="7">
        <v>0</v>
      </c>
      <c r="K34" s="7">
        <v>1</v>
      </c>
      <c r="L34" s="7">
        <v>0</v>
      </c>
      <c r="M34" s="7">
        <v>0</v>
      </c>
      <c r="N34" s="7">
        <v>0</v>
      </c>
      <c r="O34" s="8">
        <v>4</v>
      </c>
      <c r="P34" s="8">
        <v>4</v>
      </c>
      <c r="Q34" s="8">
        <v>3</v>
      </c>
      <c r="R34" s="9">
        <v>4</v>
      </c>
      <c r="S34" s="9">
        <v>4</v>
      </c>
      <c r="T34" s="10">
        <v>4</v>
      </c>
      <c r="U34" s="10">
        <v>5</v>
      </c>
      <c r="V34" s="10">
        <v>4</v>
      </c>
      <c r="W34" s="10">
        <v>4</v>
      </c>
      <c r="X34" s="10">
        <v>4</v>
      </c>
      <c r="Y34" s="11"/>
      <c r="Z34" s="11"/>
      <c r="AA34" s="11"/>
      <c r="AB34" s="11"/>
      <c r="AC34" s="12"/>
      <c r="AD34" s="12"/>
      <c r="AE34" s="105">
        <v>2</v>
      </c>
      <c r="AF34" s="105">
        <v>2</v>
      </c>
      <c r="AG34" s="105">
        <v>2</v>
      </c>
      <c r="AH34" s="109">
        <v>4</v>
      </c>
      <c r="AI34" s="109">
        <v>5</v>
      </c>
      <c r="AJ34" s="109">
        <v>5</v>
      </c>
      <c r="AK34" s="109">
        <v>5</v>
      </c>
      <c r="AL34" s="50">
        <v>5</v>
      </c>
      <c r="AM34" s="50">
        <v>5</v>
      </c>
      <c r="AN34" s="50">
        <v>4</v>
      </c>
      <c r="AO34" s="50">
        <v>4</v>
      </c>
      <c r="AP34" s="50">
        <v>5</v>
      </c>
      <c r="AQ34" s="120">
        <v>4</v>
      </c>
      <c r="AR34" s="120">
        <v>4</v>
      </c>
      <c r="AS34" s="120">
        <v>4</v>
      </c>
      <c r="AT34" s="120">
        <v>4</v>
      </c>
      <c r="AU34" s="120">
        <v>4</v>
      </c>
      <c r="AV34" s="120">
        <v>4</v>
      </c>
      <c r="AW34" s="120">
        <v>4</v>
      </c>
      <c r="AX34" s="53">
        <v>4</v>
      </c>
      <c r="AY34" s="53">
        <v>4</v>
      </c>
      <c r="AZ34" s="53">
        <v>4</v>
      </c>
    </row>
    <row r="35" spans="1:52">
      <c r="A35" s="7">
        <v>34</v>
      </c>
      <c r="B35" s="7">
        <v>2</v>
      </c>
      <c r="C35" s="7" t="s">
        <v>87</v>
      </c>
      <c r="D35" s="7" t="s">
        <v>8</v>
      </c>
      <c r="E35" s="7" t="s">
        <v>63</v>
      </c>
      <c r="F35" s="7">
        <v>0</v>
      </c>
      <c r="G35" s="7">
        <v>1</v>
      </c>
      <c r="H35" s="7">
        <v>0</v>
      </c>
      <c r="I35" s="7">
        <v>1</v>
      </c>
      <c r="J35" s="7">
        <v>1</v>
      </c>
      <c r="K35" s="7">
        <v>0</v>
      </c>
      <c r="L35" s="7">
        <v>0</v>
      </c>
      <c r="M35" s="7">
        <v>0</v>
      </c>
      <c r="N35" s="7">
        <v>0</v>
      </c>
      <c r="O35" s="8">
        <v>4</v>
      </c>
      <c r="P35" s="8">
        <v>4</v>
      </c>
      <c r="Q35" s="8">
        <v>4</v>
      </c>
      <c r="R35" s="9">
        <v>4</v>
      </c>
      <c r="S35" s="9">
        <v>4</v>
      </c>
      <c r="T35" s="10">
        <v>4</v>
      </c>
      <c r="U35" s="10">
        <v>3</v>
      </c>
      <c r="V35" s="10">
        <v>3</v>
      </c>
      <c r="W35" s="10">
        <v>4</v>
      </c>
      <c r="X35" s="10">
        <v>4</v>
      </c>
      <c r="Y35" s="11"/>
      <c r="Z35" s="11"/>
      <c r="AA35" s="11"/>
      <c r="AB35" s="11"/>
      <c r="AC35" s="12"/>
      <c r="AD35" s="12"/>
      <c r="AE35" s="105">
        <v>2</v>
      </c>
      <c r="AF35" s="105">
        <v>3</v>
      </c>
      <c r="AG35" s="105">
        <v>2</v>
      </c>
      <c r="AH35" s="109">
        <v>5</v>
      </c>
      <c r="AI35" s="109">
        <v>5</v>
      </c>
      <c r="AJ35" s="109">
        <v>5</v>
      </c>
      <c r="AK35" s="109">
        <v>4</v>
      </c>
      <c r="AL35" s="50">
        <v>4</v>
      </c>
      <c r="AM35" s="50">
        <v>4</v>
      </c>
      <c r="AN35" s="50">
        <v>5</v>
      </c>
      <c r="AO35" s="50">
        <v>5</v>
      </c>
      <c r="AP35" s="50">
        <v>5</v>
      </c>
      <c r="AQ35" s="120">
        <v>4</v>
      </c>
      <c r="AR35" s="120">
        <v>3</v>
      </c>
      <c r="AS35" s="120">
        <v>4</v>
      </c>
      <c r="AT35" s="120">
        <v>4</v>
      </c>
      <c r="AU35" s="120">
        <v>4</v>
      </c>
      <c r="AV35" s="120">
        <v>4</v>
      </c>
      <c r="AW35" s="120">
        <v>4</v>
      </c>
      <c r="AX35" s="53">
        <v>3</v>
      </c>
      <c r="AY35" s="53">
        <v>3</v>
      </c>
      <c r="AZ35" s="53">
        <v>4</v>
      </c>
    </row>
    <row r="36" spans="1:52">
      <c r="A36" s="7">
        <v>35</v>
      </c>
      <c r="B36" s="7">
        <v>2</v>
      </c>
      <c r="C36" s="7" t="s">
        <v>87</v>
      </c>
      <c r="D36" s="7" t="s">
        <v>8</v>
      </c>
      <c r="E36" s="7" t="s">
        <v>63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>
        <v>4</v>
      </c>
      <c r="P36" s="8">
        <v>4</v>
      </c>
      <c r="Q36" s="8">
        <v>4</v>
      </c>
      <c r="R36" s="9">
        <v>4</v>
      </c>
      <c r="S36" s="9">
        <v>4</v>
      </c>
      <c r="T36" s="10">
        <v>5</v>
      </c>
      <c r="U36" s="10">
        <v>4</v>
      </c>
      <c r="V36" s="10">
        <v>4</v>
      </c>
      <c r="W36" s="10">
        <v>4</v>
      </c>
      <c r="X36" s="10">
        <v>4</v>
      </c>
      <c r="Y36" s="11"/>
      <c r="Z36" s="11"/>
      <c r="AA36" s="11"/>
      <c r="AB36" s="11"/>
      <c r="AC36" s="12"/>
      <c r="AD36" s="12"/>
      <c r="AE36" s="105">
        <v>5</v>
      </c>
      <c r="AF36" s="105">
        <v>4</v>
      </c>
      <c r="AG36" s="105">
        <v>4</v>
      </c>
      <c r="AH36" s="109">
        <v>3</v>
      </c>
      <c r="AI36" s="109">
        <v>5</v>
      </c>
      <c r="AJ36" s="109">
        <v>5</v>
      </c>
      <c r="AK36" s="109">
        <v>5</v>
      </c>
      <c r="AL36" s="50">
        <v>5</v>
      </c>
      <c r="AM36" s="50">
        <v>5</v>
      </c>
      <c r="AN36" s="50">
        <v>5</v>
      </c>
      <c r="AO36" s="50">
        <v>5</v>
      </c>
      <c r="AP36" s="50">
        <v>5</v>
      </c>
      <c r="AQ36" s="120">
        <v>4</v>
      </c>
      <c r="AR36" s="120">
        <v>4</v>
      </c>
      <c r="AS36" s="120">
        <v>4</v>
      </c>
      <c r="AT36" s="120">
        <v>3</v>
      </c>
      <c r="AU36" s="120">
        <v>5</v>
      </c>
      <c r="AV36" s="120">
        <v>5</v>
      </c>
      <c r="AW36" s="120">
        <v>5</v>
      </c>
      <c r="AX36" s="53">
        <v>5</v>
      </c>
      <c r="AY36" s="53">
        <v>4</v>
      </c>
      <c r="AZ36" s="53">
        <v>4</v>
      </c>
    </row>
    <row r="37" spans="1:52">
      <c r="A37" s="7">
        <v>36</v>
      </c>
      <c r="B37" s="7">
        <v>1</v>
      </c>
      <c r="C37" s="7" t="s">
        <v>86</v>
      </c>
      <c r="D37" s="7" t="s">
        <v>71</v>
      </c>
      <c r="E37" s="7" t="s">
        <v>63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>
        <v>5</v>
      </c>
      <c r="P37" s="8">
        <v>4</v>
      </c>
      <c r="Q37" s="8">
        <v>4</v>
      </c>
      <c r="R37" s="9">
        <v>4</v>
      </c>
      <c r="S37" s="9">
        <v>4</v>
      </c>
      <c r="T37" s="10">
        <v>5</v>
      </c>
      <c r="U37" s="10">
        <v>4</v>
      </c>
      <c r="V37" s="10">
        <v>4</v>
      </c>
      <c r="W37" s="10">
        <v>4</v>
      </c>
      <c r="X37" s="10">
        <v>5</v>
      </c>
      <c r="Y37" s="11"/>
      <c r="Z37" s="11"/>
      <c r="AA37" s="11"/>
      <c r="AB37" s="11"/>
      <c r="AC37" s="12"/>
      <c r="AD37" s="12"/>
      <c r="AE37" s="105">
        <v>2</v>
      </c>
      <c r="AF37" s="105">
        <v>3</v>
      </c>
      <c r="AG37" s="105">
        <v>3</v>
      </c>
      <c r="AH37" s="109">
        <v>4</v>
      </c>
      <c r="AI37" s="109">
        <v>5</v>
      </c>
      <c r="AJ37" s="109">
        <v>5</v>
      </c>
      <c r="AK37" s="109">
        <v>5</v>
      </c>
      <c r="AL37" s="50">
        <v>5</v>
      </c>
      <c r="AM37" s="50">
        <v>5</v>
      </c>
      <c r="AN37" s="50">
        <v>4</v>
      </c>
      <c r="AO37" s="50">
        <v>4</v>
      </c>
      <c r="AP37" s="50">
        <v>5</v>
      </c>
      <c r="AQ37" s="120">
        <v>3</v>
      </c>
      <c r="AR37" s="120">
        <v>3</v>
      </c>
      <c r="AS37" s="120">
        <v>3</v>
      </c>
      <c r="AT37" s="120">
        <v>4</v>
      </c>
      <c r="AU37" s="120">
        <v>4</v>
      </c>
      <c r="AV37" s="120">
        <v>4</v>
      </c>
      <c r="AW37" s="120">
        <v>4</v>
      </c>
      <c r="AX37" s="53">
        <v>3</v>
      </c>
      <c r="AY37" s="53">
        <v>3</v>
      </c>
      <c r="AZ37" s="53">
        <v>4</v>
      </c>
    </row>
    <row r="38" spans="1:52">
      <c r="A38" s="7">
        <v>37</v>
      </c>
      <c r="B38" s="7">
        <v>2</v>
      </c>
      <c r="C38" s="7" t="s">
        <v>87</v>
      </c>
      <c r="D38" s="7" t="s">
        <v>8</v>
      </c>
      <c r="E38" s="7" t="s">
        <v>114</v>
      </c>
      <c r="F38" s="7">
        <v>0</v>
      </c>
      <c r="G38" s="7">
        <v>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>
        <v>5</v>
      </c>
      <c r="P38" s="8">
        <v>4</v>
      </c>
      <c r="Q38" s="8">
        <v>4</v>
      </c>
      <c r="R38" s="9">
        <v>4</v>
      </c>
      <c r="S38" s="9">
        <v>4</v>
      </c>
      <c r="T38" s="10">
        <v>4</v>
      </c>
      <c r="U38" s="10">
        <v>4</v>
      </c>
      <c r="V38" s="10">
        <v>4</v>
      </c>
      <c r="W38" s="10">
        <v>4</v>
      </c>
      <c r="X38" s="10">
        <v>4</v>
      </c>
      <c r="Y38" s="11"/>
      <c r="Z38" s="11"/>
      <c r="AA38" s="11"/>
      <c r="AB38" s="11"/>
      <c r="AC38" s="12"/>
      <c r="AD38" s="12"/>
      <c r="AE38" s="105">
        <v>5</v>
      </c>
      <c r="AF38" s="105">
        <v>1</v>
      </c>
      <c r="AG38" s="105">
        <v>1</v>
      </c>
      <c r="AH38" s="109">
        <v>1</v>
      </c>
      <c r="AI38" s="109">
        <v>4</v>
      </c>
      <c r="AJ38" s="109">
        <v>4</v>
      </c>
      <c r="AK38" s="109">
        <v>3</v>
      </c>
      <c r="AL38" s="50">
        <v>3</v>
      </c>
      <c r="AM38" s="50">
        <v>3</v>
      </c>
      <c r="AN38" s="50">
        <v>5</v>
      </c>
      <c r="AO38" s="50">
        <v>4</v>
      </c>
      <c r="AP38" s="50">
        <v>4</v>
      </c>
      <c r="AQ38" s="120">
        <v>4</v>
      </c>
      <c r="AR38" s="120">
        <v>3</v>
      </c>
      <c r="AS38" s="120">
        <v>4</v>
      </c>
      <c r="AT38" s="120">
        <v>4</v>
      </c>
      <c r="AU38" s="120">
        <v>4</v>
      </c>
      <c r="AV38" s="120">
        <v>4</v>
      </c>
      <c r="AW38" s="120">
        <v>4</v>
      </c>
      <c r="AX38" s="53">
        <v>4</v>
      </c>
      <c r="AY38" s="53">
        <v>4</v>
      </c>
      <c r="AZ38" s="53">
        <v>4</v>
      </c>
    </row>
    <row r="39" spans="1:52">
      <c r="A39" s="7">
        <v>38</v>
      </c>
      <c r="B39" s="7">
        <v>2</v>
      </c>
      <c r="C39" s="7" t="s">
        <v>87</v>
      </c>
      <c r="D39" s="7" t="s">
        <v>8</v>
      </c>
      <c r="E39" s="7" t="s">
        <v>114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8">
        <v>5</v>
      </c>
      <c r="P39" s="8">
        <v>4</v>
      </c>
      <c r="Q39" s="8">
        <v>4</v>
      </c>
      <c r="R39" s="9">
        <v>4</v>
      </c>
      <c r="S39" s="9">
        <v>4</v>
      </c>
      <c r="T39" s="10">
        <v>4</v>
      </c>
      <c r="U39" s="10">
        <v>4</v>
      </c>
      <c r="V39" s="10">
        <v>4</v>
      </c>
      <c r="W39" s="10">
        <v>4</v>
      </c>
      <c r="X39" s="10">
        <v>4</v>
      </c>
      <c r="Y39" s="11"/>
      <c r="Z39" s="11"/>
      <c r="AA39" s="11"/>
      <c r="AB39" s="11"/>
      <c r="AC39" s="12"/>
      <c r="AD39" s="12"/>
      <c r="AE39" s="105">
        <v>1</v>
      </c>
      <c r="AF39" s="105">
        <v>1</v>
      </c>
      <c r="AG39" s="105">
        <v>1</v>
      </c>
      <c r="AH39" s="109">
        <v>3</v>
      </c>
      <c r="AI39" s="109">
        <v>4</v>
      </c>
      <c r="AJ39" s="109">
        <v>4</v>
      </c>
      <c r="AK39" s="109">
        <v>5</v>
      </c>
      <c r="AL39" s="50">
        <v>4</v>
      </c>
      <c r="AM39" s="50">
        <v>4</v>
      </c>
      <c r="AN39" s="50">
        <v>4</v>
      </c>
      <c r="AO39" s="50">
        <v>4</v>
      </c>
      <c r="AP39" s="50">
        <v>4</v>
      </c>
      <c r="AQ39" s="120">
        <v>4</v>
      </c>
      <c r="AR39" s="120">
        <v>4</v>
      </c>
      <c r="AS39" s="120">
        <v>4</v>
      </c>
      <c r="AT39" s="120">
        <v>4</v>
      </c>
      <c r="AU39" s="120">
        <v>4</v>
      </c>
      <c r="AV39" s="120">
        <v>4</v>
      </c>
      <c r="AW39" s="120">
        <v>5</v>
      </c>
      <c r="AX39" s="53">
        <v>3</v>
      </c>
      <c r="AY39" s="53">
        <v>4</v>
      </c>
      <c r="AZ39" s="53">
        <v>5</v>
      </c>
    </row>
    <row r="40" spans="1:52">
      <c r="A40" s="7">
        <v>39</v>
      </c>
      <c r="B40" s="7">
        <v>2</v>
      </c>
      <c r="C40" s="7" t="s">
        <v>87</v>
      </c>
      <c r="D40" s="7" t="s">
        <v>8</v>
      </c>
      <c r="E40" s="7" t="s">
        <v>63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1</v>
      </c>
      <c r="L40" s="7">
        <v>0</v>
      </c>
      <c r="M40" s="7">
        <v>0</v>
      </c>
      <c r="N40" s="7">
        <v>0</v>
      </c>
      <c r="O40" s="8">
        <v>5</v>
      </c>
      <c r="P40" s="8">
        <v>4</v>
      </c>
      <c r="Q40" s="8">
        <v>4</v>
      </c>
      <c r="R40" s="9">
        <v>5</v>
      </c>
      <c r="S40" s="9">
        <v>5</v>
      </c>
      <c r="T40" s="10">
        <v>4</v>
      </c>
      <c r="U40" s="10">
        <v>3</v>
      </c>
      <c r="V40" s="10">
        <v>3</v>
      </c>
      <c r="W40" s="10">
        <v>4</v>
      </c>
      <c r="X40" s="10">
        <v>4</v>
      </c>
      <c r="Y40" s="11"/>
      <c r="Z40" s="11"/>
      <c r="AA40" s="11"/>
      <c r="AB40" s="11"/>
      <c r="AC40" s="12"/>
      <c r="AD40" s="12"/>
      <c r="AE40" s="105">
        <v>4</v>
      </c>
      <c r="AF40" s="105">
        <v>5</v>
      </c>
      <c r="AG40" s="105">
        <v>4</v>
      </c>
      <c r="AH40" s="109">
        <v>3</v>
      </c>
      <c r="AI40" s="109">
        <v>4</v>
      </c>
      <c r="AJ40" s="109">
        <v>4</v>
      </c>
      <c r="AK40" s="109">
        <v>4</v>
      </c>
      <c r="AL40" s="50">
        <v>4</v>
      </c>
      <c r="AM40" s="50">
        <v>4</v>
      </c>
      <c r="AN40" s="50">
        <v>5</v>
      </c>
      <c r="AO40" s="50">
        <v>5</v>
      </c>
      <c r="AP40" s="50">
        <v>5</v>
      </c>
      <c r="AQ40" s="120">
        <v>5</v>
      </c>
      <c r="AR40" s="120">
        <v>5</v>
      </c>
      <c r="AS40" s="120">
        <v>4</v>
      </c>
      <c r="AT40" s="120">
        <v>4</v>
      </c>
      <c r="AU40" s="120">
        <v>4</v>
      </c>
      <c r="AV40" s="120">
        <v>5</v>
      </c>
      <c r="AW40" s="120">
        <v>5</v>
      </c>
      <c r="AX40" s="53">
        <v>4</v>
      </c>
      <c r="AY40" s="53">
        <v>5</v>
      </c>
      <c r="AZ40" s="53">
        <v>5</v>
      </c>
    </row>
    <row r="41" spans="1:52">
      <c r="A41" s="7">
        <v>40</v>
      </c>
      <c r="B41" s="7">
        <v>3</v>
      </c>
      <c r="C41" s="7" t="s">
        <v>87</v>
      </c>
      <c r="D41" s="7" t="s">
        <v>8</v>
      </c>
      <c r="E41" s="7" t="s">
        <v>55</v>
      </c>
      <c r="F41" s="7">
        <v>1</v>
      </c>
      <c r="G41" s="7">
        <v>0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8">
        <v>4</v>
      </c>
      <c r="P41" s="8">
        <v>4</v>
      </c>
      <c r="Q41" s="8">
        <v>4</v>
      </c>
      <c r="R41" s="9">
        <v>5</v>
      </c>
      <c r="S41" s="9">
        <v>4</v>
      </c>
      <c r="T41" s="10">
        <v>5</v>
      </c>
      <c r="U41" s="10">
        <v>4</v>
      </c>
      <c r="V41" s="10">
        <v>5</v>
      </c>
      <c r="W41" s="10">
        <v>5</v>
      </c>
      <c r="X41" s="10">
        <v>5</v>
      </c>
      <c r="Y41" s="11"/>
      <c r="Z41" s="11"/>
      <c r="AA41" s="11"/>
      <c r="AB41" s="11"/>
      <c r="AC41" s="12"/>
      <c r="AD41" s="12"/>
      <c r="AE41" s="105">
        <v>5</v>
      </c>
      <c r="AF41" s="105">
        <v>5</v>
      </c>
      <c r="AG41" s="105">
        <v>4</v>
      </c>
      <c r="AH41" s="109">
        <v>5</v>
      </c>
      <c r="AI41" s="109">
        <v>5</v>
      </c>
      <c r="AJ41" s="109">
        <v>5</v>
      </c>
      <c r="AK41" s="109">
        <v>5</v>
      </c>
      <c r="AL41" s="50">
        <v>4</v>
      </c>
      <c r="AM41" s="50">
        <v>5</v>
      </c>
      <c r="AN41" s="50">
        <v>5</v>
      </c>
      <c r="AO41" s="50">
        <v>5</v>
      </c>
      <c r="AP41" s="50">
        <v>5</v>
      </c>
      <c r="AQ41" s="120">
        <v>4</v>
      </c>
      <c r="AR41" s="120">
        <v>4</v>
      </c>
      <c r="AS41" s="120">
        <v>4</v>
      </c>
      <c r="AT41" s="120">
        <v>4</v>
      </c>
      <c r="AU41" s="120">
        <v>4</v>
      </c>
      <c r="AV41" s="120">
        <v>4</v>
      </c>
      <c r="AW41" s="120">
        <v>4</v>
      </c>
      <c r="AX41" s="53">
        <v>3</v>
      </c>
      <c r="AY41" s="53">
        <v>4</v>
      </c>
      <c r="AZ41" s="53">
        <v>4</v>
      </c>
    </row>
    <row r="42" spans="1:52">
      <c r="A42" s="7">
        <v>41</v>
      </c>
      <c r="B42" s="7">
        <v>2</v>
      </c>
      <c r="C42" s="7" t="s">
        <v>87</v>
      </c>
      <c r="D42" s="7" t="s">
        <v>8</v>
      </c>
      <c r="E42" s="7" t="s">
        <v>63</v>
      </c>
      <c r="F42" s="7">
        <v>0</v>
      </c>
      <c r="G42" s="7">
        <v>1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8">
        <v>5</v>
      </c>
      <c r="P42" s="8">
        <v>4</v>
      </c>
      <c r="Q42" s="8">
        <v>4</v>
      </c>
      <c r="R42" s="9">
        <v>5</v>
      </c>
      <c r="S42" s="9">
        <v>5</v>
      </c>
      <c r="T42" s="10">
        <v>4</v>
      </c>
      <c r="U42" s="10">
        <v>3</v>
      </c>
      <c r="V42" s="10">
        <v>4</v>
      </c>
      <c r="W42" s="10">
        <v>4</v>
      </c>
      <c r="X42" s="10">
        <v>5</v>
      </c>
      <c r="Y42" s="11"/>
      <c r="Z42" s="11"/>
      <c r="AA42" s="11"/>
      <c r="AB42" s="11"/>
      <c r="AC42" s="12"/>
      <c r="AD42" s="12"/>
      <c r="AE42" s="105">
        <v>3</v>
      </c>
      <c r="AF42" s="105">
        <v>3</v>
      </c>
      <c r="AG42" s="105">
        <v>3</v>
      </c>
      <c r="AH42" s="109">
        <v>2</v>
      </c>
      <c r="AI42" s="109">
        <v>4</v>
      </c>
      <c r="AJ42" s="109">
        <v>4</v>
      </c>
      <c r="AK42" s="109">
        <v>4</v>
      </c>
      <c r="AL42" s="50">
        <v>4</v>
      </c>
      <c r="AM42" s="50">
        <v>5</v>
      </c>
      <c r="AN42" s="50">
        <v>5</v>
      </c>
      <c r="AO42" s="50">
        <v>4</v>
      </c>
      <c r="AP42" s="50">
        <v>4</v>
      </c>
      <c r="AQ42" s="120">
        <v>4</v>
      </c>
      <c r="AR42" s="120">
        <v>4</v>
      </c>
      <c r="AS42" s="120">
        <v>4</v>
      </c>
      <c r="AT42" s="120">
        <v>4</v>
      </c>
      <c r="AU42" s="120">
        <v>4</v>
      </c>
      <c r="AV42" s="120">
        <v>4</v>
      </c>
      <c r="AW42" s="120">
        <v>4</v>
      </c>
      <c r="AX42" s="53">
        <v>3</v>
      </c>
      <c r="AY42" s="53">
        <v>4</v>
      </c>
      <c r="AZ42" s="53">
        <v>5</v>
      </c>
    </row>
    <row r="43" spans="1:52">
      <c r="A43" s="7">
        <v>42</v>
      </c>
      <c r="B43" s="7">
        <v>2</v>
      </c>
      <c r="C43" s="7" t="s">
        <v>87</v>
      </c>
      <c r="D43" s="7" t="s">
        <v>8</v>
      </c>
      <c r="E43" s="7" t="s">
        <v>62</v>
      </c>
      <c r="F43" s="7">
        <v>0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8">
        <v>3</v>
      </c>
      <c r="P43" s="8">
        <v>4</v>
      </c>
      <c r="Q43" s="8">
        <v>4</v>
      </c>
      <c r="R43" s="9">
        <v>4</v>
      </c>
      <c r="S43" s="9">
        <v>4</v>
      </c>
      <c r="T43" s="10">
        <v>4</v>
      </c>
      <c r="U43" s="10">
        <v>3</v>
      </c>
      <c r="V43" s="10">
        <v>2</v>
      </c>
      <c r="W43" s="10">
        <v>4</v>
      </c>
      <c r="X43" s="10">
        <v>4</v>
      </c>
      <c r="Y43" s="11"/>
      <c r="Z43" s="11"/>
      <c r="AA43" s="11"/>
      <c r="AB43" s="11"/>
      <c r="AC43" s="12"/>
      <c r="AD43" s="12"/>
      <c r="AE43" s="105">
        <v>2</v>
      </c>
      <c r="AF43" s="105">
        <v>2</v>
      </c>
      <c r="AG43" s="105">
        <v>2</v>
      </c>
      <c r="AH43" s="109">
        <v>3</v>
      </c>
      <c r="AI43" s="109">
        <v>5</v>
      </c>
      <c r="AJ43" s="109">
        <v>4</v>
      </c>
      <c r="AK43" s="109">
        <v>4</v>
      </c>
      <c r="AL43" s="50">
        <v>4</v>
      </c>
      <c r="AM43" s="50">
        <v>4</v>
      </c>
      <c r="AN43" s="50">
        <v>5</v>
      </c>
      <c r="AO43" s="50">
        <v>5</v>
      </c>
      <c r="AP43" s="50">
        <v>4</v>
      </c>
      <c r="AQ43" s="120">
        <v>4</v>
      </c>
      <c r="AR43" s="120">
        <v>4</v>
      </c>
      <c r="AS43" s="120">
        <v>4</v>
      </c>
      <c r="AT43" s="120">
        <v>4</v>
      </c>
      <c r="AU43" s="120">
        <v>4</v>
      </c>
      <c r="AV43" s="120">
        <v>4</v>
      </c>
      <c r="AW43" s="120">
        <v>4</v>
      </c>
      <c r="AX43" s="53">
        <v>2</v>
      </c>
      <c r="AY43" s="53">
        <v>3</v>
      </c>
      <c r="AZ43" s="53">
        <v>4</v>
      </c>
    </row>
    <row r="44" spans="1:52">
      <c r="A44" s="7">
        <v>43</v>
      </c>
      <c r="B44" s="7">
        <v>2</v>
      </c>
      <c r="C44" s="7" t="s">
        <v>87</v>
      </c>
      <c r="D44" s="7" t="s">
        <v>8</v>
      </c>
      <c r="E44" s="7" t="s">
        <v>106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0</v>
      </c>
      <c r="M44" s="7">
        <v>0</v>
      </c>
      <c r="N44" s="7">
        <v>0</v>
      </c>
      <c r="O44" s="8">
        <v>5</v>
      </c>
      <c r="P44" s="8">
        <v>5</v>
      </c>
      <c r="Q44" s="8">
        <v>5</v>
      </c>
      <c r="R44" s="9">
        <v>5</v>
      </c>
      <c r="S44" s="9">
        <v>5</v>
      </c>
      <c r="T44" s="10">
        <v>5</v>
      </c>
      <c r="U44" s="10">
        <v>5</v>
      </c>
      <c r="V44" s="10">
        <v>5</v>
      </c>
      <c r="W44" s="10">
        <v>5</v>
      </c>
      <c r="X44" s="10">
        <v>5</v>
      </c>
      <c r="Y44" s="11"/>
      <c r="Z44" s="11"/>
      <c r="AA44" s="11"/>
      <c r="AB44" s="11"/>
      <c r="AC44" s="12"/>
      <c r="AD44" s="12"/>
      <c r="AE44" s="105">
        <v>1</v>
      </c>
      <c r="AF44" s="105">
        <v>1</v>
      </c>
      <c r="AG44" s="105">
        <v>1</v>
      </c>
      <c r="AH44" s="109">
        <v>4</v>
      </c>
      <c r="AI44" s="109">
        <v>5</v>
      </c>
      <c r="AJ44" s="109">
        <v>5</v>
      </c>
      <c r="AK44" s="109">
        <v>4</v>
      </c>
      <c r="AL44" s="50">
        <v>4</v>
      </c>
      <c r="AM44" s="50">
        <v>4</v>
      </c>
      <c r="AN44" s="50">
        <v>4</v>
      </c>
      <c r="AO44" s="50">
        <v>3</v>
      </c>
      <c r="AP44" s="50">
        <v>4</v>
      </c>
      <c r="AQ44" s="120">
        <v>3</v>
      </c>
      <c r="AR44" s="120">
        <v>3</v>
      </c>
      <c r="AS44" s="120">
        <v>3</v>
      </c>
      <c r="AT44" s="120">
        <v>4</v>
      </c>
      <c r="AU44" s="120">
        <v>4</v>
      </c>
      <c r="AV44" s="120">
        <v>4</v>
      </c>
      <c r="AW44" s="120">
        <v>3</v>
      </c>
      <c r="AX44" s="53">
        <v>1</v>
      </c>
      <c r="AY44" s="53">
        <v>4</v>
      </c>
      <c r="AZ44" s="53">
        <v>3</v>
      </c>
    </row>
    <row r="45" spans="1:52">
      <c r="A45" s="7">
        <v>44</v>
      </c>
      <c r="B45" s="7">
        <v>2</v>
      </c>
      <c r="C45" s="7" t="s">
        <v>87</v>
      </c>
      <c r="D45" s="7" t="s">
        <v>8</v>
      </c>
      <c r="E45" s="7" t="s">
        <v>106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8">
        <v>5</v>
      </c>
      <c r="P45" s="8">
        <v>5</v>
      </c>
      <c r="Q45" s="8">
        <v>5</v>
      </c>
      <c r="R45" s="9">
        <v>5</v>
      </c>
      <c r="S45" s="9">
        <v>5</v>
      </c>
      <c r="T45" s="10">
        <v>5</v>
      </c>
      <c r="U45" s="10">
        <v>2</v>
      </c>
      <c r="V45" s="10">
        <v>5</v>
      </c>
      <c r="W45" s="10">
        <v>5</v>
      </c>
      <c r="X45" s="10">
        <v>5</v>
      </c>
      <c r="Y45" s="11"/>
      <c r="Z45" s="11"/>
      <c r="AA45" s="11"/>
      <c r="AB45" s="11"/>
      <c r="AC45" s="12"/>
      <c r="AD45" s="12"/>
      <c r="AE45" s="105">
        <v>2</v>
      </c>
      <c r="AF45" s="105">
        <v>2</v>
      </c>
      <c r="AG45" s="105">
        <v>2</v>
      </c>
      <c r="AH45" s="109">
        <v>3</v>
      </c>
      <c r="AI45" s="109">
        <v>4</v>
      </c>
      <c r="AJ45" s="109">
        <v>4</v>
      </c>
      <c r="AK45" s="109">
        <v>4</v>
      </c>
      <c r="AL45" s="50">
        <v>4</v>
      </c>
      <c r="AM45" s="50">
        <v>4</v>
      </c>
      <c r="AN45" s="50">
        <v>4</v>
      </c>
      <c r="AO45" s="50">
        <v>4</v>
      </c>
      <c r="AP45" s="50">
        <v>4</v>
      </c>
      <c r="AQ45" s="120">
        <v>3</v>
      </c>
      <c r="AR45" s="120">
        <v>3</v>
      </c>
      <c r="AS45" s="120">
        <v>3</v>
      </c>
      <c r="AT45" s="120">
        <v>4</v>
      </c>
      <c r="AU45" s="120">
        <v>4</v>
      </c>
      <c r="AV45" s="120">
        <v>4</v>
      </c>
      <c r="AW45" s="120">
        <v>3</v>
      </c>
      <c r="AX45" s="53">
        <v>2</v>
      </c>
      <c r="AY45" s="53">
        <v>4</v>
      </c>
      <c r="AZ45" s="53">
        <v>3</v>
      </c>
    </row>
    <row r="46" spans="1:52">
      <c r="A46" s="7">
        <v>45</v>
      </c>
      <c r="B46" s="7">
        <v>2</v>
      </c>
      <c r="C46" s="7" t="s">
        <v>87</v>
      </c>
      <c r="D46" s="7" t="s">
        <v>8</v>
      </c>
      <c r="E46" s="7" t="s">
        <v>106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>
        <v>5</v>
      </c>
      <c r="P46" s="8">
        <v>5</v>
      </c>
      <c r="Q46" s="8">
        <v>5</v>
      </c>
      <c r="R46" s="9">
        <v>5</v>
      </c>
      <c r="S46" s="9">
        <v>5</v>
      </c>
      <c r="T46" s="10">
        <v>5</v>
      </c>
      <c r="U46" s="10">
        <v>5</v>
      </c>
      <c r="V46" s="10">
        <v>4</v>
      </c>
      <c r="W46" s="10">
        <v>4</v>
      </c>
      <c r="X46" s="10">
        <v>5</v>
      </c>
      <c r="Y46" s="11"/>
      <c r="Z46" s="11"/>
      <c r="AA46" s="11"/>
      <c r="AB46" s="11"/>
      <c r="AC46" s="12"/>
      <c r="AD46" s="12"/>
      <c r="AE46" s="105">
        <v>1</v>
      </c>
      <c r="AF46" s="105">
        <v>1</v>
      </c>
      <c r="AG46" s="105">
        <v>1</v>
      </c>
      <c r="AH46" s="109">
        <v>1</v>
      </c>
      <c r="AI46" s="109">
        <v>4</v>
      </c>
      <c r="AJ46" s="109">
        <v>4</v>
      </c>
      <c r="AK46" s="109">
        <v>5</v>
      </c>
      <c r="AL46" s="50">
        <v>4</v>
      </c>
      <c r="AM46" s="50">
        <v>4</v>
      </c>
      <c r="AN46" s="50">
        <v>5</v>
      </c>
      <c r="AO46" s="50">
        <v>4</v>
      </c>
      <c r="AP46" s="50">
        <v>4</v>
      </c>
      <c r="AQ46" s="120">
        <v>3</v>
      </c>
      <c r="AR46" s="120">
        <v>4</v>
      </c>
      <c r="AS46" s="120">
        <v>3</v>
      </c>
      <c r="AT46" s="120">
        <v>3</v>
      </c>
      <c r="AU46" s="120">
        <v>4</v>
      </c>
      <c r="AV46" s="120">
        <v>4</v>
      </c>
      <c r="AW46" s="120">
        <v>4</v>
      </c>
      <c r="AX46" s="53">
        <v>3</v>
      </c>
      <c r="AY46" s="53">
        <v>4</v>
      </c>
      <c r="AZ46" s="53">
        <v>3</v>
      </c>
    </row>
    <row r="47" spans="1:52">
      <c r="A47" s="7">
        <v>46</v>
      </c>
      <c r="B47" s="7">
        <v>2</v>
      </c>
      <c r="C47" s="7" t="s">
        <v>87</v>
      </c>
      <c r="D47" s="7" t="s">
        <v>8</v>
      </c>
      <c r="E47" s="7" t="s">
        <v>106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0</v>
      </c>
      <c r="N47" s="7">
        <v>0</v>
      </c>
      <c r="O47" s="8">
        <v>5</v>
      </c>
      <c r="P47" s="8">
        <v>3</v>
      </c>
      <c r="Q47" s="8">
        <v>4</v>
      </c>
      <c r="R47" s="9">
        <v>4</v>
      </c>
      <c r="S47" s="9">
        <v>4</v>
      </c>
      <c r="T47" s="10">
        <v>4</v>
      </c>
      <c r="U47" s="10">
        <v>3</v>
      </c>
      <c r="V47" s="10">
        <v>4</v>
      </c>
      <c r="W47" s="10">
        <v>4</v>
      </c>
      <c r="X47" s="10">
        <v>4</v>
      </c>
      <c r="Y47" s="11"/>
      <c r="Z47" s="11"/>
      <c r="AA47" s="11"/>
      <c r="AB47" s="11"/>
      <c r="AC47" s="12"/>
      <c r="AD47" s="12"/>
      <c r="AE47" s="105">
        <v>3</v>
      </c>
      <c r="AF47" s="105">
        <v>3</v>
      </c>
      <c r="AG47" s="105">
        <v>3</v>
      </c>
      <c r="AH47" s="109">
        <v>4</v>
      </c>
      <c r="AI47" s="109">
        <v>4</v>
      </c>
      <c r="AJ47" s="109">
        <v>4</v>
      </c>
      <c r="AK47" s="109">
        <v>4</v>
      </c>
      <c r="AL47" s="50">
        <v>4</v>
      </c>
      <c r="AM47" s="50">
        <v>4</v>
      </c>
      <c r="AN47" s="50">
        <v>4</v>
      </c>
      <c r="AO47" s="50">
        <v>3</v>
      </c>
      <c r="AP47" s="50">
        <v>4</v>
      </c>
      <c r="AQ47" s="120">
        <v>4</v>
      </c>
      <c r="AR47" s="120">
        <v>3</v>
      </c>
      <c r="AS47" s="120">
        <v>4</v>
      </c>
      <c r="AT47" s="120">
        <v>4</v>
      </c>
      <c r="AU47" s="120">
        <v>4</v>
      </c>
      <c r="AV47" s="120">
        <v>4</v>
      </c>
      <c r="AW47" s="120">
        <v>4</v>
      </c>
      <c r="AX47" s="53">
        <v>4</v>
      </c>
      <c r="AY47" s="53">
        <v>4</v>
      </c>
      <c r="AZ47" s="53">
        <v>3</v>
      </c>
    </row>
    <row r="48" spans="1:52">
      <c r="A48" s="7">
        <v>47</v>
      </c>
      <c r="B48" s="7">
        <v>3</v>
      </c>
      <c r="C48" s="7" t="s">
        <v>87</v>
      </c>
      <c r="D48" s="7" t="s">
        <v>54</v>
      </c>
      <c r="E48" s="7" t="s">
        <v>58</v>
      </c>
      <c r="F48" s="7">
        <v>1</v>
      </c>
      <c r="G48" s="7">
        <v>0</v>
      </c>
      <c r="H48" s="7">
        <v>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8">
        <v>4</v>
      </c>
      <c r="P48" s="8">
        <v>4</v>
      </c>
      <c r="Q48" s="8">
        <v>5</v>
      </c>
      <c r="R48" s="9">
        <v>5</v>
      </c>
      <c r="S48" s="9">
        <v>5</v>
      </c>
      <c r="T48" s="10">
        <v>4</v>
      </c>
      <c r="U48" s="10">
        <v>4</v>
      </c>
      <c r="V48" s="10">
        <v>4</v>
      </c>
      <c r="W48" s="10">
        <v>4</v>
      </c>
      <c r="X48" s="10">
        <v>4</v>
      </c>
      <c r="Y48" s="11"/>
      <c r="Z48" s="11"/>
      <c r="AA48" s="11"/>
      <c r="AB48" s="11"/>
      <c r="AC48" s="12"/>
      <c r="AD48" s="12"/>
      <c r="AE48" s="105">
        <v>2</v>
      </c>
      <c r="AF48" s="105">
        <v>2</v>
      </c>
      <c r="AG48" s="105">
        <v>2</v>
      </c>
      <c r="AH48" s="109">
        <v>2</v>
      </c>
      <c r="AI48" s="109">
        <v>4</v>
      </c>
      <c r="AJ48" s="109">
        <v>5</v>
      </c>
      <c r="AK48" s="109">
        <v>4</v>
      </c>
      <c r="AL48" s="50">
        <v>4</v>
      </c>
      <c r="AM48" s="50">
        <v>4</v>
      </c>
      <c r="AN48" s="50">
        <v>5</v>
      </c>
      <c r="AO48" s="50">
        <v>5</v>
      </c>
      <c r="AP48" s="50">
        <v>5</v>
      </c>
      <c r="AQ48" s="120">
        <v>3</v>
      </c>
      <c r="AR48" s="120">
        <v>3</v>
      </c>
      <c r="AS48" s="120">
        <v>3</v>
      </c>
      <c r="AT48" s="120">
        <v>4</v>
      </c>
      <c r="AU48" s="120">
        <v>4</v>
      </c>
      <c r="AV48" s="120">
        <v>4</v>
      </c>
      <c r="AW48" s="120">
        <v>5</v>
      </c>
      <c r="AX48" s="53">
        <v>3</v>
      </c>
      <c r="AY48" s="53">
        <v>4</v>
      </c>
      <c r="AZ48" s="53">
        <v>5</v>
      </c>
    </row>
    <row r="49" spans="1:52">
      <c r="A49" s="7">
        <v>48</v>
      </c>
      <c r="B49" s="7">
        <v>2</v>
      </c>
      <c r="C49" s="7" t="s">
        <v>87</v>
      </c>
      <c r="D49" s="7" t="s">
        <v>8</v>
      </c>
      <c r="E49" s="7" t="s">
        <v>63</v>
      </c>
      <c r="F49" s="7">
        <v>1</v>
      </c>
      <c r="G49" s="7">
        <v>0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8">
        <v>5</v>
      </c>
      <c r="P49" s="8">
        <v>5</v>
      </c>
      <c r="Q49" s="8">
        <v>5</v>
      </c>
      <c r="R49" s="9">
        <v>5</v>
      </c>
      <c r="S49" s="9">
        <v>5</v>
      </c>
      <c r="T49" s="10">
        <v>4</v>
      </c>
      <c r="U49" s="10">
        <v>3</v>
      </c>
      <c r="V49" s="10">
        <v>5</v>
      </c>
      <c r="W49" s="10">
        <v>5</v>
      </c>
      <c r="X49" s="10">
        <v>5</v>
      </c>
      <c r="Y49" s="11"/>
      <c r="Z49" s="11"/>
      <c r="AA49" s="11"/>
      <c r="AB49" s="11"/>
      <c r="AC49" s="12"/>
      <c r="AD49" s="12"/>
      <c r="AE49" s="105">
        <v>1</v>
      </c>
      <c r="AF49" s="105">
        <v>1</v>
      </c>
      <c r="AG49" s="105">
        <v>1</v>
      </c>
      <c r="AH49" s="109">
        <v>3</v>
      </c>
      <c r="AI49" s="109">
        <v>4</v>
      </c>
      <c r="AJ49" s="109">
        <v>4</v>
      </c>
      <c r="AK49" s="109">
        <v>4</v>
      </c>
      <c r="AL49" s="50">
        <v>4</v>
      </c>
      <c r="AM49" s="50">
        <v>5</v>
      </c>
      <c r="AN49" s="50">
        <v>5</v>
      </c>
      <c r="AO49" s="50">
        <v>5</v>
      </c>
      <c r="AP49" s="50">
        <v>4</v>
      </c>
      <c r="AQ49" s="120">
        <v>4</v>
      </c>
      <c r="AR49" s="120">
        <v>4</v>
      </c>
      <c r="AS49" s="120">
        <v>4</v>
      </c>
      <c r="AT49" s="120">
        <v>5</v>
      </c>
      <c r="AU49" s="120">
        <v>5</v>
      </c>
      <c r="AV49" s="120">
        <v>5</v>
      </c>
      <c r="AW49" s="120">
        <v>5</v>
      </c>
      <c r="AX49" s="53">
        <v>3</v>
      </c>
      <c r="AY49" s="53">
        <v>5</v>
      </c>
      <c r="AZ49" s="53">
        <v>5</v>
      </c>
    </row>
    <row r="50" spans="1:52">
      <c r="A50" s="7">
        <v>49</v>
      </c>
      <c r="B50" s="7">
        <v>2</v>
      </c>
      <c r="C50" s="7" t="s">
        <v>87</v>
      </c>
      <c r="D50" s="7" t="s">
        <v>8</v>
      </c>
      <c r="E50" s="7" t="s">
        <v>91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8">
        <v>4</v>
      </c>
      <c r="P50" s="8">
        <v>4</v>
      </c>
      <c r="Q50" s="8">
        <v>4</v>
      </c>
      <c r="R50" s="9">
        <v>4</v>
      </c>
      <c r="S50" s="9">
        <v>3</v>
      </c>
      <c r="T50" s="10">
        <v>4</v>
      </c>
      <c r="U50" s="10">
        <v>4</v>
      </c>
      <c r="V50" s="10">
        <v>4</v>
      </c>
      <c r="W50" s="10">
        <v>4</v>
      </c>
      <c r="X50" s="10">
        <v>4</v>
      </c>
      <c r="Y50" s="11"/>
      <c r="Z50" s="11"/>
      <c r="AA50" s="11"/>
      <c r="AB50" s="11"/>
      <c r="AC50" s="12"/>
      <c r="AD50" s="12"/>
      <c r="AE50" s="105">
        <v>4</v>
      </c>
      <c r="AF50" s="105">
        <v>4</v>
      </c>
      <c r="AG50" s="105">
        <v>4</v>
      </c>
      <c r="AH50" s="109">
        <v>3</v>
      </c>
      <c r="AI50" s="109">
        <v>4</v>
      </c>
      <c r="AJ50" s="109">
        <v>4</v>
      </c>
      <c r="AK50" s="109">
        <v>4</v>
      </c>
      <c r="AL50" s="50">
        <v>4</v>
      </c>
      <c r="AM50" s="50">
        <v>4</v>
      </c>
      <c r="AN50" s="50">
        <v>4</v>
      </c>
      <c r="AO50" s="50">
        <v>4</v>
      </c>
      <c r="AP50" s="50">
        <v>4</v>
      </c>
      <c r="AQ50" s="120">
        <v>4</v>
      </c>
      <c r="AR50" s="120">
        <v>3</v>
      </c>
      <c r="AS50" s="120">
        <v>3</v>
      </c>
      <c r="AT50" s="120">
        <v>3</v>
      </c>
      <c r="AU50" s="120">
        <v>3</v>
      </c>
      <c r="AV50" s="120">
        <v>4</v>
      </c>
      <c r="AW50" s="120">
        <v>4</v>
      </c>
      <c r="AX50" s="53">
        <v>4</v>
      </c>
      <c r="AY50" s="53">
        <v>4</v>
      </c>
      <c r="AZ50" s="53">
        <v>4</v>
      </c>
    </row>
    <row r="51" spans="1:52">
      <c r="A51" s="7">
        <v>50</v>
      </c>
      <c r="B51" s="7">
        <v>2</v>
      </c>
      <c r="C51" s="7" t="s">
        <v>87</v>
      </c>
      <c r="D51" s="7" t="s">
        <v>8</v>
      </c>
      <c r="E51" s="7" t="s">
        <v>91</v>
      </c>
      <c r="F51" s="7">
        <v>1</v>
      </c>
      <c r="G51" s="7">
        <v>0</v>
      </c>
      <c r="H51" s="7">
        <v>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8">
        <v>4</v>
      </c>
      <c r="P51" s="8">
        <v>4</v>
      </c>
      <c r="Q51" s="8">
        <v>4</v>
      </c>
      <c r="R51" s="9">
        <v>4</v>
      </c>
      <c r="S51" s="9">
        <v>3</v>
      </c>
      <c r="T51" s="10">
        <v>4</v>
      </c>
      <c r="U51" s="10">
        <v>3</v>
      </c>
      <c r="V51" s="10">
        <v>3</v>
      </c>
      <c r="W51" s="10">
        <v>4</v>
      </c>
      <c r="X51" s="10">
        <v>4</v>
      </c>
      <c r="Y51" s="11"/>
      <c r="Z51" s="11"/>
      <c r="AA51" s="11"/>
      <c r="AB51" s="11"/>
      <c r="AC51" s="12"/>
      <c r="AD51" s="12"/>
      <c r="AE51" s="105">
        <v>2</v>
      </c>
      <c r="AF51" s="105">
        <v>3</v>
      </c>
      <c r="AG51" s="105">
        <v>3</v>
      </c>
      <c r="AH51" s="109">
        <v>2</v>
      </c>
      <c r="AI51" s="109">
        <v>4</v>
      </c>
      <c r="AJ51" s="109">
        <v>4</v>
      </c>
      <c r="AK51" s="109">
        <v>4</v>
      </c>
      <c r="AL51" s="50">
        <v>4</v>
      </c>
      <c r="AM51" s="50">
        <v>4</v>
      </c>
      <c r="AN51" s="50">
        <v>4</v>
      </c>
      <c r="AO51" s="50">
        <v>4</v>
      </c>
      <c r="AP51" s="50">
        <v>4</v>
      </c>
      <c r="AQ51" s="120">
        <v>3</v>
      </c>
      <c r="AR51" s="120">
        <v>3</v>
      </c>
      <c r="AS51" s="120">
        <v>3</v>
      </c>
      <c r="AT51" s="120">
        <v>4</v>
      </c>
      <c r="AU51" s="120">
        <v>4</v>
      </c>
      <c r="AV51" s="120">
        <v>4</v>
      </c>
      <c r="AW51" s="120">
        <v>4</v>
      </c>
      <c r="AX51" s="53">
        <v>4</v>
      </c>
      <c r="AY51" s="53">
        <v>3</v>
      </c>
      <c r="AZ51" s="53">
        <v>4</v>
      </c>
    </row>
    <row r="52" spans="1:52" ht="37.5">
      <c r="A52" s="7">
        <v>51</v>
      </c>
      <c r="B52" s="7">
        <v>2</v>
      </c>
      <c r="C52" s="7" t="s">
        <v>87</v>
      </c>
      <c r="D52" s="7" t="s">
        <v>8</v>
      </c>
      <c r="E52" s="7" t="s">
        <v>57</v>
      </c>
      <c r="F52" s="7">
        <v>0</v>
      </c>
      <c r="G52" s="7">
        <v>0</v>
      </c>
      <c r="H52" s="7">
        <v>0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8">
        <v>5</v>
      </c>
      <c r="P52" s="8">
        <v>5</v>
      </c>
      <c r="Q52" s="8">
        <v>5</v>
      </c>
      <c r="R52" s="9">
        <v>5</v>
      </c>
      <c r="S52" s="9">
        <v>5</v>
      </c>
      <c r="T52" s="10">
        <v>5</v>
      </c>
      <c r="U52" s="10">
        <v>5</v>
      </c>
      <c r="V52" s="10">
        <v>5</v>
      </c>
      <c r="W52" s="10">
        <v>5</v>
      </c>
      <c r="X52" s="10">
        <v>5</v>
      </c>
      <c r="Y52" s="11"/>
      <c r="Z52" s="11"/>
      <c r="AA52" s="11"/>
      <c r="AB52" s="11"/>
      <c r="AC52" s="12"/>
      <c r="AD52" s="12"/>
      <c r="AE52" s="105">
        <v>3</v>
      </c>
      <c r="AF52" s="105">
        <v>3</v>
      </c>
      <c r="AG52" s="105">
        <v>3</v>
      </c>
      <c r="AH52" s="109">
        <v>2</v>
      </c>
      <c r="AI52" s="109">
        <v>4</v>
      </c>
      <c r="AJ52" s="109">
        <v>4</v>
      </c>
      <c r="AK52" s="109">
        <v>4</v>
      </c>
      <c r="AL52" s="50">
        <v>4</v>
      </c>
      <c r="AM52" s="50">
        <v>4</v>
      </c>
      <c r="AN52" s="50">
        <v>4</v>
      </c>
      <c r="AO52" s="50">
        <v>4</v>
      </c>
      <c r="AP52" s="50">
        <v>4</v>
      </c>
      <c r="AQ52" s="120">
        <v>5</v>
      </c>
      <c r="AR52" s="120">
        <v>4</v>
      </c>
      <c r="AS52" s="120">
        <v>5</v>
      </c>
      <c r="AT52" s="120">
        <v>4</v>
      </c>
      <c r="AU52" s="120">
        <v>5</v>
      </c>
      <c r="AV52" s="120">
        <v>4</v>
      </c>
      <c r="AW52" s="120">
        <v>4</v>
      </c>
      <c r="AX52" s="53">
        <v>4</v>
      </c>
      <c r="AY52" s="53">
        <v>4</v>
      </c>
      <c r="AZ52" s="53">
        <v>5</v>
      </c>
    </row>
    <row r="53" spans="1:52">
      <c r="A53" s="7">
        <v>52</v>
      </c>
      <c r="B53" s="7">
        <v>2</v>
      </c>
      <c r="C53" s="7" t="s">
        <v>87</v>
      </c>
      <c r="D53" s="7" t="s">
        <v>8</v>
      </c>
      <c r="E53" s="7" t="s">
        <v>63</v>
      </c>
      <c r="F53" s="7">
        <v>0</v>
      </c>
      <c r="G53" s="7">
        <v>0</v>
      </c>
      <c r="H53" s="7">
        <v>1</v>
      </c>
      <c r="I53" s="7">
        <v>1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8">
        <v>5</v>
      </c>
      <c r="P53" s="8">
        <v>5</v>
      </c>
      <c r="Q53" s="8">
        <v>5</v>
      </c>
      <c r="R53" s="9">
        <v>5</v>
      </c>
      <c r="S53" s="9">
        <v>5</v>
      </c>
      <c r="T53" s="10">
        <v>5</v>
      </c>
      <c r="U53" s="10">
        <v>5</v>
      </c>
      <c r="V53" s="10">
        <v>5</v>
      </c>
      <c r="W53" s="10">
        <v>5</v>
      </c>
      <c r="X53" s="10">
        <v>5</v>
      </c>
      <c r="Y53" s="11"/>
      <c r="Z53" s="11"/>
      <c r="AA53" s="11"/>
      <c r="AB53" s="11"/>
      <c r="AC53" s="12"/>
      <c r="AD53" s="12"/>
      <c r="AE53" s="105">
        <v>5</v>
      </c>
      <c r="AF53" s="105">
        <v>5</v>
      </c>
      <c r="AG53" s="105">
        <v>5</v>
      </c>
      <c r="AH53" s="109">
        <v>5</v>
      </c>
      <c r="AI53" s="109">
        <v>5</v>
      </c>
      <c r="AJ53" s="109">
        <v>5</v>
      </c>
      <c r="AK53" s="109">
        <v>5</v>
      </c>
      <c r="AL53" s="50">
        <v>5</v>
      </c>
      <c r="AM53" s="50">
        <v>5</v>
      </c>
      <c r="AN53" s="50">
        <v>5</v>
      </c>
      <c r="AO53" s="50">
        <v>5</v>
      </c>
      <c r="AP53" s="50">
        <v>5</v>
      </c>
      <c r="AQ53" s="120">
        <v>5</v>
      </c>
      <c r="AR53" s="120">
        <v>5</v>
      </c>
      <c r="AS53" s="120">
        <v>5</v>
      </c>
      <c r="AT53" s="120">
        <v>5</v>
      </c>
      <c r="AU53" s="120">
        <v>5</v>
      </c>
      <c r="AV53" s="120">
        <v>5</v>
      </c>
      <c r="AW53" s="120">
        <v>5</v>
      </c>
      <c r="AX53" s="53">
        <v>5</v>
      </c>
      <c r="AY53" s="53">
        <v>5</v>
      </c>
      <c r="AZ53" s="53">
        <v>5</v>
      </c>
    </row>
    <row r="54" spans="1:52">
      <c r="A54" s="7">
        <v>53</v>
      </c>
      <c r="B54" s="7">
        <v>2</v>
      </c>
      <c r="C54" s="7" t="s">
        <v>87</v>
      </c>
      <c r="D54" s="7" t="s">
        <v>8</v>
      </c>
      <c r="E54" s="7" t="s">
        <v>63</v>
      </c>
      <c r="F54" s="7">
        <v>0</v>
      </c>
      <c r="G54" s="7">
        <v>0</v>
      </c>
      <c r="H54" s="7">
        <v>1</v>
      </c>
      <c r="I54" s="7">
        <v>1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8">
        <v>5</v>
      </c>
      <c r="P54" s="8">
        <v>5</v>
      </c>
      <c r="Q54" s="8">
        <v>3</v>
      </c>
      <c r="R54" s="9">
        <v>5</v>
      </c>
      <c r="S54" s="9">
        <v>5</v>
      </c>
      <c r="T54" s="10">
        <v>4</v>
      </c>
      <c r="U54" s="10">
        <v>4</v>
      </c>
      <c r="V54" s="10">
        <v>4</v>
      </c>
      <c r="W54" s="10">
        <v>4</v>
      </c>
      <c r="X54" s="10">
        <v>4</v>
      </c>
      <c r="Y54" s="11"/>
      <c r="Z54" s="11"/>
      <c r="AA54" s="11"/>
      <c r="AB54" s="11"/>
      <c r="AC54" s="12"/>
      <c r="AD54" s="12"/>
      <c r="AE54" s="105">
        <v>4</v>
      </c>
      <c r="AF54" s="105">
        <v>4</v>
      </c>
      <c r="AG54" s="105">
        <v>4</v>
      </c>
      <c r="AH54" s="109">
        <v>4</v>
      </c>
      <c r="AI54" s="109">
        <v>4</v>
      </c>
      <c r="AJ54" s="109">
        <v>4</v>
      </c>
      <c r="AK54" s="109">
        <v>4</v>
      </c>
      <c r="AL54" s="50">
        <v>4</v>
      </c>
      <c r="AM54" s="50">
        <v>4</v>
      </c>
      <c r="AN54" s="50">
        <v>4</v>
      </c>
      <c r="AO54" s="50">
        <v>4</v>
      </c>
      <c r="AP54" s="50">
        <v>4</v>
      </c>
      <c r="AQ54" s="120">
        <v>4</v>
      </c>
      <c r="AR54" s="120">
        <v>4</v>
      </c>
      <c r="AS54" s="120">
        <v>4</v>
      </c>
      <c r="AT54" s="120">
        <v>4</v>
      </c>
      <c r="AU54" s="120">
        <v>5</v>
      </c>
      <c r="AV54" s="120">
        <v>5</v>
      </c>
      <c r="AW54" s="120">
        <v>5</v>
      </c>
      <c r="AX54" s="53">
        <v>4</v>
      </c>
      <c r="AY54" s="53">
        <v>4</v>
      </c>
      <c r="AZ54" s="53">
        <v>4</v>
      </c>
    </row>
    <row r="55" spans="1:52">
      <c r="A55" s="7">
        <v>54</v>
      </c>
      <c r="B55" s="7">
        <v>2</v>
      </c>
      <c r="C55" s="7" t="s">
        <v>87</v>
      </c>
      <c r="D55" s="7" t="s">
        <v>8</v>
      </c>
      <c r="E55" s="7" t="s">
        <v>63</v>
      </c>
      <c r="F55" s="7">
        <v>0</v>
      </c>
      <c r="G55" s="7">
        <v>0</v>
      </c>
      <c r="H55" s="7">
        <v>1</v>
      </c>
      <c r="I55" s="7">
        <v>0</v>
      </c>
      <c r="J55" s="7">
        <v>1</v>
      </c>
      <c r="K55" s="7">
        <v>0</v>
      </c>
      <c r="L55" s="7">
        <v>0</v>
      </c>
      <c r="M55" s="7">
        <v>0</v>
      </c>
      <c r="N55" s="7">
        <v>0</v>
      </c>
      <c r="O55" s="8">
        <v>4</v>
      </c>
      <c r="P55" s="8">
        <v>4</v>
      </c>
      <c r="Q55" s="8">
        <v>4</v>
      </c>
      <c r="R55" s="9">
        <v>5</v>
      </c>
      <c r="S55" s="9">
        <v>5</v>
      </c>
      <c r="T55" s="10">
        <v>5</v>
      </c>
      <c r="U55" s="10">
        <v>4</v>
      </c>
      <c r="V55" s="10">
        <v>4</v>
      </c>
      <c r="W55" s="10">
        <v>5</v>
      </c>
      <c r="X55" s="10">
        <v>5</v>
      </c>
      <c r="Y55" s="11"/>
      <c r="Z55" s="11"/>
      <c r="AA55" s="11"/>
      <c r="AB55" s="11"/>
      <c r="AC55" s="12"/>
      <c r="AD55" s="12"/>
      <c r="AE55" s="105">
        <v>4</v>
      </c>
      <c r="AF55" s="105">
        <v>2</v>
      </c>
      <c r="AG55" s="105">
        <v>2</v>
      </c>
      <c r="AH55" s="109">
        <v>3</v>
      </c>
      <c r="AI55" s="109">
        <v>3</v>
      </c>
      <c r="AJ55" s="109">
        <v>3</v>
      </c>
      <c r="AK55" s="109">
        <v>3</v>
      </c>
      <c r="AL55" s="50">
        <v>3</v>
      </c>
      <c r="AM55" s="50">
        <v>3</v>
      </c>
      <c r="AN55" s="50">
        <v>3</v>
      </c>
      <c r="AO55" s="50">
        <v>3</v>
      </c>
      <c r="AP55" s="50">
        <v>3</v>
      </c>
      <c r="AQ55" s="120">
        <v>3</v>
      </c>
      <c r="AR55" s="120">
        <v>3</v>
      </c>
      <c r="AS55" s="120">
        <v>3</v>
      </c>
      <c r="AT55" s="120">
        <v>4</v>
      </c>
      <c r="AU55" s="120">
        <v>4</v>
      </c>
      <c r="AV55" s="120">
        <v>4</v>
      </c>
      <c r="AW55" s="120">
        <v>4</v>
      </c>
      <c r="AX55" s="53">
        <v>2</v>
      </c>
      <c r="AY55" s="53">
        <v>3</v>
      </c>
      <c r="AZ55" s="53">
        <v>3</v>
      </c>
    </row>
    <row r="56" spans="1:52">
      <c r="A56" s="7">
        <v>55</v>
      </c>
      <c r="B56" s="7">
        <v>2</v>
      </c>
      <c r="C56" s="7" t="s">
        <v>87</v>
      </c>
      <c r="D56" s="7" t="s">
        <v>8</v>
      </c>
      <c r="E56" s="7" t="s">
        <v>63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0</v>
      </c>
      <c r="M56" s="7">
        <v>0</v>
      </c>
      <c r="N56" s="7">
        <v>0</v>
      </c>
      <c r="O56" s="8">
        <v>4</v>
      </c>
      <c r="P56" s="8">
        <v>4</v>
      </c>
      <c r="Q56" s="8">
        <v>4</v>
      </c>
      <c r="R56" s="9">
        <v>4</v>
      </c>
      <c r="S56" s="9">
        <v>4</v>
      </c>
      <c r="T56" s="10">
        <v>4</v>
      </c>
      <c r="U56" s="10">
        <v>4</v>
      </c>
      <c r="V56" s="10">
        <v>4</v>
      </c>
      <c r="W56" s="10">
        <v>4</v>
      </c>
      <c r="X56" s="10">
        <v>4</v>
      </c>
      <c r="Y56" s="11"/>
      <c r="Z56" s="11"/>
      <c r="AA56" s="11"/>
      <c r="AB56" s="11"/>
      <c r="AC56" s="12"/>
      <c r="AD56" s="12"/>
      <c r="AE56" s="105">
        <v>2</v>
      </c>
      <c r="AF56" s="105">
        <v>2</v>
      </c>
      <c r="AG56" s="105">
        <v>2</v>
      </c>
      <c r="AH56" s="109">
        <v>4</v>
      </c>
      <c r="AI56" s="109">
        <v>5</v>
      </c>
      <c r="AJ56" s="109">
        <v>5</v>
      </c>
      <c r="AK56" s="109">
        <v>5</v>
      </c>
      <c r="AL56" s="50">
        <v>4</v>
      </c>
      <c r="AM56" s="50">
        <v>4</v>
      </c>
      <c r="AN56" s="50">
        <v>4</v>
      </c>
      <c r="AO56" s="50">
        <v>4</v>
      </c>
      <c r="AP56" s="50">
        <v>4</v>
      </c>
      <c r="AQ56" s="120">
        <v>3</v>
      </c>
      <c r="AR56" s="120">
        <v>3</v>
      </c>
      <c r="AS56" s="120">
        <v>3</v>
      </c>
      <c r="AT56" s="120">
        <v>4</v>
      </c>
      <c r="AU56" s="120">
        <v>4</v>
      </c>
      <c r="AV56" s="120">
        <v>4</v>
      </c>
      <c r="AW56" s="120">
        <v>4</v>
      </c>
      <c r="AX56" s="53">
        <v>4</v>
      </c>
      <c r="AY56" s="53">
        <v>4</v>
      </c>
      <c r="AZ56" s="53">
        <v>4</v>
      </c>
    </row>
    <row r="57" spans="1:52">
      <c r="A57" s="7">
        <v>56</v>
      </c>
      <c r="B57" s="7">
        <v>2</v>
      </c>
      <c r="C57" s="7" t="s">
        <v>87</v>
      </c>
      <c r="D57" s="7" t="s">
        <v>8</v>
      </c>
      <c r="E57" s="7" t="s">
        <v>64</v>
      </c>
      <c r="F57" s="7">
        <v>1</v>
      </c>
      <c r="G57" s="7">
        <v>0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8">
        <v>5</v>
      </c>
      <c r="P57" s="8">
        <v>5</v>
      </c>
      <c r="Q57" s="8">
        <v>5</v>
      </c>
      <c r="R57" s="9">
        <v>5</v>
      </c>
      <c r="S57" s="9">
        <v>5</v>
      </c>
      <c r="T57" s="10">
        <v>5</v>
      </c>
      <c r="U57" s="10">
        <v>5</v>
      </c>
      <c r="V57" s="10">
        <v>5</v>
      </c>
      <c r="W57" s="10">
        <v>5</v>
      </c>
      <c r="X57" s="10">
        <v>5</v>
      </c>
      <c r="Y57" s="11"/>
      <c r="Z57" s="11"/>
      <c r="AA57" s="11"/>
      <c r="AB57" s="11"/>
      <c r="AC57" s="12"/>
      <c r="AD57" s="12"/>
      <c r="AE57" s="105">
        <v>1</v>
      </c>
      <c r="AF57" s="105">
        <v>2</v>
      </c>
      <c r="AG57" s="105">
        <v>1</v>
      </c>
      <c r="AH57" s="109">
        <v>3</v>
      </c>
      <c r="AI57" s="109">
        <v>3</v>
      </c>
      <c r="AJ57" s="109">
        <v>4</v>
      </c>
      <c r="AK57" s="109">
        <v>4</v>
      </c>
      <c r="AL57" s="50">
        <v>4</v>
      </c>
      <c r="AM57" s="50">
        <v>4</v>
      </c>
      <c r="AN57" s="50">
        <v>4</v>
      </c>
      <c r="AO57" s="50">
        <v>4</v>
      </c>
      <c r="AP57" s="50">
        <v>4</v>
      </c>
      <c r="AQ57" s="120">
        <v>4</v>
      </c>
      <c r="AR57" s="120">
        <v>3</v>
      </c>
      <c r="AS57" s="120">
        <v>4</v>
      </c>
      <c r="AT57" s="120">
        <v>5</v>
      </c>
      <c r="AU57" s="120">
        <v>5</v>
      </c>
      <c r="AV57" s="120">
        <v>5</v>
      </c>
      <c r="AW57" s="120">
        <v>5</v>
      </c>
      <c r="AX57" s="53">
        <v>5</v>
      </c>
      <c r="AY57" s="53">
        <v>5</v>
      </c>
      <c r="AZ57" s="53">
        <v>5</v>
      </c>
    </row>
    <row r="58" spans="1:52">
      <c r="A58" s="7">
        <v>57</v>
      </c>
      <c r="B58" s="7">
        <v>2</v>
      </c>
      <c r="C58" s="7" t="s">
        <v>87</v>
      </c>
      <c r="D58" s="7" t="s">
        <v>8</v>
      </c>
      <c r="E58" s="7" t="s">
        <v>63</v>
      </c>
      <c r="F58" s="7">
        <v>0</v>
      </c>
      <c r="G58" s="7">
        <v>0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8">
        <v>3</v>
      </c>
      <c r="P58" s="8">
        <v>4</v>
      </c>
      <c r="Q58" s="8">
        <v>4</v>
      </c>
      <c r="R58" s="9">
        <v>4</v>
      </c>
      <c r="S58" s="9">
        <v>4</v>
      </c>
      <c r="T58" s="10">
        <v>4</v>
      </c>
      <c r="U58" s="10">
        <v>3</v>
      </c>
      <c r="V58" s="10">
        <v>2</v>
      </c>
      <c r="W58" s="10">
        <v>3</v>
      </c>
      <c r="X58" s="10">
        <v>3</v>
      </c>
      <c r="Y58" s="11"/>
      <c r="Z58" s="11"/>
      <c r="AA58" s="11"/>
      <c r="AB58" s="11"/>
      <c r="AC58" s="12"/>
      <c r="AD58" s="12"/>
      <c r="AE58" s="105">
        <v>5</v>
      </c>
      <c r="AF58" s="105">
        <v>5</v>
      </c>
      <c r="AG58" s="105">
        <v>5</v>
      </c>
      <c r="AH58" s="109">
        <v>1</v>
      </c>
      <c r="AI58" s="109">
        <v>5</v>
      </c>
      <c r="AJ58" s="109">
        <v>5</v>
      </c>
      <c r="AK58" s="109">
        <v>5</v>
      </c>
      <c r="AL58" s="50">
        <v>5</v>
      </c>
      <c r="AM58" s="50">
        <v>5</v>
      </c>
      <c r="AN58" s="50">
        <v>5</v>
      </c>
      <c r="AO58" s="50">
        <v>1</v>
      </c>
      <c r="AP58" s="50">
        <v>4</v>
      </c>
      <c r="AQ58" s="120">
        <v>5</v>
      </c>
      <c r="AR58" s="120">
        <v>5</v>
      </c>
      <c r="AS58" s="120">
        <v>5</v>
      </c>
      <c r="AT58" s="120">
        <v>5</v>
      </c>
      <c r="AU58" s="120">
        <v>5</v>
      </c>
      <c r="AV58" s="120">
        <v>5</v>
      </c>
      <c r="AW58" s="120">
        <v>5</v>
      </c>
      <c r="AX58" s="53">
        <v>5</v>
      </c>
      <c r="AY58" s="53">
        <v>5</v>
      </c>
      <c r="AZ58" s="53">
        <v>5</v>
      </c>
    </row>
    <row r="59" spans="1:52">
      <c r="A59" s="7">
        <v>58</v>
      </c>
      <c r="B59" s="7">
        <v>2</v>
      </c>
      <c r="C59" s="7" t="s">
        <v>87</v>
      </c>
      <c r="D59" s="7" t="s">
        <v>8</v>
      </c>
      <c r="E59" s="7" t="s">
        <v>64</v>
      </c>
      <c r="F59" s="7">
        <v>0</v>
      </c>
      <c r="G59" s="7">
        <v>0</v>
      </c>
      <c r="H59" s="7">
        <v>0</v>
      </c>
      <c r="I59" s="7">
        <v>1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8">
        <v>5</v>
      </c>
      <c r="P59" s="8">
        <v>4</v>
      </c>
      <c r="Q59" s="8">
        <v>4</v>
      </c>
      <c r="R59" s="9">
        <v>4</v>
      </c>
      <c r="S59" s="9">
        <v>4</v>
      </c>
      <c r="T59" s="10">
        <v>4</v>
      </c>
      <c r="U59" s="10">
        <v>2</v>
      </c>
      <c r="V59" s="10">
        <v>4</v>
      </c>
      <c r="W59" s="10">
        <v>4</v>
      </c>
      <c r="X59" s="10">
        <v>4</v>
      </c>
      <c r="Y59" s="11"/>
      <c r="Z59" s="11"/>
      <c r="AA59" s="11"/>
      <c r="AB59" s="11"/>
      <c r="AC59" s="12"/>
      <c r="AD59" s="12"/>
      <c r="AE59" s="105">
        <v>1</v>
      </c>
      <c r="AF59" s="105">
        <v>1</v>
      </c>
      <c r="AG59" s="105">
        <v>1</v>
      </c>
      <c r="AH59" s="109">
        <v>1</v>
      </c>
      <c r="AI59" s="109">
        <v>1</v>
      </c>
      <c r="AJ59" s="109">
        <v>5</v>
      </c>
      <c r="AK59" s="109">
        <v>5</v>
      </c>
      <c r="AL59" s="50">
        <v>5</v>
      </c>
      <c r="AM59" s="50">
        <v>5</v>
      </c>
      <c r="AN59" s="50">
        <v>5</v>
      </c>
      <c r="AO59" s="50">
        <v>5</v>
      </c>
      <c r="AP59" s="50">
        <v>5</v>
      </c>
      <c r="AQ59" s="120">
        <v>3</v>
      </c>
      <c r="AR59" s="120">
        <v>3</v>
      </c>
      <c r="AS59" s="120">
        <v>3</v>
      </c>
      <c r="AT59" s="120">
        <v>4</v>
      </c>
      <c r="AU59" s="120">
        <v>4</v>
      </c>
      <c r="AV59" s="120">
        <v>4</v>
      </c>
      <c r="AW59" s="120">
        <v>4</v>
      </c>
      <c r="AX59" s="53">
        <v>2</v>
      </c>
      <c r="AY59" s="53">
        <v>4</v>
      </c>
      <c r="AZ59" s="53">
        <v>3</v>
      </c>
    </row>
    <row r="60" spans="1:52">
      <c r="A60" s="7">
        <v>59</v>
      </c>
      <c r="B60" s="7">
        <v>3</v>
      </c>
      <c r="C60" s="7" t="s">
        <v>87</v>
      </c>
      <c r="D60" s="7" t="s">
        <v>54</v>
      </c>
      <c r="E60" s="7" t="s">
        <v>55</v>
      </c>
      <c r="F60" s="7">
        <v>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8">
        <v>4</v>
      </c>
      <c r="P60" s="8">
        <v>4</v>
      </c>
      <c r="Q60" s="8">
        <v>4</v>
      </c>
      <c r="R60" s="9">
        <v>4</v>
      </c>
      <c r="S60" s="9">
        <v>4</v>
      </c>
      <c r="T60" s="10">
        <v>4</v>
      </c>
      <c r="U60" s="10">
        <v>4</v>
      </c>
      <c r="V60" s="10">
        <v>4</v>
      </c>
      <c r="W60" s="10">
        <v>4</v>
      </c>
      <c r="X60" s="10">
        <v>4</v>
      </c>
      <c r="Y60" s="11"/>
      <c r="Z60" s="11"/>
      <c r="AA60" s="11"/>
      <c r="AB60" s="11"/>
      <c r="AC60" s="12"/>
      <c r="AD60" s="12"/>
      <c r="AE60" s="105">
        <v>3</v>
      </c>
      <c r="AF60" s="105">
        <v>3</v>
      </c>
      <c r="AG60" s="105">
        <v>3</v>
      </c>
      <c r="AH60" s="109">
        <v>4</v>
      </c>
      <c r="AI60" s="109">
        <v>4</v>
      </c>
      <c r="AJ60" s="109">
        <v>4</v>
      </c>
      <c r="AK60" s="109">
        <v>4</v>
      </c>
      <c r="AL60" s="50">
        <v>4</v>
      </c>
      <c r="AM60" s="50">
        <v>5</v>
      </c>
      <c r="AN60" s="50">
        <v>5</v>
      </c>
      <c r="AO60" s="50">
        <v>3</v>
      </c>
      <c r="AP60" s="50">
        <v>4</v>
      </c>
      <c r="AQ60" s="120">
        <v>4</v>
      </c>
      <c r="AR60" s="120">
        <v>4</v>
      </c>
      <c r="AS60" s="120">
        <v>4</v>
      </c>
      <c r="AT60" s="120">
        <v>4</v>
      </c>
      <c r="AU60" s="120">
        <v>4</v>
      </c>
      <c r="AV60" s="120">
        <v>4</v>
      </c>
      <c r="AW60" s="120">
        <v>4</v>
      </c>
      <c r="AX60" s="53">
        <v>3</v>
      </c>
      <c r="AY60" s="53">
        <v>3</v>
      </c>
      <c r="AZ60" s="53">
        <v>4</v>
      </c>
    </row>
    <row r="61" spans="1:52">
      <c r="A61" s="7">
        <v>60</v>
      </c>
      <c r="B61" s="7">
        <v>2</v>
      </c>
      <c r="C61" s="7" t="s">
        <v>86</v>
      </c>
      <c r="D61" s="7" t="s">
        <v>8</v>
      </c>
      <c r="E61" s="7" t="s">
        <v>63</v>
      </c>
      <c r="F61" s="7">
        <v>1</v>
      </c>
      <c r="G61" s="7">
        <v>0</v>
      </c>
      <c r="H61" s="7">
        <v>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8">
        <v>4</v>
      </c>
      <c r="P61" s="8">
        <v>4</v>
      </c>
      <c r="Q61" s="8">
        <v>4</v>
      </c>
      <c r="R61" s="9">
        <v>4</v>
      </c>
      <c r="S61" s="9">
        <v>4</v>
      </c>
      <c r="T61" s="10">
        <v>3</v>
      </c>
      <c r="U61" s="10">
        <v>4</v>
      </c>
      <c r="V61" s="10">
        <v>4</v>
      </c>
      <c r="W61" s="10">
        <v>4</v>
      </c>
      <c r="X61" s="10">
        <v>3</v>
      </c>
      <c r="Y61" s="11"/>
      <c r="Z61" s="11"/>
      <c r="AA61" s="11"/>
      <c r="AB61" s="11"/>
      <c r="AC61" s="12"/>
      <c r="AD61" s="12"/>
      <c r="AE61" s="105">
        <v>4</v>
      </c>
      <c r="AF61" s="105">
        <v>5</v>
      </c>
      <c r="AG61" s="105">
        <v>5</v>
      </c>
      <c r="AH61" s="109">
        <v>2</v>
      </c>
      <c r="AI61" s="109">
        <v>4</v>
      </c>
      <c r="AJ61" s="109">
        <v>4</v>
      </c>
      <c r="AK61" s="109">
        <v>3</v>
      </c>
      <c r="AL61" s="50">
        <v>3</v>
      </c>
      <c r="AM61" s="50">
        <v>5</v>
      </c>
      <c r="AN61" s="50">
        <v>3</v>
      </c>
      <c r="AO61" s="50">
        <v>4</v>
      </c>
      <c r="AP61" s="50">
        <v>4</v>
      </c>
      <c r="AQ61" s="120">
        <v>4</v>
      </c>
      <c r="AR61" s="120">
        <v>4</v>
      </c>
      <c r="AS61" s="120">
        <v>4</v>
      </c>
      <c r="AT61" s="120">
        <v>4</v>
      </c>
      <c r="AU61" s="120">
        <v>4</v>
      </c>
      <c r="AV61" s="120">
        <v>4</v>
      </c>
      <c r="AW61" s="120">
        <v>4</v>
      </c>
      <c r="AX61" s="53">
        <v>4</v>
      </c>
      <c r="AY61" s="53">
        <v>4</v>
      </c>
      <c r="AZ61" s="53">
        <v>4</v>
      </c>
    </row>
    <row r="62" spans="1:52">
      <c r="A62" s="7">
        <v>61</v>
      </c>
      <c r="B62" s="7">
        <v>3</v>
      </c>
      <c r="C62" s="7" t="s">
        <v>87</v>
      </c>
      <c r="D62" s="7" t="s">
        <v>54</v>
      </c>
      <c r="E62" s="7" t="s">
        <v>106</v>
      </c>
      <c r="F62" s="7">
        <v>1</v>
      </c>
      <c r="G62" s="7">
        <v>0</v>
      </c>
      <c r="H62" s="7">
        <v>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8">
        <v>5</v>
      </c>
      <c r="P62" s="8">
        <v>5</v>
      </c>
      <c r="Q62" s="8">
        <v>5</v>
      </c>
      <c r="R62" s="9">
        <v>4</v>
      </c>
      <c r="S62" s="9">
        <v>4</v>
      </c>
      <c r="T62" s="10">
        <v>5</v>
      </c>
      <c r="U62" s="10">
        <v>4</v>
      </c>
      <c r="V62" s="10">
        <v>4</v>
      </c>
      <c r="W62" s="10">
        <v>4</v>
      </c>
      <c r="X62" s="10">
        <v>4</v>
      </c>
      <c r="Y62" s="11"/>
      <c r="Z62" s="11"/>
      <c r="AA62" s="11"/>
      <c r="AB62" s="11"/>
      <c r="AC62" s="12"/>
      <c r="AD62" s="12"/>
      <c r="AE62" s="105">
        <v>2</v>
      </c>
      <c r="AF62" s="105">
        <v>2</v>
      </c>
      <c r="AG62" s="105">
        <v>2</v>
      </c>
      <c r="AH62" s="109">
        <v>3</v>
      </c>
      <c r="AI62" s="109">
        <v>5</v>
      </c>
      <c r="AJ62" s="109">
        <v>4</v>
      </c>
      <c r="AK62" s="109">
        <v>4</v>
      </c>
      <c r="AL62" s="50">
        <v>3</v>
      </c>
      <c r="AM62" s="50">
        <v>3</v>
      </c>
      <c r="AN62" s="50">
        <v>4</v>
      </c>
      <c r="AO62" s="50">
        <v>3</v>
      </c>
      <c r="AP62" s="50">
        <v>4</v>
      </c>
      <c r="AQ62" s="120">
        <v>4</v>
      </c>
      <c r="AR62" s="120">
        <v>4</v>
      </c>
      <c r="AS62" s="120">
        <v>4</v>
      </c>
      <c r="AT62" s="120">
        <v>4</v>
      </c>
      <c r="AU62" s="120">
        <v>4</v>
      </c>
      <c r="AV62" s="120">
        <v>4</v>
      </c>
      <c r="AW62" s="120">
        <v>5</v>
      </c>
      <c r="AX62" s="53">
        <v>3</v>
      </c>
      <c r="AY62" s="53">
        <v>4</v>
      </c>
      <c r="AZ62" s="53">
        <v>5</v>
      </c>
    </row>
    <row r="63" spans="1:52">
      <c r="A63" s="7">
        <v>62</v>
      </c>
      <c r="B63" s="7">
        <v>2</v>
      </c>
      <c r="C63" s="7" t="s">
        <v>87</v>
      </c>
      <c r="D63" s="7" t="s">
        <v>8</v>
      </c>
      <c r="E63" s="7" t="s">
        <v>105</v>
      </c>
      <c r="F63" s="7">
        <v>0</v>
      </c>
      <c r="G63" s="7">
        <v>1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8">
        <v>5</v>
      </c>
      <c r="P63" s="8">
        <v>5</v>
      </c>
      <c r="Q63" s="8">
        <v>5</v>
      </c>
      <c r="R63" s="9">
        <v>5</v>
      </c>
      <c r="S63" s="9">
        <v>5</v>
      </c>
      <c r="T63" s="10">
        <v>5</v>
      </c>
      <c r="U63" s="10">
        <v>5</v>
      </c>
      <c r="V63" s="10">
        <v>5</v>
      </c>
      <c r="W63" s="10">
        <v>5</v>
      </c>
      <c r="X63" s="10">
        <v>5</v>
      </c>
      <c r="Y63" s="11"/>
      <c r="Z63" s="11"/>
      <c r="AA63" s="11"/>
      <c r="AB63" s="11"/>
      <c r="AC63" s="12"/>
      <c r="AD63" s="12"/>
      <c r="AE63" s="105">
        <v>4</v>
      </c>
      <c r="AF63" s="105">
        <v>5</v>
      </c>
      <c r="AG63" s="105">
        <v>5</v>
      </c>
      <c r="AH63" s="109">
        <v>5</v>
      </c>
      <c r="AI63" s="109">
        <v>5</v>
      </c>
      <c r="AJ63" s="109">
        <v>5</v>
      </c>
      <c r="AK63" s="109">
        <v>4</v>
      </c>
      <c r="AL63" s="50">
        <v>4</v>
      </c>
      <c r="AM63" s="50">
        <v>4</v>
      </c>
      <c r="AN63" s="50">
        <v>5</v>
      </c>
      <c r="AO63" s="50">
        <v>4</v>
      </c>
      <c r="AP63" s="50">
        <v>4</v>
      </c>
      <c r="AQ63" s="120">
        <v>4</v>
      </c>
      <c r="AR63" s="120">
        <v>5</v>
      </c>
      <c r="AS63" s="120">
        <v>5</v>
      </c>
      <c r="AT63" s="120">
        <v>4</v>
      </c>
      <c r="AU63" s="120">
        <v>5</v>
      </c>
      <c r="AV63" s="120">
        <v>5</v>
      </c>
      <c r="AW63" s="120">
        <v>5</v>
      </c>
      <c r="AX63" s="53">
        <v>4</v>
      </c>
      <c r="AY63" s="53">
        <v>5</v>
      </c>
      <c r="AZ63" s="53">
        <v>5</v>
      </c>
    </row>
    <row r="64" spans="1:52">
      <c r="A64" s="7">
        <v>63</v>
      </c>
      <c r="B64" s="7">
        <v>2</v>
      </c>
      <c r="C64" s="7" t="s">
        <v>87</v>
      </c>
      <c r="D64" s="7" t="s">
        <v>8</v>
      </c>
      <c r="E64" s="7" t="s">
        <v>63</v>
      </c>
      <c r="F64" s="7">
        <v>0</v>
      </c>
      <c r="G64" s="7">
        <v>1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8">
        <v>5</v>
      </c>
      <c r="P64" s="8">
        <v>5</v>
      </c>
      <c r="Q64" s="8">
        <v>5</v>
      </c>
      <c r="R64" s="9">
        <v>5</v>
      </c>
      <c r="S64" s="9">
        <v>4</v>
      </c>
      <c r="T64" s="10">
        <v>5</v>
      </c>
      <c r="U64" s="10">
        <v>5</v>
      </c>
      <c r="V64" s="10">
        <v>5</v>
      </c>
      <c r="W64" s="10">
        <v>5</v>
      </c>
      <c r="X64" s="10">
        <v>5</v>
      </c>
      <c r="Y64" s="11"/>
      <c r="Z64" s="11"/>
      <c r="AA64" s="11"/>
      <c r="AB64" s="11"/>
      <c r="AC64" s="12"/>
      <c r="AD64" s="12"/>
      <c r="AE64" s="105">
        <v>4</v>
      </c>
      <c r="AF64" s="105">
        <v>5</v>
      </c>
      <c r="AG64" s="105">
        <v>5</v>
      </c>
      <c r="AH64" s="109">
        <v>3</v>
      </c>
      <c r="AI64" s="109">
        <v>4</v>
      </c>
      <c r="AJ64" s="109">
        <v>4</v>
      </c>
      <c r="AK64" s="109">
        <v>4</v>
      </c>
      <c r="AL64" s="50">
        <v>4</v>
      </c>
      <c r="AM64" s="50">
        <v>4</v>
      </c>
      <c r="AN64" s="50">
        <v>4</v>
      </c>
      <c r="AO64" s="50">
        <v>4</v>
      </c>
      <c r="AP64" s="50">
        <v>4</v>
      </c>
      <c r="AQ64" s="120">
        <v>4</v>
      </c>
      <c r="AR64" s="120">
        <v>5</v>
      </c>
      <c r="AS64" s="120">
        <v>5</v>
      </c>
      <c r="AT64" s="120">
        <v>5</v>
      </c>
      <c r="AU64" s="120">
        <v>5</v>
      </c>
      <c r="AV64" s="120">
        <v>5</v>
      </c>
      <c r="AW64" s="120">
        <v>5</v>
      </c>
      <c r="AX64" s="53">
        <v>4</v>
      </c>
      <c r="AY64" s="53">
        <v>5</v>
      </c>
      <c r="AZ64" s="53">
        <v>5</v>
      </c>
    </row>
    <row r="65" spans="1:52">
      <c r="A65" s="7">
        <v>64</v>
      </c>
      <c r="B65" s="7">
        <v>2</v>
      </c>
      <c r="C65" s="7" t="s">
        <v>87</v>
      </c>
      <c r="D65" s="7" t="s">
        <v>8</v>
      </c>
      <c r="E65" s="7" t="s">
        <v>63</v>
      </c>
      <c r="F65" s="7">
        <v>1</v>
      </c>
      <c r="G65" s="7">
        <v>0</v>
      </c>
      <c r="H65" s="7">
        <v>1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8">
        <v>5</v>
      </c>
      <c r="P65" s="8">
        <v>5</v>
      </c>
      <c r="Q65" s="8">
        <v>5</v>
      </c>
      <c r="R65" s="9">
        <v>5</v>
      </c>
      <c r="S65" s="9">
        <v>5</v>
      </c>
      <c r="T65" s="10">
        <v>5</v>
      </c>
      <c r="U65" s="10">
        <v>5</v>
      </c>
      <c r="V65" s="10">
        <v>5</v>
      </c>
      <c r="W65" s="10">
        <v>5</v>
      </c>
      <c r="X65" s="10">
        <v>5</v>
      </c>
      <c r="Y65" s="11"/>
      <c r="Z65" s="11"/>
      <c r="AA65" s="11"/>
      <c r="AB65" s="11"/>
      <c r="AC65" s="12"/>
      <c r="AD65" s="12"/>
      <c r="AE65" s="105">
        <v>1</v>
      </c>
      <c r="AF65" s="105">
        <v>1</v>
      </c>
      <c r="AG65" s="105">
        <v>1</v>
      </c>
      <c r="AH65" s="109">
        <v>3</v>
      </c>
      <c r="AI65" s="109">
        <v>5</v>
      </c>
      <c r="AJ65" s="109">
        <v>5</v>
      </c>
      <c r="AK65" s="109">
        <v>5</v>
      </c>
      <c r="AL65" s="50">
        <v>5</v>
      </c>
      <c r="AM65" s="50">
        <v>5</v>
      </c>
      <c r="AN65" s="50">
        <v>5</v>
      </c>
      <c r="AO65" s="50">
        <v>5</v>
      </c>
      <c r="AP65" s="50">
        <v>5</v>
      </c>
      <c r="AQ65" s="120">
        <v>4</v>
      </c>
      <c r="AR65" s="120">
        <v>4</v>
      </c>
      <c r="AS65" s="120">
        <v>4</v>
      </c>
      <c r="AT65" s="120">
        <v>4</v>
      </c>
      <c r="AU65" s="120">
        <v>4</v>
      </c>
      <c r="AV65" s="120">
        <v>4</v>
      </c>
      <c r="AW65" s="120">
        <v>4</v>
      </c>
      <c r="AX65" s="53">
        <v>3</v>
      </c>
      <c r="AY65" s="53">
        <v>4</v>
      </c>
      <c r="AZ65" s="53">
        <v>4</v>
      </c>
    </row>
    <row r="66" spans="1:52">
      <c r="A66" s="7">
        <v>65</v>
      </c>
      <c r="B66" s="7">
        <v>6</v>
      </c>
      <c r="C66" s="7" t="s">
        <v>87</v>
      </c>
      <c r="D66" s="7" t="s">
        <v>65</v>
      </c>
      <c r="E66" s="7" t="s">
        <v>90</v>
      </c>
      <c r="F66" s="7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8">
        <v>4</v>
      </c>
      <c r="P66" s="8">
        <v>4</v>
      </c>
      <c r="Q66" s="8">
        <v>4</v>
      </c>
      <c r="R66" s="9">
        <v>4</v>
      </c>
      <c r="S66" s="9">
        <v>4</v>
      </c>
      <c r="T66" s="10">
        <v>4</v>
      </c>
      <c r="U66" s="10">
        <v>3</v>
      </c>
      <c r="V66" s="10">
        <v>4</v>
      </c>
      <c r="W66" s="10">
        <v>4</v>
      </c>
      <c r="X66" s="10">
        <v>4</v>
      </c>
      <c r="Y66" s="11"/>
      <c r="Z66" s="11"/>
      <c r="AA66" s="11"/>
      <c r="AB66" s="11"/>
      <c r="AC66" s="12"/>
      <c r="AD66" s="12"/>
      <c r="AE66" s="105">
        <v>3</v>
      </c>
      <c r="AF66" s="105">
        <v>3</v>
      </c>
      <c r="AG66" s="105">
        <v>3</v>
      </c>
      <c r="AH66" s="109">
        <v>2</v>
      </c>
      <c r="AI66" s="109">
        <v>4</v>
      </c>
      <c r="AJ66" s="109">
        <v>4</v>
      </c>
      <c r="AK66" s="109">
        <v>4</v>
      </c>
      <c r="AL66" s="50">
        <v>4</v>
      </c>
      <c r="AM66" s="50">
        <v>4</v>
      </c>
      <c r="AN66" s="50">
        <v>4</v>
      </c>
      <c r="AO66" s="50">
        <v>4</v>
      </c>
      <c r="AP66" s="50">
        <v>4</v>
      </c>
      <c r="AQ66" s="120">
        <v>4</v>
      </c>
      <c r="AR66" s="120">
        <v>4</v>
      </c>
      <c r="AS66" s="120">
        <v>4</v>
      </c>
      <c r="AT66" s="120">
        <v>4</v>
      </c>
      <c r="AU66" s="120">
        <v>4</v>
      </c>
      <c r="AV66" s="120">
        <v>4</v>
      </c>
      <c r="AW66" s="120">
        <v>4</v>
      </c>
      <c r="AX66" s="53">
        <v>3</v>
      </c>
      <c r="AY66" s="53">
        <v>3</v>
      </c>
      <c r="AZ66" s="53">
        <v>3</v>
      </c>
    </row>
    <row r="67" spans="1:52">
      <c r="A67" s="7">
        <v>66</v>
      </c>
      <c r="B67" s="7">
        <v>6</v>
      </c>
      <c r="C67" s="7" t="s">
        <v>87</v>
      </c>
      <c r="D67" s="7" t="s">
        <v>65</v>
      </c>
      <c r="E67" s="7" t="s">
        <v>108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8">
        <v>5</v>
      </c>
      <c r="P67" s="8">
        <v>4</v>
      </c>
      <c r="Q67" s="8">
        <v>4</v>
      </c>
      <c r="R67" s="9">
        <v>5</v>
      </c>
      <c r="S67" s="9">
        <v>5</v>
      </c>
      <c r="T67" s="10">
        <v>4</v>
      </c>
      <c r="U67" s="10">
        <v>3</v>
      </c>
      <c r="V67" s="10">
        <v>4</v>
      </c>
      <c r="W67" s="10">
        <v>4</v>
      </c>
      <c r="X67" s="10">
        <v>4</v>
      </c>
      <c r="Y67" s="11"/>
      <c r="Z67" s="11"/>
      <c r="AA67" s="11"/>
      <c r="AB67" s="11"/>
      <c r="AC67" s="12"/>
      <c r="AD67" s="12"/>
      <c r="AE67" s="105">
        <v>3</v>
      </c>
      <c r="AF67" s="105">
        <v>3</v>
      </c>
      <c r="AG67" s="105">
        <v>3</v>
      </c>
      <c r="AH67" s="109">
        <v>2</v>
      </c>
      <c r="AI67" s="109">
        <v>2</v>
      </c>
      <c r="AJ67" s="109">
        <v>4</v>
      </c>
      <c r="AK67" s="109">
        <v>4</v>
      </c>
      <c r="AL67" s="50">
        <v>4</v>
      </c>
      <c r="AM67" s="50">
        <v>4</v>
      </c>
      <c r="AN67" s="50">
        <v>5</v>
      </c>
      <c r="AO67" s="50">
        <v>5</v>
      </c>
      <c r="AP67" s="50">
        <v>5</v>
      </c>
      <c r="AQ67" s="120">
        <v>4</v>
      </c>
      <c r="AR67" s="120">
        <v>4</v>
      </c>
      <c r="AS67" s="120">
        <v>4</v>
      </c>
      <c r="AT67" s="120">
        <v>4</v>
      </c>
      <c r="AU67" s="120">
        <v>4</v>
      </c>
      <c r="AV67" s="120">
        <v>4</v>
      </c>
      <c r="AW67" s="120">
        <v>4</v>
      </c>
      <c r="AX67" s="53">
        <v>3</v>
      </c>
      <c r="AY67" s="53">
        <v>4</v>
      </c>
      <c r="AZ67" s="53">
        <v>4</v>
      </c>
    </row>
    <row r="68" spans="1:52">
      <c r="A68" s="7">
        <v>67</v>
      </c>
      <c r="B68" s="7">
        <v>2</v>
      </c>
      <c r="C68" s="7" t="s">
        <v>87</v>
      </c>
      <c r="D68" s="7" t="s">
        <v>8</v>
      </c>
      <c r="E68" s="7" t="s">
        <v>63</v>
      </c>
      <c r="F68" s="7">
        <v>1</v>
      </c>
      <c r="G68" s="7">
        <v>0</v>
      </c>
      <c r="H68" s="7">
        <v>0</v>
      </c>
      <c r="I68" s="7">
        <v>1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8">
        <v>1</v>
      </c>
      <c r="P68" s="8">
        <v>1</v>
      </c>
      <c r="Q68" s="8">
        <v>1</v>
      </c>
      <c r="R68" s="9">
        <v>5</v>
      </c>
      <c r="S68" s="9">
        <v>5</v>
      </c>
      <c r="T68" s="10">
        <v>5</v>
      </c>
      <c r="U68" s="10">
        <v>5</v>
      </c>
      <c r="V68" s="10">
        <v>5</v>
      </c>
      <c r="W68" s="10">
        <v>5</v>
      </c>
      <c r="X68" s="10">
        <v>5</v>
      </c>
      <c r="Y68" s="11"/>
      <c r="Z68" s="11"/>
      <c r="AA68" s="11"/>
      <c r="AB68" s="11"/>
      <c r="AC68" s="12"/>
      <c r="AD68" s="12"/>
      <c r="AE68" s="105">
        <v>4</v>
      </c>
      <c r="AF68" s="105">
        <v>4</v>
      </c>
      <c r="AG68" s="105">
        <v>4</v>
      </c>
      <c r="AH68" s="109">
        <v>4</v>
      </c>
      <c r="AI68" s="109">
        <v>4</v>
      </c>
      <c r="AJ68" s="109">
        <v>4</v>
      </c>
      <c r="AK68" s="109">
        <v>4</v>
      </c>
      <c r="AL68" s="50">
        <v>4</v>
      </c>
      <c r="AM68" s="50">
        <v>4</v>
      </c>
      <c r="AN68" s="50">
        <v>4</v>
      </c>
      <c r="AO68" s="50">
        <v>4</v>
      </c>
      <c r="AP68" s="50">
        <v>4</v>
      </c>
      <c r="AQ68" s="120">
        <v>5</v>
      </c>
      <c r="AR68" s="120">
        <v>5</v>
      </c>
      <c r="AS68" s="120">
        <v>5</v>
      </c>
      <c r="AT68" s="120">
        <v>4</v>
      </c>
      <c r="AU68" s="120">
        <v>5</v>
      </c>
      <c r="AV68" s="120">
        <v>4</v>
      </c>
      <c r="AW68" s="120">
        <v>5</v>
      </c>
      <c r="AX68" s="53">
        <v>4</v>
      </c>
      <c r="AY68" s="53">
        <v>5</v>
      </c>
      <c r="AZ68" s="53">
        <v>4</v>
      </c>
    </row>
    <row r="69" spans="1:52" ht="37.5">
      <c r="A69" s="7">
        <v>68</v>
      </c>
      <c r="B69" s="7">
        <v>3</v>
      </c>
      <c r="C69" s="7" t="s">
        <v>87</v>
      </c>
      <c r="D69" s="7" t="s">
        <v>54</v>
      </c>
      <c r="E69" s="7" t="s">
        <v>57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8">
        <v>5</v>
      </c>
      <c r="P69" s="8">
        <v>1</v>
      </c>
      <c r="Q69" s="8">
        <v>4</v>
      </c>
      <c r="R69" s="9">
        <v>4</v>
      </c>
      <c r="S69" s="9">
        <v>4</v>
      </c>
      <c r="T69" s="10">
        <v>4</v>
      </c>
      <c r="U69" s="10">
        <v>3</v>
      </c>
      <c r="V69" s="10">
        <v>3</v>
      </c>
      <c r="W69" s="10">
        <v>3</v>
      </c>
      <c r="X69" s="10">
        <v>5</v>
      </c>
      <c r="Y69" s="11"/>
      <c r="Z69" s="11"/>
      <c r="AA69" s="11"/>
      <c r="AB69" s="11"/>
      <c r="AC69" s="12"/>
      <c r="AD69" s="12"/>
      <c r="AE69" s="105">
        <v>1</v>
      </c>
      <c r="AF69" s="105">
        <v>1</v>
      </c>
      <c r="AG69" s="105">
        <v>1</v>
      </c>
      <c r="AH69" s="109">
        <v>4</v>
      </c>
      <c r="AI69" s="109">
        <v>5</v>
      </c>
      <c r="AJ69" s="109">
        <v>5</v>
      </c>
      <c r="AK69" s="109">
        <v>5</v>
      </c>
      <c r="AL69" s="50">
        <v>5</v>
      </c>
      <c r="AM69" s="50">
        <v>4</v>
      </c>
      <c r="AN69" s="50">
        <v>5</v>
      </c>
      <c r="AO69" s="50">
        <v>5</v>
      </c>
      <c r="AP69" s="50">
        <v>5</v>
      </c>
      <c r="AQ69" s="120">
        <v>3</v>
      </c>
      <c r="AR69" s="120">
        <v>3</v>
      </c>
      <c r="AS69" s="120">
        <v>3</v>
      </c>
      <c r="AT69" s="120">
        <v>3</v>
      </c>
      <c r="AU69" s="120">
        <v>4</v>
      </c>
      <c r="AV69" s="120">
        <v>4</v>
      </c>
      <c r="AW69" s="120">
        <v>4</v>
      </c>
      <c r="AX69" s="53">
        <v>3</v>
      </c>
      <c r="AY69" s="53">
        <v>4</v>
      </c>
      <c r="AZ69" s="53">
        <v>4</v>
      </c>
    </row>
    <row r="70" spans="1:52">
      <c r="A70" s="7">
        <v>69</v>
      </c>
      <c r="B70" s="7">
        <v>2</v>
      </c>
      <c r="C70" s="7" t="s">
        <v>87</v>
      </c>
      <c r="D70" s="7" t="s">
        <v>8</v>
      </c>
      <c r="E70" s="7" t="s">
        <v>111</v>
      </c>
      <c r="F70" s="7">
        <v>1</v>
      </c>
      <c r="G70" s="7">
        <v>0</v>
      </c>
      <c r="H70" s="7">
        <v>1</v>
      </c>
      <c r="I70" s="7">
        <v>1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8">
        <v>4</v>
      </c>
      <c r="P70" s="8">
        <v>4</v>
      </c>
      <c r="Q70" s="8">
        <v>4</v>
      </c>
      <c r="R70" s="9">
        <v>5</v>
      </c>
      <c r="S70" s="9">
        <v>5</v>
      </c>
      <c r="T70" s="10">
        <v>3</v>
      </c>
      <c r="U70" s="10">
        <v>3</v>
      </c>
      <c r="V70" s="10">
        <v>4</v>
      </c>
      <c r="W70" s="10">
        <v>4</v>
      </c>
      <c r="X70" s="10">
        <v>4</v>
      </c>
      <c r="Y70" s="11"/>
      <c r="Z70" s="11"/>
      <c r="AA70" s="11"/>
      <c r="AB70" s="11"/>
      <c r="AC70" s="12"/>
      <c r="AD70" s="12"/>
      <c r="AE70" s="105">
        <v>1</v>
      </c>
      <c r="AF70" s="105">
        <v>1</v>
      </c>
      <c r="AG70" s="105">
        <v>1</v>
      </c>
      <c r="AH70" s="109">
        <v>2</v>
      </c>
      <c r="AI70" s="109">
        <v>4</v>
      </c>
      <c r="AJ70" s="109">
        <v>4</v>
      </c>
      <c r="AK70" s="109">
        <v>4</v>
      </c>
      <c r="AL70" s="50">
        <v>4</v>
      </c>
      <c r="AM70" s="50">
        <v>4</v>
      </c>
      <c r="AN70" s="50">
        <v>4</v>
      </c>
      <c r="AO70" s="50">
        <v>4</v>
      </c>
      <c r="AP70" s="50">
        <v>4</v>
      </c>
      <c r="AQ70" s="120">
        <v>3</v>
      </c>
      <c r="AR70" s="120">
        <v>3</v>
      </c>
      <c r="AS70" s="120">
        <v>3</v>
      </c>
      <c r="AT70" s="120">
        <v>5</v>
      </c>
      <c r="AU70" s="120">
        <v>5</v>
      </c>
      <c r="AV70" s="120">
        <v>5</v>
      </c>
      <c r="AW70" s="120">
        <v>3</v>
      </c>
      <c r="AX70" s="53">
        <v>3</v>
      </c>
      <c r="AY70" s="53">
        <v>4</v>
      </c>
      <c r="AZ70" s="53">
        <v>4</v>
      </c>
    </row>
    <row r="71" spans="1:52">
      <c r="A71" s="7">
        <v>70</v>
      </c>
      <c r="B71" s="7">
        <v>2</v>
      </c>
      <c r="C71" s="7" t="s">
        <v>87</v>
      </c>
      <c r="D71" s="7" t="s">
        <v>8</v>
      </c>
      <c r="E71" s="7" t="s">
        <v>106</v>
      </c>
      <c r="F71" s="7">
        <v>0</v>
      </c>
      <c r="G71" s="7">
        <v>0</v>
      </c>
      <c r="H71" s="7">
        <v>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8">
        <v>4</v>
      </c>
      <c r="P71" s="8">
        <v>3</v>
      </c>
      <c r="Q71" s="8">
        <v>4</v>
      </c>
      <c r="R71" s="9">
        <v>4</v>
      </c>
      <c r="S71" s="9">
        <v>4</v>
      </c>
      <c r="T71" s="10">
        <v>4</v>
      </c>
      <c r="U71" s="10">
        <v>2</v>
      </c>
      <c r="V71" s="10">
        <v>4</v>
      </c>
      <c r="W71" s="10">
        <v>4</v>
      </c>
      <c r="X71" s="10">
        <v>4</v>
      </c>
      <c r="Y71" s="11"/>
      <c r="Z71" s="11"/>
      <c r="AA71" s="11"/>
      <c r="AB71" s="11"/>
      <c r="AC71" s="12"/>
      <c r="AD71" s="12"/>
      <c r="AE71" s="105">
        <v>1</v>
      </c>
      <c r="AF71" s="105">
        <v>1</v>
      </c>
      <c r="AG71" s="105">
        <v>1</v>
      </c>
      <c r="AH71" s="109">
        <v>3</v>
      </c>
      <c r="AI71" s="109">
        <v>4</v>
      </c>
      <c r="AJ71" s="109">
        <v>4</v>
      </c>
      <c r="AK71" s="109">
        <v>3</v>
      </c>
      <c r="AL71" s="50">
        <v>3</v>
      </c>
      <c r="AM71" s="50">
        <v>3</v>
      </c>
      <c r="AN71" s="50">
        <v>4</v>
      </c>
      <c r="AO71" s="50">
        <v>4</v>
      </c>
      <c r="AP71" s="50">
        <v>4</v>
      </c>
      <c r="AQ71" s="120">
        <v>4</v>
      </c>
      <c r="AR71" s="120">
        <v>4</v>
      </c>
      <c r="AS71" s="120">
        <v>4</v>
      </c>
      <c r="AT71" s="120">
        <v>4</v>
      </c>
      <c r="AU71" s="120">
        <v>4</v>
      </c>
      <c r="AV71" s="120">
        <v>4</v>
      </c>
      <c r="AW71" s="120">
        <v>4</v>
      </c>
      <c r="AX71" s="53">
        <v>4</v>
      </c>
      <c r="AY71" s="53">
        <v>4</v>
      </c>
      <c r="AZ71" s="53">
        <v>4</v>
      </c>
    </row>
    <row r="72" spans="1:52">
      <c r="A72" s="7">
        <v>71</v>
      </c>
      <c r="B72" s="7">
        <v>3</v>
      </c>
      <c r="C72" s="7" t="s">
        <v>87</v>
      </c>
      <c r="D72" s="7" t="s">
        <v>54</v>
      </c>
      <c r="E72" s="7" t="s">
        <v>97</v>
      </c>
      <c r="F72" s="7">
        <v>1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8">
        <v>5</v>
      </c>
      <c r="P72" s="8">
        <v>5</v>
      </c>
      <c r="Q72" s="8">
        <v>5</v>
      </c>
      <c r="R72" s="9">
        <v>5</v>
      </c>
      <c r="S72" s="9">
        <v>5</v>
      </c>
      <c r="T72" s="10">
        <v>5</v>
      </c>
      <c r="U72" s="10">
        <v>5</v>
      </c>
      <c r="V72" s="10">
        <v>5</v>
      </c>
      <c r="W72" s="10">
        <v>5</v>
      </c>
      <c r="X72" s="10">
        <v>5</v>
      </c>
      <c r="Y72" s="11"/>
      <c r="Z72" s="11"/>
      <c r="AA72" s="11"/>
      <c r="AB72" s="11"/>
      <c r="AC72" s="12"/>
      <c r="AD72" s="12"/>
      <c r="AE72" s="105">
        <v>5</v>
      </c>
      <c r="AF72" s="105">
        <v>5</v>
      </c>
      <c r="AG72" s="105">
        <v>5</v>
      </c>
      <c r="AH72" s="109">
        <v>3</v>
      </c>
      <c r="AI72" s="109">
        <v>4</v>
      </c>
      <c r="AJ72" s="109">
        <v>4</v>
      </c>
      <c r="AK72" s="109">
        <v>4</v>
      </c>
      <c r="AL72" s="50">
        <v>4</v>
      </c>
      <c r="AM72" s="50">
        <v>4</v>
      </c>
      <c r="AN72" s="50">
        <v>4</v>
      </c>
      <c r="AO72" s="50">
        <v>4</v>
      </c>
      <c r="AP72" s="50">
        <v>4</v>
      </c>
      <c r="AQ72" s="120">
        <v>5</v>
      </c>
      <c r="AR72" s="120">
        <v>5</v>
      </c>
      <c r="AS72" s="120">
        <v>5</v>
      </c>
      <c r="AT72" s="120">
        <v>5</v>
      </c>
      <c r="AU72" s="120">
        <v>5</v>
      </c>
      <c r="AV72" s="120">
        <v>5</v>
      </c>
      <c r="AW72" s="120">
        <v>5</v>
      </c>
      <c r="AX72" s="53">
        <v>5</v>
      </c>
      <c r="AY72" s="53">
        <v>5</v>
      </c>
      <c r="AZ72" s="53">
        <v>5</v>
      </c>
    </row>
    <row r="73" spans="1:52">
      <c r="A73" s="7">
        <v>72</v>
      </c>
      <c r="B73" s="7">
        <v>2</v>
      </c>
      <c r="C73" s="7" t="s">
        <v>87</v>
      </c>
      <c r="D73" s="7" t="s">
        <v>8</v>
      </c>
      <c r="E73" s="7" t="s">
        <v>63</v>
      </c>
      <c r="F73" s="7">
        <v>1</v>
      </c>
      <c r="G73" s="7">
        <v>0</v>
      </c>
      <c r="H73" s="7">
        <v>0</v>
      </c>
      <c r="I73" s="7">
        <v>1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8">
        <v>5</v>
      </c>
      <c r="P73" s="8">
        <v>5</v>
      </c>
      <c r="Q73" s="8">
        <v>4</v>
      </c>
      <c r="R73" s="9">
        <v>4</v>
      </c>
      <c r="S73" s="9">
        <v>4</v>
      </c>
      <c r="T73" s="10">
        <v>5</v>
      </c>
      <c r="U73" s="10">
        <v>3</v>
      </c>
      <c r="V73" s="10">
        <v>4</v>
      </c>
      <c r="W73" s="10">
        <v>4</v>
      </c>
      <c r="X73" s="10">
        <v>4</v>
      </c>
      <c r="Y73" s="11"/>
      <c r="Z73" s="11"/>
      <c r="AA73" s="11"/>
      <c r="AB73" s="11"/>
      <c r="AC73" s="12"/>
      <c r="AD73" s="12"/>
      <c r="AE73" s="105">
        <v>4</v>
      </c>
      <c r="AF73" s="105">
        <v>4</v>
      </c>
      <c r="AG73" s="105">
        <v>4</v>
      </c>
      <c r="AH73" s="109">
        <v>3</v>
      </c>
      <c r="AI73" s="109">
        <v>4</v>
      </c>
      <c r="AJ73" s="109">
        <v>5</v>
      </c>
      <c r="AK73" s="109">
        <v>4</v>
      </c>
      <c r="AL73" s="50">
        <v>4</v>
      </c>
      <c r="AM73" s="50">
        <v>4</v>
      </c>
      <c r="AN73" s="50">
        <v>5</v>
      </c>
      <c r="AO73" s="50">
        <v>4</v>
      </c>
      <c r="AP73" s="50">
        <v>4</v>
      </c>
      <c r="AQ73" s="120">
        <v>4</v>
      </c>
      <c r="AR73" s="120">
        <v>3</v>
      </c>
      <c r="AS73" s="120">
        <v>4</v>
      </c>
      <c r="AT73" s="120">
        <v>4</v>
      </c>
      <c r="AU73" s="120">
        <v>3</v>
      </c>
      <c r="AV73" s="120">
        <v>4</v>
      </c>
      <c r="AW73" s="120">
        <v>4</v>
      </c>
      <c r="AX73" s="53">
        <v>1</v>
      </c>
      <c r="AY73" s="53">
        <v>3</v>
      </c>
      <c r="AZ73" s="53">
        <v>3</v>
      </c>
    </row>
    <row r="74" spans="1:52">
      <c r="A74" s="7">
        <v>73</v>
      </c>
      <c r="B74" s="7">
        <v>2</v>
      </c>
      <c r="C74" s="7" t="s">
        <v>87</v>
      </c>
      <c r="D74" s="7" t="s">
        <v>8</v>
      </c>
      <c r="E74" s="7" t="s">
        <v>63</v>
      </c>
      <c r="F74" s="7">
        <v>1</v>
      </c>
      <c r="G74" s="7">
        <v>1</v>
      </c>
      <c r="H74" s="7">
        <v>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8">
        <v>5</v>
      </c>
      <c r="P74" s="8">
        <v>5</v>
      </c>
      <c r="Q74" s="8">
        <v>5</v>
      </c>
      <c r="R74" s="9">
        <v>3</v>
      </c>
      <c r="S74" s="9">
        <v>3</v>
      </c>
      <c r="T74" s="10">
        <v>3</v>
      </c>
      <c r="U74" s="10">
        <v>5</v>
      </c>
      <c r="V74" s="10">
        <v>5</v>
      </c>
      <c r="W74" s="10">
        <v>4</v>
      </c>
      <c r="X74" s="10">
        <v>3</v>
      </c>
      <c r="Y74" s="11"/>
      <c r="Z74" s="11"/>
      <c r="AA74" s="11"/>
      <c r="AB74" s="11"/>
      <c r="AC74" s="12"/>
      <c r="AD74" s="12"/>
      <c r="AE74" s="105">
        <v>1</v>
      </c>
      <c r="AF74" s="105">
        <v>1</v>
      </c>
      <c r="AG74" s="105">
        <v>1</v>
      </c>
      <c r="AH74" s="109">
        <v>2</v>
      </c>
      <c r="AI74" s="109">
        <v>4</v>
      </c>
      <c r="AJ74" s="109">
        <v>4</v>
      </c>
      <c r="AK74" s="109">
        <v>4</v>
      </c>
      <c r="AL74" s="50">
        <v>4</v>
      </c>
      <c r="AM74" s="50">
        <v>4</v>
      </c>
      <c r="AN74" s="50">
        <v>4</v>
      </c>
      <c r="AO74" s="50">
        <v>4</v>
      </c>
      <c r="AP74" s="50">
        <v>4</v>
      </c>
      <c r="AQ74" s="120">
        <v>3</v>
      </c>
      <c r="AR74" s="120">
        <v>3</v>
      </c>
      <c r="AS74" s="120">
        <v>3</v>
      </c>
      <c r="AT74" s="120">
        <v>4</v>
      </c>
      <c r="AU74" s="120">
        <v>4</v>
      </c>
      <c r="AV74" s="120">
        <v>4</v>
      </c>
      <c r="AW74" s="120">
        <v>4</v>
      </c>
      <c r="AX74" s="53">
        <v>5</v>
      </c>
      <c r="AY74" s="53">
        <v>5</v>
      </c>
      <c r="AZ74" s="53">
        <v>5</v>
      </c>
    </row>
    <row r="75" spans="1:52">
      <c r="A75" s="7">
        <v>74</v>
      </c>
      <c r="B75" s="7">
        <v>3</v>
      </c>
      <c r="C75" s="7" t="s">
        <v>87</v>
      </c>
      <c r="D75" s="7" t="s">
        <v>54</v>
      </c>
      <c r="E75" s="7" t="s">
        <v>62</v>
      </c>
      <c r="F75" s="7">
        <v>1</v>
      </c>
      <c r="G75" s="7">
        <v>0</v>
      </c>
      <c r="H75" s="7">
        <v>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8">
        <v>5</v>
      </c>
      <c r="P75" s="8">
        <v>5</v>
      </c>
      <c r="Q75" s="8">
        <v>5</v>
      </c>
      <c r="R75" s="9">
        <v>5</v>
      </c>
      <c r="S75" s="9">
        <v>5</v>
      </c>
      <c r="T75" s="10">
        <v>5</v>
      </c>
      <c r="U75" s="10">
        <v>5</v>
      </c>
      <c r="V75" s="10">
        <v>5</v>
      </c>
      <c r="W75" s="10">
        <v>5</v>
      </c>
      <c r="X75" s="10">
        <v>5</v>
      </c>
      <c r="Y75" s="11"/>
      <c r="Z75" s="11"/>
      <c r="AA75" s="11"/>
      <c r="AB75" s="11"/>
      <c r="AC75" s="12"/>
      <c r="AD75" s="12"/>
      <c r="AE75" s="105">
        <v>5</v>
      </c>
      <c r="AF75" s="105">
        <v>5</v>
      </c>
      <c r="AG75" s="105">
        <v>5</v>
      </c>
      <c r="AH75" s="109">
        <v>4</v>
      </c>
      <c r="AI75" s="109">
        <v>3</v>
      </c>
      <c r="AJ75" s="109">
        <v>4</v>
      </c>
      <c r="AK75" s="109">
        <v>4</v>
      </c>
      <c r="AL75" s="50">
        <v>4</v>
      </c>
      <c r="AM75" s="50">
        <v>5</v>
      </c>
      <c r="AN75" s="50">
        <v>5</v>
      </c>
      <c r="AO75" s="50">
        <v>4</v>
      </c>
      <c r="AP75" s="50">
        <v>4</v>
      </c>
      <c r="AQ75" s="120">
        <v>5</v>
      </c>
      <c r="AR75" s="120">
        <v>5</v>
      </c>
      <c r="AS75" s="120">
        <v>5</v>
      </c>
      <c r="AT75" s="120">
        <v>5</v>
      </c>
      <c r="AU75" s="120">
        <v>5</v>
      </c>
      <c r="AV75" s="120">
        <v>3</v>
      </c>
      <c r="AW75" s="120">
        <v>5</v>
      </c>
      <c r="AX75" s="53">
        <v>5</v>
      </c>
      <c r="AY75" s="53">
        <v>5</v>
      </c>
      <c r="AZ75" s="53">
        <v>5</v>
      </c>
    </row>
    <row r="76" spans="1:52">
      <c r="A76" s="7">
        <v>75</v>
      </c>
      <c r="B76" s="7">
        <v>2</v>
      </c>
      <c r="C76" s="7" t="s">
        <v>87</v>
      </c>
      <c r="D76" s="7" t="s">
        <v>8</v>
      </c>
      <c r="E76" s="7" t="s">
        <v>63</v>
      </c>
      <c r="F76" s="7">
        <v>0</v>
      </c>
      <c r="G76" s="7">
        <v>1</v>
      </c>
      <c r="H76" s="7">
        <v>1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8">
        <v>4</v>
      </c>
      <c r="P76" s="8">
        <v>4</v>
      </c>
      <c r="Q76" s="8">
        <v>3</v>
      </c>
      <c r="R76" s="9">
        <v>4</v>
      </c>
      <c r="S76" s="9">
        <v>4</v>
      </c>
      <c r="T76" s="10">
        <v>4</v>
      </c>
      <c r="U76" s="10">
        <v>4</v>
      </c>
      <c r="V76" s="10">
        <v>4</v>
      </c>
      <c r="W76" s="10">
        <v>4</v>
      </c>
      <c r="X76" s="10">
        <v>4</v>
      </c>
      <c r="Y76" s="11"/>
      <c r="Z76" s="11"/>
      <c r="AA76" s="11"/>
      <c r="AB76" s="11"/>
      <c r="AC76" s="12"/>
      <c r="AD76" s="12"/>
      <c r="AE76" s="105">
        <v>3</v>
      </c>
      <c r="AF76" s="105">
        <v>3</v>
      </c>
      <c r="AG76" s="105">
        <v>3</v>
      </c>
      <c r="AH76" s="109">
        <v>3</v>
      </c>
      <c r="AI76" s="109">
        <v>5</v>
      </c>
      <c r="AJ76" s="109">
        <v>5</v>
      </c>
      <c r="AK76" s="109">
        <v>5</v>
      </c>
      <c r="AL76" s="50">
        <v>5</v>
      </c>
      <c r="AM76" s="50">
        <v>5</v>
      </c>
      <c r="AN76" s="50">
        <v>5</v>
      </c>
      <c r="AO76" s="50">
        <v>3</v>
      </c>
      <c r="AP76" s="50">
        <v>5</v>
      </c>
      <c r="AQ76" s="120">
        <v>4</v>
      </c>
      <c r="AR76" s="120">
        <v>4</v>
      </c>
      <c r="AS76" s="120">
        <v>4</v>
      </c>
      <c r="AT76" s="120">
        <v>4</v>
      </c>
      <c r="AU76" s="120">
        <v>4</v>
      </c>
      <c r="AV76" s="120">
        <v>4</v>
      </c>
      <c r="AW76" s="120">
        <v>4</v>
      </c>
      <c r="AX76" s="53">
        <v>4</v>
      </c>
      <c r="AY76" s="53">
        <v>4</v>
      </c>
      <c r="AZ76" s="53">
        <v>4</v>
      </c>
    </row>
    <row r="77" spans="1:52">
      <c r="A77" s="7">
        <v>76</v>
      </c>
      <c r="B77" s="7">
        <v>2</v>
      </c>
      <c r="C77" s="7" t="s">
        <v>87</v>
      </c>
      <c r="D77" s="7" t="s">
        <v>8</v>
      </c>
      <c r="E77" s="7" t="s">
        <v>63</v>
      </c>
      <c r="F77" s="7">
        <v>1</v>
      </c>
      <c r="G77" s="7">
        <v>1</v>
      </c>
      <c r="H77" s="7">
        <v>1</v>
      </c>
      <c r="I77" s="7">
        <v>1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8">
        <v>4</v>
      </c>
      <c r="P77" s="8">
        <v>4</v>
      </c>
      <c r="Q77" s="8">
        <v>4</v>
      </c>
      <c r="R77" s="9">
        <v>4</v>
      </c>
      <c r="S77" s="9">
        <v>4</v>
      </c>
      <c r="T77" s="10">
        <v>4</v>
      </c>
      <c r="U77" s="10">
        <v>4</v>
      </c>
      <c r="V77" s="10">
        <v>4</v>
      </c>
      <c r="W77" s="10">
        <v>4</v>
      </c>
      <c r="X77" s="10">
        <v>4</v>
      </c>
      <c r="Y77" s="11"/>
      <c r="Z77" s="11"/>
      <c r="AA77" s="11"/>
      <c r="AB77" s="11"/>
      <c r="AC77" s="12"/>
      <c r="AD77" s="12"/>
      <c r="AE77" s="105">
        <v>2</v>
      </c>
      <c r="AF77" s="105">
        <v>2</v>
      </c>
      <c r="AG77" s="105">
        <v>2</v>
      </c>
      <c r="AH77" s="109">
        <v>3</v>
      </c>
      <c r="AI77" s="109">
        <v>4</v>
      </c>
      <c r="AJ77" s="109">
        <v>4</v>
      </c>
      <c r="AK77" s="109">
        <v>4</v>
      </c>
      <c r="AL77" s="50">
        <v>4</v>
      </c>
      <c r="AM77" s="50">
        <v>4</v>
      </c>
      <c r="AN77" s="50">
        <v>4</v>
      </c>
      <c r="AO77" s="50">
        <v>4</v>
      </c>
      <c r="AP77" s="50">
        <v>4</v>
      </c>
      <c r="AQ77" s="120">
        <v>4</v>
      </c>
      <c r="AR77" s="120">
        <v>4</v>
      </c>
      <c r="AS77" s="120">
        <v>4</v>
      </c>
      <c r="AT77" s="120">
        <v>4</v>
      </c>
      <c r="AU77" s="120">
        <v>4</v>
      </c>
      <c r="AV77" s="120">
        <v>4</v>
      </c>
      <c r="AW77" s="120">
        <v>4</v>
      </c>
      <c r="AX77" s="53">
        <v>3</v>
      </c>
      <c r="AY77" s="53">
        <v>3</v>
      </c>
      <c r="AZ77" s="53">
        <v>3</v>
      </c>
    </row>
    <row r="78" spans="1:52">
      <c r="A78" s="7">
        <v>77</v>
      </c>
      <c r="B78" s="7">
        <v>2</v>
      </c>
      <c r="C78" s="7" t="s">
        <v>87</v>
      </c>
      <c r="D78" s="7" t="s">
        <v>8</v>
      </c>
      <c r="E78" s="7" t="s">
        <v>63</v>
      </c>
      <c r="F78" s="7">
        <v>0</v>
      </c>
      <c r="G78" s="7">
        <v>0</v>
      </c>
      <c r="H78" s="7">
        <v>0</v>
      </c>
      <c r="I78" s="7">
        <v>1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8">
        <v>4</v>
      </c>
      <c r="P78" s="8">
        <v>4</v>
      </c>
      <c r="Q78" s="8">
        <v>4</v>
      </c>
      <c r="R78" s="9">
        <v>4</v>
      </c>
      <c r="S78" s="9">
        <v>4</v>
      </c>
      <c r="T78" s="10">
        <v>4</v>
      </c>
      <c r="U78" s="10">
        <v>4</v>
      </c>
      <c r="V78" s="10">
        <v>4</v>
      </c>
      <c r="W78" s="10">
        <v>4</v>
      </c>
      <c r="X78" s="10">
        <v>4</v>
      </c>
      <c r="Y78" s="11"/>
      <c r="Z78" s="11"/>
      <c r="AA78" s="11"/>
      <c r="AB78" s="11"/>
      <c r="AC78" s="12"/>
      <c r="AD78" s="12"/>
      <c r="AE78" s="105">
        <v>2</v>
      </c>
      <c r="AF78" s="105">
        <v>2</v>
      </c>
      <c r="AG78" s="105">
        <v>2</v>
      </c>
      <c r="AH78" s="109">
        <v>3</v>
      </c>
      <c r="AI78" s="109">
        <v>4</v>
      </c>
      <c r="AJ78" s="109">
        <v>4</v>
      </c>
      <c r="AK78" s="109">
        <v>4</v>
      </c>
      <c r="AL78" s="50">
        <v>4</v>
      </c>
      <c r="AM78" s="50">
        <v>4</v>
      </c>
      <c r="AN78" s="50">
        <v>5</v>
      </c>
      <c r="AO78" s="50">
        <v>4</v>
      </c>
      <c r="AP78" s="50">
        <v>3</v>
      </c>
      <c r="AQ78" s="120">
        <v>4</v>
      </c>
      <c r="AR78" s="120">
        <v>4</v>
      </c>
      <c r="AS78" s="120">
        <v>4</v>
      </c>
      <c r="AT78" s="120">
        <v>4</v>
      </c>
      <c r="AU78" s="120">
        <v>5</v>
      </c>
      <c r="AV78" s="120">
        <v>5</v>
      </c>
      <c r="AW78" s="120">
        <v>5</v>
      </c>
      <c r="AX78" s="53">
        <v>4</v>
      </c>
      <c r="AY78" s="53">
        <v>4</v>
      </c>
      <c r="AZ78" s="53">
        <v>4</v>
      </c>
    </row>
    <row r="79" spans="1:52">
      <c r="A79" s="7">
        <v>78</v>
      </c>
      <c r="B79" s="7">
        <v>2</v>
      </c>
      <c r="C79" s="7" t="s">
        <v>87</v>
      </c>
      <c r="D79" s="7" t="s">
        <v>8</v>
      </c>
      <c r="E79" s="7" t="s">
        <v>63</v>
      </c>
      <c r="F79" s="7">
        <v>0</v>
      </c>
      <c r="G79" s="7">
        <v>0</v>
      </c>
      <c r="H79" s="7">
        <v>1</v>
      </c>
      <c r="I79" s="7">
        <v>1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8">
        <v>3</v>
      </c>
      <c r="P79" s="8">
        <v>3</v>
      </c>
      <c r="Q79" s="8">
        <v>3</v>
      </c>
      <c r="R79" s="9">
        <v>3</v>
      </c>
      <c r="S79" s="9">
        <v>3</v>
      </c>
      <c r="T79" s="10">
        <v>4</v>
      </c>
      <c r="U79" s="10">
        <v>4</v>
      </c>
      <c r="V79" s="10">
        <v>4</v>
      </c>
      <c r="W79" s="10">
        <v>4</v>
      </c>
      <c r="X79" s="10">
        <v>4</v>
      </c>
      <c r="Y79" s="11"/>
      <c r="Z79" s="11"/>
      <c r="AA79" s="11"/>
      <c r="AB79" s="11"/>
      <c r="AC79" s="12"/>
      <c r="AD79" s="12"/>
      <c r="AE79" s="105">
        <v>3</v>
      </c>
      <c r="AF79" s="105">
        <v>3</v>
      </c>
      <c r="AG79" s="105">
        <v>3</v>
      </c>
      <c r="AH79" s="109">
        <v>5</v>
      </c>
      <c r="AI79" s="109">
        <v>5</v>
      </c>
      <c r="AJ79" s="109">
        <v>5</v>
      </c>
      <c r="AK79" s="109">
        <v>5</v>
      </c>
      <c r="AL79" s="50">
        <v>5</v>
      </c>
      <c r="AM79" s="50">
        <v>5</v>
      </c>
      <c r="AN79" s="50">
        <v>5</v>
      </c>
      <c r="AO79" s="50">
        <v>5</v>
      </c>
      <c r="AP79" s="50">
        <v>5</v>
      </c>
      <c r="AQ79" s="120">
        <v>4</v>
      </c>
      <c r="AR79" s="120">
        <v>4</v>
      </c>
      <c r="AS79" s="120">
        <v>4</v>
      </c>
      <c r="AT79" s="120">
        <v>3</v>
      </c>
      <c r="AU79" s="120">
        <v>4</v>
      </c>
      <c r="AV79" s="120">
        <v>4</v>
      </c>
      <c r="AW79" s="120">
        <v>4</v>
      </c>
      <c r="AX79" s="53">
        <v>2</v>
      </c>
      <c r="AY79" s="53">
        <v>3</v>
      </c>
      <c r="AZ79" s="53">
        <v>3</v>
      </c>
    </row>
    <row r="80" spans="1:52">
      <c r="A80" s="7">
        <v>79</v>
      </c>
      <c r="B80" s="7">
        <v>2</v>
      </c>
      <c r="C80" s="7" t="s">
        <v>87</v>
      </c>
      <c r="D80" s="7" t="s">
        <v>8</v>
      </c>
      <c r="E80" s="7" t="s">
        <v>64</v>
      </c>
      <c r="F80" s="7">
        <v>1</v>
      </c>
      <c r="G80" s="7">
        <v>0</v>
      </c>
      <c r="H80" s="7">
        <v>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8">
        <v>4</v>
      </c>
      <c r="P80" s="8">
        <v>4</v>
      </c>
      <c r="Q80" s="8">
        <v>4</v>
      </c>
      <c r="R80" s="9">
        <v>4</v>
      </c>
      <c r="S80" s="9">
        <v>4</v>
      </c>
      <c r="T80" s="10">
        <v>4</v>
      </c>
      <c r="U80" s="10">
        <v>4</v>
      </c>
      <c r="V80" s="10">
        <v>4</v>
      </c>
      <c r="W80" s="10">
        <v>4</v>
      </c>
      <c r="X80" s="10">
        <v>4</v>
      </c>
      <c r="Y80" s="11"/>
      <c r="Z80" s="11"/>
      <c r="AA80" s="11"/>
      <c r="AB80" s="11"/>
      <c r="AC80" s="12"/>
      <c r="AD80" s="12"/>
      <c r="AE80" s="105">
        <v>2</v>
      </c>
      <c r="AF80" s="105">
        <v>2</v>
      </c>
      <c r="AG80" s="105">
        <v>2</v>
      </c>
      <c r="AH80" s="109">
        <v>2</v>
      </c>
      <c r="AI80" s="109">
        <v>4</v>
      </c>
      <c r="AJ80" s="109">
        <v>4</v>
      </c>
      <c r="AK80" s="109">
        <v>5</v>
      </c>
      <c r="AL80" s="50">
        <v>5</v>
      </c>
      <c r="AM80" s="50">
        <v>4</v>
      </c>
      <c r="AN80" s="50">
        <v>5</v>
      </c>
      <c r="AO80" s="50">
        <v>5</v>
      </c>
      <c r="AP80" s="50">
        <v>5</v>
      </c>
      <c r="AQ80" s="120">
        <v>5</v>
      </c>
      <c r="AR80" s="120">
        <v>5</v>
      </c>
      <c r="AS80" s="120">
        <v>5</v>
      </c>
      <c r="AT80" s="120">
        <v>5</v>
      </c>
      <c r="AU80" s="120">
        <v>5</v>
      </c>
      <c r="AV80" s="120">
        <v>5</v>
      </c>
      <c r="AW80" s="120">
        <v>5</v>
      </c>
      <c r="AX80" s="53">
        <v>5</v>
      </c>
      <c r="AY80" s="53">
        <v>5</v>
      </c>
      <c r="AZ80" s="53">
        <v>5</v>
      </c>
    </row>
    <row r="81" spans="1:52">
      <c r="A81" s="7">
        <v>80</v>
      </c>
      <c r="B81" s="7">
        <v>2</v>
      </c>
      <c r="C81" s="7" t="s">
        <v>87</v>
      </c>
      <c r="D81" s="7" t="s">
        <v>8</v>
      </c>
      <c r="E81" s="7" t="s">
        <v>63</v>
      </c>
      <c r="F81" s="7">
        <v>1</v>
      </c>
      <c r="G81" s="7">
        <v>0</v>
      </c>
      <c r="H81" s="7">
        <v>0</v>
      </c>
      <c r="I81" s="7">
        <v>1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8">
        <v>4</v>
      </c>
      <c r="P81" s="8">
        <v>4</v>
      </c>
      <c r="Q81" s="8">
        <v>4</v>
      </c>
      <c r="R81" s="9">
        <v>5</v>
      </c>
      <c r="S81" s="9">
        <v>5</v>
      </c>
      <c r="T81" s="10">
        <v>5</v>
      </c>
      <c r="U81" s="10">
        <v>5</v>
      </c>
      <c r="V81" s="10">
        <v>5</v>
      </c>
      <c r="W81" s="10">
        <v>5</v>
      </c>
      <c r="X81" s="10">
        <v>5</v>
      </c>
      <c r="Y81" s="11"/>
      <c r="Z81" s="11"/>
      <c r="AA81" s="11"/>
      <c r="AB81" s="11"/>
      <c r="AC81" s="12"/>
      <c r="AD81" s="12"/>
      <c r="AE81" s="105">
        <v>4</v>
      </c>
      <c r="AF81" s="105">
        <v>4</v>
      </c>
      <c r="AG81" s="105">
        <v>4</v>
      </c>
      <c r="AH81" s="109">
        <v>3</v>
      </c>
      <c r="AI81" s="109">
        <v>4</v>
      </c>
      <c r="AJ81" s="109">
        <v>4</v>
      </c>
      <c r="AK81" s="109">
        <v>4</v>
      </c>
      <c r="AL81" s="50">
        <v>4</v>
      </c>
      <c r="AM81" s="50">
        <v>4</v>
      </c>
      <c r="AN81" s="50">
        <v>4</v>
      </c>
      <c r="AO81" s="50">
        <v>4</v>
      </c>
      <c r="AP81" s="50">
        <v>5</v>
      </c>
      <c r="AQ81" s="120">
        <v>4</v>
      </c>
      <c r="AR81" s="120">
        <v>4</v>
      </c>
      <c r="AS81" s="120">
        <v>4</v>
      </c>
      <c r="AT81" s="120">
        <v>5</v>
      </c>
      <c r="AU81" s="120">
        <v>5</v>
      </c>
      <c r="AV81" s="120">
        <v>5</v>
      </c>
      <c r="AW81" s="120">
        <v>5</v>
      </c>
      <c r="AX81" s="53">
        <v>4</v>
      </c>
      <c r="AY81" s="53">
        <v>4</v>
      </c>
      <c r="AZ81" s="53">
        <v>5</v>
      </c>
    </row>
    <row r="82" spans="1:52" ht="37.5">
      <c r="A82" s="7">
        <v>81</v>
      </c>
      <c r="B82" s="7">
        <v>4</v>
      </c>
      <c r="C82" s="7" t="s">
        <v>86</v>
      </c>
      <c r="D82" s="7" t="s">
        <v>83</v>
      </c>
      <c r="E82" s="7" t="s">
        <v>63</v>
      </c>
      <c r="F82" s="7">
        <v>1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0</v>
      </c>
      <c r="M82" s="7">
        <v>0</v>
      </c>
      <c r="N82" s="7">
        <v>0</v>
      </c>
      <c r="O82" s="8">
        <v>5</v>
      </c>
      <c r="P82" s="8">
        <v>4</v>
      </c>
      <c r="Q82" s="8">
        <v>4</v>
      </c>
      <c r="R82" s="9">
        <v>5</v>
      </c>
      <c r="S82" s="9">
        <v>5</v>
      </c>
      <c r="T82" s="10">
        <v>3</v>
      </c>
      <c r="U82" s="10">
        <v>3</v>
      </c>
      <c r="V82" s="10">
        <v>4</v>
      </c>
      <c r="W82" s="10">
        <v>3</v>
      </c>
      <c r="X82" s="10">
        <v>5</v>
      </c>
      <c r="Y82" s="11"/>
      <c r="Z82" s="11"/>
      <c r="AA82" s="11"/>
      <c r="AB82" s="11"/>
      <c r="AC82" s="12"/>
      <c r="AD82" s="12"/>
      <c r="AE82" s="105">
        <v>3</v>
      </c>
      <c r="AF82" s="105">
        <v>3</v>
      </c>
      <c r="AG82" s="105">
        <v>3</v>
      </c>
      <c r="AH82" s="109">
        <v>5</v>
      </c>
      <c r="AI82" s="109">
        <v>4</v>
      </c>
      <c r="AJ82" s="109">
        <v>4</v>
      </c>
      <c r="AK82" s="109">
        <v>4</v>
      </c>
      <c r="AL82" s="50">
        <v>4</v>
      </c>
      <c r="AM82" s="50">
        <v>4</v>
      </c>
      <c r="AN82" s="50">
        <v>5</v>
      </c>
      <c r="AO82" s="50">
        <v>5</v>
      </c>
      <c r="AP82" s="50">
        <v>2</v>
      </c>
      <c r="AQ82" s="120">
        <v>4</v>
      </c>
      <c r="AR82" s="120">
        <v>4</v>
      </c>
      <c r="AS82" s="120">
        <v>4</v>
      </c>
      <c r="AT82" s="120">
        <v>4</v>
      </c>
      <c r="AU82" s="120">
        <v>3</v>
      </c>
      <c r="AV82" s="120">
        <v>4</v>
      </c>
      <c r="AW82" s="120">
        <v>4</v>
      </c>
      <c r="AX82" s="53">
        <v>3</v>
      </c>
      <c r="AY82" s="53">
        <v>4</v>
      </c>
      <c r="AZ82" s="53">
        <v>4</v>
      </c>
    </row>
    <row r="83" spans="1:52" ht="37.5">
      <c r="A83" s="7">
        <v>82</v>
      </c>
      <c r="B83" s="7">
        <v>4</v>
      </c>
      <c r="C83" s="7" t="s">
        <v>86</v>
      </c>
      <c r="D83" s="7" t="s">
        <v>83</v>
      </c>
      <c r="E83" s="7" t="s">
        <v>91</v>
      </c>
      <c r="F83" s="7">
        <v>1</v>
      </c>
      <c r="G83" s="7">
        <v>0</v>
      </c>
      <c r="H83" s="7">
        <v>1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8">
        <v>4</v>
      </c>
      <c r="P83" s="8">
        <v>4</v>
      </c>
      <c r="Q83" s="8">
        <v>4</v>
      </c>
      <c r="R83" s="9">
        <v>4</v>
      </c>
      <c r="S83" s="9">
        <v>4</v>
      </c>
      <c r="T83" s="10">
        <v>4</v>
      </c>
      <c r="U83" s="10">
        <v>4</v>
      </c>
      <c r="V83" s="10">
        <v>4</v>
      </c>
      <c r="W83" s="10">
        <v>4</v>
      </c>
      <c r="X83" s="10">
        <v>4</v>
      </c>
      <c r="Y83" s="11"/>
      <c r="Z83" s="11"/>
      <c r="AA83" s="11"/>
      <c r="AB83" s="11"/>
      <c r="AC83" s="12"/>
      <c r="AD83" s="12"/>
      <c r="AE83" s="105">
        <v>4</v>
      </c>
      <c r="AF83" s="105">
        <v>4</v>
      </c>
      <c r="AG83" s="105">
        <v>4</v>
      </c>
      <c r="AH83" s="109">
        <v>3</v>
      </c>
      <c r="AI83" s="109">
        <v>4</v>
      </c>
      <c r="AJ83" s="109">
        <v>5</v>
      </c>
      <c r="AK83" s="109">
        <v>4</v>
      </c>
      <c r="AL83" s="50">
        <v>4</v>
      </c>
      <c r="AM83" s="50">
        <v>4</v>
      </c>
      <c r="AN83" s="50">
        <v>2</v>
      </c>
      <c r="AO83" s="50">
        <v>4</v>
      </c>
      <c r="AP83" s="50">
        <v>4</v>
      </c>
      <c r="AQ83" s="120">
        <v>4</v>
      </c>
      <c r="AR83" s="120">
        <v>4</v>
      </c>
      <c r="AS83" s="120">
        <v>4</v>
      </c>
      <c r="AT83" s="120">
        <v>4</v>
      </c>
      <c r="AU83" s="120">
        <v>4</v>
      </c>
      <c r="AV83" s="120">
        <v>4</v>
      </c>
      <c r="AW83" s="120">
        <v>4</v>
      </c>
      <c r="AX83" s="53">
        <v>4</v>
      </c>
      <c r="AY83" s="53">
        <v>4</v>
      </c>
      <c r="AZ83" s="53">
        <v>4</v>
      </c>
    </row>
    <row r="84" spans="1:52">
      <c r="A84" s="7">
        <v>83</v>
      </c>
      <c r="B84" s="7">
        <v>1</v>
      </c>
      <c r="C84" s="7" t="s">
        <v>86</v>
      </c>
      <c r="D84" s="7" t="s">
        <v>71</v>
      </c>
      <c r="E84" s="7" t="s">
        <v>63</v>
      </c>
      <c r="F84" s="7">
        <v>0</v>
      </c>
      <c r="G84" s="7">
        <v>1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8">
        <v>3</v>
      </c>
      <c r="P84" s="8">
        <v>3</v>
      </c>
      <c r="Q84" s="8">
        <v>3</v>
      </c>
      <c r="R84" s="9">
        <v>3</v>
      </c>
      <c r="S84" s="9">
        <v>3</v>
      </c>
      <c r="T84" s="10">
        <v>2</v>
      </c>
      <c r="U84" s="10">
        <v>2</v>
      </c>
      <c r="V84" s="10">
        <v>3</v>
      </c>
      <c r="W84" s="10">
        <v>3</v>
      </c>
      <c r="X84" s="10">
        <v>3</v>
      </c>
      <c r="Y84" s="11"/>
      <c r="Z84" s="11"/>
      <c r="AA84" s="11"/>
      <c r="AB84" s="11"/>
      <c r="AC84" s="12"/>
      <c r="AD84" s="12"/>
      <c r="AE84" s="105">
        <v>3</v>
      </c>
      <c r="AF84" s="105">
        <v>3</v>
      </c>
      <c r="AG84" s="105">
        <v>3</v>
      </c>
      <c r="AH84" s="109">
        <v>4</v>
      </c>
      <c r="AI84" s="109">
        <v>3</v>
      </c>
      <c r="AJ84" s="109">
        <v>4</v>
      </c>
      <c r="AK84" s="109">
        <v>4</v>
      </c>
      <c r="AL84" s="50">
        <v>4</v>
      </c>
      <c r="AM84" s="50">
        <v>4</v>
      </c>
      <c r="AN84" s="50">
        <v>3</v>
      </c>
      <c r="AO84" s="50">
        <v>3</v>
      </c>
      <c r="AP84" s="50">
        <v>4</v>
      </c>
      <c r="AQ84" s="120">
        <v>3</v>
      </c>
      <c r="AR84" s="120">
        <v>3</v>
      </c>
      <c r="AS84" s="120">
        <v>3</v>
      </c>
      <c r="AT84" s="120">
        <v>2</v>
      </c>
      <c r="AU84" s="120">
        <v>3</v>
      </c>
      <c r="AV84" s="120">
        <v>3</v>
      </c>
      <c r="AW84" s="120">
        <v>3</v>
      </c>
      <c r="AX84" s="53">
        <v>3</v>
      </c>
      <c r="AY84" s="53">
        <v>3</v>
      </c>
      <c r="AZ84" s="53">
        <v>3</v>
      </c>
    </row>
    <row r="85" spans="1:52" ht="37.5">
      <c r="A85" s="7">
        <v>84</v>
      </c>
      <c r="B85" s="7">
        <v>1</v>
      </c>
      <c r="C85" s="7" t="s">
        <v>86</v>
      </c>
      <c r="D85" s="7" t="s">
        <v>71</v>
      </c>
      <c r="E85" s="7" t="s">
        <v>57</v>
      </c>
      <c r="F85" s="7">
        <v>0</v>
      </c>
      <c r="G85" s="7">
        <v>0</v>
      </c>
      <c r="H85" s="7">
        <v>1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8">
        <v>5</v>
      </c>
      <c r="P85" s="8">
        <v>5</v>
      </c>
      <c r="Q85" s="8">
        <v>4</v>
      </c>
      <c r="R85" s="9">
        <v>5</v>
      </c>
      <c r="S85" s="9">
        <v>5</v>
      </c>
      <c r="T85" s="10">
        <v>2</v>
      </c>
      <c r="U85" s="10">
        <v>2</v>
      </c>
      <c r="V85" s="10">
        <v>2</v>
      </c>
      <c r="W85" s="10">
        <v>4</v>
      </c>
      <c r="X85" s="10">
        <v>4</v>
      </c>
      <c r="Y85" s="11"/>
      <c r="Z85" s="11"/>
      <c r="AA85" s="11"/>
      <c r="AB85" s="11"/>
      <c r="AC85" s="12"/>
      <c r="AD85" s="12"/>
      <c r="AE85" s="105">
        <v>4</v>
      </c>
      <c r="AF85" s="105">
        <v>4</v>
      </c>
      <c r="AG85" s="105">
        <v>4</v>
      </c>
      <c r="AH85" s="109">
        <v>4</v>
      </c>
      <c r="AI85" s="109">
        <v>5</v>
      </c>
      <c r="AJ85" s="109">
        <v>5</v>
      </c>
      <c r="AK85" s="109">
        <v>5</v>
      </c>
      <c r="AL85" s="50">
        <v>5</v>
      </c>
      <c r="AM85" s="50">
        <v>5</v>
      </c>
      <c r="AN85" s="50">
        <v>5</v>
      </c>
      <c r="AO85" s="50">
        <v>5</v>
      </c>
      <c r="AP85" s="50">
        <v>4</v>
      </c>
      <c r="AQ85" s="120">
        <v>4</v>
      </c>
      <c r="AR85" s="120">
        <v>4</v>
      </c>
      <c r="AS85" s="120">
        <v>4</v>
      </c>
      <c r="AT85" s="120">
        <v>4</v>
      </c>
      <c r="AU85" s="120">
        <v>4</v>
      </c>
      <c r="AV85" s="120">
        <v>4</v>
      </c>
      <c r="AW85" s="120">
        <v>4</v>
      </c>
      <c r="AX85" s="53">
        <v>2</v>
      </c>
      <c r="AY85" s="53">
        <v>3</v>
      </c>
      <c r="AZ85" s="53">
        <v>3</v>
      </c>
    </row>
    <row r="86" spans="1:52">
      <c r="A86" s="7">
        <v>85</v>
      </c>
      <c r="B86" s="7">
        <v>1</v>
      </c>
      <c r="C86" s="7" t="s">
        <v>86</v>
      </c>
      <c r="D86" s="7" t="s">
        <v>71</v>
      </c>
      <c r="E86" s="7" t="s">
        <v>91</v>
      </c>
      <c r="F86" s="7">
        <v>0</v>
      </c>
      <c r="G86" s="7">
        <v>0</v>
      </c>
      <c r="H86" s="7">
        <v>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8">
        <v>2</v>
      </c>
      <c r="P86" s="8">
        <v>5</v>
      </c>
      <c r="Q86" s="8">
        <v>5</v>
      </c>
      <c r="R86" s="9">
        <v>3</v>
      </c>
      <c r="S86" s="9">
        <v>1</v>
      </c>
      <c r="T86" s="10">
        <v>5</v>
      </c>
      <c r="U86" s="10">
        <v>4</v>
      </c>
      <c r="V86" s="10">
        <v>4</v>
      </c>
      <c r="W86" s="10">
        <v>4</v>
      </c>
      <c r="X86" s="10">
        <v>4</v>
      </c>
      <c r="Y86" s="11"/>
      <c r="Z86" s="11"/>
      <c r="AA86" s="11"/>
      <c r="AB86" s="11"/>
      <c r="AC86" s="12"/>
      <c r="AD86" s="12"/>
      <c r="AE86" s="105">
        <v>1</v>
      </c>
      <c r="AF86" s="105">
        <v>1</v>
      </c>
      <c r="AG86" s="105">
        <v>1</v>
      </c>
      <c r="AH86" s="109">
        <v>5</v>
      </c>
      <c r="AI86" s="109">
        <v>5</v>
      </c>
      <c r="AJ86" s="109">
        <v>5</v>
      </c>
      <c r="AK86" s="109">
        <v>5</v>
      </c>
      <c r="AL86" s="50">
        <v>4</v>
      </c>
      <c r="AM86" s="50">
        <v>4</v>
      </c>
      <c r="AN86" s="50">
        <v>5</v>
      </c>
      <c r="AO86" s="50">
        <v>5</v>
      </c>
      <c r="AP86" s="50">
        <v>5</v>
      </c>
      <c r="AQ86" s="120">
        <v>3</v>
      </c>
      <c r="AR86" s="120">
        <v>3</v>
      </c>
      <c r="AS86" s="120">
        <v>3</v>
      </c>
      <c r="AT86" s="120">
        <v>4</v>
      </c>
      <c r="AU86" s="120">
        <v>3</v>
      </c>
      <c r="AV86" s="120">
        <v>4</v>
      </c>
      <c r="AW86" s="120">
        <v>4</v>
      </c>
      <c r="AX86" s="53">
        <v>1</v>
      </c>
      <c r="AY86" s="53">
        <v>2</v>
      </c>
      <c r="AZ86" s="53">
        <v>2</v>
      </c>
    </row>
    <row r="87" spans="1:52">
      <c r="A87" s="7">
        <v>86</v>
      </c>
      <c r="B87" s="7">
        <v>1</v>
      </c>
      <c r="C87" s="7" t="s">
        <v>86</v>
      </c>
      <c r="D87" s="7" t="s">
        <v>71</v>
      </c>
      <c r="E87" s="7" t="s">
        <v>59</v>
      </c>
      <c r="F87" s="7">
        <v>0</v>
      </c>
      <c r="G87" s="7">
        <v>0</v>
      </c>
      <c r="H87" s="7">
        <v>1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8">
        <v>4</v>
      </c>
      <c r="P87" s="8">
        <v>4</v>
      </c>
      <c r="Q87" s="8">
        <v>4</v>
      </c>
      <c r="R87" s="9">
        <v>5</v>
      </c>
      <c r="S87" s="9">
        <v>5</v>
      </c>
      <c r="T87" s="10">
        <v>5</v>
      </c>
      <c r="U87" s="10">
        <v>4</v>
      </c>
      <c r="V87" s="10">
        <v>3</v>
      </c>
      <c r="W87" s="10">
        <v>4</v>
      </c>
      <c r="X87" s="10">
        <v>4</v>
      </c>
      <c r="Y87" s="11"/>
      <c r="Z87" s="11"/>
      <c r="AA87" s="11"/>
      <c r="AB87" s="11"/>
      <c r="AC87" s="12"/>
      <c r="AD87" s="12"/>
      <c r="AE87" s="105">
        <v>2</v>
      </c>
      <c r="AF87" s="105">
        <v>2</v>
      </c>
      <c r="AG87" s="105">
        <v>2</v>
      </c>
      <c r="AH87" s="109">
        <v>3</v>
      </c>
      <c r="AI87" s="109">
        <v>4</v>
      </c>
      <c r="AJ87" s="109">
        <v>4</v>
      </c>
      <c r="AK87" s="109">
        <v>4</v>
      </c>
      <c r="AL87" s="50">
        <v>4</v>
      </c>
      <c r="AM87" s="50">
        <v>4</v>
      </c>
      <c r="AN87" s="50">
        <v>4</v>
      </c>
      <c r="AO87" s="50">
        <v>4</v>
      </c>
      <c r="AP87" s="50">
        <v>4</v>
      </c>
      <c r="AQ87" s="120">
        <v>3</v>
      </c>
      <c r="AR87" s="120">
        <v>3</v>
      </c>
      <c r="AS87" s="120">
        <v>3</v>
      </c>
      <c r="AT87" s="120">
        <v>3</v>
      </c>
      <c r="AU87" s="120">
        <v>4</v>
      </c>
      <c r="AV87" s="120">
        <v>4</v>
      </c>
      <c r="AW87" s="120">
        <v>4</v>
      </c>
      <c r="AX87" s="53">
        <v>1</v>
      </c>
      <c r="AY87" s="53">
        <v>2</v>
      </c>
      <c r="AZ87" s="53">
        <v>2</v>
      </c>
    </row>
    <row r="88" spans="1:52" ht="37.5">
      <c r="A88" s="7">
        <v>87</v>
      </c>
      <c r="B88" s="7">
        <v>4</v>
      </c>
      <c r="C88" s="7" t="s">
        <v>86</v>
      </c>
      <c r="D88" s="7" t="s">
        <v>83</v>
      </c>
      <c r="E88" s="7" t="s">
        <v>60</v>
      </c>
      <c r="F88" s="7">
        <v>1</v>
      </c>
      <c r="G88" s="7">
        <v>0</v>
      </c>
      <c r="H88" s="7">
        <v>1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8">
        <v>5</v>
      </c>
      <c r="P88" s="8">
        <v>5</v>
      </c>
      <c r="Q88" s="8">
        <v>4</v>
      </c>
      <c r="R88" s="9">
        <v>5</v>
      </c>
      <c r="S88" s="9">
        <v>5</v>
      </c>
      <c r="T88" s="10">
        <v>5</v>
      </c>
      <c r="U88" s="10">
        <v>4</v>
      </c>
      <c r="V88" s="10">
        <v>5</v>
      </c>
      <c r="W88" s="10">
        <v>5</v>
      </c>
      <c r="X88" s="10">
        <v>5</v>
      </c>
      <c r="Y88" s="11"/>
      <c r="Z88" s="11"/>
      <c r="AA88" s="11"/>
      <c r="AB88" s="11"/>
      <c r="AC88" s="12"/>
      <c r="AD88" s="12"/>
      <c r="AE88" s="105">
        <v>2</v>
      </c>
      <c r="AF88" s="105">
        <v>2</v>
      </c>
      <c r="AG88" s="105">
        <v>2</v>
      </c>
      <c r="AH88" s="109">
        <v>4</v>
      </c>
      <c r="AI88" s="109">
        <v>4</v>
      </c>
      <c r="AJ88" s="109">
        <v>4</v>
      </c>
      <c r="AK88" s="109">
        <v>4</v>
      </c>
      <c r="AL88" s="50">
        <v>4</v>
      </c>
      <c r="AM88" s="50">
        <v>4</v>
      </c>
      <c r="AN88" s="50">
        <v>4</v>
      </c>
      <c r="AO88" s="50">
        <v>4</v>
      </c>
      <c r="AP88" s="50">
        <v>3</v>
      </c>
      <c r="AQ88" s="120">
        <v>4</v>
      </c>
      <c r="AR88" s="120">
        <v>4</v>
      </c>
      <c r="AS88" s="120">
        <v>4</v>
      </c>
      <c r="AT88" s="120">
        <v>4</v>
      </c>
      <c r="AU88" s="120">
        <v>4</v>
      </c>
      <c r="AV88" s="120">
        <v>4</v>
      </c>
      <c r="AW88" s="120">
        <v>4</v>
      </c>
      <c r="AX88" s="53">
        <v>3</v>
      </c>
      <c r="AY88" s="53">
        <v>4</v>
      </c>
      <c r="AZ88" s="53">
        <v>4</v>
      </c>
    </row>
    <row r="89" spans="1:52" ht="37.5">
      <c r="A89" s="7">
        <v>88</v>
      </c>
      <c r="B89" s="7">
        <v>4</v>
      </c>
      <c r="C89" s="7" t="s">
        <v>87</v>
      </c>
      <c r="D89" s="7" t="s">
        <v>83</v>
      </c>
      <c r="E89" s="7" t="s">
        <v>92</v>
      </c>
      <c r="F89" s="7">
        <v>1</v>
      </c>
      <c r="G89" s="7">
        <v>1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8">
        <v>5</v>
      </c>
      <c r="P89" s="8">
        <v>5</v>
      </c>
      <c r="Q89" s="8">
        <v>5</v>
      </c>
      <c r="R89" s="9">
        <v>5</v>
      </c>
      <c r="S89" s="9">
        <v>5</v>
      </c>
      <c r="T89" s="10">
        <v>4</v>
      </c>
      <c r="U89" s="10">
        <v>1</v>
      </c>
      <c r="V89" s="10">
        <v>3</v>
      </c>
      <c r="W89" s="10">
        <v>4</v>
      </c>
      <c r="X89" s="10">
        <v>4</v>
      </c>
      <c r="Y89" s="11"/>
      <c r="Z89" s="11"/>
      <c r="AA89" s="11"/>
      <c r="AB89" s="11"/>
      <c r="AC89" s="12"/>
      <c r="AD89" s="12"/>
      <c r="AE89" s="105">
        <v>1</v>
      </c>
      <c r="AF89" s="105">
        <v>1</v>
      </c>
      <c r="AG89" s="105">
        <v>1</v>
      </c>
      <c r="AH89" s="109">
        <v>2</v>
      </c>
      <c r="AI89" s="109">
        <v>4</v>
      </c>
      <c r="AJ89" s="109">
        <v>4</v>
      </c>
      <c r="AK89" s="109">
        <v>4</v>
      </c>
      <c r="AL89" s="50">
        <v>4</v>
      </c>
      <c r="AM89" s="50">
        <v>5</v>
      </c>
      <c r="AN89" s="50">
        <v>4</v>
      </c>
      <c r="AO89" s="50">
        <v>4</v>
      </c>
      <c r="AP89" s="50">
        <v>5</v>
      </c>
      <c r="AQ89" s="120">
        <v>4</v>
      </c>
      <c r="AR89" s="120">
        <v>4</v>
      </c>
      <c r="AS89" s="120">
        <v>4</v>
      </c>
      <c r="AT89" s="120">
        <v>4</v>
      </c>
      <c r="AU89" s="120">
        <v>4</v>
      </c>
      <c r="AV89" s="120">
        <v>4</v>
      </c>
      <c r="AW89" s="120">
        <v>3</v>
      </c>
      <c r="AX89" s="53">
        <v>1</v>
      </c>
      <c r="AY89" s="53">
        <v>3</v>
      </c>
      <c r="AZ89" s="53">
        <v>3</v>
      </c>
    </row>
    <row r="90" spans="1:52">
      <c r="A90" s="7">
        <v>89</v>
      </c>
      <c r="B90" s="7">
        <v>1</v>
      </c>
      <c r="C90" s="7" t="s">
        <v>86</v>
      </c>
      <c r="D90" s="7" t="s">
        <v>71</v>
      </c>
      <c r="E90" s="7" t="s">
        <v>92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8">
        <v>5</v>
      </c>
      <c r="P90" s="8">
        <v>3</v>
      </c>
      <c r="Q90" s="8">
        <v>5</v>
      </c>
      <c r="R90" s="9">
        <v>5</v>
      </c>
      <c r="S90" s="9">
        <v>5</v>
      </c>
      <c r="T90" s="10">
        <v>5</v>
      </c>
      <c r="U90" s="10">
        <v>4</v>
      </c>
      <c r="V90" s="10">
        <v>5</v>
      </c>
      <c r="W90" s="10">
        <v>5</v>
      </c>
      <c r="X90" s="10">
        <v>5</v>
      </c>
      <c r="Y90" s="11"/>
      <c r="Z90" s="11"/>
      <c r="AA90" s="11"/>
      <c r="AB90" s="11"/>
      <c r="AC90" s="12"/>
      <c r="AD90" s="12"/>
      <c r="AE90" s="105">
        <v>2</v>
      </c>
      <c r="AF90" s="105">
        <v>2</v>
      </c>
      <c r="AG90" s="105">
        <v>2</v>
      </c>
      <c r="AH90" s="109">
        <v>4</v>
      </c>
      <c r="AI90" s="109">
        <v>4</v>
      </c>
      <c r="AJ90" s="109">
        <v>4</v>
      </c>
      <c r="AK90" s="109">
        <v>4</v>
      </c>
      <c r="AL90" s="50">
        <v>4</v>
      </c>
      <c r="AM90" s="50">
        <v>4</v>
      </c>
      <c r="AN90" s="50">
        <v>4</v>
      </c>
      <c r="AO90" s="50">
        <v>4</v>
      </c>
      <c r="AP90" s="50">
        <v>4</v>
      </c>
      <c r="AQ90" s="120">
        <v>3</v>
      </c>
      <c r="AR90" s="120">
        <v>3</v>
      </c>
      <c r="AS90" s="120">
        <v>4</v>
      </c>
      <c r="AT90" s="120">
        <v>4</v>
      </c>
      <c r="AU90" s="120">
        <v>4</v>
      </c>
      <c r="AV90" s="120">
        <v>4</v>
      </c>
      <c r="AW90" s="120">
        <v>4</v>
      </c>
      <c r="AX90" s="53">
        <v>4</v>
      </c>
      <c r="AY90" s="53">
        <v>4</v>
      </c>
      <c r="AZ90" s="53">
        <v>4</v>
      </c>
    </row>
    <row r="91" spans="1:52" ht="37.5">
      <c r="A91" s="7">
        <v>90</v>
      </c>
      <c r="B91" s="7">
        <v>4</v>
      </c>
      <c r="C91" s="7" t="s">
        <v>87</v>
      </c>
      <c r="D91" s="7" t="s">
        <v>83</v>
      </c>
      <c r="E91" s="7" t="s">
        <v>106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8">
        <v>4</v>
      </c>
      <c r="P91" s="8">
        <v>4</v>
      </c>
      <c r="Q91" s="8">
        <v>4</v>
      </c>
      <c r="R91" s="9">
        <v>4</v>
      </c>
      <c r="S91" s="9">
        <v>4</v>
      </c>
      <c r="T91" s="10">
        <v>4</v>
      </c>
      <c r="U91" s="10">
        <v>3</v>
      </c>
      <c r="V91" s="10">
        <v>4</v>
      </c>
      <c r="W91" s="10">
        <v>4</v>
      </c>
      <c r="X91" s="10">
        <v>5</v>
      </c>
      <c r="Y91" s="11"/>
      <c r="Z91" s="11"/>
      <c r="AA91" s="11"/>
      <c r="AB91" s="11"/>
      <c r="AC91" s="12"/>
      <c r="AD91" s="12"/>
      <c r="AE91" s="105">
        <v>2</v>
      </c>
      <c r="AF91" s="105">
        <v>2</v>
      </c>
      <c r="AG91" s="105">
        <v>3</v>
      </c>
      <c r="AH91" s="109">
        <v>2</v>
      </c>
      <c r="AI91" s="109">
        <v>4</v>
      </c>
      <c r="AJ91" s="109">
        <v>4</v>
      </c>
      <c r="AK91" s="109">
        <v>4</v>
      </c>
      <c r="AL91" s="50">
        <v>4</v>
      </c>
      <c r="AM91" s="50">
        <v>4</v>
      </c>
      <c r="AN91" s="50">
        <v>3</v>
      </c>
      <c r="AO91" s="50">
        <v>3</v>
      </c>
      <c r="AP91" s="50">
        <v>4</v>
      </c>
      <c r="AQ91" s="120">
        <v>4</v>
      </c>
      <c r="AR91" s="120">
        <v>4</v>
      </c>
      <c r="AS91" s="120">
        <v>4</v>
      </c>
      <c r="AT91" s="120">
        <v>4</v>
      </c>
      <c r="AU91" s="120">
        <v>4</v>
      </c>
      <c r="AV91" s="120">
        <v>3</v>
      </c>
      <c r="AW91" s="120">
        <v>4</v>
      </c>
      <c r="AX91" s="53">
        <v>4</v>
      </c>
      <c r="AY91" s="53">
        <v>4</v>
      </c>
      <c r="AZ91" s="53">
        <v>4</v>
      </c>
    </row>
    <row r="92" spans="1:52" ht="37.5">
      <c r="A92" s="7">
        <v>91</v>
      </c>
      <c r="B92" s="7">
        <v>4</v>
      </c>
      <c r="C92" s="7" t="s">
        <v>87</v>
      </c>
      <c r="D92" s="7" t="s">
        <v>83</v>
      </c>
      <c r="E92" s="7" t="s">
        <v>56</v>
      </c>
      <c r="F92" s="7">
        <v>0</v>
      </c>
      <c r="G92" s="7">
        <v>0</v>
      </c>
      <c r="H92" s="7">
        <v>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8">
        <v>5</v>
      </c>
      <c r="P92" s="8">
        <v>5</v>
      </c>
      <c r="Q92" s="8">
        <v>4</v>
      </c>
      <c r="R92" s="9">
        <v>5</v>
      </c>
      <c r="S92" s="9">
        <v>5</v>
      </c>
      <c r="T92" s="10">
        <v>5</v>
      </c>
      <c r="U92" s="10">
        <v>2</v>
      </c>
      <c r="V92" s="10">
        <v>4</v>
      </c>
      <c r="W92" s="10">
        <v>4</v>
      </c>
      <c r="X92" s="10">
        <v>4</v>
      </c>
      <c r="Y92" s="11"/>
      <c r="Z92" s="11"/>
      <c r="AA92" s="11"/>
      <c r="AB92" s="11"/>
      <c r="AC92" s="12"/>
      <c r="AD92" s="12"/>
      <c r="AE92" s="105">
        <v>3</v>
      </c>
      <c r="AF92" s="105">
        <v>3</v>
      </c>
      <c r="AG92" s="105">
        <v>3</v>
      </c>
      <c r="AH92" s="109">
        <v>3</v>
      </c>
      <c r="AI92" s="109">
        <v>4</v>
      </c>
      <c r="AJ92" s="109">
        <v>4</v>
      </c>
      <c r="AK92" s="109">
        <v>4</v>
      </c>
      <c r="AL92" s="50">
        <v>4</v>
      </c>
      <c r="AM92" s="50">
        <v>5</v>
      </c>
      <c r="AN92" s="50">
        <v>5</v>
      </c>
      <c r="AO92" s="50">
        <v>5</v>
      </c>
      <c r="AP92" s="50">
        <v>5</v>
      </c>
      <c r="AQ92" s="120">
        <v>3</v>
      </c>
      <c r="AR92" s="120">
        <v>3</v>
      </c>
      <c r="AS92" s="120">
        <v>3</v>
      </c>
      <c r="AT92" s="120">
        <v>3</v>
      </c>
      <c r="AU92" s="120">
        <v>3</v>
      </c>
      <c r="AV92" s="120">
        <v>3</v>
      </c>
      <c r="AW92" s="120">
        <v>3</v>
      </c>
      <c r="AX92" s="53">
        <v>2</v>
      </c>
      <c r="AY92" s="53">
        <v>3</v>
      </c>
      <c r="AZ92" s="53">
        <v>3</v>
      </c>
    </row>
    <row r="93" spans="1:52" ht="37.5">
      <c r="A93" s="7">
        <v>92</v>
      </c>
      <c r="B93" s="7">
        <v>4</v>
      </c>
      <c r="C93" s="7" t="s">
        <v>86</v>
      </c>
      <c r="D93" s="7" t="s">
        <v>83</v>
      </c>
      <c r="E93" s="7" t="s">
        <v>60</v>
      </c>
      <c r="F93" s="7">
        <v>1</v>
      </c>
      <c r="G93" s="7">
        <v>0</v>
      </c>
      <c r="H93" s="7">
        <v>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8">
        <v>4</v>
      </c>
      <c r="P93" s="8">
        <v>4</v>
      </c>
      <c r="Q93" s="8">
        <v>3</v>
      </c>
      <c r="R93" s="9">
        <v>4</v>
      </c>
      <c r="S93" s="9">
        <v>4</v>
      </c>
      <c r="T93" s="10">
        <v>4</v>
      </c>
      <c r="U93" s="10">
        <v>3</v>
      </c>
      <c r="V93" s="10">
        <v>4</v>
      </c>
      <c r="W93" s="10">
        <v>4</v>
      </c>
      <c r="X93" s="10">
        <v>4</v>
      </c>
      <c r="Y93" s="11"/>
      <c r="Z93" s="11"/>
      <c r="AA93" s="11"/>
      <c r="AB93" s="11"/>
      <c r="AC93" s="12"/>
      <c r="AD93" s="12"/>
      <c r="AE93" s="105">
        <v>2</v>
      </c>
      <c r="AF93" s="105">
        <v>2</v>
      </c>
      <c r="AG93" s="105">
        <v>2</v>
      </c>
      <c r="AH93" s="109">
        <v>4</v>
      </c>
      <c r="AI93" s="109">
        <v>4</v>
      </c>
      <c r="AJ93" s="109">
        <v>4</v>
      </c>
      <c r="AK93" s="109">
        <v>4</v>
      </c>
      <c r="AL93" s="50">
        <v>4</v>
      </c>
      <c r="AM93" s="50">
        <v>4</v>
      </c>
      <c r="AN93" s="50">
        <v>4</v>
      </c>
      <c r="AO93" s="50">
        <v>4</v>
      </c>
      <c r="AP93" s="50">
        <v>4</v>
      </c>
      <c r="AQ93" s="120">
        <v>3</v>
      </c>
      <c r="AR93" s="120">
        <v>4</v>
      </c>
      <c r="AS93" s="120">
        <v>4</v>
      </c>
      <c r="AT93" s="120">
        <v>4</v>
      </c>
      <c r="AU93" s="120">
        <v>4</v>
      </c>
      <c r="AV93" s="120">
        <v>4</v>
      </c>
      <c r="AW93" s="120">
        <v>4</v>
      </c>
      <c r="AX93" s="53">
        <v>3</v>
      </c>
      <c r="AY93" s="53">
        <v>3</v>
      </c>
      <c r="AZ93" s="53">
        <v>4</v>
      </c>
    </row>
    <row r="94" spans="1:52">
      <c r="A94" s="7">
        <v>93</v>
      </c>
      <c r="B94" s="7">
        <v>6</v>
      </c>
      <c r="C94" s="7" t="s">
        <v>86</v>
      </c>
      <c r="D94" s="7" t="s">
        <v>73</v>
      </c>
      <c r="E94" s="7" t="s">
        <v>108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8">
        <v>5</v>
      </c>
      <c r="P94" s="8">
        <v>5</v>
      </c>
      <c r="Q94" s="8">
        <v>5</v>
      </c>
      <c r="R94" s="9">
        <v>5</v>
      </c>
      <c r="S94" s="9">
        <v>5</v>
      </c>
      <c r="T94" s="10">
        <v>4</v>
      </c>
      <c r="U94" s="10">
        <v>3</v>
      </c>
      <c r="V94" s="10">
        <v>4</v>
      </c>
      <c r="W94" s="10">
        <v>4</v>
      </c>
      <c r="X94" s="10">
        <v>4</v>
      </c>
      <c r="Y94" s="11"/>
      <c r="Z94" s="11"/>
      <c r="AA94" s="11"/>
      <c r="AB94" s="11"/>
      <c r="AC94" s="12"/>
      <c r="AD94" s="12"/>
      <c r="AE94" s="105">
        <v>3</v>
      </c>
      <c r="AF94" s="105">
        <v>3</v>
      </c>
      <c r="AG94" s="105">
        <v>3</v>
      </c>
      <c r="AH94" s="109">
        <v>1</v>
      </c>
      <c r="AI94" s="109">
        <v>4</v>
      </c>
      <c r="AJ94" s="109">
        <v>4</v>
      </c>
      <c r="AK94" s="109">
        <v>4</v>
      </c>
      <c r="AL94" s="50">
        <v>4</v>
      </c>
      <c r="AM94" s="50">
        <v>5</v>
      </c>
      <c r="AN94" s="50">
        <v>5</v>
      </c>
      <c r="AO94" s="50">
        <v>4</v>
      </c>
      <c r="AP94" s="50">
        <v>5</v>
      </c>
      <c r="AQ94" s="120">
        <v>4</v>
      </c>
      <c r="AR94" s="120">
        <v>4</v>
      </c>
      <c r="AS94" s="120">
        <v>4</v>
      </c>
      <c r="AT94" s="120">
        <v>4</v>
      </c>
      <c r="AU94" s="120">
        <v>4</v>
      </c>
      <c r="AV94" s="120">
        <v>4</v>
      </c>
      <c r="AW94" s="120">
        <v>4</v>
      </c>
      <c r="AX94" s="53">
        <v>4</v>
      </c>
      <c r="AY94" s="53">
        <v>4</v>
      </c>
      <c r="AZ94" s="53">
        <v>4</v>
      </c>
    </row>
    <row r="95" spans="1:52">
      <c r="A95" s="7">
        <v>94</v>
      </c>
      <c r="B95" s="7">
        <v>6</v>
      </c>
      <c r="C95" s="7" t="s">
        <v>86</v>
      </c>
      <c r="D95" s="7" t="s">
        <v>73</v>
      </c>
      <c r="E95" s="7" t="s">
        <v>108</v>
      </c>
      <c r="F95" s="7">
        <v>0</v>
      </c>
      <c r="G95" s="7">
        <v>0</v>
      </c>
      <c r="H95" s="7">
        <v>1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8">
        <v>4</v>
      </c>
      <c r="P95" s="8">
        <v>4</v>
      </c>
      <c r="Q95" s="8">
        <v>4</v>
      </c>
      <c r="R95" s="9">
        <v>5</v>
      </c>
      <c r="S95" s="9">
        <v>4</v>
      </c>
      <c r="T95" s="10">
        <v>5</v>
      </c>
      <c r="U95" s="10">
        <v>3</v>
      </c>
      <c r="V95" s="10">
        <v>4</v>
      </c>
      <c r="W95" s="10">
        <v>4</v>
      </c>
      <c r="X95" s="10">
        <v>5</v>
      </c>
      <c r="Y95" s="11"/>
      <c r="Z95" s="11"/>
      <c r="AA95" s="11"/>
      <c r="AB95" s="11"/>
      <c r="AC95" s="12"/>
      <c r="AD95" s="12"/>
      <c r="AE95" s="105">
        <v>2</v>
      </c>
      <c r="AF95" s="105">
        <v>3</v>
      </c>
      <c r="AG95" s="105">
        <v>3</v>
      </c>
      <c r="AH95" s="109">
        <v>2</v>
      </c>
      <c r="AI95" s="109">
        <v>4</v>
      </c>
      <c r="AJ95" s="109">
        <v>4</v>
      </c>
      <c r="AK95" s="109">
        <v>5</v>
      </c>
      <c r="AL95" s="50">
        <v>4</v>
      </c>
      <c r="AM95" s="50">
        <v>4</v>
      </c>
      <c r="AN95" s="50">
        <v>4</v>
      </c>
      <c r="AO95" s="50">
        <v>4</v>
      </c>
      <c r="AP95" s="50">
        <v>4</v>
      </c>
      <c r="AQ95" s="120">
        <v>4</v>
      </c>
      <c r="AR95" s="120">
        <v>4</v>
      </c>
      <c r="AS95" s="120">
        <v>3</v>
      </c>
      <c r="AT95" s="120">
        <v>3</v>
      </c>
      <c r="AU95" s="120">
        <v>5</v>
      </c>
      <c r="AV95" s="120">
        <v>4</v>
      </c>
      <c r="AW95" s="120">
        <v>4</v>
      </c>
      <c r="AX95" s="53">
        <v>3</v>
      </c>
      <c r="AY95" s="53">
        <v>3</v>
      </c>
      <c r="AZ95" s="53">
        <v>4</v>
      </c>
    </row>
    <row r="96" spans="1:52" ht="37.5">
      <c r="A96" s="7">
        <v>95</v>
      </c>
      <c r="B96" s="7">
        <v>4</v>
      </c>
      <c r="C96" s="7" t="s">
        <v>86</v>
      </c>
      <c r="D96" s="7" t="s">
        <v>83</v>
      </c>
      <c r="E96" s="7" t="s">
        <v>91</v>
      </c>
      <c r="F96" s="7">
        <v>0</v>
      </c>
      <c r="G96" s="7">
        <v>0</v>
      </c>
      <c r="H96" s="7">
        <v>1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8">
        <v>5</v>
      </c>
      <c r="P96" s="8">
        <v>5</v>
      </c>
      <c r="Q96" s="8">
        <v>5</v>
      </c>
      <c r="R96" s="9">
        <v>5</v>
      </c>
      <c r="S96" s="9">
        <v>5</v>
      </c>
      <c r="T96" s="10">
        <v>5</v>
      </c>
      <c r="U96" s="10">
        <v>5</v>
      </c>
      <c r="V96" s="10">
        <v>5</v>
      </c>
      <c r="W96" s="10">
        <v>5</v>
      </c>
      <c r="X96" s="10">
        <v>5</v>
      </c>
      <c r="Y96" s="11"/>
      <c r="Z96" s="11"/>
      <c r="AA96" s="11"/>
      <c r="AB96" s="11"/>
      <c r="AC96" s="12"/>
      <c r="AD96" s="12"/>
      <c r="AE96" s="105">
        <v>2</v>
      </c>
      <c r="AF96" s="105">
        <v>2</v>
      </c>
      <c r="AG96" s="105">
        <v>2</v>
      </c>
      <c r="AH96" s="109">
        <v>3</v>
      </c>
      <c r="AI96" s="109">
        <v>4</v>
      </c>
      <c r="AJ96" s="109">
        <v>4</v>
      </c>
      <c r="AK96" s="109">
        <v>4</v>
      </c>
      <c r="AL96" s="50">
        <v>4</v>
      </c>
      <c r="AM96" s="50">
        <v>4</v>
      </c>
      <c r="AN96" s="50">
        <v>4</v>
      </c>
      <c r="AO96" s="50">
        <v>4</v>
      </c>
      <c r="AP96" s="50">
        <v>5</v>
      </c>
      <c r="AQ96" s="120">
        <v>3</v>
      </c>
      <c r="AR96" s="120">
        <v>3</v>
      </c>
      <c r="AS96" s="120">
        <v>3</v>
      </c>
      <c r="AT96" s="120">
        <v>4</v>
      </c>
      <c r="AU96" s="120">
        <v>4</v>
      </c>
      <c r="AV96" s="120">
        <v>4</v>
      </c>
      <c r="AW96" s="120">
        <v>4</v>
      </c>
      <c r="AX96" s="53">
        <v>4</v>
      </c>
      <c r="AY96" s="53">
        <v>4</v>
      </c>
      <c r="AZ96" s="53">
        <v>5</v>
      </c>
    </row>
    <row r="97" spans="1:52" ht="37.5">
      <c r="A97" s="7">
        <v>96</v>
      </c>
      <c r="B97" s="7">
        <v>4</v>
      </c>
      <c r="C97" s="7" t="s">
        <v>86</v>
      </c>
      <c r="D97" s="7" t="s">
        <v>83</v>
      </c>
      <c r="E97" s="7" t="s">
        <v>91</v>
      </c>
      <c r="F97" s="7">
        <v>0</v>
      </c>
      <c r="G97" s="7">
        <v>0</v>
      </c>
      <c r="H97" s="7">
        <v>1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8">
        <v>5</v>
      </c>
      <c r="P97" s="8">
        <v>5</v>
      </c>
      <c r="Q97" s="8">
        <v>5</v>
      </c>
      <c r="R97" s="9">
        <v>5</v>
      </c>
      <c r="S97" s="9">
        <v>5</v>
      </c>
      <c r="T97" s="10">
        <v>5</v>
      </c>
      <c r="U97" s="10">
        <v>5</v>
      </c>
      <c r="V97" s="10">
        <v>5</v>
      </c>
      <c r="W97" s="10">
        <v>5</v>
      </c>
      <c r="X97" s="10">
        <v>5</v>
      </c>
      <c r="Y97" s="11"/>
      <c r="Z97" s="11"/>
      <c r="AA97" s="11"/>
      <c r="AB97" s="11"/>
      <c r="AC97" s="12"/>
      <c r="AD97" s="12"/>
      <c r="AE97" s="105">
        <v>1</v>
      </c>
      <c r="AF97" s="105">
        <v>1</v>
      </c>
      <c r="AG97" s="105">
        <v>1</v>
      </c>
      <c r="AQ97" s="120">
        <v>4</v>
      </c>
      <c r="AR97" s="120">
        <v>4</v>
      </c>
      <c r="AS97" s="120">
        <v>4</v>
      </c>
      <c r="AT97" s="120">
        <v>5</v>
      </c>
      <c r="AU97" s="120">
        <v>5</v>
      </c>
      <c r="AV97" s="120">
        <v>5</v>
      </c>
      <c r="AW97" s="120">
        <v>5</v>
      </c>
      <c r="AX97" s="53">
        <v>5</v>
      </c>
      <c r="AY97" s="53">
        <v>5</v>
      </c>
      <c r="AZ97" s="53">
        <v>5</v>
      </c>
    </row>
    <row r="98" spans="1:52" ht="37.5">
      <c r="A98" s="7">
        <v>97</v>
      </c>
      <c r="B98" s="7">
        <v>4</v>
      </c>
      <c r="C98" s="7" t="s">
        <v>86</v>
      </c>
      <c r="D98" s="7" t="s">
        <v>83</v>
      </c>
      <c r="E98" s="7" t="s">
        <v>91</v>
      </c>
      <c r="F98" s="7">
        <v>1</v>
      </c>
      <c r="G98" s="7">
        <v>0</v>
      </c>
      <c r="H98" s="7">
        <v>1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8">
        <v>4</v>
      </c>
      <c r="P98" s="8">
        <v>4</v>
      </c>
      <c r="Q98" s="8">
        <v>4</v>
      </c>
      <c r="R98" s="9">
        <v>5</v>
      </c>
      <c r="S98" s="9">
        <v>5</v>
      </c>
      <c r="T98" s="10">
        <v>5</v>
      </c>
      <c r="U98" s="10">
        <v>1</v>
      </c>
      <c r="V98" s="10">
        <v>4</v>
      </c>
      <c r="W98" s="10">
        <v>4</v>
      </c>
      <c r="X98" s="10">
        <v>4</v>
      </c>
      <c r="Y98" s="11"/>
      <c r="Z98" s="11"/>
      <c r="AA98" s="11"/>
      <c r="AB98" s="11"/>
      <c r="AC98" s="12"/>
      <c r="AD98" s="12"/>
      <c r="AE98" s="105">
        <v>1</v>
      </c>
      <c r="AF98" s="105">
        <v>1</v>
      </c>
      <c r="AG98" s="105">
        <v>1</v>
      </c>
      <c r="AQ98" s="120">
        <v>3</v>
      </c>
      <c r="AR98" s="120">
        <v>3</v>
      </c>
      <c r="AS98" s="120">
        <v>4</v>
      </c>
      <c r="AT98" s="120">
        <v>4</v>
      </c>
      <c r="AU98" s="120">
        <v>4</v>
      </c>
      <c r="AV98" s="120">
        <v>5</v>
      </c>
      <c r="AW98" s="120">
        <v>5</v>
      </c>
      <c r="AX98" s="53">
        <v>2</v>
      </c>
      <c r="AY98" s="53">
        <v>4</v>
      </c>
      <c r="AZ98" s="53">
        <v>4</v>
      </c>
    </row>
    <row r="99" spans="1:52">
      <c r="A99" s="7">
        <v>98</v>
      </c>
      <c r="B99" s="7">
        <v>6</v>
      </c>
      <c r="C99" s="7" t="s">
        <v>86</v>
      </c>
      <c r="D99" s="7" t="s">
        <v>73</v>
      </c>
      <c r="E99" s="7" t="s">
        <v>108</v>
      </c>
      <c r="F99" s="7">
        <v>1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8">
        <v>5</v>
      </c>
      <c r="P99" s="8">
        <v>5</v>
      </c>
      <c r="Q99" s="8">
        <v>5</v>
      </c>
      <c r="R99" s="9">
        <v>5</v>
      </c>
      <c r="S99" s="9">
        <v>5</v>
      </c>
      <c r="T99" s="10">
        <v>5</v>
      </c>
      <c r="U99" s="10">
        <v>2</v>
      </c>
      <c r="V99" s="10">
        <v>5</v>
      </c>
      <c r="W99" s="10">
        <v>5</v>
      </c>
      <c r="X99" s="10">
        <v>5</v>
      </c>
      <c r="Y99" s="11"/>
      <c r="Z99" s="11"/>
      <c r="AA99" s="11"/>
      <c r="AB99" s="11"/>
      <c r="AC99" s="12"/>
      <c r="AD99" s="12"/>
      <c r="AE99" s="105">
        <v>3</v>
      </c>
      <c r="AF99" s="105">
        <v>3</v>
      </c>
      <c r="AG99" s="105">
        <v>3</v>
      </c>
      <c r="AQ99" s="120">
        <v>4</v>
      </c>
      <c r="AR99" s="120">
        <v>4</v>
      </c>
      <c r="AS99" s="120">
        <v>4</v>
      </c>
      <c r="AT99" s="120">
        <v>4</v>
      </c>
      <c r="AU99" s="120">
        <v>4</v>
      </c>
      <c r="AV99" s="120">
        <v>4</v>
      </c>
      <c r="AW99" s="120">
        <v>5</v>
      </c>
      <c r="AX99" s="53">
        <v>3</v>
      </c>
      <c r="AY99" s="53">
        <v>5</v>
      </c>
      <c r="AZ99" s="53">
        <v>5</v>
      </c>
    </row>
    <row r="100" spans="1:52" ht="37.5">
      <c r="A100" s="7">
        <v>99</v>
      </c>
      <c r="B100" s="7">
        <v>4</v>
      </c>
      <c r="C100" s="7" t="s">
        <v>86</v>
      </c>
      <c r="D100" s="7" t="s">
        <v>83</v>
      </c>
      <c r="E100" s="7" t="s">
        <v>61</v>
      </c>
      <c r="F100" s="7">
        <v>0</v>
      </c>
      <c r="G100" s="7">
        <v>0</v>
      </c>
      <c r="H100" s="7">
        <v>1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8">
        <v>5</v>
      </c>
      <c r="P100" s="8">
        <v>5</v>
      </c>
      <c r="Q100" s="8">
        <v>5</v>
      </c>
      <c r="R100" s="9">
        <v>5</v>
      </c>
      <c r="S100" s="9">
        <v>5</v>
      </c>
      <c r="T100" s="10">
        <v>5</v>
      </c>
      <c r="U100" s="10">
        <v>5</v>
      </c>
      <c r="V100" s="10">
        <v>5</v>
      </c>
      <c r="W100" s="10">
        <v>5</v>
      </c>
      <c r="X100" s="10">
        <v>5</v>
      </c>
      <c r="Y100" s="11"/>
      <c r="Z100" s="11"/>
      <c r="AA100" s="11"/>
      <c r="AB100" s="11"/>
      <c r="AC100" s="12"/>
      <c r="AD100" s="12"/>
      <c r="AE100" s="105">
        <v>1</v>
      </c>
      <c r="AF100" s="105">
        <v>1</v>
      </c>
      <c r="AG100" s="105">
        <v>1</v>
      </c>
      <c r="AQ100" s="120">
        <v>3</v>
      </c>
      <c r="AR100" s="120">
        <v>4</v>
      </c>
      <c r="AS100" s="120">
        <v>3</v>
      </c>
      <c r="AT100" s="120">
        <v>5</v>
      </c>
      <c r="AU100" s="120">
        <v>5</v>
      </c>
      <c r="AV100" s="120">
        <v>3</v>
      </c>
      <c r="AW100" s="120">
        <v>5</v>
      </c>
      <c r="AX100" s="53">
        <v>3</v>
      </c>
      <c r="AY100" s="53">
        <v>5</v>
      </c>
      <c r="AZ100" s="53">
        <v>5</v>
      </c>
    </row>
    <row r="101" spans="1:52">
      <c r="A101" s="7">
        <v>100</v>
      </c>
      <c r="B101" s="7">
        <v>5</v>
      </c>
      <c r="C101" s="7" t="s">
        <v>86</v>
      </c>
      <c r="D101" s="7" t="s">
        <v>72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8">
        <v>5</v>
      </c>
      <c r="P101" s="8">
        <v>5</v>
      </c>
      <c r="Q101" s="8">
        <v>5</v>
      </c>
      <c r="R101" s="9">
        <v>5</v>
      </c>
      <c r="S101" s="9">
        <v>5</v>
      </c>
      <c r="T101" s="10">
        <v>4</v>
      </c>
      <c r="U101" s="10">
        <v>1</v>
      </c>
      <c r="V101" s="10">
        <v>3</v>
      </c>
      <c r="W101" s="10">
        <v>4</v>
      </c>
      <c r="X101" s="10">
        <v>4</v>
      </c>
      <c r="Y101" s="11"/>
      <c r="Z101" s="11"/>
      <c r="AA101" s="11"/>
      <c r="AB101" s="11"/>
      <c r="AC101" s="12"/>
      <c r="AD101" s="12"/>
      <c r="AE101" s="105">
        <v>2</v>
      </c>
      <c r="AF101" s="105">
        <v>2</v>
      </c>
      <c r="AG101" s="105">
        <v>2</v>
      </c>
      <c r="AQ101" s="120">
        <v>4</v>
      </c>
      <c r="AR101" s="120">
        <v>4</v>
      </c>
      <c r="AS101" s="120">
        <v>4</v>
      </c>
      <c r="AT101" s="120">
        <v>5</v>
      </c>
      <c r="AU101" s="120">
        <v>5</v>
      </c>
      <c r="AV101" s="120">
        <v>4</v>
      </c>
      <c r="AW101" s="120">
        <v>5</v>
      </c>
      <c r="AX101" s="53">
        <v>3</v>
      </c>
      <c r="AY101" s="53">
        <v>4</v>
      </c>
      <c r="AZ101" s="53">
        <v>3</v>
      </c>
    </row>
    <row r="102" spans="1:52" ht="37.5">
      <c r="A102" s="7">
        <v>101</v>
      </c>
      <c r="B102" s="7">
        <v>4</v>
      </c>
      <c r="C102" s="7" t="s">
        <v>86</v>
      </c>
      <c r="D102" s="7" t="s">
        <v>83</v>
      </c>
      <c r="E102" s="7" t="s">
        <v>61</v>
      </c>
      <c r="F102" s="7">
        <v>0</v>
      </c>
      <c r="G102" s="7">
        <v>0</v>
      </c>
      <c r="H102" s="7">
        <v>1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8">
        <v>4</v>
      </c>
      <c r="P102" s="8">
        <v>4</v>
      </c>
      <c r="Q102" s="8">
        <v>4</v>
      </c>
      <c r="R102" s="9">
        <v>4</v>
      </c>
      <c r="S102" s="9">
        <v>4</v>
      </c>
      <c r="T102" s="10">
        <v>4</v>
      </c>
      <c r="U102" s="10">
        <v>4</v>
      </c>
      <c r="V102" s="10">
        <v>4</v>
      </c>
      <c r="W102" s="10">
        <v>4</v>
      </c>
      <c r="X102" s="10">
        <v>4</v>
      </c>
      <c r="Y102" s="11"/>
      <c r="Z102" s="11"/>
      <c r="AA102" s="11"/>
      <c r="AB102" s="11"/>
      <c r="AC102" s="12"/>
      <c r="AD102" s="12"/>
      <c r="AE102" s="105">
        <v>3</v>
      </c>
      <c r="AF102" s="105">
        <v>3</v>
      </c>
      <c r="AG102" s="105">
        <v>3</v>
      </c>
      <c r="AQ102" s="120">
        <v>4</v>
      </c>
      <c r="AR102" s="120">
        <v>4</v>
      </c>
      <c r="AS102" s="120">
        <v>4</v>
      </c>
      <c r="AT102" s="120">
        <v>4</v>
      </c>
      <c r="AU102" s="120">
        <v>4</v>
      </c>
      <c r="AV102" s="120">
        <v>4</v>
      </c>
      <c r="AW102" s="120">
        <v>4</v>
      </c>
      <c r="AX102" s="53">
        <v>3</v>
      </c>
      <c r="AY102" s="53">
        <v>4</v>
      </c>
      <c r="AZ102" s="53">
        <v>4</v>
      </c>
    </row>
    <row r="103" spans="1:52">
      <c r="A103" s="7">
        <v>102</v>
      </c>
      <c r="B103" s="7">
        <v>6</v>
      </c>
      <c r="C103" s="7" t="s">
        <v>86</v>
      </c>
      <c r="D103" s="7" t="s">
        <v>65</v>
      </c>
      <c r="E103" s="7" t="s">
        <v>108</v>
      </c>
      <c r="F103" s="7">
        <v>0</v>
      </c>
      <c r="G103" s="7">
        <v>0</v>
      </c>
      <c r="H103" s="7">
        <v>1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8">
        <v>5</v>
      </c>
      <c r="P103" s="8">
        <v>5</v>
      </c>
      <c r="Q103" s="8">
        <v>5</v>
      </c>
      <c r="R103" s="9">
        <v>5</v>
      </c>
      <c r="S103" s="9">
        <v>5</v>
      </c>
      <c r="T103" s="10">
        <v>5</v>
      </c>
      <c r="U103" s="10">
        <v>4</v>
      </c>
      <c r="V103" s="10">
        <v>5</v>
      </c>
      <c r="W103" s="10">
        <v>5</v>
      </c>
      <c r="X103" s="10">
        <v>5</v>
      </c>
      <c r="Y103" s="11"/>
      <c r="Z103" s="11"/>
      <c r="AA103" s="11"/>
      <c r="AB103" s="11"/>
      <c r="AC103" s="12"/>
      <c r="AD103" s="12"/>
      <c r="AE103" s="105">
        <v>3</v>
      </c>
      <c r="AF103" s="105">
        <v>3</v>
      </c>
      <c r="AG103" s="105">
        <v>3</v>
      </c>
      <c r="AQ103" s="120">
        <v>4</v>
      </c>
      <c r="AR103" s="120">
        <v>4</v>
      </c>
      <c r="AS103" s="120">
        <v>4</v>
      </c>
      <c r="AT103" s="120">
        <v>5</v>
      </c>
      <c r="AU103" s="120">
        <v>5</v>
      </c>
      <c r="AV103" s="120">
        <v>5</v>
      </c>
      <c r="AW103" s="120">
        <v>5</v>
      </c>
      <c r="AX103" s="53">
        <v>5</v>
      </c>
      <c r="AY103" s="53">
        <v>5</v>
      </c>
      <c r="AZ103" s="53">
        <v>5</v>
      </c>
    </row>
    <row r="104" spans="1:52" ht="37.5">
      <c r="A104" s="7">
        <v>103</v>
      </c>
      <c r="B104" s="7">
        <v>4</v>
      </c>
      <c r="C104" s="7" t="s">
        <v>86</v>
      </c>
      <c r="D104" s="7" t="s">
        <v>83</v>
      </c>
      <c r="E104" s="7" t="s">
        <v>93</v>
      </c>
      <c r="F104" s="7">
        <v>1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8">
        <v>4</v>
      </c>
      <c r="P104" s="8">
        <v>4</v>
      </c>
      <c r="Q104" s="8">
        <v>4</v>
      </c>
      <c r="R104" s="9">
        <v>4</v>
      </c>
      <c r="S104" s="9">
        <v>4</v>
      </c>
      <c r="T104" s="10">
        <v>4</v>
      </c>
      <c r="U104" s="10">
        <v>4</v>
      </c>
      <c r="V104" s="10">
        <v>4</v>
      </c>
      <c r="W104" s="10">
        <v>4</v>
      </c>
      <c r="X104" s="10">
        <v>4</v>
      </c>
      <c r="Y104" s="11"/>
      <c r="Z104" s="11"/>
      <c r="AA104" s="11"/>
      <c r="AB104" s="11"/>
      <c r="AC104" s="12"/>
      <c r="AD104" s="12"/>
      <c r="AE104" s="105">
        <v>4</v>
      </c>
      <c r="AF104" s="105">
        <v>4</v>
      </c>
      <c r="AG104" s="105">
        <v>4</v>
      </c>
      <c r="AH104" s="109">
        <v>3</v>
      </c>
      <c r="AI104" s="109">
        <v>4</v>
      </c>
      <c r="AJ104" s="109">
        <v>4</v>
      </c>
      <c r="AK104" s="109">
        <v>4</v>
      </c>
      <c r="AL104" s="50">
        <v>4</v>
      </c>
      <c r="AM104" s="50">
        <v>4</v>
      </c>
      <c r="AN104" s="50">
        <v>4</v>
      </c>
      <c r="AO104" s="50">
        <v>4</v>
      </c>
      <c r="AP104" s="50">
        <v>4</v>
      </c>
      <c r="AQ104" s="120">
        <v>4</v>
      </c>
      <c r="AR104" s="120">
        <v>4</v>
      </c>
      <c r="AS104" s="120">
        <v>4</v>
      </c>
      <c r="AT104" s="120">
        <v>4</v>
      </c>
      <c r="AU104" s="120">
        <v>4</v>
      </c>
      <c r="AV104" s="120">
        <v>4</v>
      </c>
      <c r="AW104" s="120">
        <v>4</v>
      </c>
      <c r="AX104" s="53">
        <v>4</v>
      </c>
      <c r="AY104" s="53">
        <v>4</v>
      </c>
      <c r="AZ104" s="53">
        <v>4</v>
      </c>
    </row>
    <row r="105" spans="1:52" ht="37.5">
      <c r="A105" s="7">
        <v>104</v>
      </c>
      <c r="B105" s="7">
        <v>4</v>
      </c>
      <c r="C105" s="7" t="s">
        <v>86</v>
      </c>
      <c r="D105" s="7" t="s">
        <v>83</v>
      </c>
      <c r="E105" s="7" t="s">
        <v>93</v>
      </c>
      <c r="F105" s="7">
        <v>0</v>
      </c>
      <c r="G105" s="7">
        <v>0</v>
      </c>
      <c r="H105" s="7">
        <v>1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8">
        <v>5</v>
      </c>
      <c r="P105" s="8">
        <v>5</v>
      </c>
      <c r="Q105" s="8">
        <v>5</v>
      </c>
      <c r="R105" s="9">
        <v>5</v>
      </c>
      <c r="S105" s="9">
        <v>5</v>
      </c>
      <c r="T105" s="10">
        <v>4</v>
      </c>
      <c r="U105" s="10">
        <v>2</v>
      </c>
      <c r="V105" s="10">
        <v>5</v>
      </c>
      <c r="W105" s="10">
        <v>4</v>
      </c>
      <c r="X105" s="10">
        <v>4</v>
      </c>
      <c r="Y105" s="11"/>
      <c r="Z105" s="11"/>
      <c r="AA105" s="11"/>
      <c r="AB105" s="11"/>
      <c r="AC105" s="12"/>
      <c r="AD105" s="12"/>
      <c r="AE105" s="105">
        <v>2</v>
      </c>
      <c r="AF105" s="105">
        <v>3</v>
      </c>
      <c r="AG105" s="105">
        <v>2</v>
      </c>
      <c r="AH105" s="109">
        <v>2</v>
      </c>
      <c r="AI105" s="109">
        <v>5</v>
      </c>
      <c r="AJ105" s="109">
        <v>3</v>
      </c>
      <c r="AK105" s="109">
        <v>3</v>
      </c>
      <c r="AL105" s="50">
        <v>3</v>
      </c>
      <c r="AM105" s="50">
        <v>5</v>
      </c>
      <c r="AN105" s="50">
        <v>2</v>
      </c>
      <c r="AO105" s="50">
        <v>3</v>
      </c>
      <c r="AP105" s="50">
        <v>4</v>
      </c>
      <c r="AQ105" s="120">
        <v>4</v>
      </c>
      <c r="AR105" s="120">
        <v>3</v>
      </c>
      <c r="AS105" s="120">
        <v>4</v>
      </c>
      <c r="AT105" s="120">
        <v>4</v>
      </c>
      <c r="AU105" s="120">
        <v>4</v>
      </c>
      <c r="AV105" s="120">
        <v>4</v>
      </c>
      <c r="AW105" s="120">
        <v>4</v>
      </c>
      <c r="AX105" s="53">
        <v>3</v>
      </c>
      <c r="AY105" s="53">
        <v>4</v>
      </c>
      <c r="AZ105" s="53">
        <v>3</v>
      </c>
    </row>
    <row r="106" spans="1:52" ht="37.5">
      <c r="A106" s="7">
        <v>105</v>
      </c>
      <c r="B106" s="7">
        <v>4</v>
      </c>
      <c r="C106" s="7" t="s">
        <v>86</v>
      </c>
      <c r="D106" s="7" t="s">
        <v>83</v>
      </c>
      <c r="E106" s="7" t="s">
        <v>55</v>
      </c>
      <c r="F106" s="7">
        <v>1</v>
      </c>
      <c r="G106" s="7">
        <v>1</v>
      </c>
      <c r="H106" s="7">
        <v>1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8">
        <v>5</v>
      </c>
      <c r="P106" s="8">
        <v>5</v>
      </c>
      <c r="Q106" s="8">
        <v>5</v>
      </c>
      <c r="R106" s="9">
        <v>5</v>
      </c>
      <c r="S106" s="9">
        <v>5</v>
      </c>
      <c r="T106" s="10">
        <v>5</v>
      </c>
      <c r="U106" s="10">
        <v>4</v>
      </c>
      <c r="V106" s="10">
        <v>5</v>
      </c>
      <c r="W106" s="10">
        <v>5</v>
      </c>
      <c r="X106" s="10">
        <v>5</v>
      </c>
      <c r="Y106" s="11"/>
      <c r="Z106" s="11"/>
      <c r="AA106" s="11"/>
      <c r="AB106" s="11"/>
      <c r="AC106" s="12"/>
      <c r="AD106" s="12"/>
      <c r="AE106" s="105">
        <v>4</v>
      </c>
      <c r="AF106" s="105">
        <v>4</v>
      </c>
      <c r="AG106" s="105">
        <v>4</v>
      </c>
      <c r="AH106" s="109">
        <v>4</v>
      </c>
      <c r="AI106" s="109">
        <v>3</v>
      </c>
      <c r="AJ106" s="109">
        <v>4</v>
      </c>
      <c r="AK106" s="109">
        <v>4</v>
      </c>
      <c r="AL106" s="50">
        <v>4</v>
      </c>
      <c r="AM106" s="50">
        <v>4</v>
      </c>
      <c r="AN106" s="50">
        <v>4</v>
      </c>
      <c r="AO106" s="50">
        <v>4</v>
      </c>
      <c r="AP106" s="50">
        <v>4</v>
      </c>
      <c r="AQ106" s="120">
        <v>4</v>
      </c>
      <c r="AR106" s="120">
        <v>4</v>
      </c>
      <c r="AS106" s="120">
        <v>4</v>
      </c>
      <c r="AT106" s="120">
        <v>4</v>
      </c>
      <c r="AU106" s="120">
        <v>4</v>
      </c>
      <c r="AV106" s="120">
        <v>4</v>
      </c>
      <c r="AW106" s="120">
        <v>5</v>
      </c>
      <c r="AX106" s="53">
        <v>4</v>
      </c>
      <c r="AY106" s="53">
        <v>4</v>
      </c>
      <c r="AZ106" s="53">
        <v>4</v>
      </c>
    </row>
    <row r="107" spans="1:52">
      <c r="A107" s="7">
        <v>106</v>
      </c>
      <c r="B107" s="7">
        <v>5</v>
      </c>
      <c r="C107" s="7" t="s">
        <v>86</v>
      </c>
      <c r="D107" s="7" t="s">
        <v>72</v>
      </c>
      <c r="F107" s="7">
        <v>0</v>
      </c>
      <c r="G107" s="7">
        <v>0</v>
      </c>
      <c r="H107" s="7">
        <v>1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8">
        <v>5</v>
      </c>
      <c r="P107" s="8">
        <v>4</v>
      </c>
      <c r="Q107" s="8">
        <v>4</v>
      </c>
      <c r="R107" s="9">
        <v>5</v>
      </c>
      <c r="S107" s="9">
        <v>5</v>
      </c>
      <c r="T107" s="10">
        <v>5</v>
      </c>
      <c r="U107" s="10">
        <v>4</v>
      </c>
      <c r="V107" s="10">
        <v>5</v>
      </c>
      <c r="W107" s="10">
        <v>5</v>
      </c>
      <c r="X107" s="10">
        <v>5</v>
      </c>
      <c r="Y107" s="11"/>
      <c r="Z107" s="11"/>
      <c r="AA107" s="11"/>
      <c r="AB107" s="11"/>
      <c r="AC107" s="12"/>
      <c r="AD107" s="12"/>
      <c r="AE107" s="105">
        <v>4</v>
      </c>
      <c r="AF107" s="105">
        <v>4</v>
      </c>
      <c r="AG107" s="105">
        <v>4</v>
      </c>
      <c r="AQ107" s="120">
        <v>5</v>
      </c>
      <c r="AR107" s="120">
        <v>5</v>
      </c>
      <c r="AS107" s="120">
        <v>5</v>
      </c>
      <c r="AT107" s="120">
        <v>4</v>
      </c>
      <c r="AU107" s="120">
        <v>4</v>
      </c>
      <c r="AV107" s="120">
        <v>4</v>
      </c>
      <c r="AW107" s="120">
        <v>4</v>
      </c>
      <c r="AX107" s="53">
        <v>3</v>
      </c>
      <c r="AY107" s="53">
        <v>5</v>
      </c>
      <c r="AZ107" s="53">
        <v>5</v>
      </c>
    </row>
    <row r="108" spans="1:52">
      <c r="A108" s="7">
        <v>107</v>
      </c>
      <c r="B108" s="7">
        <v>1</v>
      </c>
      <c r="C108" s="7" t="s">
        <v>86</v>
      </c>
      <c r="D108" s="7" t="s">
        <v>71</v>
      </c>
      <c r="E108" s="7" t="s">
        <v>61</v>
      </c>
      <c r="F108" s="7">
        <v>0</v>
      </c>
      <c r="G108" s="7">
        <v>0</v>
      </c>
      <c r="H108" s="7">
        <v>1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8">
        <v>4</v>
      </c>
      <c r="P108" s="8">
        <v>4</v>
      </c>
      <c r="Q108" s="8">
        <v>4</v>
      </c>
      <c r="R108" s="9">
        <v>4</v>
      </c>
      <c r="S108" s="9">
        <v>4</v>
      </c>
      <c r="T108" s="10">
        <v>4</v>
      </c>
      <c r="U108" s="10">
        <v>4</v>
      </c>
      <c r="V108" s="10">
        <v>4</v>
      </c>
      <c r="W108" s="10">
        <v>4</v>
      </c>
      <c r="X108" s="10">
        <v>4</v>
      </c>
      <c r="Y108" s="11"/>
      <c r="Z108" s="11"/>
      <c r="AA108" s="11"/>
      <c r="AB108" s="11"/>
      <c r="AC108" s="12"/>
      <c r="AD108" s="12"/>
      <c r="AE108" s="105">
        <v>1</v>
      </c>
      <c r="AF108" s="105">
        <v>1</v>
      </c>
      <c r="AG108" s="105">
        <v>1</v>
      </c>
      <c r="AQ108" s="120">
        <v>3</v>
      </c>
      <c r="AR108" s="120">
        <v>3</v>
      </c>
      <c r="AS108" s="120">
        <v>3</v>
      </c>
      <c r="AT108" s="120">
        <v>4</v>
      </c>
      <c r="AU108" s="120">
        <v>4</v>
      </c>
      <c r="AV108" s="120">
        <v>4</v>
      </c>
      <c r="AW108" s="120">
        <v>4</v>
      </c>
      <c r="AX108" s="53">
        <v>2</v>
      </c>
      <c r="AY108" s="53">
        <v>4</v>
      </c>
      <c r="AZ108" s="53">
        <v>4</v>
      </c>
    </row>
    <row r="109" spans="1:52">
      <c r="A109" s="7">
        <v>108</v>
      </c>
      <c r="B109" s="7">
        <v>1</v>
      </c>
      <c r="C109" s="7" t="s">
        <v>86</v>
      </c>
      <c r="D109" s="7" t="s">
        <v>71</v>
      </c>
      <c r="E109" s="7" t="s">
        <v>91</v>
      </c>
      <c r="F109" s="7">
        <v>0</v>
      </c>
      <c r="G109" s="7">
        <v>0</v>
      </c>
      <c r="H109" s="7">
        <v>1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8">
        <v>4</v>
      </c>
      <c r="P109" s="8">
        <v>4</v>
      </c>
      <c r="Q109" s="8">
        <v>4</v>
      </c>
      <c r="R109" s="9">
        <v>4</v>
      </c>
      <c r="S109" s="9">
        <v>4</v>
      </c>
      <c r="T109" s="10">
        <v>4</v>
      </c>
      <c r="U109" s="10">
        <v>1</v>
      </c>
      <c r="V109" s="10">
        <v>3</v>
      </c>
      <c r="W109" s="10">
        <v>4</v>
      </c>
      <c r="X109" s="10">
        <v>4</v>
      </c>
      <c r="Y109" s="11"/>
      <c r="Z109" s="11"/>
      <c r="AA109" s="11"/>
      <c r="AB109" s="11"/>
      <c r="AC109" s="12"/>
      <c r="AD109" s="12"/>
      <c r="AE109" s="105">
        <v>2</v>
      </c>
      <c r="AF109" s="105">
        <v>2</v>
      </c>
      <c r="AG109" s="105">
        <v>2</v>
      </c>
      <c r="AQ109" s="120">
        <v>3</v>
      </c>
      <c r="AR109" s="120">
        <v>3</v>
      </c>
      <c r="AS109" s="120">
        <v>3</v>
      </c>
      <c r="AT109" s="120">
        <v>3</v>
      </c>
      <c r="AU109" s="120">
        <v>3</v>
      </c>
      <c r="AV109" s="120">
        <v>3</v>
      </c>
      <c r="AW109" s="120">
        <v>3</v>
      </c>
      <c r="AX109" s="53">
        <v>1</v>
      </c>
      <c r="AY109" s="53">
        <v>3</v>
      </c>
      <c r="AZ109" s="53">
        <v>3</v>
      </c>
    </row>
    <row r="110" spans="1:52">
      <c r="A110" s="7">
        <v>109</v>
      </c>
      <c r="B110" s="7">
        <v>1</v>
      </c>
      <c r="C110" s="7" t="s">
        <v>86</v>
      </c>
      <c r="D110" s="7" t="s">
        <v>71</v>
      </c>
      <c r="E110" s="7" t="s">
        <v>63</v>
      </c>
      <c r="F110" s="7">
        <v>1</v>
      </c>
      <c r="G110" s="7">
        <v>1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8">
        <v>5</v>
      </c>
      <c r="P110" s="8">
        <v>5</v>
      </c>
      <c r="Q110" s="8">
        <v>5</v>
      </c>
      <c r="R110" s="9">
        <v>5</v>
      </c>
      <c r="S110" s="9">
        <v>5</v>
      </c>
      <c r="T110" s="10">
        <v>5</v>
      </c>
      <c r="U110" s="10">
        <v>5</v>
      </c>
      <c r="V110" s="10">
        <v>5</v>
      </c>
      <c r="W110" s="10">
        <v>5</v>
      </c>
      <c r="X110" s="10">
        <v>5</v>
      </c>
      <c r="Y110" s="11"/>
      <c r="Z110" s="11"/>
      <c r="AA110" s="11"/>
      <c r="AB110" s="11"/>
      <c r="AC110" s="12"/>
      <c r="AD110" s="12"/>
      <c r="AE110" s="105">
        <v>5</v>
      </c>
      <c r="AF110" s="105">
        <v>5</v>
      </c>
      <c r="AG110" s="105">
        <v>5</v>
      </c>
      <c r="AQ110" s="120">
        <v>5</v>
      </c>
      <c r="AR110" s="120">
        <v>5</v>
      </c>
      <c r="AS110" s="120">
        <v>5</v>
      </c>
      <c r="AT110" s="120">
        <v>5</v>
      </c>
      <c r="AU110" s="120">
        <v>5</v>
      </c>
      <c r="AV110" s="120">
        <v>5</v>
      </c>
      <c r="AW110" s="120">
        <v>5</v>
      </c>
      <c r="AX110" s="53">
        <v>5</v>
      </c>
      <c r="AY110" s="53">
        <v>5</v>
      </c>
      <c r="AZ110" s="53">
        <v>5</v>
      </c>
    </row>
    <row r="111" spans="1:52">
      <c r="A111" s="7">
        <v>110</v>
      </c>
      <c r="B111" s="7">
        <v>1</v>
      </c>
      <c r="C111" s="7" t="s">
        <v>86</v>
      </c>
      <c r="D111" s="7" t="s">
        <v>71</v>
      </c>
      <c r="E111" s="7" t="s">
        <v>55</v>
      </c>
      <c r="F111" s="7">
        <v>0</v>
      </c>
      <c r="G111" s="7">
        <v>0</v>
      </c>
      <c r="H111" s="7">
        <v>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8">
        <v>5</v>
      </c>
      <c r="P111" s="8">
        <v>4</v>
      </c>
      <c r="Q111" s="8">
        <v>4</v>
      </c>
      <c r="R111" s="9">
        <v>5</v>
      </c>
      <c r="S111" s="9">
        <v>5</v>
      </c>
      <c r="T111" s="10">
        <v>4</v>
      </c>
      <c r="U111" s="10">
        <v>4</v>
      </c>
      <c r="V111" s="10">
        <v>4</v>
      </c>
      <c r="W111" s="10">
        <v>4</v>
      </c>
      <c r="X111" s="10">
        <v>4</v>
      </c>
      <c r="Y111" s="11"/>
      <c r="Z111" s="11"/>
      <c r="AA111" s="11"/>
      <c r="AB111" s="11"/>
      <c r="AC111" s="12"/>
      <c r="AD111" s="12"/>
      <c r="AE111" s="105">
        <v>4</v>
      </c>
      <c r="AF111" s="105">
        <v>4</v>
      </c>
      <c r="AG111" s="105">
        <v>4</v>
      </c>
      <c r="AQ111" s="120">
        <v>4</v>
      </c>
      <c r="AR111" s="120">
        <v>4</v>
      </c>
      <c r="AS111" s="120">
        <v>4</v>
      </c>
      <c r="AT111" s="120">
        <v>4</v>
      </c>
      <c r="AU111" s="120">
        <v>4</v>
      </c>
      <c r="AV111" s="120">
        <v>4</v>
      </c>
      <c r="AW111" s="120">
        <v>4</v>
      </c>
      <c r="AX111" s="53">
        <v>4</v>
      </c>
      <c r="AY111" s="53">
        <v>4</v>
      </c>
      <c r="AZ111" s="53">
        <v>4</v>
      </c>
    </row>
    <row r="112" spans="1:52">
      <c r="A112" s="7">
        <v>111</v>
      </c>
      <c r="B112" s="7">
        <v>5</v>
      </c>
      <c r="C112" s="7" t="s">
        <v>86</v>
      </c>
      <c r="D112" s="7" t="s">
        <v>72</v>
      </c>
      <c r="F112" s="7">
        <v>1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8">
        <v>5</v>
      </c>
      <c r="P112" s="8">
        <v>5</v>
      </c>
      <c r="Q112" s="8">
        <v>5</v>
      </c>
      <c r="R112" s="9">
        <v>5</v>
      </c>
      <c r="S112" s="9">
        <v>5</v>
      </c>
      <c r="T112" s="10">
        <v>3</v>
      </c>
      <c r="U112" s="10">
        <v>4</v>
      </c>
      <c r="V112" s="10">
        <v>4</v>
      </c>
      <c r="W112" s="10">
        <v>5</v>
      </c>
      <c r="X112" s="10">
        <v>5</v>
      </c>
      <c r="Y112" s="11"/>
      <c r="Z112" s="11"/>
      <c r="AA112" s="11"/>
      <c r="AB112" s="11"/>
      <c r="AC112" s="12"/>
      <c r="AD112" s="12"/>
      <c r="AE112" s="105">
        <v>2</v>
      </c>
      <c r="AF112" s="105">
        <v>3</v>
      </c>
      <c r="AG112" s="105">
        <v>3</v>
      </c>
      <c r="AQ112" s="120">
        <v>4</v>
      </c>
      <c r="AR112" s="120">
        <v>4</v>
      </c>
      <c r="AS112" s="120">
        <v>4</v>
      </c>
      <c r="AT112" s="120">
        <v>4</v>
      </c>
      <c r="AU112" s="120">
        <v>4</v>
      </c>
      <c r="AV112" s="120">
        <v>5</v>
      </c>
      <c r="AW112" s="120">
        <v>5</v>
      </c>
      <c r="AX112" s="53">
        <v>3</v>
      </c>
      <c r="AY112" s="53">
        <v>4</v>
      </c>
      <c r="AZ112" s="53">
        <v>4</v>
      </c>
    </row>
    <row r="113" spans="1:52" ht="37.5">
      <c r="A113" s="7">
        <v>112</v>
      </c>
      <c r="B113" s="7">
        <v>4</v>
      </c>
      <c r="C113" s="7" t="s">
        <v>86</v>
      </c>
      <c r="D113" s="7" t="s">
        <v>83</v>
      </c>
      <c r="E113" s="7" t="s">
        <v>107</v>
      </c>
      <c r="F113" s="7">
        <v>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8">
        <v>4</v>
      </c>
      <c r="P113" s="8">
        <v>4</v>
      </c>
      <c r="Q113" s="8">
        <v>4</v>
      </c>
      <c r="R113" s="9">
        <v>5</v>
      </c>
      <c r="S113" s="9">
        <v>5</v>
      </c>
      <c r="T113" s="10">
        <v>4</v>
      </c>
      <c r="U113" s="10">
        <v>3</v>
      </c>
      <c r="V113" s="10">
        <v>4</v>
      </c>
      <c r="W113" s="10">
        <v>4</v>
      </c>
      <c r="X113" s="10">
        <v>4</v>
      </c>
      <c r="Y113" s="11"/>
      <c r="Z113" s="11"/>
      <c r="AA113" s="11"/>
      <c r="AB113" s="11"/>
      <c r="AC113" s="12"/>
      <c r="AD113" s="12"/>
      <c r="AE113" s="105">
        <v>3</v>
      </c>
      <c r="AF113" s="105">
        <v>3</v>
      </c>
      <c r="AG113" s="105">
        <v>3</v>
      </c>
      <c r="AQ113" s="120">
        <v>4</v>
      </c>
      <c r="AR113" s="120">
        <v>4</v>
      </c>
      <c r="AS113" s="120">
        <v>4</v>
      </c>
      <c r="AT113" s="120">
        <v>4</v>
      </c>
      <c r="AU113" s="120">
        <v>4</v>
      </c>
      <c r="AV113" s="120">
        <v>4</v>
      </c>
      <c r="AW113" s="120">
        <v>4</v>
      </c>
      <c r="AX113" s="53">
        <v>3</v>
      </c>
      <c r="AY113" s="53">
        <v>4</v>
      </c>
      <c r="AZ113" s="53">
        <v>4</v>
      </c>
    </row>
    <row r="114" spans="1:52">
      <c r="A114" s="7">
        <v>113</v>
      </c>
      <c r="B114" s="7">
        <v>1</v>
      </c>
      <c r="C114" s="7" t="s">
        <v>86</v>
      </c>
      <c r="D114" s="7" t="s">
        <v>71</v>
      </c>
      <c r="E114" s="7" t="s">
        <v>111</v>
      </c>
      <c r="F114" s="7">
        <v>0</v>
      </c>
      <c r="G114" s="7">
        <v>0</v>
      </c>
      <c r="H114" s="7">
        <v>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8">
        <v>4</v>
      </c>
      <c r="P114" s="8">
        <v>4</v>
      </c>
      <c r="Q114" s="8">
        <v>3</v>
      </c>
      <c r="R114" s="9">
        <v>4</v>
      </c>
      <c r="S114" s="9">
        <v>4</v>
      </c>
      <c r="T114" s="10">
        <v>4</v>
      </c>
      <c r="U114" s="10">
        <v>3</v>
      </c>
      <c r="V114" s="10">
        <v>4</v>
      </c>
      <c r="W114" s="10">
        <v>4</v>
      </c>
      <c r="X114" s="10">
        <v>4</v>
      </c>
      <c r="Y114" s="11"/>
      <c r="Z114" s="11"/>
      <c r="AA114" s="11"/>
      <c r="AB114" s="11"/>
      <c r="AC114" s="12"/>
      <c r="AD114" s="12"/>
      <c r="AE114" s="105">
        <v>4</v>
      </c>
      <c r="AF114" s="105">
        <v>4</v>
      </c>
      <c r="AG114" s="105">
        <v>4</v>
      </c>
      <c r="AQ114" s="120">
        <v>4</v>
      </c>
      <c r="AR114" s="120">
        <v>4</v>
      </c>
      <c r="AS114" s="120">
        <v>4</v>
      </c>
      <c r="AT114" s="120">
        <v>4</v>
      </c>
      <c r="AU114" s="120">
        <v>4</v>
      </c>
      <c r="AV114" s="120">
        <v>4</v>
      </c>
      <c r="AW114" s="120">
        <v>4</v>
      </c>
      <c r="AX114" s="53">
        <v>4</v>
      </c>
      <c r="AY114" s="53">
        <v>4</v>
      </c>
      <c r="AZ114" s="53">
        <v>4</v>
      </c>
    </row>
    <row r="115" spans="1:52">
      <c r="A115" s="7">
        <v>114</v>
      </c>
      <c r="B115" s="7">
        <v>1</v>
      </c>
      <c r="C115" s="7" t="s">
        <v>86</v>
      </c>
      <c r="D115" s="7" t="s">
        <v>71</v>
      </c>
      <c r="E115" s="7" t="s">
        <v>63</v>
      </c>
      <c r="F115" s="7">
        <v>0</v>
      </c>
      <c r="G115" s="7">
        <v>0</v>
      </c>
      <c r="H115" s="7">
        <v>1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8">
        <v>4</v>
      </c>
      <c r="P115" s="8">
        <v>4</v>
      </c>
      <c r="Q115" s="8">
        <v>4</v>
      </c>
      <c r="R115" s="9">
        <v>4</v>
      </c>
      <c r="S115" s="9">
        <v>4</v>
      </c>
      <c r="T115" s="10">
        <v>4</v>
      </c>
      <c r="U115" s="10">
        <v>4</v>
      </c>
      <c r="V115" s="10">
        <v>4</v>
      </c>
      <c r="W115" s="10">
        <v>4</v>
      </c>
      <c r="X115" s="10">
        <v>4</v>
      </c>
      <c r="Y115" s="11"/>
      <c r="Z115" s="11"/>
      <c r="AA115" s="11"/>
      <c r="AB115" s="11"/>
      <c r="AC115" s="12"/>
      <c r="AD115" s="12"/>
      <c r="AE115" s="105">
        <v>2</v>
      </c>
      <c r="AF115" s="105">
        <v>2</v>
      </c>
      <c r="AG115" s="105">
        <v>2</v>
      </c>
      <c r="AQ115" s="120">
        <v>4</v>
      </c>
      <c r="AR115" s="120">
        <v>4</v>
      </c>
      <c r="AS115" s="120">
        <v>4</v>
      </c>
      <c r="AT115" s="120">
        <v>4</v>
      </c>
      <c r="AU115" s="120">
        <v>4</v>
      </c>
      <c r="AV115" s="120">
        <v>4</v>
      </c>
      <c r="AW115" s="120">
        <v>4</v>
      </c>
      <c r="AX115" s="53">
        <v>3</v>
      </c>
      <c r="AY115" s="53">
        <v>4</v>
      </c>
      <c r="AZ115" s="53">
        <v>4</v>
      </c>
    </row>
    <row r="116" spans="1:52">
      <c r="A116" s="7">
        <v>115</v>
      </c>
      <c r="B116" s="7">
        <v>1</v>
      </c>
      <c r="C116" s="7" t="s">
        <v>86</v>
      </c>
      <c r="D116" s="7" t="s">
        <v>71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8">
        <v>5</v>
      </c>
      <c r="P116" s="8">
        <v>5</v>
      </c>
      <c r="Q116" s="8">
        <v>5</v>
      </c>
      <c r="R116" s="9">
        <v>5</v>
      </c>
      <c r="S116" s="9">
        <v>5</v>
      </c>
      <c r="T116" s="10">
        <v>3</v>
      </c>
      <c r="U116" s="10">
        <v>2</v>
      </c>
      <c r="V116" s="10">
        <v>5</v>
      </c>
      <c r="W116" s="10">
        <v>5</v>
      </c>
      <c r="X116" s="10">
        <v>4</v>
      </c>
      <c r="Y116" s="11"/>
      <c r="Z116" s="11"/>
      <c r="AA116" s="11"/>
      <c r="AB116" s="11"/>
      <c r="AC116" s="12"/>
      <c r="AD116" s="12"/>
      <c r="AE116" s="105">
        <v>1</v>
      </c>
      <c r="AF116" s="105">
        <v>1</v>
      </c>
      <c r="AG116" s="105">
        <v>1</v>
      </c>
      <c r="AQ116" s="120">
        <v>3</v>
      </c>
      <c r="AR116" s="120">
        <v>4</v>
      </c>
      <c r="AS116" s="120">
        <v>2</v>
      </c>
      <c r="AT116" s="120">
        <v>3</v>
      </c>
      <c r="AU116" s="120">
        <v>2</v>
      </c>
      <c r="AV116" s="120">
        <v>4</v>
      </c>
      <c r="AW116" s="120">
        <v>4</v>
      </c>
      <c r="AX116" s="53">
        <v>2</v>
      </c>
      <c r="AY116" s="53">
        <v>4</v>
      </c>
      <c r="AZ116" s="53">
        <v>3</v>
      </c>
    </row>
    <row r="117" spans="1:52">
      <c r="A117" s="7">
        <v>116</v>
      </c>
      <c r="B117" s="7">
        <v>1</v>
      </c>
      <c r="C117" s="7" t="s">
        <v>86</v>
      </c>
      <c r="D117" s="7" t="s">
        <v>71</v>
      </c>
      <c r="E117" s="7" t="s">
        <v>111</v>
      </c>
      <c r="F117" s="7">
        <v>0</v>
      </c>
      <c r="G117" s="7">
        <v>0</v>
      </c>
      <c r="H117" s="7">
        <v>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8">
        <v>5</v>
      </c>
      <c r="P117" s="8">
        <v>5</v>
      </c>
      <c r="Q117" s="8">
        <v>5</v>
      </c>
      <c r="R117" s="9">
        <v>5</v>
      </c>
      <c r="S117" s="9">
        <v>5</v>
      </c>
      <c r="T117" s="10">
        <v>5</v>
      </c>
      <c r="U117" s="10">
        <v>3</v>
      </c>
      <c r="V117" s="10">
        <v>4</v>
      </c>
      <c r="W117" s="10">
        <v>5</v>
      </c>
      <c r="X117" s="10">
        <v>5</v>
      </c>
      <c r="Y117" s="11"/>
      <c r="Z117" s="11"/>
      <c r="AA117" s="11"/>
      <c r="AB117" s="11"/>
      <c r="AC117" s="12"/>
      <c r="AD117" s="12"/>
      <c r="AE117" s="105">
        <v>1</v>
      </c>
      <c r="AF117" s="105">
        <v>1</v>
      </c>
      <c r="AG117" s="105">
        <v>1</v>
      </c>
      <c r="AQ117" s="120">
        <v>4</v>
      </c>
      <c r="AR117" s="120">
        <v>4</v>
      </c>
      <c r="AS117" s="120">
        <v>4</v>
      </c>
      <c r="AT117" s="120">
        <v>5</v>
      </c>
      <c r="AU117" s="120">
        <v>5</v>
      </c>
      <c r="AV117" s="120">
        <v>5</v>
      </c>
      <c r="AW117" s="120">
        <v>5</v>
      </c>
      <c r="AX117" s="53">
        <v>4</v>
      </c>
      <c r="AY117" s="53">
        <v>4</v>
      </c>
      <c r="AZ117" s="53">
        <v>5</v>
      </c>
    </row>
    <row r="118" spans="1:52">
      <c r="A118" s="7">
        <v>117</v>
      </c>
      <c r="B118" s="7">
        <v>1</v>
      </c>
      <c r="C118" s="7" t="s">
        <v>86</v>
      </c>
      <c r="D118" s="7" t="s">
        <v>71</v>
      </c>
      <c r="E118" s="7" t="s">
        <v>61</v>
      </c>
      <c r="F118" s="7">
        <v>1</v>
      </c>
      <c r="G118" s="7">
        <v>1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8">
        <v>4</v>
      </c>
      <c r="P118" s="8">
        <v>4</v>
      </c>
      <c r="Q118" s="8">
        <v>4</v>
      </c>
      <c r="R118" s="9">
        <v>4</v>
      </c>
      <c r="S118" s="9">
        <v>4</v>
      </c>
      <c r="T118" s="10">
        <v>4</v>
      </c>
      <c r="U118" s="10">
        <v>4</v>
      </c>
      <c r="V118" s="10">
        <v>4</v>
      </c>
      <c r="W118" s="10">
        <v>4</v>
      </c>
      <c r="X118" s="10">
        <v>4</v>
      </c>
      <c r="Y118" s="11"/>
      <c r="Z118" s="11"/>
      <c r="AA118" s="11"/>
      <c r="AB118" s="11"/>
      <c r="AC118" s="12"/>
      <c r="AD118" s="12"/>
      <c r="AE118" s="105">
        <v>2</v>
      </c>
      <c r="AF118" s="105">
        <v>2</v>
      </c>
      <c r="AG118" s="105">
        <v>2</v>
      </c>
      <c r="AQ118" s="120">
        <v>4</v>
      </c>
      <c r="AR118" s="120">
        <v>4</v>
      </c>
      <c r="AS118" s="120">
        <v>4</v>
      </c>
      <c r="AT118" s="120">
        <v>4</v>
      </c>
      <c r="AU118" s="120">
        <v>4</v>
      </c>
      <c r="AV118" s="120">
        <v>4</v>
      </c>
      <c r="AW118" s="120">
        <v>4</v>
      </c>
      <c r="AX118" s="53">
        <v>4</v>
      </c>
      <c r="AY118" s="53">
        <v>4</v>
      </c>
      <c r="AZ118" s="53">
        <v>4</v>
      </c>
    </row>
    <row r="119" spans="1:52">
      <c r="A119" s="7">
        <v>118</v>
      </c>
      <c r="B119" s="7">
        <v>1</v>
      </c>
      <c r="C119" s="7" t="s">
        <v>86</v>
      </c>
      <c r="D119" s="7" t="s">
        <v>71</v>
      </c>
      <c r="E119" s="7" t="s">
        <v>91</v>
      </c>
      <c r="F119" s="7">
        <v>0</v>
      </c>
      <c r="G119" s="7">
        <v>0</v>
      </c>
      <c r="H119" s="7">
        <v>1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8">
        <v>5</v>
      </c>
      <c r="P119" s="8">
        <v>5</v>
      </c>
      <c r="Q119" s="8">
        <v>5</v>
      </c>
      <c r="R119" s="9">
        <v>4</v>
      </c>
      <c r="S119" s="9">
        <v>4</v>
      </c>
      <c r="T119" s="10">
        <v>5</v>
      </c>
      <c r="U119" s="10">
        <v>3</v>
      </c>
      <c r="V119" s="10">
        <v>3</v>
      </c>
      <c r="W119" s="10">
        <v>3</v>
      </c>
      <c r="X119" s="10">
        <v>5</v>
      </c>
      <c r="Y119" s="11"/>
      <c r="Z119" s="11"/>
      <c r="AA119" s="11"/>
      <c r="AB119" s="11"/>
      <c r="AC119" s="12"/>
      <c r="AD119" s="12"/>
      <c r="AE119" s="105">
        <v>1</v>
      </c>
      <c r="AF119" s="105">
        <v>2</v>
      </c>
      <c r="AG119" s="105">
        <v>1</v>
      </c>
      <c r="AQ119" s="120">
        <v>5</v>
      </c>
      <c r="AR119" s="120">
        <v>4</v>
      </c>
      <c r="AS119" s="120">
        <v>4</v>
      </c>
      <c r="AT119" s="120">
        <v>4</v>
      </c>
      <c r="AU119" s="120">
        <v>5</v>
      </c>
      <c r="AV119" s="120">
        <v>4</v>
      </c>
      <c r="AW119" s="120">
        <v>5</v>
      </c>
      <c r="AX119" s="53">
        <v>2</v>
      </c>
      <c r="AY119" s="53">
        <v>3</v>
      </c>
      <c r="AZ119" s="53">
        <v>3</v>
      </c>
    </row>
    <row r="120" spans="1:52">
      <c r="A120" s="7">
        <v>119</v>
      </c>
      <c r="B120" s="7">
        <v>1</v>
      </c>
      <c r="C120" s="7" t="s">
        <v>86</v>
      </c>
      <c r="D120" s="7" t="s">
        <v>71</v>
      </c>
      <c r="E120" s="7" t="s">
        <v>63</v>
      </c>
      <c r="F120" s="7">
        <v>1</v>
      </c>
      <c r="G120" s="7">
        <v>1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8">
        <v>5</v>
      </c>
      <c r="P120" s="8">
        <v>5</v>
      </c>
      <c r="Q120" s="8">
        <v>5</v>
      </c>
      <c r="R120" s="9">
        <v>5</v>
      </c>
      <c r="S120" s="9">
        <v>5</v>
      </c>
      <c r="T120" s="10">
        <v>4</v>
      </c>
      <c r="U120" s="10">
        <v>4</v>
      </c>
      <c r="V120" s="10">
        <v>4</v>
      </c>
      <c r="W120" s="10">
        <v>4</v>
      </c>
      <c r="X120" s="10">
        <v>4</v>
      </c>
      <c r="Y120" s="11"/>
      <c r="Z120" s="11"/>
      <c r="AA120" s="11"/>
      <c r="AB120" s="11"/>
      <c r="AC120" s="12"/>
      <c r="AD120" s="12"/>
      <c r="AE120" s="105">
        <v>5</v>
      </c>
      <c r="AF120" s="105">
        <v>5</v>
      </c>
      <c r="AG120" s="105">
        <v>5</v>
      </c>
      <c r="AQ120" s="120">
        <v>5</v>
      </c>
      <c r="AR120" s="120">
        <v>5</v>
      </c>
      <c r="AS120" s="120">
        <v>5</v>
      </c>
      <c r="AT120" s="120">
        <v>5</v>
      </c>
      <c r="AU120" s="120">
        <v>5</v>
      </c>
      <c r="AV120" s="120">
        <v>5</v>
      </c>
      <c r="AW120" s="120">
        <v>5</v>
      </c>
      <c r="AX120" s="53">
        <v>5</v>
      </c>
      <c r="AY120" s="53">
        <v>5</v>
      </c>
      <c r="AZ120" s="53">
        <v>5</v>
      </c>
    </row>
    <row r="121" spans="1:52">
      <c r="A121" s="7">
        <v>120</v>
      </c>
      <c r="B121" s="7">
        <v>1</v>
      </c>
      <c r="C121" s="7" t="s">
        <v>86</v>
      </c>
      <c r="D121" s="7" t="s">
        <v>71</v>
      </c>
      <c r="E121" s="7" t="s">
        <v>91</v>
      </c>
      <c r="F121" s="7">
        <v>1</v>
      </c>
      <c r="G121" s="7">
        <v>0</v>
      </c>
      <c r="H121" s="7">
        <v>1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8">
        <v>4</v>
      </c>
      <c r="P121" s="8">
        <v>4</v>
      </c>
      <c r="Q121" s="8">
        <v>4</v>
      </c>
      <c r="R121" s="9">
        <v>4</v>
      </c>
      <c r="S121" s="9">
        <v>4</v>
      </c>
      <c r="T121" s="10">
        <v>4</v>
      </c>
      <c r="U121" s="10">
        <v>4</v>
      </c>
      <c r="V121" s="10">
        <v>4</v>
      </c>
      <c r="W121" s="10">
        <v>4</v>
      </c>
      <c r="X121" s="10">
        <v>4</v>
      </c>
      <c r="Y121" s="11"/>
      <c r="Z121" s="11"/>
      <c r="AA121" s="11"/>
      <c r="AB121" s="11"/>
      <c r="AC121" s="12"/>
      <c r="AD121" s="12"/>
      <c r="AE121" s="105">
        <v>1</v>
      </c>
      <c r="AF121" s="105">
        <v>1</v>
      </c>
      <c r="AG121" s="105">
        <v>1</v>
      </c>
      <c r="AQ121" s="120">
        <v>4</v>
      </c>
      <c r="AR121" s="120">
        <v>4</v>
      </c>
      <c r="AS121" s="120">
        <v>4</v>
      </c>
      <c r="AT121" s="120">
        <v>4</v>
      </c>
      <c r="AU121" s="120">
        <v>4</v>
      </c>
      <c r="AV121" s="120">
        <v>4</v>
      </c>
      <c r="AW121" s="120">
        <v>4</v>
      </c>
      <c r="AX121" s="53">
        <v>3</v>
      </c>
      <c r="AY121" s="53">
        <v>4</v>
      </c>
      <c r="AZ121" s="53">
        <v>4</v>
      </c>
    </row>
    <row r="122" spans="1:52">
      <c r="A122" s="7">
        <v>121</v>
      </c>
      <c r="B122" s="7">
        <v>1</v>
      </c>
      <c r="C122" s="7" t="s">
        <v>86</v>
      </c>
      <c r="D122" s="7" t="s">
        <v>71</v>
      </c>
      <c r="E122" s="7" t="s">
        <v>63</v>
      </c>
      <c r="F122" s="7">
        <v>0</v>
      </c>
      <c r="G122" s="7">
        <v>0</v>
      </c>
      <c r="H122" s="7">
        <v>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8">
        <v>5</v>
      </c>
      <c r="P122" s="8">
        <v>5</v>
      </c>
      <c r="Q122" s="8">
        <v>5</v>
      </c>
      <c r="R122" s="9">
        <v>5</v>
      </c>
      <c r="S122" s="9">
        <v>5</v>
      </c>
      <c r="T122" s="10">
        <v>3</v>
      </c>
      <c r="U122" s="10">
        <v>3</v>
      </c>
      <c r="V122" s="10">
        <v>4</v>
      </c>
      <c r="W122" s="10">
        <v>5</v>
      </c>
      <c r="X122" s="10">
        <v>5</v>
      </c>
      <c r="Y122" s="11"/>
      <c r="Z122" s="11"/>
      <c r="AA122" s="11"/>
      <c r="AB122" s="11"/>
      <c r="AC122" s="12"/>
      <c r="AD122" s="12"/>
      <c r="AE122" s="105">
        <v>1</v>
      </c>
      <c r="AF122" s="105">
        <v>1</v>
      </c>
      <c r="AG122" s="105">
        <v>1</v>
      </c>
      <c r="AQ122" s="120">
        <v>4</v>
      </c>
      <c r="AR122" s="120">
        <v>4</v>
      </c>
      <c r="AS122" s="120">
        <v>4</v>
      </c>
      <c r="AT122" s="120">
        <v>4</v>
      </c>
      <c r="AU122" s="120">
        <v>5</v>
      </c>
      <c r="AV122" s="120">
        <v>4</v>
      </c>
      <c r="AW122" s="120">
        <v>4</v>
      </c>
      <c r="AX122" s="53">
        <v>3</v>
      </c>
      <c r="AY122" s="53">
        <v>4</v>
      </c>
      <c r="AZ122" s="53">
        <v>5</v>
      </c>
    </row>
    <row r="123" spans="1:52" ht="37.5">
      <c r="A123" s="7">
        <v>122</v>
      </c>
      <c r="B123" s="7">
        <v>1</v>
      </c>
      <c r="C123" s="7" t="s">
        <v>86</v>
      </c>
      <c r="D123" s="7" t="s">
        <v>71</v>
      </c>
      <c r="E123" s="7" t="s">
        <v>57</v>
      </c>
      <c r="F123" s="7">
        <v>1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8">
        <v>5</v>
      </c>
      <c r="P123" s="8">
        <v>3</v>
      </c>
      <c r="Q123" s="8">
        <v>4</v>
      </c>
      <c r="R123" s="9">
        <v>5</v>
      </c>
      <c r="S123" s="9">
        <v>5</v>
      </c>
      <c r="T123" s="10">
        <v>4</v>
      </c>
      <c r="U123" s="10">
        <v>4</v>
      </c>
      <c r="V123" s="10">
        <v>5</v>
      </c>
      <c r="W123" s="10">
        <v>5</v>
      </c>
      <c r="X123" s="10">
        <v>5</v>
      </c>
      <c r="Y123" s="11"/>
      <c r="Z123" s="11"/>
      <c r="AA123" s="11"/>
      <c r="AB123" s="11"/>
      <c r="AC123" s="12"/>
      <c r="AD123" s="12"/>
      <c r="AE123" s="105">
        <v>1</v>
      </c>
      <c r="AF123" s="105">
        <v>1</v>
      </c>
      <c r="AG123" s="105">
        <v>1</v>
      </c>
      <c r="AQ123" s="120">
        <v>3</v>
      </c>
      <c r="AR123" s="120">
        <v>3</v>
      </c>
      <c r="AS123" s="120">
        <v>3</v>
      </c>
      <c r="AT123" s="120">
        <v>3</v>
      </c>
      <c r="AU123" s="120">
        <v>4</v>
      </c>
      <c r="AV123" s="120">
        <v>4</v>
      </c>
      <c r="AW123" s="120">
        <v>4</v>
      </c>
      <c r="AX123" s="53">
        <v>4</v>
      </c>
      <c r="AY123" s="53">
        <v>4</v>
      </c>
      <c r="AZ123" s="53">
        <v>4</v>
      </c>
    </row>
    <row r="124" spans="1:52">
      <c r="A124" s="7">
        <v>123</v>
      </c>
      <c r="B124" s="7">
        <v>1</v>
      </c>
      <c r="C124" s="7" t="s">
        <v>86</v>
      </c>
      <c r="D124" s="7" t="s">
        <v>71</v>
      </c>
      <c r="E124" s="7" t="s">
        <v>63</v>
      </c>
      <c r="F124" s="7">
        <v>0</v>
      </c>
      <c r="G124" s="7">
        <v>0</v>
      </c>
      <c r="H124" s="7">
        <v>1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8">
        <v>5</v>
      </c>
      <c r="P124" s="8">
        <v>5</v>
      </c>
      <c r="Q124" s="8">
        <v>4</v>
      </c>
      <c r="R124" s="9">
        <v>5</v>
      </c>
      <c r="S124" s="9">
        <v>5</v>
      </c>
      <c r="T124" s="10">
        <v>3</v>
      </c>
      <c r="U124" s="10">
        <v>3</v>
      </c>
      <c r="V124" s="10">
        <v>4</v>
      </c>
      <c r="W124" s="10">
        <v>5</v>
      </c>
      <c r="X124" s="10">
        <v>5</v>
      </c>
      <c r="Y124" s="11"/>
      <c r="Z124" s="11"/>
      <c r="AA124" s="11"/>
      <c r="AB124" s="11"/>
      <c r="AC124" s="12"/>
      <c r="AD124" s="12"/>
      <c r="AE124" s="105">
        <v>3</v>
      </c>
      <c r="AF124" s="105">
        <v>3</v>
      </c>
      <c r="AG124" s="105">
        <v>3</v>
      </c>
      <c r="AQ124" s="120">
        <v>4</v>
      </c>
      <c r="AR124" s="120">
        <v>4</v>
      </c>
      <c r="AS124" s="120">
        <v>4</v>
      </c>
      <c r="AT124" s="120">
        <v>4</v>
      </c>
      <c r="AU124" s="120">
        <v>5</v>
      </c>
      <c r="AV124" s="120">
        <v>5</v>
      </c>
      <c r="AW124" s="120">
        <v>5</v>
      </c>
      <c r="AX124" s="53">
        <v>3</v>
      </c>
      <c r="AY124" s="53">
        <v>3</v>
      </c>
      <c r="AZ124" s="53">
        <v>4</v>
      </c>
    </row>
    <row r="125" spans="1:52">
      <c r="A125" s="7">
        <v>124</v>
      </c>
      <c r="B125" s="7">
        <v>1</v>
      </c>
      <c r="C125" s="7" t="s">
        <v>86</v>
      </c>
      <c r="D125" s="7" t="s">
        <v>71</v>
      </c>
      <c r="E125" s="7" t="s">
        <v>63</v>
      </c>
      <c r="F125" s="7">
        <v>1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8">
        <v>4</v>
      </c>
      <c r="P125" s="8">
        <v>4</v>
      </c>
      <c r="Q125" s="8">
        <v>4</v>
      </c>
      <c r="R125" s="9">
        <v>5</v>
      </c>
      <c r="S125" s="9">
        <v>5</v>
      </c>
      <c r="T125" s="10">
        <v>3</v>
      </c>
      <c r="U125" s="10">
        <v>3</v>
      </c>
      <c r="V125" s="10">
        <v>4</v>
      </c>
      <c r="W125" s="10">
        <v>4</v>
      </c>
      <c r="X125" s="10">
        <v>5</v>
      </c>
      <c r="Y125" s="11"/>
      <c r="Z125" s="11"/>
      <c r="AA125" s="11"/>
      <c r="AB125" s="11"/>
      <c r="AC125" s="12"/>
      <c r="AD125" s="12"/>
      <c r="AE125" s="105">
        <v>1</v>
      </c>
      <c r="AF125" s="105">
        <v>1</v>
      </c>
      <c r="AG125" s="105">
        <v>1</v>
      </c>
      <c r="AQ125" s="120">
        <v>3</v>
      </c>
      <c r="AR125" s="120">
        <v>3</v>
      </c>
      <c r="AS125" s="120">
        <v>3</v>
      </c>
      <c r="AT125" s="120">
        <v>5</v>
      </c>
      <c r="AU125" s="120">
        <v>5</v>
      </c>
      <c r="AV125" s="120">
        <v>5</v>
      </c>
      <c r="AW125" s="120">
        <v>5</v>
      </c>
      <c r="AX125" s="53">
        <v>4</v>
      </c>
      <c r="AY125" s="53">
        <v>4</v>
      </c>
      <c r="AZ125" s="53">
        <v>4</v>
      </c>
    </row>
    <row r="126" spans="1:52">
      <c r="A126" s="7">
        <v>125</v>
      </c>
      <c r="B126" s="7">
        <v>1</v>
      </c>
      <c r="C126" s="7" t="s">
        <v>86</v>
      </c>
      <c r="D126" s="7" t="s">
        <v>71</v>
      </c>
      <c r="E126" s="7" t="s">
        <v>91</v>
      </c>
      <c r="F126" s="7">
        <v>0</v>
      </c>
      <c r="G126" s="7">
        <v>0</v>
      </c>
      <c r="H126" s="7">
        <v>1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8">
        <v>5</v>
      </c>
      <c r="P126" s="8">
        <v>5</v>
      </c>
      <c r="Q126" s="8">
        <v>5</v>
      </c>
      <c r="R126" s="9">
        <v>5</v>
      </c>
      <c r="S126" s="9">
        <v>5</v>
      </c>
      <c r="T126" s="10">
        <v>5</v>
      </c>
      <c r="U126" s="10">
        <v>3</v>
      </c>
      <c r="V126" s="10">
        <v>5</v>
      </c>
      <c r="W126" s="10">
        <v>4</v>
      </c>
      <c r="X126" s="10">
        <v>5</v>
      </c>
      <c r="Y126" s="11"/>
      <c r="Z126" s="11"/>
      <c r="AA126" s="11"/>
      <c r="AB126" s="11"/>
      <c r="AC126" s="12"/>
      <c r="AD126" s="12"/>
      <c r="AE126" s="105">
        <v>3</v>
      </c>
      <c r="AF126" s="105">
        <v>3</v>
      </c>
      <c r="AG126" s="105">
        <v>2</v>
      </c>
      <c r="AQ126" s="120">
        <v>4</v>
      </c>
      <c r="AR126" s="120">
        <v>5</v>
      </c>
      <c r="AS126" s="120">
        <v>5</v>
      </c>
      <c r="AT126" s="120">
        <v>5</v>
      </c>
      <c r="AU126" s="120">
        <v>5</v>
      </c>
      <c r="AV126" s="120">
        <v>5</v>
      </c>
      <c r="AW126" s="120">
        <v>5</v>
      </c>
      <c r="AX126" s="53">
        <v>3</v>
      </c>
      <c r="AY126" s="53">
        <v>4</v>
      </c>
      <c r="AZ126" s="53">
        <v>4</v>
      </c>
    </row>
    <row r="127" spans="1:52">
      <c r="A127" s="7">
        <v>126</v>
      </c>
      <c r="B127" s="7">
        <v>1</v>
      </c>
      <c r="C127" s="7" t="s">
        <v>86</v>
      </c>
      <c r="D127" s="7" t="s">
        <v>71</v>
      </c>
      <c r="E127" s="7" t="s">
        <v>91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1</v>
      </c>
      <c r="L127" s="7">
        <v>0</v>
      </c>
      <c r="M127" s="7">
        <v>0</v>
      </c>
      <c r="N127" s="7">
        <v>0</v>
      </c>
      <c r="O127" s="8">
        <v>5</v>
      </c>
      <c r="P127" s="8">
        <v>4</v>
      </c>
      <c r="Q127" s="8">
        <v>4</v>
      </c>
      <c r="R127" s="9">
        <v>5</v>
      </c>
      <c r="S127" s="9">
        <v>5</v>
      </c>
      <c r="T127" s="10">
        <v>4</v>
      </c>
      <c r="U127" s="10">
        <v>3</v>
      </c>
      <c r="V127" s="10">
        <v>5</v>
      </c>
      <c r="W127" s="10">
        <v>5</v>
      </c>
      <c r="X127" s="10">
        <v>5</v>
      </c>
      <c r="Y127" s="11"/>
      <c r="Z127" s="11"/>
      <c r="AA127" s="11"/>
      <c r="AB127" s="11"/>
      <c r="AC127" s="12"/>
      <c r="AD127" s="12"/>
      <c r="AE127" s="105">
        <v>2</v>
      </c>
      <c r="AF127" s="105">
        <v>2</v>
      </c>
      <c r="AG127" s="105">
        <v>1</v>
      </c>
      <c r="AQ127" s="120">
        <v>3</v>
      </c>
      <c r="AR127" s="120">
        <v>4</v>
      </c>
      <c r="AS127" s="120">
        <v>4</v>
      </c>
      <c r="AT127" s="120">
        <v>5</v>
      </c>
      <c r="AU127" s="120">
        <v>4</v>
      </c>
      <c r="AV127" s="120">
        <v>4</v>
      </c>
      <c r="AW127" s="120">
        <v>4</v>
      </c>
      <c r="AX127" s="53">
        <v>4</v>
      </c>
      <c r="AY127" s="53">
        <v>4</v>
      </c>
      <c r="AZ127" s="53">
        <v>4</v>
      </c>
    </row>
    <row r="128" spans="1:52">
      <c r="A128" s="7">
        <v>127</v>
      </c>
      <c r="B128" s="7">
        <v>1</v>
      </c>
      <c r="C128" s="7" t="s">
        <v>86</v>
      </c>
      <c r="D128" s="7" t="s">
        <v>71</v>
      </c>
      <c r="E128" s="7" t="s">
        <v>63</v>
      </c>
      <c r="F128" s="7">
        <v>0</v>
      </c>
      <c r="G128" s="7">
        <v>0</v>
      </c>
      <c r="H128" s="7">
        <v>0</v>
      </c>
      <c r="I128" s="7">
        <v>1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8">
        <v>4</v>
      </c>
      <c r="P128" s="8">
        <v>4</v>
      </c>
      <c r="Q128" s="8">
        <v>4</v>
      </c>
      <c r="R128" s="9">
        <v>4</v>
      </c>
      <c r="S128" s="9">
        <v>4</v>
      </c>
      <c r="T128" s="10">
        <v>4</v>
      </c>
      <c r="U128" s="10">
        <v>2</v>
      </c>
      <c r="V128" s="10">
        <v>4</v>
      </c>
      <c r="W128" s="10">
        <v>4</v>
      </c>
      <c r="X128" s="10">
        <v>4</v>
      </c>
      <c r="Y128" s="11"/>
      <c r="Z128" s="11"/>
      <c r="AA128" s="11"/>
      <c r="AB128" s="11"/>
      <c r="AC128" s="12"/>
      <c r="AD128" s="12"/>
      <c r="AE128" s="105">
        <v>3</v>
      </c>
      <c r="AF128" s="105">
        <v>2</v>
      </c>
      <c r="AG128" s="105">
        <v>3</v>
      </c>
      <c r="AQ128" s="120">
        <v>4</v>
      </c>
      <c r="AR128" s="120">
        <v>4</v>
      </c>
      <c r="AS128" s="120">
        <v>4</v>
      </c>
      <c r="AT128" s="120">
        <v>4</v>
      </c>
      <c r="AU128" s="120">
        <v>4</v>
      </c>
      <c r="AV128" s="120">
        <v>4</v>
      </c>
      <c r="AW128" s="120">
        <v>4</v>
      </c>
      <c r="AX128" s="53">
        <v>3</v>
      </c>
      <c r="AY128" s="53">
        <v>4</v>
      </c>
      <c r="AZ128" s="53">
        <v>4</v>
      </c>
    </row>
    <row r="129" spans="1:52">
      <c r="A129" s="7">
        <v>128</v>
      </c>
      <c r="B129" s="7">
        <v>1</v>
      </c>
      <c r="C129" s="7" t="s">
        <v>86</v>
      </c>
      <c r="D129" s="7" t="s">
        <v>71</v>
      </c>
      <c r="E129" s="7" t="s">
        <v>114</v>
      </c>
      <c r="F129" s="7">
        <v>0</v>
      </c>
      <c r="G129" s="7">
        <v>0</v>
      </c>
      <c r="H129" s="7">
        <v>1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8">
        <v>5</v>
      </c>
      <c r="P129" s="8">
        <v>5</v>
      </c>
      <c r="Q129" s="8">
        <v>5</v>
      </c>
      <c r="R129" s="9">
        <v>5</v>
      </c>
      <c r="S129" s="9">
        <v>5</v>
      </c>
      <c r="T129" s="10">
        <v>5</v>
      </c>
      <c r="U129" s="10">
        <v>3</v>
      </c>
      <c r="V129" s="10">
        <v>5</v>
      </c>
      <c r="W129" s="10">
        <v>5</v>
      </c>
      <c r="X129" s="10">
        <v>5</v>
      </c>
      <c r="Y129" s="11"/>
      <c r="Z129" s="11"/>
      <c r="AA129" s="11"/>
      <c r="AB129" s="11"/>
      <c r="AC129" s="12"/>
      <c r="AD129" s="12"/>
      <c r="AE129" s="105">
        <v>1</v>
      </c>
      <c r="AF129" s="105">
        <v>1</v>
      </c>
      <c r="AG129" s="105">
        <v>1</v>
      </c>
      <c r="AQ129" s="120">
        <v>3</v>
      </c>
      <c r="AR129" s="120">
        <v>3</v>
      </c>
      <c r="AS129" s="120">
        <v>3</v>
      </c>
      <c r="AT129" s="120">
        <v>3</v>
      </c>
      <c r="AU129" s="120">
        <v>4</v>
      </c>
      <c r="AV129" s="120">
        <v>4</v>
      </c>
      <c r="AW129" s="120">
        <v>4</v>
      </c>
      <c r="AX129" s="53">
        <v>2</v>
      </c>
      <c r="AY129" s="53">
        <v>3</v>
      </c>
      <c r="AZ129" s="53">
        <v>3</v>
      </c>
    </row>
    <row r="130" spans="1:52">
      <c r="A130" s="7">
        <v>129</v>
      </c>
      <c r="B130" s="7">
        <v>1</v>
      </c>
      <c r="C130" s="7" t="s">
        <v>86</v>
      </c>
      <c r="D130" s="7" t="s">
        <v>71</v>
      </c>
      <c r="E130" s="7" t="s">
        <v>114</v>
      </c>
      <c r="F130" s="7">
        <v>0</v>
      </c>
      <c r="G130" s="7">
        <v>0</v>
      </c>
      <c r="H130" s="7">
        <v>1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8">
        <v>5</v>
      </c>
      <c r="P130" s="8">
        <v>5</v>
      </c>
      <c r="Q130" s="8">
        <v>5</v>
      </c>
      <c r="R130" s="9">
        <v>5</v>
      </c>
      <c r="S130" s="9">
        <v>5</v>
      </c>
      <c r="T130" s="10">
        <v>5</v>
      </c>
      <c r="U130" s="10">
        <v>5</v>
      </c>
      <c r="V130" s="10">
        <v>5</v>
      </c>
      <c r="W130" s="10">
        <v>5</v>
      </c>
      <c r="X130" s="10">
        <v>5</v>
      </c>
      <c r="Y130" s="11"/>
      <c r="Z130" s="11"/>
      <c r="AA130" s="11"/>
      <c r="AB130" s="11"/>
      <c r="AC130" s="12"/>
      <c r="AD130" s="12"/>
      <c r="AE130" s="105">
        <v>1</v>
      </c>
      <c r="AF130" s="105">
        <v>1</v>
      </c>
      <c r="AG130" s="105">
        <v>1</v>
      </c>
      <c r="AQ130" s="120">
        <v>4</v>
      </c>
      <c r="AR130" s="120">
        <v>4</v>
      </c>
      <c r="AS130" s="120">
        <v>4</v>
      </c>
      <c r="AT130" s="120">
        <v>4</v>
      </c>
      <c r="AU130" s="120">
        <v>4</v>
      </c>
      <c r="AV130" s="120">
        <v>4</v>
      </c>
      <c r="AW130" s="120">
        <v>4</v>
      </c>
      <c r="AX130" s="53">
        <v>2</v>
      </c>
      <c r="AY130" s="53">
        <v>1</v>
      </c>
      <c r="AZ130" s="53">
        <v>5</v>
      </c>
    </row>
    <row r="131" spans="1:52">
      <c r="A131" s="7">
        <v>130</v>
      </c>
      <c r="B131" s="7">
        <v>1</v>
      </c>
      <c r="C131" s="7" t="s">
        <v>86</v>
      </c>
      <c r="D131" s="7" t="s">
        <v>71</v>
      </c>
      <c r="E131" s="7" t="s">
        <v>63</v>
      </c>
      <c r="F131" s="7">
        <v>0</v>
      </c>
      <c r="G131" s="7">
        <v>0</v>
      </c>
      <c r="H131" s="7">
        <v>0</v>
      </c>
      <c r="I131" s="7">
        <v>1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8">
        <v>4</v>
      </c>
      <c r="P131" s="8">
        <v>4</v>
      </c>
      <c r="Q131" s="8">
        <v>4</v>
      </c>
      <c r="R131" s="9">
        <v>4</v>
      </c>
      <c r="S131" s="9">
        <v>4</v>
      </c>
      <c r="T131" s="10">
        <v>4</v>
      </c>
      <c r="U131" s="10">
        <v>4</v>
      </c>
      <c r="V131" s="10">
        <v>4</v>
      </c>
      <c r="W131" s="10">
        <v>3</v>
      </c>
      <c r="X131" s="10">
        <v>4</v>
      </c>
      <c r="Y131" s="11"/>
      <c r="Z131" s="11"/>
      <c r="AA131" s="11"/>
      <c r="AB131" s="11"/>
      <c r="AC131" s="12"/>
      <c r="AD131" s="12"/>
      <c r="AE131" s="105">
        <v>2</v>
      </c>
      <c r="AF131" s="105">
        <v>3</v>
      </c>
      <c r="AG131" s="105">
        <v>2</v>
      </c>
      <c r="AQ131" s="120">
        <v>4</v>
      </c>
      <c r="AR131" s="120">
        <v>4</v>
      </c>
      <c r="AS131" s="120">
        <v>4</v>
      </c>
      <c r="AT131" s="120">
        <v>4</v>
      </c>
      <c r="AU131" s="120">
        <v>4</v>
      </c>
      <c r="AV131" s="120">
        <v>4</v>
      </c>
      <c r="AW131" s="120">
        <v>4</v>
      </c>
      <c r="AX131" s="53">
        <v>2</v>
      </c>
      <c r="AY131" s="53">
        <v>4</v>
      </c>
      <c r="AZ131" s="53">
        <v>4</v>
      </c>
    </row>
    <row r="132" spans="1:52">
      <c r="A132" s="7">
        <v>131</v>
      </c>
      <c r="B132" s="7">
        <v>1</v>
      </c>
      <c r="C132" s="7" t="s">
        <v>86</v>
      </c>
      <c r="D132" s="7" t="s">
        <v>71</v>
      </c>
      <c r="E132" s="7" t="s">
        <v>64</v>
      </c>
      <c r="F132" s="7">
        <v>0</v>
      </c>
      <c r="G132" s="7">
        <v>0</v>
      </c>
      <c r="H132" s="7">
        <v>1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8">
        <v>4</v>
      </c>
      <c r="P132" s="8">
        <v>4</v>
      </c>
      <c r="Q132" s="8">
        <v>4</v>
      </c>
      <c r="R132" s="9">
        <v>4</v>
      </c>
      <c r="S132" s="9">
        <v>4</v>
      </c>
      <c r="T132" s="10">
        <v>3</v>
      </c>
      <c r="U132" s="10">
        <v>2</v>
      </c>
      <c r="V132" s="10">
        <v>4</v>
      </c>
      <c r="W132" s="10">
        <v>4</v>
      </c>
      <c r="X132" s="10">
        <v>4</v>
      </c>
      <c r="Y132" s="11"/>
      <c r="Z132" s="11"/>
      <c r="AA132" s="11"/>
      <c r="AB132" s="11"/>
      <c r="AC132" s="12"/>
      <c r="AD132" s="12"/>
      <c r="AE132" s="105">
        <v>2</v>
      </c>
      <c r="AF132" s="105">
        <v>3</v>
      </c>
      <c r="AG132" s="105">
        <v>2</v>
      </c>
      <c r="AQ132" s="120">
        <v>3</v>
      </c>
      <c r="AR132" s="120">
        <v>4</v>
      </c>
      <c r="AS132" s="120">
        <v>3</v>
      </c>
      <c r="AT132" s="120">
        <v>4</v>
      </c>
      <c r="AU132" s="120">
        <v>4</v>
      </c>
      <c r="AV132" s="120">
        <v>4</v>
      </c>
      <c r="AW132" s="120">
        <v>4</v>
      </c>
      <c r="AX132" s="53">
        <v>3</v>
      </c>
      <c r="AY132" s="53">
        <v>3</v>
      </c>
      <c r="AZ132" s="53">
        <v>4</v>
      </c>
    </row>
    <row r="133" spans="1:52">
      <c r="A133" s="7">
        <v>132</v>
      </c>
      <c r="B133" s="7">
        <v>1</v>
      </c>
      <c r="C133" s="7" t="s">
        <v>86</v>
      </c>
      <c r="D133" s="7" t="s">
        <v>71</v>
      </c>
      <c r="E133" s="7" t="s">
        <v>64</v>
      </c>
      <c r="F133" s="7">
        <v>0</v>
      </c>
      <c r="G133" s="7">
        <v>0</v>
      </c>
      <c r="H133" s="7">
        <v>1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8">
        <v>5</v>
      </c>
      <c r="P133" s="8">
        <v>5</v>
      </c>
      <c r="Q133" s="8">
        <v>4</v>
      </c>
      <c r="R133" s="9">
        <v>5</v>
      </c>
      <c r="S133" s="9">
        <v>5</v>
      </c>
      <c r="T133" s="10">
        <v>2</v>
      </c>
      <c r="U133" s="10">
        <v>2</v>
      </c>
      <c r="V133" s="10">
        <v>1</v>
      </c>
      <c r="W133" s="10">
        <v>4</v>
      </c>
      <c r="X133" s="10">
        <v>4</v>
      </c>
      <c r="Y133" s="11"/>
      <c r="Z133" s="11"/>
      <c r="AA133" s="11"/>
      <c r="AB133" s="11"/>
      <c r="AC133" s="12"/>
      <c r="AD133" s="12"/>
      <c r="AE133" s="105">
        <v>2</v>
      </c>
      <c r="AF133" s="105">
        <v>2</v>
      </c>
      <c r="AG133" s="105">
        <v>2</v>
      </c>
      <c r="AQ133" s="120">
        <v>3</v>
      </c>
      <c r="AR133" s="120">
        <v>3</v>
      </c>
      <c r="AS133" s="120">
        <v>3</v>
      </c>
      <c r="AT133" s="120">
        <v>3</v>
      </c>
      <c r="AU133" s="120">
        <v>2</v>
      </c>
      <c r="AV133" s="120">
        <v>2</v>
      </c>
      <c r="AW133" s="120">
        <v>2</v>
      </c>
      <c r="AX133" s="53">
        <v>1</v>
      </c>
      <c r="AY133" s="53">
        <v>1</v>
      </c>
      <c r="AZ133" s="53">
        <v>1</v>
      </c>
    </row>
    <row r="134" spans="1:52">
      <c r="A134" s="7">
        <v>133</v>
      </c>
      <c r="B134" s="7">
        <v>1</v>
      </c>
      <c r="C134" s="7" t="s">
        <v>86</v>
      </c>
      <c r="D134" s="7" t="s">
        <v>71</v>
      </c>
      <c r="E134" s="7" t="s">
        <v>91</v>
      </c>
      <c r="F134" s="7">
        <v>1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8">
        <v>5</v>
      </c>
      <c r="P134" s="8">
        <v>5</v>
      </c>
      <c r="Q134" s="8">
        <v>5</v>
      </c>
      <c r="R134" s="9">
        <v>5</v>
      </c>
      <c r="S134" s="9">
        <v>5</v>
      </c>
      <c r="T134" s="10">
        <v>5</v>
      </c>
      <c r="U134" s="10">
        <v>4</v>
      </c>
      <c r="V134" s="10">
        <v>5</v>
      </c>
      <c r="W134" s="10">
        <v>4</v>
      </c>
      <c r="X134" s="10">
        <v>5</v>
      </c>
      <c r="Y134" s="11"/>
      <c r="Z134" s="11"/>
      <c r="AA134" s="11"/>
      <c r="AB134" s="11"/>
      <c r="AC134" s="12"/>
      <c r="AD134" s="12"/>
      <c r="AE134" s="105">
        <v>2</v>
      </c>
      <c r="AF134" s="105">
        <v>2</v>
      </c>
      <c r="AG134" s="105">
        <v>3</v>
      </c>
      <c r="AQ134" s="120">
        <v>4</v>
      </c>
      <c r="AR134" s="120">
        <v>4</v>
      </c>
      <c r="AS134" s="120">
        <v>4</v>
      </c>
      <c r="AT134" s="120">
        <v>4</v>
      </c>
      <c r="AU134" s="120">
        <v>4</v>
      </c>
      <c r="AV134" s="120">
        <v>4</v>
      </c>
      <c r="AW134" s="120">
        <v>4</v>
      </c>
      <c r="AX134" s="53">
        <v>3</v>
      </c>
      <c r="AY134" s="53">
        <v>4</v>
      </c>
      <c r="AZ134" s="53">
        <v>4</v>
      </c>
    </row>
    <row r="135" spans="1:52">
      <c r="A135" s="7">
        <v>134</v>
      </c>
      <c r="B135" s="7">
        <v>1</v>
      </c>
      <c r="C135" s="7" t="s">
        <v>86</v>
      </c>
      <c r="D135" s="7" t="s">
        <v>71</v>
      </c>
      <c r="E135" s="7" t="s">
        <v>91</v>
      </c>
      <c r="F135" s="7">
        <v>0</v>
      </c>
      <c r="G135" s="7">
        <v>0</v>
      </c>
      <c r="H135" s="7">
        <v>1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8">
        <v>4</v>
      </c>
      <c r="P135" s="8">
        <v>4</v>
      </c>
      <c r="Q135" s="8">
        <v>4</v>
      </c>
      <c r="R135" s="9">
        <v>4</v>
      </c>
      <c r="S135" s="9">
        <v>4</v>
      </c>
      <c r="T135" s="10">
        <v>3</v>
      </c>
      <c r="U135" s="10">
        <v>1</v>
      </c>
      <c r="V135" s="10">
        <v>4</v>
      </c>
      <c r="W135" s="10">
        <v>4</v>
      </c>
      <c r="X135" s="10">
        <v>4</v>
      </c>
      <c r="Y135" s="11"/>
      <c r="Z135" s="11"/>
      <c r="AA135" s="11"/>
      <c r="AB135" s="11"/>
      <c r="AC135" s="12"/>
      <c r="AD135" s="12"/>
      <c r="AE135" s="105">
        <v>2</v>
      </c>
      <c r="AF135" s="105">
        <v>2</v>
      </c>
      <c r="AG135" s="105">
        <v>2</v>
      </c>
      <c r="AQ135" s="120">
        <v>3</v>
      </c>
      <c r="AR135" s="120">
        <v>3</v>
      </c>
      <c r="AS135" s="120">
        <v>3</v>
      </c>
      <c r="AT135" s="120">
        <v>3</v>
      </c>
      <c r="AU135" s="120">
        <v>3</v>
      </c>
      <c r="AV135" s="120">
        <v>3</v>
      </c>
      <c r="AW135" s="120">
        <v>3</v>
      </c>
      <c r="AX135" s="53">
        <v>2</v>
      </c>
      <c r="AY135" s="53">
        <v>1</v>
      </c>
      <c r="AZ135" s="53">
        <v>2</v>
      </c>
    </row>
    <row r="136" spans="1:52">
      <c r="A136" s="7">
        <v>135</v>
      </c>
      <c r="B136" s="7">
        <v>1</v>
      </c>
      <c r="C136" s="7" t="s">
        <v>86</v>
      </c>
      <c r="D136" s="7" t="s">
        <v>71</v>
      </c>
      <c r="E136" s="7" t="s">
        <v>63</v>
      </c>
      <c r="F136" s="7">
        <v>0</v>
      </c>
      <c r="G136" s="7">
        <v>0</v>
      </c>
      <c r="H136" s="7">
        <v>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8">
        <v>5</v>
      </c>
      <c r="P136" s="8">
        <v>5</v>
      </c>
      <c r="Q136" s="8">
        <v>4</v>
      </c>
      <c r="R136" s="9">
        <v>5</v>
      </c>
      <c r="S136" s="9">
        <v>5</v>
      </c>
      <c r="T136" s="10">
        <v>3</v>
      </c>
      <c r="U136" s="10">
        <v>2</v>
      </c>
      <c r="V136" s="10">
        <v>2</v>
      </c>
      <c r="W136" s="10">
        <v>4</v>
      </c>
      <c r="X136" s="10">
        <v>5</v>
      </c>
      <c r="Y136" s="11"/>
      <c r="Z136" s="11"/>
      <c r="AA136" s="11"/>
      <c r="AB136" s="11"/>
      <c r="AC136" s="12"/>
      <c r="AD136" s="12"/>
      <c r="AE136" s="105">
        <v>2</v>
      </c>
      <c r="AF136" s="105">
        <v>2</v>
      </c>
      <c r="AG136" s="105">
        <v>2</v>
      </c>
      <c r="AQ136" s="120">
        <v>4</v>
      </c>
      <c r="AR136" s="120">
        <v>4</v>
      </c>
      <c r="AS136" s="120">
        <v>3</v>
      </c>
      <c r="AT136" s="120">
        <v>3</v>
      </c>
      <c r="AU136" s="120">
        <v>3</v>
      </c>
      <c r="AV136" s="120">
        <v>3</v>
      </c>
      <c r="AW136" s="120">
        <v>3</v>
      </c>
      <c r="AX136" s="53">
        <v>1</v>
      </c>
      <c r="AY136" s="53">
        <v>5</v>
      </c>
      <c r="AZ136" s="53">
        <v>2</v>
      </c>
    </row>
    <row r="137" spans="1:52">
      <c r="A137" s="7">
        <v>136</v>
      </c>
      <c r="B137" s="7">
        <v>1</v>
      </c>
      <c r="C137" s="7" t="s">
        <v>86</v>
      </c>
      <c r="D137" s="7" t="s">
        <v>71</v>
      </c>
      <c r="E137" s="7" t="s">
        <v>63</v>
      </c>
      <c r="F137" s="7">
        <v>0</v>
      </c>
      <c r="G137" s="7">
        <v>0</v>
      </c>
      <c r="H137" s="7">
        <v>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8">
        <v>5</v>
      </c>
      <c r="P137" s="8">
        <v>5</v>
      </c>
      <c r="Q137" s="8">
        <v>5</v>
      </c>
      <c r="R137" s="9">
        <v>5</v>
      </c>
      <c r="S137" s="9">
        <v>5</v>
      </c>
      <c r="T137" s="10">
        <v>4</v>
      </c>
      <c r="U137" s="10">
        <v>4</v>
      </c>
      <c r="V137" s="10">
        <v>4</v>
      </c>
      <c r="W137" s="10">
        <v>5</v>
      </c>
      <c r="X137" s="10">
        <v>5</v>
      </c>
      <c r="Y137" s="11"/>
      <c r="Z137" s="11"/>
      <c r="AA137" s="11"/>
      <c r="AB137" s="11"/>
      <c r="AC137" s="12"/>
      <c r="AD137" s="12"/>
      <c r="AE137" s="105">
        <v>1</v>
      </c>
      <c r="AF137" s="105">
        <v>2</v>
      </c>
      <c r="AG137" s="105">
        <v>1</v>
      </c>
      <c r="AQ137" s="120">
        <v>4</v>
      </c>
      <c r="AR137" s="120">
        <v>4</v>
      </c>
      <c r="AS137" s="120">
        <v>5</v>
      </c>
      <c r="AT137" s="120">
        <v>4</v>
      </c>
      <c r="AU137" s="120">
        <v>4</v>
      </c>
      <c r="AV137" s="120">
        <v>4</v>
      </c>
      <c r="AW137" s="120">
        <v>4</v>
      </c>
      <c r="AX137" s="53">
        <v>3</v>
      </c>
      <c r="AY137" s="53">
        <v>4</v>
      </c>
      <c r="AZ137" s="53">
        <v>4</v>
      </c>
    </row>
    <row r="138" spans="1:52">
      <c r="A138" s="7">
        <v>137</v>
      </c>
      <c r="B138" s="7">
        <v>1</v>
      </c>
      <c r="C138" s="7" t="s">
        <v>86</v>
      </c>
      <c r="D138" s="7" t="s">
        <v>71</v>
      </c>
      <c r="E138" s="7" t="s">
        <v>63</v>
      </c>
      <c r="F138" s="7">
        <v>1</v>
      </c>
      <c r="G138" s="7">
        <v>0</v>
      </c>
      <c r="H138" s="7">
        <v>1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8">
        <v>5</v>
      </c>
      <c r="P138" s="8">
        <v>5</v>
      </c>
      <c r="Q138" s="8">
        <v>5</v>
      </c>
      <c r="R138" s="9">
        <v>5</v>
      </c>
      <c r="S138" s="9">
        <v>5</v>
      </c>
      <c r="T138" s="10">
        <v>4</v>
      </c>
      <c r="U138" s="10">
        <v>3</v>
      </c>
      <c r="V138" s="10">
        <v>3</v>
      </c>
      <c r="W138" s="10">
        <v>4</v>
      </c>
      <c r="X138" s="10">
        <v>4</v>
      </c>
      <c r="Y138" s="11"/>
      <c r="Z138" s="11"/>
      <c r="AA138" s="11"/>
      <c r="AB138" s="11"/>
      <c r="AC138" s="12"/>
      <c r="AD138" s="12"/>
      <c r="AE138" s="105">
        <v>1</v>
      </c>
      <c r="AF138" s="105">
        <v>1</v>
      </c>
      <c r="AG138" s="105">
        <v>1</v>
      </c>
      <c r="AQ138" s="120">
        <v>4</v>
      </c>
      <c r="AR138" s="120">
        <v>4</v>
      </c>
      <c r="AS138" s="120">
        <v>4</v>
      </c>
      <c r="AT138" s="120">
        <v>5</v>
      </c>
      <c r="AU138" s="120">
        <v>4</v>
      </c>
      <c r="AV138" s="120">
        <v>4</v>
      </c>
      <c r="AW138" s="120">
        <v>4</v>
      </c>
      <c r="AX138" s="53">
        <v>4</v>
      </c>
      <c r="AY138" s="53">
        <v>4</v>
      </c>
      <c r="AZ138" s="53">
        <v>4</v>
      </c>
    </row>
    <row r="139" spans="1:52">
      <c r="A139" s="7">
        <v>138</v>
      </c>
      <c r="B139" s="7">
        <v>1</v>
      </c>
      <c r="C139" s="7" t="s">
        <v>86</v>
      </c>
      <c r="D139" s="7" t="s">
        <v>71</v>
      </c>
      <c r="E139" s="7" t="s">
        <v>63</v>
      </c>
      <c r="F139" s="7">
        <v>1</v>
      </c>
      <c r="G139" s="7">
        <v>0</v>
      </c>
      <c r="H139" s="7">
        <v>1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8">
        <v>4</v>
      </c>
      <c r="P139" s="8">
        <v>4</v>
      </c>
      <c r="Q139" s="8">
        <v>4</v>
      </c>
      <c r="R139" s="9">
        <v>5</v>
      </c>
      <c r="S139" s="9">
        <v>5</v>
      </c>
      <c r="T139" s="10">
        <v>4</v>
      </c>
      <c r="U139" s="10">
        <v>4</v>
      </c>
      <c r="V139" s="10">
        <v>5</v>
      </c>
      <c r="W139" s="10">
        <v>4</v>
      </c>
      <c r="X139" s="10">
        <v>4</v>
      </c>
      <c r="Y139" s="11"/>
      <c r="Z139" s="11"/>
      <c r="AA139" s="11"/>
      <c r="AB139" s="11"/>
      <c r="AC139" s="12"/>
      <c r="AD139" s="12"/>
      <c r="AE139" s="105">
        <v>3</v>
      </c>
      <c r="AF139" s="105">
        <v>3</v>
      </c>
      <c r="AG139" s="105">
        <v>3</v>
      </c>
      <c r="AQ139" s="120">
        <v>4</v>
      </c>
      <c r="AR139" s="120">
        <v>4</v>
      </c>
      <c r="AS139" s="120">
        <v>4</v>
      </c>
      <c r="AT139" s="120">
        <v>4</v>
      </c>
      <c r="AU139" s="120">
        <v>4</v>
      </c>
      <c r="AV139" s="120">
        <v>4</v>
      </c>
      <c r="AW139" s="120">
        <v>4</v>
      </c>
      <c r="AX139" s="53">
        <v>4</v>
      </c>
      <c r="AY139" s="53">
        <v>4</v>
      </c>
      <c r="AZ139" s="53">
        <v>4</v>
      </c>
    </row>
    <row r="140" spans="1:52">
      <c r="A140" s="7">
        <v>139</v>
      </c>
      <c r="B140" s="7">
        <v>1</v>
      </c>
      <c r="C140" s="7" t="s">
        <v>86</v>
      </c>
      <c r="D140" s="7" t="s">
        <v>71</v>
      </c>
      <c r="E140" s="7" t="s">
        <v>91</v>
      </c>
      <c r="F140" s="7">
        <v>0</v>
      </c>
      <c r="G140" s="7">
        <v>0</v>
      </c>
      <c r="H140" s="7">
        <v>1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8">
        <v>5</v>
      </c>
      <c r="P140" s="8">
        <v>4</v>
      </c>
      <c r="Q140" s="8">
        <v>4</v>
      </c>
      <c r="R140" s="9">
        <v>5</v>
      </c>
      <c r="S140" s="9">
        <v>4</v>
      </c>
      <c r="T140" s="10">
        <v>4</v>
      </c>
      <c r="U140" s="10">
        <v>4</v>
      </c>
      <c r="V140" s="10">
        <v>4</v>
      </c>
      <c r="W140" s="10">
        <v>4</v>
      </c>
      <c r="X140" s="10">
        <v>4</v>
      </c>
      <c r="Y140" s="11"/>
      <c r="Z140" s="11"/>
      <c r="AA140" s="11"/>
      <c r="AB140" s="11"/>
      <c r="AC140" s="12"/>
      <c r="AD140" s="12"/>
      <c r="AE140" s="105">
        <v>3</v>
      </c>
      <c r="AF140" s="105">
        <v>3</v>
      </c>
      <c r="AG140" s="105">
        <v>3</v>
      </c>
      <c r="AQ140" s="120">
        <v>4</v>
      </c>
      <c r="AR140" s="120">
        <v>4</v>
      </c>
      <c r="AS140" s="120">
        <v>4</v>
      </c>
      <c r="AT140" s="120">
        <v>4</v>
      </c>
      <c r="AU140" s="120">
        <v>4</v>
      </c>
      <c r="AV140" s="120">
        <v>4</v>
      </c>
      <c r="AW140" s="120">
        <v>4</v>
      </c>
      <c r="AX140" s="53">
        <v>4</v>
      </c>
      <c r="AY140" s="53">
        <v>3</v>
      </c>
      <c r="AZ140" s="53">
        <v>4</v>
      </c>
    </row>
    <row r="141" spans="1:52">
      <c r="A141" s="7">
        <v>140</v>
      </c>
      <c r="B141" s="7">
        <v>1</v>
      </c>
      <c r="C141" s="7" t="s">
        <v>86</v>
      </c>
      <c r="D141" s="7" t="s">
        <v>71</v>
      </c>
      <c r="E141" s="7" t="s">
        <v>91</v>
      </c>
      <c r="F141" s="7">
        <v>0</v>
      </c>
      <c r="G141" s="7">
        <v>0</v>
      </c>
      <c r="H141" s="7">
        <v>1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8">
        <v>5</v>
      </c>
      <c r="P141" s="8">
        <v>5</v>
      </c>
      <c r="Q141" s="8">
        <v>4</v>
      </c>
      <c r="R141" s="9">
        <v>5</v>
      </c>
      <c r="S141" s="9">
        <v>5</v>
      </c>
      <c r="T141" s="10">
        <v>5</v>
      </c>
      <c r="U141" s="10">
        <v>3</v>
      </c>
      <c r="V141" s="10">
        <v>5</v>
      </c>
      <c r="W141" s="10">
        <v>5</v>
      </c>
      <c r="X141" s="10">
        <v>5</v>
      </c>
      <c r="Y141" s="11"/>
      <c r="Z141" s="11"/>
      <c r="AA141" s="11"/>
      <c r="AB141" s="11"/>
      <c r="AC141" s="12"/>
      <c r="AD141" s="12"/>
      <c r="AE141" s="105">
        <v>1</v>
      </c>
      <c r="AF141" s="105">
        <v>1</v>
      </c>
      <c r="AG141" s="105">
        <v>1</v>
      </c>
      <c r="AQ141" s="120">
        <v>4</v>
      </c>
      <c r="AR141" s="120">
        <v>4</v>
      </c>
      <c r="AS141" s="120">
        <v>3</v>
      </c>
      <c r="AT141" s="120">
        <v>5</v>
      </c>
      <c r="AU141" s="120">
        <v>4</v>
      </c>
      <c r="AV141" s="120">
        <v>4</v>
      </c>
      <c r="AW141" s="120">
        <v>4</v>
      </c>
      <c r="AX141" s="53">
        <v>2</v>
      </c>
      <c r="AY141" s="53">
        <v>2</v>
      </c>
      <c r="AZ141" s="53">
        <v>2</v>
      </c>
    </row>
    <row r="142" spans="1:52">
      <c r="A142" s="7">
        <v>141</v>
      </c>
      <c r="B142" s="7">
        <v>1</v>
      </c>
      <c r="C142" s="7" t="s">
        <v>86</v>
      </c>
      <c r="D142" s="7" t="s">
        <v>71</v>
      </c>
      <c r="E142" s="7" t="s">
        <v>61</v>
      </c>
      <c r="F142" s="7">
        <v>0</v>
      </c>
      <c r="G142" s="7">
        <v>0</v>
      </c>
      <c r="H142" s="7">
        <v>1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8">
        <v>5</v>
      </c>
      <c r="P142" s="8">
        <v>5</v>
      </c>
      <c r="Q142" s="8">
        <v>5</v>
      </c>
      <c r="R142" s="9">
        <v>5</v>
      </c>
      <c r="S142" s="9">
        <v>5</v>
      </c>
      <c r="T142" s="10">
        <v>3</v>
      </c>
      <c r="U142" s="10">
        <v>1</v>
      </c>
      <c r="V142" s="10">
        <v>2</v>
      </c>
      <c r="W142" s="10">
        <v>5</v>
      </c>
      <c r="X142" s="10">
        <v>5</v>
      </c>
      <c r="Y142" s="11"/>
      <c r="Z142" s="11"/>
      <c r="AA142" s="11"/>
      <c r="AB142" s="11"/>
      <c r="AC142" s="12"/>
      <c r="AD142" s="12"/>
      <c r="AE142" s="105">
        <v>1</v>
      </c>
      <c r="AF142" s="105">
        <v>1</v>
      </c>
      <c r="AG142" s="105">
        <v>1</v>
      </c>
      <c r="AQ142" s="120">
        <v>3</v>
      </c>
      <c r="AR142" s="120">
        <v>3</v>
      </c>
      <c r="AS142" s="120">
        <v>3</v>
      </c>
      <c r="AT142" s="120">
        <v>5</v>
      </c>
      <c r="AU142" s="120">
        <v>4</v>
      </c>
      <c r="AV142" s="120">
        <v>4</v>
      </c>
      <c r="AW142" s="120">
        <v>4</v>
      </c>
      <c r="AX142" s="53">
        <v>2</v>
      </c>
      <c r="AY142" s="53">
        <v>4</v>
      </c>
      <c r="AZ142" s="53">
        <v>2</v>
      </c>
    </row>
    <row r="143" spans="1:52">
      <c r="A143" s="7">
        <v>142</v>
      </c>
      <c r="B143" s="7">
        <v>1</v>
      </c>
      <c r="C143" s="7" t="s">
        <v>86</v>
      </c>
      <c r="D143" s="7" t="s">
        <v>71</v>
      </c>
      <c r="E143" s="7" t="s">
        <v>107</v>
      </c>
      <c r="F143" s="7">
        <v>0</v>
      </c>
      <c r="G143" s="7">
        <v>0</v>
      </c>
      <c r="H143" s="7">
        <v>1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8">
        <v>5</v>
      </c>
      <c r="P143" s="8">
        <v>5</v>
      </c>
      <c r="Q143" s="8">
        <v>5</v>
      </c>
      <c r="R143" s="9">
        <v>5</v>
      </c>
      <c r="S143" s="9">
        <v>5</v>
      </c>
      <c r="T143" s="10">
        <v>5</v>
      </c>
      <c r="U143" s="10">
        <v>3</v>
      </c>
      <c r="V143" s="10">
        <v>5</v>
      </c>
      <c r="W143" s="10">
        <v>5</v>
      </c>
      <c r="X143" s="10">
        <v>5</v>
      </c>
      <c r="Y143" s="11"/>
      <c r="Z143" s="11"/>
      <c r="AA143" s="11"/>
      <c r="AB143" s="11"/>
      <c r="AC143" s="12"/>
      <c r="AD143" s="12"/>
      <c r="AE143" s="105">
        <v>3</v>
      </c>
      <c r="AF143" s="105">
        <v>3</v>
      </c>
      <c r="AG143" s="105">
        <v>3</v>
      </c>
      <c r="AQ143" s="120">
        <v>4</v>
      </c>
      <c r="AR143" s="120">
        <v>4</v>
      </c>
      <c r="AS143" s="120">
        <v>4</v>
      </c>
      <c r="AT143" s="120">
        <v>5</v>
      </c>
      <c r="AU143" s="120">
        <v>4</v>
      </c>
      <c r="AV143" s="120">
        <v>4</v>
      </c>
      <c r="AW143" s="120">
        <v>4</v>
      </c>
      <c r="AX143" s="53">
        <v>4</v>
      </c>
      <c r="AY143" s="53">
        <v>4</v>
      </c>
      <c r="AZ143" s="53">
        <v>4</v>
      </c>
    </row>
    <row r="144" spans="1:52">
      <c r="A144" s="7">
        <v>143</v>
      </c>
      <c r="B144" s="7">
        <v>2</v>
      </c>
      <c r="C144" s="7" t="s">
        <v>86</v>
      </c>
      <c r="D144" s="7" t="s">
        <v>8</v>
      </c>
      <c r="E144" s="7" t="s">
        <v>63</v>
      </c>
      <c r="F144" s="7">
        <v>1</v>
      </c>
      <c r="G144" s="7">
        <v>0</v>
      </c>
      <c r="H144" s="7">
        <v>1</v>
      </c>
      <c r="I144" s="7">
        <v>1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8">
        <v>5</v>
      </c>
      <c r="P144" s="8">
        <v>4</v>
      </c>
      <c r="Q144" s="8">
        <v>3</v>
      </c>
      <c r="R144" s="9">
        <v>4</v>
      </c>
      <c r="S144" s="9">
        <v>4</v>
      </c>
      <c r="T144" s="10">
        <v>4</v>
      </c>
      <c r="U144" s="10">
        <v>1</v>
      </c>
      <c r="V144" s="10">
        <v>3</v>
      </c>
      <c r="W144" s="10">
        <v>5</v>
      </c>
      <c r="X144" s="10">
        <v>1</v>
      </c>
      <c r="Y144" s="11"/>
      <c r="Z144" s="11"/>
      <c r="AA144" s="11"/>
      <c r="AB144" s="11"/>
      <c r="AC144" s="12"/>
      <c r="AD144" s="12"/>
      <c r="AE144" s="105">
        <v>3</v>
      </c>
      <c r="AF144" s="105">
        <v>3</v>
      </c>
      <c r="AG144" s="105">
        <v>3</v>
      </c>
      <c r="AQ144" s="120">
        <v>3</v>
      </c>
      <c r="AR144" s="120">
        <v>3</v>
      </c>
      <c r="AS144" s="120">
        <v>3</v>
      </c>
      <c r="AT144" s="120">
        <v>4</v>
      </c>
      <c r="AU144" s="120">
        <v>4</v>
      </c>
      <c r="AV144" s="120">
        <v>4</v>
      </c>
      <c r="AW144" s="120">
        <v>4</v>
      </c>
      <c r="AX144" s="53">
        <v>1</v>
      </c>
      <c r="AY144" s="53">
        <v>3</v>
      </c>
      <c r="AZ144" s="53">
        <v>3</v>
      </c>
    </row>
    <row r="145" spans="1:52">
      <c r="A145" s="7">
        <v>144</v>
      </c>
      <c r="B145" s="7">
        <v>3</v>
      </c>
      <c r="C145" s="7" t="s">
        <v>87</v>
      </c>
      <c r="D145" s="7" t="s">
        <v>54</v>
      </c>
      <c r="E145" s="7" t="s">
        <v>55</v>
      </c>
      <c r="F145" s="7">
        <v>1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8">
        <v>3</v>
      </c>
      <c r="P145" s="8">
        <v>4</v>
      </c>
      <c r="Q145" s="8">
        <v>4</v>
      </c>
      <c r="R145" s="9">
        <v>4</v>
      </c>
      <c r="S145" s="9">
        <v>4</v>
      </c>
      <c r="T145" s="10">
        <v>4</v>
      </c>
      <c r="U145" s="10">
        <v>3</v>
      </c>
      <c r="V145" s="10">
        <v>3</v>
      </c>
      <c r="W145" s="10">
        <v>4</v>
      </c>
      <c r="X145" s="10">
        <v>3</v>
      </c>
      <c r="Y145" s="11"/>
      <c r="Z145" s="11"/>
      <c r="AA145" s="11"/>
      <c r="AB145" s="11"/>
      <c r="AC145" s="12"/>
      <c r="AD145" s="12"/>
      <c r="AE145" s="105">
        <v>2</v>
      </c>
      <c r="AF145" s="105">
        <v>2</v>
      </c>
      <c r="AG145" s="105">
        <v>2</v>
      </c>
      <c r="AQ145" s="120">
        <v>4</v>
      </c>
      <c r="AR145" s="120">
        <v>4</v>
      </c>
      <c r="AS145" s="120">
        <v>4</v>
      </c>
      <c r="AT145" s="120">
        <v>4</v>
      </c>
      <c r="AU145" s="120">
        <v>4</v>
      </c>
      <c r="AV145" s="120">
        <v>4</v>
      </c>
      <c r="AW145" s="120">
        <v>4</v>
      </c>
      <c r="AX145" s="53">
        <v>4</v>
      </c>
      <c r="AY145" s="53">
        <v>4</v>
      </c>
      <c r="AZ145" s="53">
        <v>4</v>
      </c>
    </row>
    <row r="146" spans="1:52">
      <c r="A146" s="7">
        <v>145</v>
      </c>
      <c r="B146" s="7">
        <v>2</v>
      </c>
      <c r="C146" s="7" t="s">
        <v>87</v>
      </c>
      <c r="D146" s="7" t="s">
        <v>8</v>
      </c>
      <c r="E146" s="7" t="s">
        <v>64</v>
      </c>
      <c r="F146" s="7">
        <v>0</v>
      </c>
      <c r="G146" s="7">
        <v>0</v>
      </c>
      <c r="H146" s="7">
        <v>1</v>
      </c>
      <c r="I146" s="7">
        <v>1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8">
        <v>4</v>
      </c>
      <c r="P146" s="8">
        <v>4</v>
      </c>
      <c r="Q146" s="8">
        <v>4</v>
      </c>
      <c r="R146" s="9">
        <v>4</v>
      </c>
      <c r="S146" s="9">
        <v>4</v>
      </c>
      <c r="T146" s="10">
        <v>4</v>
      </c>
      <c r="U146" s="10">
        <v>3</v>
      </c>
      <c r="V146" s="10">
        <v>4</v>
      </c>
      <c r="W146" s="10">
        <v>4</v>
      </c>
      <c r="X146" s="10">
        <v>4</v>
      </c>
      <c r="Y146" s="11"/>
      <c r="Z146" s="11"/>
      <c r="AA146" s="11"/>
      <c r="AB146" s="11"/>
      <c r="AC146" s="12"/>
      <c r="AD146" s="12"/>
      <c r="AE146" s="105">
        <v>4</v>
      </c>
      <c r="AF146" s="105">
        <v>2</v>
      </c>
      <c r="AG146" s="105">
        <v>2</v>
      </c>
      <c r="AQ146" s="120">
        <v>3</v>
      </c>
      <c r="AR146" s="120">
        <v>3</v>
      </c>
      <c r="AS146" s="120">
        <v>3</v>
      </c>
      <c r="AT146" s="120">
        <v>4</v>
      </c>
      <c r="AU146" s="120">
        <v>4</v>
      </c>
      <c r="AV146" s="120">
        <v>4</v>
      </c>
      <c r="AW146" s="120">
        <v>4</v>
      </c>
      <c r="AX146" s="53">
        <v>3</v>
      </c>
      <c r="AY146" s="53">
        <v>3</v>
      </c>
      <c r="AZ146" s="53">
        <v>4</v>
      </c>
    </row>
    <row r="147" spans="1:52">
      <c r="A147" s="7">
        <v>146</v>
      </c>
      <c r="B147" s="7">
        <v>3</v>
      </c>
      <c r="C147" s="7" t="s">
        <v>87</v>
      </c>
      <c r="D147" s="7" t="s">
        <v>54</v>
      </c>
      <c r="E147" s="7" t="s">
        <v>55</v>
      </c>
      <c r="F147" s="7">
        <v>0</v>
      </c>
      <c r="G147" s="7">
        <v>1</v>
      </c>
      <c r="H147" s="7">
        <v>1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8">
        <v>3</v>
      </c>
      <c r="P147" s="8">
        <v>1</v>
      </c>
      <c r="Q147" s="8">
        <v>3</v>
      </c>
      <c r="R147" s="9">
        <v>4</v>
      </c>
      <c r="S147" s="9">
        <v>4</v>
      </c>
      <c r="T147" s="10">
        <v>2</v>
      </c>
      <c r="U147" s="10">
        <v>3</v>
      </c>
      <c r="V147" s="10">
        <v>4</v>
      </c>
      <c r="W147" s="10">
        <v>4</v>
      </c>
      <c r="X147" s="10">
        <v>4</v>
      </c>
      <c r="Y147" s="11"/>
      <c r="Z147" s="11"/>
      <c r="AA147" s="11"/>
      <c r="AB147" s="11"/>
      <c r="AC147" s="12"/>
      <c r="AD147" s="12"/>
      <c r="AE147" s="105">
        <v>1</v>
      </c>
      <c r="AF147" s="105">
        <v>1</v>
      </c>
      <c r="AG147" s="105">
        <v>1</v>
      </c>
      <c r="AQ147" s="120">
        <v>4</v>
      </c>
      <c r="AR147" s="120">
        <v>4</v>
      </c>
      <c r="AS147" s="120">
        <v>4</v>
      </c>
      <c r="AT147" s="120">
        <v>4</v>
      </c>
      <c r="AU147" s="120">
        <v>4</v>
      </c>
      <c r="AV147" s="120">
        <v>4</v>
      </c>
      <c r="AW147" s="120">
        <v>5</v>
      </c>
      <c r="AX147" s="53">
        <v>2</v>
      </c>
      <c r="AY147" s="53">
        <v>4</v>
      </c>
      <c r="AZ147" s="53">
        <v>4</v>
      </c>
    </row>
    <row r="148" spans="1:52">
      <c r="A148" s="7">
        <v>147</v>
      </c>
      <c r="B148" s="7">
        <v>2</v>
      </c>
      <c r="C148" s="7" t="s">
        <v>87</v>
      </c>
      <c r="D148" s="7" t="s">
        <v>8</v>
      </c>
      <c r="E148" s="7" t="s">
        <v>64</v>
      </c>
      <c r="F148" s="7">
        <v>0</v>
      </c>
      <c r="G148" s="7">
        <v>0</v>
      </c>
      <c r="H148" s="7">
        <v>1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8">
        <v>5</v>
      </c>
      <c r="P148" s="8">
        <v>5</v>
      </c>
      <c r="Q148" s="8">
        <v>4</v>
      </c>
      <c r="R148" s="9">
        <v>4</v>
      </c>
      <c r="S148" s="9">
        <v>4</v>
      </c>
      <c r="T148" s="10">
        <v>4</v>
      </c>
      <c r="U148" s="10">
        <v>4</v>
      </c>
      <c r="V148" s="10">
        <v>4</v>
      </c>
      <c r="W148" s="10">
        <v>4</v>
      </c>
      <c r="X148" s="10">
        <v>4</v>
      </c>
      <c r="Y148" s="11"/>
      <c r="Z148" s="11"/>
      <c r="AA148" s="11"/>
      <c r="AB148" s="11"/>
      <c r="AC148" s="12"/>
      <c r="AD148" s="12"/>
      <c r="AE148" s="105">
        <v>1</v>
      </c>
      <c r="AF148" s="105">
        <v>1</v>
      </c>
      <c r="AG148" s="105">
        <v>1</v>
      </c>
      <c r="AQ148" s="120">
        <v>4</v>
      </c>
      <c r="AR148" s="120">
        <v>4</v>
      </c>
      <c r="AS148" s="120">
        <v>3</v>
      </c>
      <c r="AT148" s="120">
        <v>5</v>
      </c>
      <c r="AU148" s="120">
        <v>5</v>
      </c>
      <c r="AV148" s="120">
        <v>5</v>
      </c>
      <c r="AW148" s="120">
        <v>5</v>
      </c>
      <c r="AX148" s="53">
        <v>3</v>
      </c>
      <c r="AY148" s="53">
        <v>5</v>
      </c>
      <c r="AZ148" s="53">
        <v>5</v>
      </c>
    </row>
    <row r="149" spans="1:52">
      <c r="A149" s="7">
        <v>148</v>
      </c>
      <c r="B149" s="7">
        <v>3</v>
      </c>
      <c r="C149" s="7" t="s">
        <v>87</v>
      </c>
      <c r="D149" s="7" t="s">
        <v>54</v>
      </c>
      <c r="E149" s="7" t="s">
        <v>63</v>
      </c>
      <c r="F149" s="7">
        <v>1</v>
      </c>
      <c r="G149" s="7">
        <v>0</v>
      </c>
      <c r="H149" s="7">
        <v>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8">
        <v>5</v>
      </c>
      <c r="P149" s="8">
        <v>5</v>
      </c>
      <c r="Q149" s="8">
        <v>5</v>
      </c>
      <c r="R149" s="9">
        <v>5</v>
      </c>
      <c r="S149" s="9">
        <v>5</v>
      </c>
      <c r="T149" s="10">
        <v>4</v>
      </c>
      <c r="U149" s="10">
        <v>3</v>
      </c>
      <c r="V149" s="10">
        <v>4</v>
      </c>
      <c r="W149" s="10">
        <v>4</v>
      </c>
      <c r="X149" s="10">
        <v>4</v>
      </c>
      <c r="Y149" s="11"/>
      <c r="Z149" s="11"/>
      <c r="AA149" s="11"/>
      <c r="AB149" s="11"/>
      <c r="AC149" s="12"/>
      <c r="AD149" s="12"/>
      <c r="AE149" s="105">
        <v>1</v>
      </c>
      <c r="AF149" s="105">
        <v>1</v>
      </c>
      <c r="AG149" s="105">
        <v>1</v>
      </c>
      <c r="AQ149" s="120">
        <v>4</v>
      </c>
      <c r="AR149" s="120">
        <v>4</v>
      </c>
      <c r="AS149" s="120">
        <v>4</v>
      </c>
      <c r="AT149" s="120">
        <v>4</v>
      </c>
      <c r="AU149" s="120">
        <v>4</v>
      </c>
      <c r="AV149" s="120">
        <v>4</v>
      </c>
      <c r="AW149" s="120">
        <v>3</v>
      </c>
      <c r="AX149" s="53">
        <v>3</v>
      </c>
      <c r="AY149" s="53">
        <v>4</v>
      </c>
      <c r="AZ149" s="53">
        <v>4</v>
      </c>
    </row>
    <row r="150" spans="1:52">
      <c r="A150" s="7">
        <v>149</v>
      </c>
      <c r="B150" s="7">
        <v>2</v>
      </c>
      <c r="C150" s="7" t="s">
        <v>87</v>
      </c>
      <c r="D150" s="7" t="s">
        <v>8</v>
      </c>
      <c r="E150" s="7" t="s">
        <v>63</v>
      </c>
      <c r="F150" s="7">
        <v>0</v>
      </c>
      <c r="G150" s="7">
        <v>0</v>
      </c>
      <c r="H150" s="7">
        <v>0</v>
      </c>
      <c r="I150" s="7">
        <v>1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8">
        <v>4</v>
      </c>
      <c r="P150" s="8">
        <v>4</v>
      </c>
      <c r="Q150" s="8">
        <v>4</v>
      </c>
      <c r="R150" s="9">
        <v>3</v>
      </c>
      <c r="S150" s="9">
        <v>3</v>
      </c>
      <c r="T150" s="10">
        <v>4</v>
      </c>
      <c r="U150" s="10">
        <v>3</v>
      </c>
      <c r="V150" s="10">
        <v>4</v>
      </c>
      <c r="W150" s="10">
        <v>5</v>
      </c>
      <c r="X150" s="10">
        <v>4</v>
      </c>
      <c r="Y150" s="11"/>
      <c r="Z150" s="11"/>
      <c r="AA150" s="11"/>
      <c r="AB150" s="11"/>
      <c r="AC150" s="12"/>
      <c r="AD150" s="12"/>
      <c r="AE150" s="105">
        <v>4</v>
      </c>
      <c r="AF150" s="105">
        <v>4</v>
      </c>
      <c r="AG150" s="105">
        <v>4</v>
      </c>
      <c r="AQ150" s="120">
        <v>4</v>
      </c>
      <c r="AR150" s="120">
        <v>4</v>
      </c>
      <c r="AS150" s="120">
        <v>4</v>
      </c>
      <c r="AT150" s="120">
        <v>4</v>
      </c>
      <c r="AU150" s="120">
        <v>4</v>
      </c>
      <c r="AV150" s="120">
        <v>4</v>
      </c>
      <c r="AW150" s="120">
        <v>4</v>
      </c>
      <c r="AX150" s="53">
        <v>3</v>
      </c>
      <c r="AY150" s="53">
        <v>4</v>
      </c>
      <c r="AZ150" s="53">
        <v>4</v>
      </c>
    </row>
    <row r="151" spans="1:52">
      <c r="A151" s="7">
        <v>150</v>
      </c>
      <c r="B151" s="7">
        <v>2</v>
      </c>
      <c r="C151" s="7" t="s">
        <v>87</v>
      </c>
      <c r="D151" s="7" t="s">
        <v>8</v>
      </c>
      <c r="E151" s="7" t="s">
        <v>63</v>
      </c>
      <c r="F151" s="7">
        <v>0</v>
      </c>
      <c r="G151" s="7">
        <v>0</v>
      </c>
      <c r="H151" s="7">
        <v>1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8">
        <v>4</v>
      </c>
      <c r="P151" s="8">
        <v>4</v>
      </c>
      <c r="Q151" s="8">
        <v>4</v>
      </c>
      <c r="R151" s="9">
        <v>3</v>
      </c>
      <c r="S151" s="9">
        <v>4</v>
      </c>
      <c r="T151" s="10">
        <v>5</v>
      </c>
      <c r="U151" s="10">
        <v>3</v>
      </c>
      <c r="V151" s="10">
        <v>4</v>
      </c>
      <c r="W151" s="10">
        <v>4</v>
      </c>
      <c r="X151" s="10">
        <v>4</v>
      </c>
      <c r="Y151" s="11"/>
      <c r="Z151" s="11"/>
      <c r="AA151" s="11"/>
      <c r="AB151" s="11"/>
      <c r="AC151" s="12"/>
      <c r="AD151" s="12"/>
      <c r="AE151" s="105">
        <v>2</v>
      </c>
      <c r="AF151" s="105">
        <v>2</v>
      </c>
      <c r="AG151" s="105">
        <v>2</v>
      </c>
      <c r="AQ151" s="120">
        <v>4</v>
      </c>
      <c r="AR151" s="120">
        <v>4</v>
      </c>
      <c r="AS151" s="120">
        <v>4</v>
      </c>
      <c r="AT151" s="120">
        <v>5</v>
      </c>
      <c r="AU151" s="120">
        <v>5</v>
      </c>
      <c r="AV151" s="120">
        <v>5</v>
      </c>
      <c r="AW151" s="120">
        <v>5</v>
      </c>
      <c r="AX151" s="53">
        <v>2</v>
      </c>
      <c r="AY151" s="53">
        <v>2</v>
      </c>
      <c r="AZ151" s="53">
        <v>2</v>
      </c>
    </row>
    <row r="152" spans="1:52">
      <c r="A152" s="7">
        <v>151</v>
      </c>
      <c r="B152" s="7">
        <v>2</v>
      </c>
      <c r="C152" s="7" t="s">
        <v>87</v>
      </c>
      <c r="D152" s="7" t="s">
        <v>8</v>
      </c>
      <c r="E152" s="7" t="s">
        <v>92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1</v>
      </c>
      <c r="L152" s="7">
        <v>0</v>
      </c>
      <c r="M152" s="7">
        <v>0</v>
      </c>
      <c r="N152" s="7">
        <v>0</v>
      </c>
      <c r="O152" s="8">
        <v>4</v>
      </c>
      <c r="P152" s="8">
        <v>4</v>
      </c>
      <c r="Q152" s="8">
        <v>3</v>
      </c>
      <c r="R152" s="9">
        <v>4</v>
      </c>
      <c r="S152" s="9">
        <v>4</v>
      </c>
      <c r="T152" s="10">
        <v>3</v>
      </c>
      <c r="U152" s="10">
        <v>3</v>
      </c>
      <c r="V152" s="10">
        <v>4</v>
      </c>
      <c r="W152" s="10">
        <v>3</v>
      </c>
      <c r="X152" s="10">
        <v>4</v>
      </c>
      <c r="Y152" s="11"/>
      <c r="Z152" s="11"/>
      <c r="AA152" s="11"/>
      <c r="AB152" s="11"/>
      <c r="AC152" s="12"/>
      <c r="AD152" s="12"/>
      <c r="AE152" s="105">
        <v>4</v>
      </c>
      <c r="AF152" s="105">
        <v>4</v>
      </c>
      <c r="AG152" s="105">
        <v>5</v>
      </c>
      <c r="AQ152" s="120">
        <v>4</v>
      </c>
      <c r="AR152" s="120">
        <v>4</v>
      </c>
      <c r="AS152" s="120">
        <v>5</v>
      </c>
      <c r="AT152" s="120">
        <v>4</v>
      </c>
      <c r="AU152" s="120">
        <v>4</v>
      </c>
      <c r="AV152" s="120">
        <v>5</v>
      </c>
      <c r="AW152" s="120">
        <v>4</v>
      </c>
      <c r="AX152" s="53">
        <v>3</v>
      </c>
      <c r="AY152" s="53">
        <v>4</v>
      </c>
      <c r="AZ152" s="53">
        <v>4</v>
      </c>
    </row>
    <row r="153" spans="1:52">
      <c r="A153" s="7">
        <v>152</v>
      </c>
      <c r="B153" s="7">
        <v>2</v>
      </c>
      <c r="C153" s="7" t="s">
        <v>87</v>
      </c>
      <c r="D153" s="7" t="s">
        <v>8</v>
      </c>
      <c r="E153" s="7" t="s">
        <v>63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8">
        <v>5</v>
      </c>
      <c r="P153" s="8">
        <v>4</v>
      </c>
      <c r="Q153" s="8">
        <v>5</v>
      </c>
      <c r="R153" s="9">
        <v>5</v>
      </c>
      <c r="S153" s="9">
        <v>5</v>
      </c>
      <c r="T153" s="10">
        <v>5</v>
      </c>
      <c r="U153" s="10">
        <v>5</v>
      </c>
      <c r="V153" s="10">
        <v>5</v>
      </c>
      <c r="W153" s="10">
        <v>5</v>
      </c>
      <c r="X153" s="10">
        <v>5</v>
      </c>
      <c r="Y153" s="11"/>
      <c r="Z153" s="11"/>
      <c r="AA153" s="11"/>
      <c r="AB153" s="11"/>
      <c r="AC153" s="12"/>
      <c r="AD153" s="12"/>
      <c r="AE153" s="105">
        <v>4</v>
      </c>
      <c r="AF153" s="105">
        <v>4</v>
      </c>
      <c r="AG153" s="105">
        <v>4</v>
      </c>
      <c r="AQ153" s="120">
        <v>3</v>
      </c>
      <c r="AR153" s="120">
        <v>3</v>
      </c>
      <c r="AS153" s="120">
        <v>3</v>
      </c>
      <c r="AT153" s="120">
        <v>4</v>
      </c>
      <c r="AU153" s="120">
        <v>4</v>
      </c>
      <c r="AV153" s="120">
        <v>4</v>
      </c>
      <c r="AW153" s="120">
        <v>4</v>
      </c>
      <c r="AX153" s="53">
        <v>5</v>
      </c>
      <c r="AY153" s="53">
        <v>5</v>
      </c>
      <c r="AZ153" s="53">
        <v>5</v>
      </c>
    </row>
    <row r="154" spans="1:52">
      <c r="A154" s="7">
        <v>153</v>
      </c>
      <c r="B154" s="7">
        <v>1</v>
      </c>
      <c r="C154" s="7" t="s">
        <v>86</v>
      </c>
      <c r="D154" s="7" t="s">
        <v>71</v>
      </c>
      <c r="E154" s="7" t="s">
        <v>93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1</v>
      </c>
      <c r="L154" s="7">
        <v>0</v>
      </c>
      <c r="M154" s="7">
        <v>0</v>
      </c>
      <c r="N154" s="7">
        <v>0</v>
      </c>
      <c r="O154" s="8">
        <v>4</v>
      </c>
      <c r="P154" s="8">
        <v>4</v>
      </c>
      <c r="Q154" s="8">
        <v>3</v>
      </c>
      <c r="R154" s="9">
        <v>4</v>
      </c>
      <c r="S154" s="9">
        <v>4</v>
      </c>
      <c r="T154" s="10">
        <v>4</v>
      </c>
      <c r="U154" s="10">
        <v>1</v>
      </c>
      <c r="V154" s="10">
        <v>3</v>
      </c>
      <c r="W154" s="10">
        <v>3</v>
      </c>
      <c r="X154" s="10">
        <v>4</v>
      </c>
      <c r="Y154" s="11"/>
      <c r="Z154" s="11"/>
      <c r="AA154" s="11"/>
      <c r="AB154" s="11"/>
      <c r="AC154" s="12"/>
      <c r="AD154" s="12"/>
      <c r="AE154" s="105">
        <v>1</v>
      </c>
      <c r="AF154" s="105">
        <v>1</v>
      </c>
      <c r="AG154" s="105">
        <v>1</v>
      </c>
      <c r="AQ154" s="120">
        <v>3</v>
      </c>
      <c r="AR154" s="120">
        <v>3</v>
      </c>
      <c r="AS154" s="120">
        <v>3</v>
      </c>
      <c r="AT154" s="120">
        <v>3</v>
      </c>
      <c r="AU154" s="120">
        <v>3</v>
      </c>
      <c r="AV154" s="120">
        <v>3</v>
      </c>
      <c r="AW154" s="120">
        <v>3</v>
      </c>
      <c r="AX154" s="53">
        <v>1</v>
      </c>
      <c r="AY154" s="53">
        <v>3</v>
      </c>
      <c r="AZ154" s="53">
        <v>3</v>
      </c>
    </row>
    <row r="155" spans="1:52">
      <c r="A155" s="7">
        <v>154</v>
      </c>
      <c r="B155" s="7">
        <v>3</v>
      </c>
      <c r="C155" s="7" t="s">
        <v>87</v>
      </c>
      <c r="D155" s="7" t="s">
        <v>54</v>
      </c>
      <c r="E155" s="7" t="s">
        <v>93</v>
      </c>
      <c r="F155" s="7">
        <v>0</v>
      </c>
      <c r="G155" s="7">
        <v>0</v>
      </c>
      <c r="H155" s="7">
        <v>1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8">
        <v>5</v>
      </c>
      <c r="P155" s="8">
        <v>5</v>
      </c>
      <c r="Q155" s="8">
        <v>5</v>
      </c>
      <c r="R155" s="9">
        <v>5</v>
      </c>
      <c r="S155" s="9">
        <v>5</v>
      </c>
      <c r="T155" s="10">
        <v>5</v>
      </c>
      <c r="U155" s="10">
        <v>3</v>
      </c>
      <c r="V155" s="10">
        <v>5</v>
      </c>
      <c r="W155" s="10">
        <v>5</v>
      </c>
      <c r="X155" s="10">
        <v>5</v>
      </c>
      <c r="Y155" s="11"/>
      <c r="Z155" s="11"/>
      <c r="AA155" s="11"/>
      <c r="AB155" s="11"/>
      <c r="AC155" s="12"/>
      <c r="AD155" s="12"/>
      <c r="AE155" s="105">
        <v>1</v>
      </c>
      <c r="AF155" s="105">
        <v>1</v>
      </c>
      <c r="AG155" s="105">
        <v>1</v>
      </c>
      <c r="AQ155" s="120">
        <v>3</v>
      </c>
      <c r="AR155" s="120">
        <v>3</v>
      </c>
      <c r="AS155" s="120">
        <v>3</v>
      </c>
      <c r="AT155" s="120">
        <v>4</v>
      </c>
      <c r="AU155" s="120">
        <v>4</v>
      </c>
      <c r="AV155" s="120">
        <v>4</v>
      </c>
      <c r="AW155" s="120">
        <v>3</v>
      </c>
      <c r="AX155" s="53">
        <v>3</v>
      </c>
      <c r="AY155" s="53">
        <v>4</v>
      </c>
      <c r="AZ155" s="53">
        <v>4</v>
      </c>
    </row>
    <row r="156" spans="1:52">
      <c r="A156" s="7">
        <v>155</v>
      </c>
      <c r="B156" s="7">
        <v>2</v>
      </c>
      <c r="C156" s="7" t="s">
        <v>87</v>
      </c>
      <c r="D156" s="7" t="s">
        <v>8</v>
      </c>
      <c r="E156" s="7" t="s">
        <v>63</v>
      </c>
      <c r="F156" s="7">
        <v>0</v>
      </c>
      <c r="G156" s="7">
        <v>0</v>
      </c>
      <c r="H156" s="7">
        <v>0</v>
      </c>
      <c r="I156" s="7">
        <v>1</v>
      </c>
      <c r="J156" s="7">
        <v>1</v>
      </c>
      <c r="K156" s="7">
        <v>0</v>
      </c>
      <c r="L156" s="7">
        <v>0</v>
      </c>
      <c r="M156" s="7">
        <v>0</v>
      </c>
      <c r="N156" s="7">
        <v>0</v>
      </c>
      <c r="O156" s="8">
        <v>4</v>
      </c>
      <c r="P156" s="8">
        <v>5</v>
      </c>
      <c r="Q156" s="8">
        <v>4</v>
      </c>
      <c r="R156" s="9">
        <v>5</v>
      </c>
      <c r="S156" s="9">
        <v>4</v>
      </c>
      <c r="T156" s="10">
        <v>4</v>
      </c>
      <c r="U156" s="10">
        <v>3</v>
      </c>
      <c r="V156" s="10">
        <v>4</v>
      </c>
      <c r="W156" s="10">
        <v>4</v>
      </c>
      <c r="X156" s="10">
        <v>4</v>
      </c>
      <c r="Y156" s="11"/>
      <c r="Z156" s="11"/>
      <c r="AA156" s="11"/>
      <c r="AB156" s="11"/>
      <c r="AC156" s="12"/>
      <c r="AD156" s="12"/>
      <c r="AE156" s="105">
        <v>2</v>
      </c>
      <c r="AF156" s="105">
        <v>2</v>
      </c>
      <c r="AG156" s="105">
        <v>2</v>
      </c>
      <c r="AQ156" s="120">
        <v>4</v>
      </c>
      <c r="AR156" s="120">
        <v>4</v>
      </c>
      <c r="AS156" s="120">
        <v>4</v>
      </c>
      <c r="AT156" s="120">
        <v>4</v>
      </c>
      <c r="AU156" s="120">
        <v>4</v>
      </c>
      <c r="AV156" s="120">
        <v>4</v>
      </c>
      <c r="AW156" s="120">
        <v>4</v>
      </c>
      <c r="AX156" s="53">
        <v>3</v>
      </c>
      <c r="AY156" s="53">
        <v>3</v>
      </c>
      <c r="AZ156" s="53">
        <v>3</v>
      </c>
    </row>
    <row r="157" spans="1:52">
      <c r="A157" s="7">
        <v>156</v>
      </c>
      <c r="B157" s="7">
        <v>3</v>
      </c>
      <c r="C157" s="7" t="s">
        <v>87</v>
      </c>
      <c r="D157" s="7" t="s">
        <v>54</v>
      </c>
      <c r="F157" s="7">
        <v>0</v>
      </c>
      <c r="G157" s="7">
        <v>0</v>
      </c>
      <c r="H157" s="7">
        <v>1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8">
        <v>4</v>
      </c>
      <c r="P157" s="8">
        <v>3</v>
      </c>
      <c r="Q157" s="8">
        <v>3</v>
      </c>
      <c r="R157" s="9">
        <v>3</v>
      </c>
      <c r="S157" s="9">
        <v>3</v>
      </c>
      <c r="T157" s="10">
        <v>3</v>
      </c>
      <c r="U157" s="10">
        <v>2</v>
      </c>
      <c r="V157" s="10">
        <v>2</v>
      </c>
      <c r="W157" s="10">
        <v>3</v>
      </c>
      <c r="X157" s="10">
        <v>3</v>
      </c>
      <c r="Y157" s="11"/>
      <c r="Z157" s="11"/>
      <c r="AA157" s="11"/>
      <c r="AB157" s="11"/>
      <c r="AC157" s="12"/>
      <c r="AD157" s="12"/>
      <c r="AE157" s="105">
        <v>3</v>
      </c>
      <c r="AF157" s="105">
        <v>3</v>
      </c>
      <c r="AG157" s="105">
        <v>3</v>
      </c>
      <c r="AQ157" s="120">
        <v>4</v>
      </c>
      <c r="AR157" s="120">
        <v>4</v>
      </c>
      <c r="AS157" s="120">
        <v>4</v>
      </c>
      <c r="AT157" s="120">
        <v>3</v>
      </c>
      <c r="AU157" s="120">
        <v>4</v>
      </c>
      <c r="AV157" s="120">
        <v>4</v>
      </c>
      <c r="AW157" s="120">
        <v>4</v>
      </c>
      <c r="AX157" s="53">
        <v>4</v>
      </c>
      <c r="AY157" s="53">
        <v>4</v>
      </c>
      <c r="AZ157" s="53">
        <v>4</v>
      </c>
    </row>
    <row r="158" spans="1:52" ht="37.5">
      <c r="A158" s="7">
        <v>157</v>
      </c>
      <c r="B158" s="7">
        <v>3</v>
      </c>
      <c r="C158" s="7" t="s">
        <v>87</v>
      </c>
      <c r="D158" s="7" t="s">
        <v>54</v>
      </c>
      <c r="E158" s="7" t="s">
        <v>57</v>
      </c>
      <c r="F158" s="7">
        <v>0</v>
      </c>
      <c r="G158" s="7">
        <v>0</v>
      </c>
      <c r="H158" s="7">
        <v>1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8">
        <v>4</v>
      </c>
      <c r="P158" s="8">
        <v>4</v>
      </c>
      <c r="Q158" s="8">
        <v>4</v>
      </c>
      <c r="R158" s="9">
        <v>4</v>
      </c>
      <c r="S158" s="9">
        <v>4</v>
      </c>
      <c r="T158" s="10">
        <v>4</v>
      </c>
      <c r="U158" s="10">
        <v>4</v>
      </c>
      <c r="V158" s="10">
        <v>4</v>
      </c>
      <c r="W158" s="10">
        <v>4</v>
      </c>
      <c r="X158" s="10">
        <v>4</v>
      </c>
      <c r="Y158" s="11"/>
      <c r="Z158" s="11"/>
      <c r="AA158" s="11"/>
      <c r="AB158" s="11"/>
      <c r="AC158" s="12"/>
      <c r="AD158" s="12"/>
      <c r="AE158" s="105">
        <v>2</v>
      </c>
      <c r="AF158" s="105">
        <v>2</v>
      </c>
      <c r="AG158" s="105">
        <v>2</v>
      </c>
      <c r="AQ158" s="120">
        <v>4</v>
      </c>
      <c r="AR158" s="120">
        <v>4</v>
      </c>
      <c r="AS158" s="120">
        <v>4</v>
      </c>
      <c r="AT158" s="120">
        <v>4</v>
      </c>
      <c r="AU158" s="120">
        <v>4</v>
      </c>
      <c r="AV158" s="120">
        <v>4</v>
      </c>
      <c r="AW158" s="120">
        <v>4</v>
      </c>
      <c r="AX158" s="53">
        <v>2</v>
      </c>
      <c r="AY158" s="53">
        <v>4</v>
      </c>
      <c r="AZ158" s="53">
        <v>4</v>
      </c>
    </row>
    <row r="159" spans="1:52">
      <c r="A159" s="7">
        <v>158</v>
      </c>
      <c r="B159" s="7">
        <v>2</v>
      </c>
      <c r="C159" s="7" t="s">
        <v>87</v>
      </c>
      <c r="D159" s="7" t="s">
        <v>8</v>
      </c>
      <c r="E159" s="7" t="s">
        <v>56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1</v>
      </c>
      <c r="M159" s="7">
        <v>1</v>
      </c>
      <c r="N159" s="7">
        <v>0</v>
      </c>
      <c r="O159" s="8">
        <v>3</v>
      </c>
      <c r="P159" s="8">
        <v>4</v>
      </c>
      <c r="Q159" s="8">
        <v>4</v>
      </c>
      <c r="R159" s="9">
        <v>4</v>
      </c>
      <c r="S159" s="9">
        <v>4</v>
      </c>
      <c r="T159" s="10">
        <v>3</v>
      </c>
      <c r="U159" s="10">
        <v>2</v>
      </c>
      <c r="V159" s="10">
        <v>4</v>
      </c>
      <c r="W159" s="10">
        <v>4</v>
      </c>
      <c r="X159" s="10">
        <v>4</v>
      </c>
      <c r="Y159" s="11"/>
      <c r="Z159" s="11"/>
      <c r="AA159" s="11"/>
      <c r="AB159" s="11"/>
      <c r="AC159" s="12"/>
      <c r="AD159" s="12"/>
      <c r="AE159" s="105">
        <v>1</v>
      </c>
      <c r="AF159" s="105">
        <v>1</v>
      </c>
      <c r="AG159" s="105">
        <v>1</v>
      </c>
      <c r="AQ159" s="120">
        <v>3</v>
      </c>
      <c r="AR159" s="120">
        <v>3</v>
      </c>
      <c r="AS159" s="120">
        <v>3</v>
      </c>
      <c r="AT159" s="120">
        <v>4</v>
      </c>
      <c r="AU159" s="120">
        <v>4</v>
      </c>
      <c r="AV159" s="120">
        <v>4</v>
      </c>
      <c r="AW159" s="120">
        <v>4</v>
      </c>
      <c r="AX159" s="53">
        <v>3</v>
      </c>
      <c r="AY159" s="53">
        <v>4</v>
      </c>
      <c r="AZ159" s="53">
        <v>4</v>
      </c>
    </row>
    <row r="160" spans="1:52">
      <c r="A160" s="7">
        <v>159</v>
      </c>
      <c r="B160" s="7">
        <v>2</v>
      </c>
      <c r="C160" s="7" t="s">
        <v>87</v>
      </c>
      <c r="D160" s="7" t="s">
        <v>8</v>
      </c>
      <c r="E160" s="7" t="s">
        <v>55</v>
      </c>
      <c r="F160" s="7">
        <v>0</v>
      </c>
      <c r="G160" s="7">
        <v>0</v>
      </c>
      <c r="H160" s="7">
        <v>1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8">
        <v>4</v>
      </c>
      <c r="P160" s="8">
        <v>4</v>
      </c>
      <c r="Q160" s="8">
        <v>4</v>
      </c>
      <c r="R160" s="9">
        <v>3</v>
      </c>
      <c r="S160" s="9">
        <v>3</v>
      </c>
      <c r="T160" s="10">
        <v>4</v>
      </c>
      <c r="U160" s="10">
        <v>4</v>
      </c>
      <c r="V160" s="10">
        <v>4</v>
      </c>
      <c r="W160" s="10">
        <v>4</v>
      </c>
      <c r="X160" s="10">
        <v>4</v>
      </c>
      <c r="Y160" s="11"/>
      <c r="Z160" s="11"/>
      <c r="AA160" s="11"/>
      <c r="AB160" s="11"/>
      <c r="AC160" s="12"/>
      <c r="AD160" s="12"/>
      <c r="AE160" s="105">
        <v>4</v>
      </c>
      <c r="AF160" s="105">
        <v>4</v>
      </c>
      <c r="AG160" s="105">
        <v>4</v>
      </c>
      <c r="AQ160" s="120">
        <v>4</v>
      </c>
      <c r="AR160" s="120">
        <v>4</v>
      </c>
      <c r="AS160" s="120">
        <v>4</v>
      </c>
      <c r="AT160" s="120">
        <v>4</v>
      </c>
      <c r="AU160" s="120">
        <v>4</v>
      </c>
      <c r="AV160" s="120">
        <v>4</v>
      </c>
      <c r="AW160" s="120">
        <v>4</v>
      </c>
      <c r="AX160" s="53">
        <v>4</v>
      </c>
      <c r="AY160" s="53">
        <v>4</v>
      </c>
      <c r="AZ160" s="53">
        <v>4</v>
      </c>
    </row>
    <row r="161" spans="1:52">
      <c r="A161" s="7">
        <v>160</v>
      </c>
      <c r="B161" s="7">
        <v>3</v>
      </c>
      <c r="C161" s="7" t="s">
        <v>87</v>
      </c>
      <c r="D161" s="7" t="s">
        <v>54</v>
      </c>
      <c r="F161" s="7">
        <v>0</v>
      </c>
      <c r="G161" s="7">
        <v>0</v>
      </c>
      <c r="H161" s="7">
        <v>1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8">
        <v>5</v>
      </c>
      <c r="P161" s="8">
        <v>3</v>
      </c>
      <c r="Q161" s="8">
        <v>4</v>
      </c>
      <c r="R161" s="9">
        <v>4</v>
      </c>
      <c r="S161" s="9">
        <v>4</v>
      </c>
      <c r="T161" s="10">
        <v>4</v>
      </c>
      <c r="U161" s="10">
        <v>4</v>
      </c>
      <c r="V161" s="10">
        <v>4</v>
      </c>
      <c r="W161" s="10">
        <v>4</v>
      </c>
      <c r="X161" s="10">
        <v>4</v>
      </c>
      <c r="Y161" s="11"/>
      <c r="Z161" s="11"/>
      <c r="AA161" s="11"/>
      <c r="AB161" s="11"/>
      <c r="AC161" s="12"/>
      <c r="AD161" s="12"/>
      <c r="AE161" s="105">
        <v>2</v>
      </c>
      <c r="AF161" s="105">
        <v>2</v>
      </c>
      <c r="AG161" s="105">
        <v>2</v>
      </c>
      <c r="AQ161" s="120">
        <v>4</v>
      </c>
      <c r="AR161" s="120">
        <v>4</v>
      </c>
      <c r="AS161" s="120">
        <v>4</v>
      </c>
      <c r="AT161" s="120">
        <v>4</v>
      </c>
      <c r="AU161" s="120">
        <v>4</v>
      </c>
      <c r="AV161" s="120">
        <v>4</v>
      </c>
      <c r="AW161" s="120">
        <v>4</v>
      </c>
      <c r="AX161" s="53">
        <v>4</v>
      </c>
      <c r="AY161" s="53">
        <v>3</v>
      </c>
      <c r="AZ161" s="53">
        <v>3</v>
      </c>
    </row>
    <row r="162" spans="1:52">
      <c r="A162" s="7">
        <v>161</v>
      </c>
      <c r="B162" s="7">
        <v>1</v>
      </c>
      <c r="C162" s="7" t="s">
        <v>86</v>
      </c>
      <c r="D162" s="7" t="s">
        <v>71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8">
        <v>5</v>
      </c>
      <c r="P162" s="8">
        <v>5</v>
      </c>
      <c r="Q162" s="8">
        <v>5</v>
      </c>
      <c r="R162" s="9">
        <v>5</v>
      </c>
      <c r="S162" s="9">
        <v>5</v>
      </c>
      <c r="T162" s="10">
        <v>4</v>
      </c>
      <c r="U162" s="10">
        <v>4</v>
      </c>
      <c r="V162" s="10">
        <v>5</v>
      </c>
      <c r="W162" s="10">
        <v>5</v>
      </c>
      <c r="X162" s="10">
        <v>5</v>
      </c>
      <c r="Y162" s="11"/>
      <c r="Z162" s="11"/>
      <c r="AA162" s="11"/>
      <c r="AB162" s="11"/>
      <c r="AC162" s="12"/>
      <c r="AD162" s="12"/>
      <c r="AE162" s="105">
        <v>5</v>
      </c>
      <c r="AF162" s="105">
        <v>5</v>
      </c>
      <c r="AG162" s="105">
        <v>5</v>
      </c>
      <c r="AQ162" s="120">
        <v>5</v>
      </c>
      <c r="AR162" s="120">
        <v>5</v>
      </c>
      <c r="AS162" s="120">
        <v>5</v>
      </c>
      <c r="AT162" s="120">
        <v>5</v>
      </c>
      <c r="AU162" s="120">
        <v>5</v>
      </c>
      <c r="AV162" s="120">
        <v>5</v>
      </c>
      <c r="AW162" s="120">
        <v>5</v>
      </c>
      <c r="AX162" s="53">
        <v>1</v>
      </c>
      <c r="AY162" s="53">
        <v>4</v>
      </c>
      <c r="AZ162" s="53">
        <v>5</v>
      </c>
    </row>
    <row r="163" spans="1:52">
      <c r="A163" s="7">
        <v>162</v>
      </c>
      <c r="B163" s="7">
        <v>3</v>
      </c>
      <c r="C163" s="7" t="s">
        <v>87</v>
      </c>
      <c r="D163" s="7" t="s">
        <v>54</v>
      </c>
      <c r="E163" s="7" t="s">
        <v>63</v>
      </c>
      <c r="F163" s="7">
        <v>0</v>
      </c>
      <c r="G163" s="7">
        <v>0</v>
      </c>
      <c r="H163" s="7">
        <v>1</v>
      </c>
      <c r="I163" s="7">
        <v>1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8">
        <v>4</v>
      </c>
      <c r="P163" s="8">
        <v>4</v>
      </c>
      <c r="Q163" s="8">
        <v>4</v>
      </c>
      <c r="R163" s="9">
        <v>5</v>
      </c>
      <c r="S163" s="9">
        <v>5</v>
      </c>
      <c r="T163" s="10">
        <v>4</v>
      </c>
      <c r="U163" s="10">
        <v>4</v>
      </c>
      <c r="V163" s="10">
        <v>4</v>
      </c>
      <c r="W163" s="10">
        <v>4</v>
      </c>
      <c r="X163" s="10">
        <v>4</v>
      </c>
      <c r="Y163" s="11"/>
      <c r="Z163" s="11"/>
      <c r="AA163" s="11"/>
      <c r="AB163" s="11"/>
      <c r="AC163" s="12"/>
      <c r="AD163" s="12"/>
      <c r="AE163" s="105">
        <v>2</v>
      </c>
      <c r="AF163" s="105">
        <v>1</v>
      </c>
      <c r="AG163" s="105">
        <v>1</v>
      </c>
      <c r="AQ163" s="120">
        <v>3</v>
      </c>
      <c r="AR163" s="120">
        <v>3</v>
      </c>
      <c r="AS163" s="120">
        <v>3</v>
      </c>
      <c r="AT163" s="120">
        <v>4</v>
      </c>
      <c r="AU163" s="120">
        <v>4</v>
      </c>
      <c r="AV163" s="120">
        <v>4</v>
      </c>
      <c r="AW163" s="120">
        <v>4</v>
      </c>
      <c r="AX163" s="53">
        <v>3</v>
      </c>
      <c r="AY163" s="53">
        <v>4</v>
      </c>
      <c r="AZ163" s="53">
        <v>4</v>
      </c>
    </row>
    <row r="164" spans="1:52">
      <c r="A164" s="7">
        <v>163</v>
      </c>
      <c r="B164" s="7">
        <v>2</v>
      </c>
      <c r="C164" s="7" t="s">
        <v>87</v>
      </c>
      <c r="D164" s="7" t="s">
        <v>8</v>
      </c>
      <c r="E164" s="7" t="s">
        <v>63</v>
      </c>
      <c r="F164" s="7">
        <v>1</v>
      </c>
      <c r="G164" s="7">
        <v>0</v>
      </c>
      <c r="H164" s="7">
        <v>1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8">
        <v>5</v>
      </c>
      <c r="P164" s="8">
        <v>5</v>
      </c>
      <c r="Q164" s="8">
        <v>4</v>
      </c>
      <c r="R164" s="9">
        <v>5</v>
      </c>
      <c r="S164" s="9">
        <v>5</v>
      </c>
      <c r="T164" s="10">
        <v>4</v>
      </c>
      <c r="U164" s="10">
        <v>4</v>
      </c>
      <c r="V164" s="10">
        <v>2</v>
      </c>
      <c r="W164" s="10">
        <v>4</v>
      </c>
      <c r="X164" s="10">
        <v>4</v>
      </c>
      <c r="Y164" s="11"/>
      <c r="Z164" s="11"/>
      <c r="AA164" s="11"/>
      <c r="AB164" s="11"/>
      <c r="AC164" s="12"/>
      <c r="AD164" s="12"/>
      <c r="AE164" s="105">
        <v>2</v>
      </c>
      <c r="AF164" s="105">
        <v>3</v>
      </c>
      <c r="AG164" s="105">
        <v>2</v>
      </c>
      <c r="AQ164" s="120">
        <v>4</v>
      </c>
      <c r="AR164" s="120">
        <v>4</v>
      </c>
      <c r="AS164" s="120">
        <v>4</v>
      </c>
      <c r="AT164" s="120">
        <v>5</v>
      </c>
      <c r="AU164" s="120">
        <v>4</v>
      </c>
      <c r="AV164" s="120">
        <v>4</v>
      </c>
      <c r="AW164" s="120">
        <v>4</v>
      </c>
      <c r="AX164" s="53">
        <v>3</v>
      </c>
      <c r="AY164" s="53">
        <v>4</v>
      </c>
      <c r="AZ164" s="53">
        <v>3</v>
      </c>
    </row>
    <row r="165" spans="1:52" ht="37.5">
      <c r="A165" s="7">
        <v>164</v>
      </c>
      <c r="B165" s="7">
        <v>3</v>
      </c>
      <c r="C165" s="7" t="s">
        <v>87</v>
      </c>
      <c r="D165" s="7" t="s">
        <v>54</v>
      </c>
      <c r="E165" s="7" t="s">
        <v>57</v>
      </c>
      <c r="F165" s="7">
        <v>1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1</v>
      </c>
      <c r="M165" s="7">
        <v>1</v>
      </c>
      <c r="N165" s="7">
        <v>0</v>
      </c>
      <c r="O165" s="8">
        <v>4</v>
      </c>
      <c r="P165" s="8">
        <v>4</v>
      </c>
      <c r="Q165" s="8">
        <v>4</v>
      </c>
      <c r="R165" s="9">
        <v>4</v>
      </c>
      <c r="S165" s="9">
        <v>4</v>
      </c>
      <c r="T165" s="10">
        <v>4</v>
      </c>
      <c r="U165" s="10">
        <v>4</v>
      </c>
      <c r="V165" s="10">
        <v>4</v>
      </c>
      <c r="W165" s="10">
        <v>4</v>
      </c>
      <c r="X165" s="10">
        <v>4</v>
      </c>
      <c r="Y165" s="11"/>
      <c r="Z165" s="11"/>
      <c r="AA165" s="11"/>
      <c r="AB165" s="11"/>
      <c r="AC165" s="12"/>
      <c r="AD165" s="12"/>
      <c r="AE165" s="105">
        <v>3</v>
      </c>
      <c r="AF165" s="105">
        <v>3</v>
      </c>
      <c r="AG165" s="105">
        <v>2</v>
      </c>
      <c r="AQ165" s="120">
        <v>3</v>
      </c>
      <c r="AR165" s="120">
        <v>3</v>
      </c>
      <c r="AS165" s="120">
        <v>3</v>
      </c>
      <c r="AT165" s="120">
        <v>4</v>
      </c>
      <c r="AU165" s="120">
        <v>4</v>
      </c>
      <c r="AV165" s="120">
        <v>4</v>
      </c>
      <c r="AW165" s="120">
        <v>4</v>
      </c>
      <c r="AX165" s="53">
        <v>3</v>
      </c>
      <c r="AY165" s="53">
        <v>2</v>
      </c>
      <c r="AZ165" s="53">
        <v>4</v>
      </c>
    </row>
    <row r="166" spans="1:52">
      <c r="A166" s="7">
        <v>165</v>
      </c>
      <c r="B166" s="7">
        <v>2</v>
      </c>
      <c r="C166" s="7" t="s">
        <v>87</v>
      </c>
      <c r="D166" s="7" t="s">
        <v>8</v>
      </c>
      <c r="E166" s="7" t="s">
        <v>63</v>
      </c>
      <c r="F166" s="7">
        <v>0</v>
      </c>
      <c r="G166" s="7">
        <v>0</v>
      </c>
      <c r="H166" s="7">
        <v>1</v>
      </c>
      <c r="I166" s="7">
        <v>0</v>
      </c>
      <c r="J166" s="7">
        <v>0</v>
      </c>
      <c r="K166" s="7">
        <v>0</v>
      </c>
      <c r="L166" s="7">
        <v>1</v>
      </c>
      <c r="M166" s="7">
        <v>1</v>
      </c>
      <c r="N166" s="7">
        <v>0</v>
      </c>
      <c r="O166" s="8">
        <v>4</v>
      </c>
      <c r="P166" s="8">
        <v>4</v>
      </c>
      <c r="Q166" s="8">
        <v>4</v>
      </c>
      <c r="R166" s="9">
        <v>4</v>
      </c>
      <c r="S166" s="9">
        <v>2</v>
      </c>
      <c r="T166" s="10">
        <v>2</v>
      </c>
      <c r="U166" s="10">
        <v>3</v>
      </c>
      <c r="V166" s="10">
        <v>4</v>
      </c>
      <c r="W166" s="10">
        <v>4</v>
      </c>
      <c r="X166" s="10">
        <v>4</v>
      </c>
      <c r="Y166" s="11"/>
      <c r="Z166" s="11"/>
      <c r="AA166" s="11"/>
      <c r="AB166" s="11"/>
      <c r="AC166" s="12"/>
      <c r="AD166" s="12"/>
      <c r="AE166" s="105">
        <v>1</v>
      </c>
      <c r="AF166" s="105">
        <v>1</v>
      </c>
      <c r="AG166" s="105">
        <v>1</v>
      </c>
      <c r="AQ166" s="120">
        <v>4</v>
      </c>
      <c r="AR166" s="120">
        <v>4</v>
      </c>
      <c r="AS166" s="120">
        <v>4</v>
      </c>
      <c r="AT166" s="120">
        <v>5</v>
      </c>
      <c r="AU166" s="120">
        <v>5</v>
      </c>
      <c r="AV166" s="120">
        <v>5</v>
      </c>
      <c r="AW166" s="120">
        <v>4</v>
      </c>
      <c r="AX166" s="53">
        <v>2</v>
      </c>
      <c r="AY166" s="53">
        <v>4</v>
      </c>
      <c r="AZ166" s="53">
        <v>4</v>
      </c>
    </row>
    <row r="167" spans="1:52">
      <c r="A167" s="7">
        <v>166</v>
      </c>
      <c r="B167" s="7">
        <v>2</v>
      </c>
      <c r="C167" s="7" t="s">
        <v>87</v>
      </c>
      <c r="D167" s="7" t="s">
        <v>8</v>
      </c>
      <c r="E167" s="7" t="s">
        <v>63</v>
      </c>
      <c r="F167" s="7">
        <v>0</v>
      </c>
      <c r="G167" s="7">
        <v>0</v>
      </c>
      <c r="H167" s="7">
        <v>1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8">
        <v>4</v>
      </c>
      <c r="P167" s="8">
        <v>4</v>
      </c>
      <c r="Q167" s="8">
        <v>5</v>
      </c>
      <c r="R167" s="9">
        <v>4</v>
      </c>
      <c r="S167" s="9">
        <v>4</v>
      </c>
      <c r="T167" s="10">
        <v>4</v>
      </c>
      <c r="U167" s="10">
        <v>4</v>
      </c>
      <c r="V167" s="10">
        <v>4</v>
      </c>
      <c r="W167" s="10">
        <v>4</v>
      </c>
      <c r="X167" s="10">
        <v>4</v>
      </c>
      <c r="Y167" s="11"/>
      <c r="Z167" s="11"/>
      <c r="AA167" s="11"/>
      <c r="AB167" s="11"/>
      <c r="AC167" s="12"/>
      <c r="AD167" s="12"/>
      <c r="AE167" s="105">
        <v>2</v>
      </c>
      <c r="AF167" s="105">
        <v>2</v>
      </c>
      <c r="AG167" s="105">
        <v>3</v>
      </c>
      <c r="AQ167" s="120">
        <v>5</v>
      </c>
      <c r="AR167" s="120">
        <v>4</v>
      </c>
      <c r="AS167" s="120">
        <v>4</v>
      </c>
      <c r="AT167" s="120">
        <v>4</v>
      </c>
      <c r="AU167" s="120">
        <v>4</v>
      </c>
      <c r="AV167" s="120">
        <v>4</v>
      </c>
      <c r="AW167" s="120">
        <v>5</v>
      </c>
      <c r="AX167" s="53">
        <v>4</v>
      </c>
      <c r="AY167" s="53">
        <v>4</v>
      </c>
      <c r="AZ167" s="53">
        <v>4</v>
      </c>
    </row>
    <row r="168" spans="1:52">
      <c r="A168" s="7">
        <v>167</v>
      </c>
      <c r="B168" s="7">
        <v>3</v>
      </c>
      <c r="C168" s="7" t="s">
        <v>87</v>
      </c>
      <c r="D168" s="7" t="s">
        <v>54</v>
      </c>
      <c r="E168" s="7" t="s">
        <v>105</v>
      </c>
      <c r="F168" s="7">
        <v>0</v>
      </c>
      <c r="G168" s="7">
        <v>0</v>
      </c>
      <c r="H168" s="7">
        <v>1</v>
      </c>
      <c r="I168" s="7">
        <v>1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8">
        <v>4</v>
      </c>
      <c r="P168" s="8">
        <v>4</v>
      </c>
      <c r="Q168" s="8">
        <v>4</v>
      </c>
      <c r="R168" s="9">
        <v>4</v>
      </c>
      <c r="S168" s="9">
        <v>4</v>
      </c>
      <c r="T168" s="10">
        <v>4</v>
      </c>
      <c r="U168" s="10">
        <v>3</v>
      </c>
      <c r="V168" s="10">
        <v>4</v>
      </c>
      <c r="W168" s="10">
        <v>4</v>
      </c>
      <c r="X168" s="10">
        <v>4</v>
      </c>
      <c r="Y168" s="11"/>
      <c r="Z168" s="11"/>
      <c r="AA168" s="11"/>
      <c r="AB168" s="11"/>
      <c r="AC168" s="12"/>
      <c r="AD168" s="12"/>
      <c r="AE168" s="105">
        <v>2</v>
      </c>
      <c r="AF168" s="105">
        <v>2</v>
      </c>
      <c r="AG168" s="105">
        <v>2</v>
      </c>
      <c r="AQ168" s="120">
        <v>3</v>
      </c>
      <c r="AR168" s="120">
        <v>3</v>
      </c>
      <c r="AS168" s="120">
        <v>3</v>
      </c>
      <c r="AT168" s="120">
        <v>3</v>
      </c>
      <c r="AU168" s="120">
        <v>4</v>
      </c>
      <c r="AV168" s="120">
        <v>4</v>
      </c>
      <c r="AW168" s="120">
        <v>4</v>
      </c>
      <c r="AX168" s="53">
        <v>3</v>
      </c>
      <c r="AY168" s="53">
        <v>4</v>
      </c>
      <c r="AZ168" s="53">
        <v>4</v>
      </c>
    </row>
    <row r="169" spans="1:52">
      <c r="A169" s="7">
        <v>168</v>
      </c>
      <c r="B169" s="7">
        <v>3</v>
      </c>
      <c r="C169" s="7" t="s">
        <v>87</v>
      </c>
      <c r="D169" s="7" t="s">
        <v>54</v>
      </c>
      <c r="E169" s="7" t="s">
        <v>63</v>
      </c>
      <c r="F169" s="7">
        <v>1</v>
      </c>
      <c r="G169" s="7">
        <v>0</v>
      </c>
      <c r="H169" s="7">
        <v>1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8">
        <v>5</v>
      </c>
      <c r="P169" s="8">
        <v>5</v>
      </c>
      <c r="Q169" s="8">
        <v>5</v>
      </c>
      <c r="R169" s="9">
        <v>5</v>
      </c>
      <c r="S169" s="9">
        <v>5</v>
      </c>
      <c r="T169" s="10">
        <v>5</v>
      </c>
      <c r="U169" s="10">
        <v>5</v>
      </c>
      <c r="V169" s="10">
        <v>5</v>
      </c>
      <c r="W169" s="10">
        <v>5</v>
      </c>
      <c r="X169" s="10">
        <v>5</v>
      </c>
      <c r="Y169" s="11"/>
      <c r="Z169" s="11"/>
      <c r="AA169" s="11"/>
      <c r="AB169" s="11"/>
      <c r="AC169" s="12"/>
      <c r="AD169" s="12"/>
      <c r="AE169" s="105">
        <v>2</v>
      </c>
      <c r="AF169" s="105">
        <v>2</v>
      </c>
      <c r="AG169" s="105">
        <v>2</v>
      </c>
      <c r="AQ169" s="120">
        <v>4</v>
      </c>
      <c r="AR169" s="120">
        <v>4</v>
      </c>
      <c r="AS169" s="120">
        <v>4</v>
      </c>
      <c r="AT169" s="120">
        <v>5</v>
      </c>
      <c r="AU169" s="120">
        <v>5</v>
      </c>
      <c r="AV169" s="120">
        <v>5</v>
      </c>
      <c r="AW169" s="120">
        <v>5</v>
      </c>
      <c r="AX169" s="53">
        <v>4</v>
      </c>
      <c r="AY169" s="53">
        <v>4</v>
      </c>
      <c r="AZ169" s="53">
        <v>4</v>
      </c>
    </row>
    <row r="170" spans="1:52">
      <c r="A170" s="7">
        <v>169</v>
      </c>
      <c r="B170" s="7">
        <v>3</v>
      </c>
      <c r="C170" s="7" t="s">
        <v>87</v>
      </c>
      <c r="D170" s="7" t="s">
        <v>54</v>
      </c>
      <c r="E170" s="7" t="s">
        <v>61</v>
      </c>
      <c r="F170" s="7">
        <v>1</v>
      </c>
      <c r="G170" s="7">
        <v>0</v>
      </c>
      <c r="H170" s="7">
        <v>1</v>
      </c>
      <c r="I170" s="7">
        <v>0</v>
      </c>
      <c r="J170" s="7">
        <v>0</v>
      </c>
      <c r="K170" s="7">
        <v>1</v>
      </c>
      <c r="L170" s="7">
        <v>0</v>
      </c>
      <c r="M170" s="7">
        <v>0</v>
      </c>
      <c r="N170" s="7">
        <v>0</v>
      </c>
      <c r="O170" s="8">
        <v>5</v>
      </c>
      <c r="P170" s="8">
        <v>5</v>
      </c>
      <c r="Q170" s="8">
        <v>5</v>
      </c>
      <c r="R170" s="9">
        <v>5</v>
      </c>
      <c r="S170" s="9">
        <v>5</v>
      </c>
      <c r="T170" s="10">
        <v>5</v>
      </c>
      <c r="U170" s="10">
        <v>4</v>
      </c>
      <c r="V170" s="10">
        <v>5</v>
      </c>
      <c r="W170" s="10">
        <v>5</v>
      </c>
      <c r="X170" s="10">
        <v>5</v>
      </c>
      <c r="Y170" s="11"/>
      <c r="Z170" s="11"/>
      <c r="AA170" s="11"/>
      <c r="AB170" s="11"/>
      <c r="AC170" s="12"/>
      <c r="AD170" s="12"/>
      <c r="AE170" s="105">
        <v>2</v>
      </c>
      <c r="AF170" s="105">
        <v>2</v>
      </c>
      <c r="AG170" s="105">
        <v>2</v>
      </c>
      <c r="AQ170" s="120">
        <v>3</v>
      </c>
      <c r="AR170" s="120">
        <v>3</v>
      </c>
      <c r="AS170" s="120">
        <v>3</v>
      </c>
      <c r="AT170" s="120">
        <v>4</v>
      </c>
      <c r="AU170" s="120">
        <v>4</v>
      </c>
      <c r="AV170" s="120">
        <v>4</v>
      </c>
      <c r="AW170" s="120">
        <v>3</v>
      </c>
      <c r="AX170" s="53">
        <v>3</v>
      </c>
      <c r="AY170" s="53">
        <v>4</v>
      </c>
      <c r="AZ170" s="53">
        <v>4</v>
      </c>
    </row>
    <row r="171" spans="1:52">
      <c r="A171" s="7">
        <v>170</v>
      </c>
      <c r="B171" s="7">
        <v>2</v>
      </c>
      <c r="C171" s="7" t="s">
        <v>87</v>
      </c>
      <c r="D171" s="7" t="s">
        <v>8</v>
      </c>
      <c r="E171" s="7" t="s">
        <v>63</v>
      </c>
      <c r="F171" s="7">
        <v>0</v>
      </c>
      <c r="G171" s="7">
        <v>0</v>
      </c>
      <c r="H171" s="7">
        <v>0</v>
      </c>
      <c r="I171" s="7">
        <v>1</v>
      </c>
      <c r="J171" s="7">
        <v>0</v>
      </c>
      <c r="K171" s="7">
        <v>1</v>
      </c>
      <c r="L171" s="7">
        <v>0</v>
      </c>
      <c r="M171" s="7">
        <v>0</v>
      </c>
      <c r="N171" s="7">
        <v>0</v>
      </c>
      <c r="O171" s="8">
        <v>4</v>
      </c>
      <c r="P171" s="8">
        <v>4</v>
      </c>
      <c r="Q171" s="8">
        <v>4</v>
      </c>
      <c r="R171" s="9">
        <v>4</v>
      </c>
      <c r="S171" s="9">
        <v>4</v>
      </c>
      <c r="T171" s="10">
        <v>4</v>
      </c>
      <c r="U171" s="10">
        <v>3</v>
      </c>
      <c r="V171" s="10">
        <v>4</v>
      </c>
      <c r="W171" s="10">
        <v>4</v>
      </c>
      <c r="X171" s="10">
        <v>4</v>
      </c>
      <c r="Y171" s="11"/>
      <c r="Z171" s="11"/>
      <c r="AA171" s="11"/>
      <c r="AB171" s="11"/>
      <c r="AC171" s="12"/>
      <c r="AD171" s="12"/>
      <c r="AE171" s="105">
        <v>2</v>
      </c>
      <c r="AF171" s="105">
        <v>2</v>
      </c>
      <c r="AG171" s="105">
        <v>2</v>
      </c>
      <c r="AQ171" s="120">
        <v>4</v>
      </c>
      <c r="AR171" s="120">
        <v>4</v>
      </c>
      <c r="AS171" s="120">
        <v>4</v>
      </c>
      <c r="AT171" s="120">
        <v>4</v>
      </c>
      <c r="AU171" s="120">
        <v>5</v>
      </c>
      <c r="AV171" s="120">
        <v>5</v>
      </c>
      <c r="AW171" s="120">
        <v>5</v>
      </c>
      <c r="AX171" s="53">
        <v>3</v>
      </c>
      <c r="AY171" s="53">
        <v>3</v>
      </c>
      <c r="AZ171" s="53">
        <v>3</v>
      </c>
    </row>
    <row r="172" spans="1:52">
      <c r="A172" s="7">
        <v>171</v>
      </c>
      <c r="B172" s="7">
        <v>2</v>
      </c>
      <c r="C172" s="7" t="s">
        <v>87</v>
      </c>
      <c r="D172" s="7" t="s">
        <v>8</v>
      </c>
      <c r="E172" s="7" t="s">
        <v>92</v>
      </c>
      <c r="F172" s="7">
        <v>0</v>
      </c>
      <c r="G172" s="7">
        <v>0</v>
      </c>
      <c r="H172" s="7">
        <v>1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8">
        <v>5</v>
      </c>
      <c r="P172" s="8">
        <v>5</v>
      </c>
      <c r="Q172" s="8">
        <v>5</v>
      </c>
      <c r="R172" s="9">
        <v>5</v>
      </c>
      <c r="S172" s="9">
        <v>5</v>
      </c>
      <c r="T172" s="10">
        <v>5</v>
      </c>
      <c r="U172" s="10">
        <v>5</v>
      </c>
      <c r="V172" s="10">
        <v>5</v>
      </c>
      <c r="W172" s="10">
        <v>5</v>
      </c>
      <c r="X172" s="10">
        <v>5</v>
      </c>
      <c r="Y172" s="11"/>
      <c r="Z172" s="11"/>
      <c r="AA172" s="11"/>
      <c r="AB172" s="11"/>
      <c r="AC172" s="12"/>
      <c r="AD172" s="12"/>
      <c r="AE172" s="105">
        <v>4</v>
      </c>
      <c r="AF172" s="105">
        <v>4</v>
      </c>
      <c r="AG172" s="105">
        <v>4</v>
      </c>
      <c r="AQ172" s="120">
        <v>4</v>
      </c>
      <c r="AR172" s="120">
        <v>4</v>
      </c>
      <c r="AS172" s="120">
        <v>4</v>
      </c>
      <c r="AT172" s="120">
        <v>3</v>
      </c>
      <c r="AU172" s="120">
        <v>4</v>
      </c>
      <c r="AV172" s="120">
        <v>4</v>
      </c>
      <c r="AW172" s="120">
        <v>4</v>
      </c>
      <c r="AX172" s="53">
        <v>2</v>
      </c>
      <c r="AY172" s="53">
        <v>4</v>
      </c>
      <c r="AZ172" s="53">
        <v>2</v>
      </c>
    </row>
    <row r="173" spans="1:52">
      <c r="A173" s="7">
        <v>172</v>
      </c>
      <c r="B173" s="7">
        <v>2</v>
      </c>
      <c r="C173" s="7" t="s">
        <v>87</v>
      </c>
      <c r="D173" s="7" t="s">
        <v>8</v>
      </c>
      <c r="E173" s="7" t="s">
        <v>64</v>
      </c>
      <c r="F173" s="7">
        <v>0</v>
      </c>
      <c r="G173" s="7">
        <v>0</v>
      </c>
      <c r="H173" s="7">
        <v>0</v>
      </c>
      <c r="I173" s="7">
        <v>1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8">
        <v>5</v>
      </c>
      <c r="P173" s="8">
        <v>4</v>
      </c>
      <c r="Q173" s="8">
        <v>4</v>
      </c>
      <c r="R173" s="9">
        <v>5</v>
      </c>
      <c r="S173" s="9">
        <v>5</v>
      </c>
      <c r="T173" s="10">
        <v>4</v>
      </c>
      <c r="U173" s="10">
        <v>4</v>
      </c>
      <c r="V173" s="10">
        <v>4</v>
      </c>
      <c r="W173" s="10">
        <v>4</v>
      </c>
      <c r="X173" s="10">
        <v>4</v>
      </c>
      <c r="Y173" s="11"/>
      <c r="Z173" s="11"/>
      <c r="AA173" s="11"/>
      <c r="AB173" s="11"/>
      <c r="AC173" s="12"/>
      <c r="AD173" s="12"/>
      <c r="AE173" s="105">
        <v>1</v>
      </c>
      <c r="AF173" s="105">
        <v>1</v>
      </c>
      <c r="AG173" s="105">
        <v>1</v>
      </c>
      <c r="AQ173" s="120">
        <v>5</v>
      </c>
      <c r="AR173" s="120">
        <v>5</v>
      </c>
      <c r="AS173" s="120">
        <v>5</v>
      </c>
      <c r="AT173" s="120">
        <v>5</v>
      </c>
      <c r="AU173" s="120">
        <v>5</v>
      </c>
      <c r="AV173" s="120">
        <v>5</v>
      </c>
      <c r="AW173" s="120">
        <v>5</v>
      </c>
      <c r="AX173" s="53">
        <v>3</v>
      </c>
      <c r="AY173" s="53">
        <v>4</v>
      </c>
      <c r="AZ173" s="53">
        <v>4</v>
      </c>
    </row>
    <row r="174" spans="1:52">
      <c r="A174" s="7">
        <v>173</v>
      </c>
      <c r="B174" s="7">
        <v>2</v>
      </c>
      <c r="C174" s="7" t="s">
        <v>87</v>
      </c>
      <c r="D174" s="7" t="s">
        <v>8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1</v>
      </c>
      <c r="M174" s="7">
        <v>1</v>
      </c>
      <c r="N174" s="7">
        <v>0</v>
      </c>
      <c r="O174" s="8">
        <v>5</v>
      </c>
      <c r="P174" s="8">
        <v>5</v>
      </c>
      <c r="Q174" s="8">
        <v>5</v>
      </c>
      <c r="R174" s="9">
        <v>5</v>
      </c>
      <c r="S174" s="9">
        <v>5</v>
      </c>
      <c r="T174" s="10">
        <v>3</v>
      </c>
      <c r="U174" s="10">
        <v>2</v>
      </c>
      <c r="V174" s="10">
        <v>3</v>
      </c>
      <c r="W174" s="10">
        <v>5</v>
      </c>
      <c r="X174" s="10">
        <v>5</v>
      </c>
      <c r="Y174" s="11"/>
      <c r="Z174" s="11"/>
      <c r="AA174" s="11"/>
      <c r="AB174" s="11"/>
      <c r="AC174" s="12"/>
      <c r="AD174" s="12"/>
      <c r="AE174" s="105">
        <v>3</v>
      </c>
      <c r="AF174" s="105">
        <v>3</v>
      </c>
      <c r="AG174" s="105">
        <v>3</v>
      </c>
      <c r="AQ174" s="120">
        <v>4</v>
      </c>
      <c r="AR174" s="120">
        <v>4</v>
      </c>
      <c r="AS174" s="120">
        <v>4</v>
      </c>
      <c r="AT174" s="120">
        <v>4</v>
      </c>
      <c r="AU174" s="120">
        <v>5</v>
      </c>
      <c r="AV174" s="120">
        <v>5</v>
      </c>
      <c r="AW174" s="120">
        <v>4</v>
      </c>
      <c r="AX174" s="53">
        <v>3</v>
      </c>
      <c r="AY174" s="53">
        <v>4</v>
      </c>
      <c r="AZ174" s="53">
        <v>4</v>
      </c>
    </row>
    <row r="175" spans="1:52">
      <c r="A175" s="7">
        <v>174</v>
      </c>
      <c r="B175" s="7">
        <v>3</v>
      </c>
      <c r="C175" s="7" t="s">
        <v>87</v>
      </c>
      <c r="D175" s="7" t="s">
        <v>54</v>
      </c>
      <c r="E175" s="7" t="s">
        <v>55</v>
      </c>
      <c r="F175" s="7">
        <v>0</v>
      </c>
      <c r="G175" s="7">
        <v>0</v>
      </c>
      <c r="H175" s="7">
        <v>1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8">
        <v>5</v>
      </c>
      <c r="P175" s="8">
        <v>5</v>
      </c>
      <c r="Q175" s="8">
        <v>4</v>
      </c>
      <c r="R175" s="9">
        <v>4</v>
      </c>
      <c r="S175" s="9">
        <v>4</v>
      </c>
      <c r="T175" s="10">
        <v>4</v>
      </c>
      <c r="U175" s="10">
        <v>4</v>
      </c>
      <c r="V175" s="10">
        <v>5</v>
      </c>
      <c r="W175" s="10">
        <v>5</v>
      </c>
      <c r="X175" s="10">
        <v>5</v>
      </c>
      <c r="Y175" s="11"/>
      <c r="Z175" s="11"/>
      <c r="AA175" s="11"/>
      <c r="AB175" s="11"/>
      <c r="AC175" s="12"/>
      <c r="AD175" s="12"/>
      <c r="AE175" s="105">
        <v>3</v>
      </c>
      <c r="AF175" s="105">
        <v>2</v>
      </c>
      <c r="AG175" s="105">
        <v>2</v>
      </c>
      <c r="AQ175" s="120">
        <v>4</v>
      </c>
      <c r="AR175" s="120">
        <v>4</v>
      </c>
      <c r="AS175" s="120">
        <v>4</v>
      </c>
      <c r="AT175" s="120">
        <v>4</v>
      </c>
      <c r="AU175" s="120">
        <v>4</v>
      </c>
      <c r="AV175" s="120">
        <v>4</v>
      </c>
      <c r="AW175" s="120">
        <v>4</v>
      </c>
      <c r="AX175" s="53">
        <v>4</v>
      </c>
      <c r="AY175" s="53">
        <v>4</v>
      </c>
      <c r="AZ175" s="53">
        <v>4</v>
      </c>
    </row>
    <row r="176" spans="1:52">
      <c r="A176" s="7">
        <v>175</v>
      </c>
      <c r="B176" s="7">
        <v>3</v>
      </c>
      <c r="C176" s="7" t="s">
        <v>87</v>
      </c>
      <c r="D176" s="7" t="s">
        <v>54</v>
      </c>
      <c r="E176" s="7" t="s">
        <v>91</v>
      </c>
      <c r="F176" s="7">
        <v>0</v>
      </c>
      <c r="G176" s="7">
        <v>0</v>
      </c>
      <c r="H176" s="7">
        <v>1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8">
        <v>5</v>
      </c>
      <c r="P176" s="8">
        <v>5</v>
      </c>
      <c r="Q176" s="8">
        <v>5</v>
      </c>
      <c r="R176" s="9">
        <v>4</v>
      </c>
      <c r="S176" s="9">
        <v>4</v>
      </c>
      <c r="T176" s="10">
        <v>4</v>
      </c>
      <c r="U176" s="10">
        <v>1</v>
      </c>
      <c r="V176" s="10">
        <v>4</v>
      </c>
      <c r="W176" s="10">
        <v>4</v>
      </c>
      <c r="X176" s="10">
        <v>4</v>
      </c>
      <c r="Y176" s="11"/>
      <c r="Z176" s="11"/>
      <c r="AA176" s="11"/>
      <c r="AB176" s="11"/>
      <c r="AC176" s="12"/>
      <c r="AD176" s="12"/>
      <c r="AE176" s="105">
        <v>2</v>
      </c>
      <c r="AF176" s="105">
        <v>2</v>
      </c>
      <c r="AG176" s="105">
        <v>2</v>
      </c>
      <c r="AQ176" s="120">
        <v>4</v>
      </c>
      <c r="AR176" s="120">
        <v>4</v>
      </c>
      <c r="AS176" s="120">
        <v>4</v>
      </c>
      <c r="AT176" s="120">
        <v>3</v>
      </c>
      <c r="AU176" s="120">
        <v>4</v>
      </c>
      <c r="AV176" s="120">
        <v>4</v>
      </c>
      <c r="AW176" s="120">
        <v>4</v>
      </c>
      <c r="AX176" s="53">
        <v>3</v>
      </c>
      <c r="AY176" s="53">
        <v>2</v>
      </c>
      <c r="AZ176" s="53">
        <v>2</v>
      </c>
    </row>
    <row r="177" spans="1:52">
      <c r="A177" s="7">
        <v>176</v>
      </c>
      <c r="B177" s="7">
        <v>2</v>
      </c>
      <c r="C177" s="7" t="s">
        <v>87</v>
      </c>
      <c r="D177" s="7" t="s">
        <v>8</v>
      </c>
      <c r="E177" s="7" t="s">
        <v>63</v>
      </c>
      <c r="F177" s="7">
        <v>1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8">
        <v>4</v>
      </c>
      <c r="P177" s="8">
        <v>4</v>
      </c>
      <c r="Q177" s="8">
        <v>4</v>
      </c>
      <c r="R177" s="9">
        <v>4</v>
      </c>
      <c r="S177" s="9">
        <v>4</v>
      </c>
      <c r="T177" s="10">
        <v>4</v>
      </c>
      <c r="U177" s="10">
        <v>4</v>
      </c>
      <c r="V177" s="10">
        <v>4</v>
      </c>
      <c r="W177" s="10">
        <v>4</v>
      </c>
      <c r="X177" s="10">
        <v>4</v>
      </c>
      <c r="Y177" s="11"/>
      <c r="Z177" s="11"/>
      <c r="AA177" s="11"/>
      <c r="AB177" s="11"/>
      <c r="AC177" s="12"/>
      <c r="AD177" s="12"/>
      <c r="AE177" s="105">
        <v>3</v>
      </c>
      <c r="AF177" s="105">
        <v>3</v>
      </c>
      <c r="AG177" s="105">
        <v>3</v>
      </c>
      <c r="AQ177" s="120">
        <v>4</v>
      </c>
      <c r="AR177" s="120">
        <v>4</v>
      </c>
      <c r="AS177" s="120">
        <v>4</v>
      </c>
      <c r="AT177" s="120">
        <v>4</v>
      </c>
      <c r="AU177" s="120">
        <v>4</v>
      </c>
      <c r="AV177" s="120">
        <v>4</v>
      </c>
      <c r="AW177" s="120">
        <v>4</v>
      </c>
      <c r="AX177" s="53">
        <v>4</v>
      </c>
      <c r="AY177" s="53">
        <v>4</v>
      </c>
      <c r="AZ177" s="53">
        <v>4</v>
      </c>
    </row>
    <row r="178" spans="1:52" s="124" customFormat="1" ht="37.5">
      <c r="A178" s="124">
        <v>177</v>
      </c>
      <c r="B178" s="124">
        <v>4</v>
      </c>
      <c r="C178" s="124" t="s">
        <v>86</v>
      </c>
      <c r="D178" s="124" t="s">
        <v>83</v>
      </c>
      <c r="E178" s="124" t="s">
        <v>57</v>
      </c>
      <c r="F178" s="124">
        <v>0</v>
      </c>
      <c r="G178" s="124">
        <v>0</v>
      </c>
      <c r="H178" s="124">
        <v>1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7">
        <v>0</v>
      </c>
      <c r="O178" s="125">
        <v>4</v>
      </c>
      <c r="P178" s="125">
        <v>4</v>
      </c>
      <c r="Q178" s="125">
        <v>4</v>
      </c>
      <c r="R178" s="126">
        <v>4</v>
      </c>
      <c r="S178" s="126">
        <v>4</v>
      </c>
      <c r="T178" s="127">
        <v>4</v>
      </c>
      <c r="U178" s="127">
        <v>2</v>
      </c>
      <c r="V178" s="127">
        <v>3</v>
      </c>
      <c r="W178" s="127">
        <v>3</v>
      </c>
      <c r="X178" s="127">
        <v>3</v>
      </c>
      <c r="Y178" s="128"/>
      <c r="Z178" s="128"/>
      <c r="AA178" s="128"/>
      <c r="AB178" s="128"/>
      <c r="AC178" s="129"/>
      <c r="AD178" s="129"/>
      <c r="AE178" s="130">
        <v>1</v>
      </c>
      <c r="AF178" s="130">
        <v>1</v>
      </c>
      <c r="AG178" s="130">
        <v>1</v>
      </c>
      <c r="AH178" s="131"/>
      <c r="AI178" s="131"/>
      <c r="AJ178" s="131"/>
      <c r="AK178" s="131"/>
      <c r="AL178" s="132"/>
      <c r="AM178" s="132"/>
      <c r="AN178" s="132"/>
      <c r="AO178" s="132"/>
      <c r="AP178" s="132"/>
      <c r="AQ178" s="133">
        <v>3</v>
      </c>
      <c r="AR178" s="133">
        <v>3</v>
      </c>
      <c r="AS178" s="133">
        <v>3</v>
      </c>
      <c r="AT178" s="133">
        <v>4</v>
      </c>
      <c r="AU178" s="133">
        <v>4</v>
      </c>
      <c r="AV178" s="133">
        <v>4</v>
      </c>
      <c r="AW178" s="133">
        <v>4</v>
      </c>
      <c r="AX178" s="134">
        <v>1</v>
      </c>
      <c r="AY178" s="134">
        <v>4</v>
      </c>
      <c r="AZ178" s="134">
        <v>3</v>
      </c>
    </row>
    <row r="179" spans="1:52">
      <c r="A179" s="7">
        <v>178</v>
      </c>
      <c r="B179" s="7">
        <v>3</v>
      </c>
      <c r="C179" s="7" t="s">
        <v>87</v>
      </c>
      <c r="D179" s="7" t="s">
        <v>54</v>
      </c>
      <c r="E179" s="7" t="s">
        <v>63</v>
      </c>
      <c r="F179" s="7">
        <v>0</v>
      </c>
      <c r="G179" s="7">
        <v>0</v>
      </c>
      <c r="H179" s="7">
        <v>0</v>
      </c>
      <c r="I179" s="7">
        <v>1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8">
        <v>4</v>
      </c>
      <c r="P179" s="8">
        <v>4</v>
      </c>
      <c r="Q179" s="8">
        <v>4</v>
      </c>
      <c r="R179" s="9">
        <v>4</v>
      </c>
      <c r="S179" s="9">
        <v>4</v>
      </c>
      <c r="T179" s="10">
        <v>4</v>
      </c>
      <c r="U179" s="10">
        <v>4</v>
      </c>
      <c r="V179" s="10">
        <v>4</v>
      </c>
      <c r="W179" s="10">
        <v>4</v>
      </c>
      <c r="X179" s="10">
        <v>4</v>
      </c>
      <c r="Y179" s="11"/>
      <c r="Z179" s="11"/>
      <c r="AA179" s="11"/>
      <c r="AB179" s="11"/>
      <c r="AC179" s="12"/>
      <c r="AD179" s="12"/>
      <c r="AE179" s="105">
        <v>1</v>
      </c>
      <c r="AF179" s="105">
        <v>1</v>
      </c>
      <c r="AG179" s="105">
        <v>1</v>
      </c>
      <c r="AQ179" s="120">
        <v>4</v>
      </c>
      <c r="AR179" s="120">
        <v>4</v>
      </c>
      <c r="AS179" s="120">
        <v>4</v>
      </c>
      <c r="AT179" s="120">
        <v>4</v>
      </c>
      <c r="AU179" s="120">
        <v>4</v>
      </c>
      <c r="AV179" s="120">
        <v>4</v>
      </c>
      <c r="AW179" s="120">
        <v>4</v>
      </c>
      <c r="AX179" s="53">
        <v>2</v>
      </c>
      <c r="AY179" s="53">
        <v>4</v>
      </c>
      <c r="AZ179" s="53">
        <v>4</v>
      </c>
    </row>
    <row r="180" spans="1:52">
      <c r="A180" s="7">
        <v>179</v>
      </c>
      <c r="B180" s="7">
        <v>2</v>
      </c>
      <c r="C180" s="7" t="s">
        <v>87</v>
      </c>
      <c r="D180" s="7" t="s">
        <v>8</v>
      </c>
      <c r="E180" s="7" t="s">
        <v>63</v>
      </c>
      <c r="F180" s="7">
        <v>1</v>
      </c>
      <c r="G180" s="7">
        <v>0</v>
      </c>
      <c r="H180" s="7">
        <v>0</v>
      </c>
      <c r="I180" s="7">
        <v>1</v>
      </c>
      <c r="J180" s="7">
        <v>1</v>
      </c>
      <c r="K180" s="7">
        <v>1</v>
      </c>
      <c r="L180" s="7">
        <v>0</v>
      </c>
      <c r="M180" s="7">
        <v>0</v>
      </c>
      <c r="N180" s="7">
        <v>0</v>
      </c>
      <c r="O180" s="8">
        <v>1</v>
      </c>
      <c r="P180" s="8">
        <v>4</v>
      </c>
      <c r="Q180" s="8">
        <v>4</v>
      </c>
      <c r="R180" s="9">
        <v>2</v>
      </c>
      <c r="S180" s="9">
        <v>1</v>
      </c>
      <c r="T180" s="10">
        <v>5</v>
      </c>
      <c r="U180" s="10">
        <v>5</v>
      </c>
      <c r="V180" s="10">
        <v>5</v>
      </c>
      <c r="W180" s="10">
        <v>5</v>
      </c>
      <c r="X180" s="10">
        <v>5</v>
      </c>
      <c r="Y180" s="11"/>
      <c r="Z180" s="11"/>
      <c r="AA180" s="11"/>
      <c r="AB180" s="11"/>
      <c r="AC180" s="12"/>
      <c r="AD180" s="12"/>
      <c r="AE180" s="105">
        <v>1</v>
      </c>
      <c r="AF180" s="105">
        <v>1</v>
      </c>
      <c r="AG180" s="105">
        <v>1</v>
      </c>
      <c r="AQ180" s="120">
        <v>5</v>
      </c>
      <c r="AR180" s="120">
        <v>5</v>
      </c>
      <c r="AS180" s="120">
        <v>5</v>
      </c>
      <c r="AT180" s="120">
        <v>5</v>
      </c>
      <c r="AU180" s="120">
        <v>4</v>
      </c>
      <c r="AV180" s="120">
        <v>3</v>
      </c>
      <c r="AW180" s="120">
        <v>3</v>
      </c>
      <c r="AX180" s="53">
        <v>4</v>
      </c>
      <c r="AY180" s="53">
        <v>4</v>
      </c>
      <c r="AZ180" s="53">
        <v>4</v>
      </c>
    </row>
    <row r="181" spans="1:52">
      <c r="A181" s="7">
        <v>180</v>
      </c>
      <c r="B181" s="7">
        <v>2</v>
      </c>
      <c r="C181" s="7" t="s">
        <v>87</v>
      </c>
      <c r="D181" s="7" t="s">
        <v>8</v>
      </c>
      <c r="E181" s="7" t="s">
        <v>64</v>
      </c>
      <c r="F181" s="7">
        <v>1</v>
      </c>
      <c r="G181" s="7">
        <v>0</v>
      </c>
      <c r="H181" s="7">
        <v>1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8">
        <v>5</v>
      </c>
      <c r="P181" s="8">
        <v>5</v>
      </c>
      <c r="Q181" s="8">
        <v>5</v>
      </c>
      <c r="R181" s="9">
        <v>5</v>
      </c>
      <c r="S181" s="9">
        <v>5</v>
      </c>
      <c r="T181" s="10">
        <v>5</v>
      </c>
      <c r="U181" s="10">
        <v>5</v>
      </c>
      <c r="V181" s="10">
        <v>5</v>
      </c>
      <c r="W181" s="10">
        <v>5</v>
      </c>
      <c r="X181" s="10">
        <v>5</v>
      </c>
      <c r="Y181" s="11"/>
      <c r="Z181" s="11"/>
      <c r="AA181" s="11"/>
      <c r="AB181" s="11"/>
      <c r="AC181" s="12"/>
      <c r="AD181" s="12"/>
      <c r="AE181" s="105">
        <v>1</v>
      </c>
      <c r="AF181" s="105">
        <v>2</v>
      </c>
      <c r="AG181" s="105">
        <v>1</v>
      </c>
      <c r="AQ181" s="120">
        <v>3</v>
      </c>
      <c r="AR181" s="120">
        <v>3</v>
      </c>
      <c r="AS181" s="120">
        <v>3</v>
      </c>
      <c r="AT181" s="120">
        <v>5</v>
      </c>
      <c r="AU181" s="120">
        <v>5</v>
      </c>
      <c r="AV181" s="120">
        <v>5</v>
      </c>
      <c r="AW181" s="120">
        <v>5</v>
      </c>
      <c r="AX181" s="53">
        <v>2</v>
      </c>
      <c r="AY181" s="53">
        <v>5</v>
      </c>
      <c r="AZ181" s="53">
        <v>5</v>
      </c>
    </row>
    <row r="182" spans="1:52">
      <c r="A182" s="7">
        <v>181</v>
      </c>
      <c r="B182" s="7">
        <v>1</v>
      </c>
      <c r="C182" s="7" t="s">
        <v>86</v>
      </c>
      <c r="D182" s="7" t="s">
        <v>71</v>
      </c>
      <c r="E182" s="7" t="s">
        <v>63</v>
      </c>
      <c r="F182" s="7">
        <v>0</v>
      </c>
      <c r="G182" s="7">
        <v>0</v>
      </c>
      <c r="H182" s="7">
        <v>1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8">
        <v>5</v>
      </c>
      <c r="P182" s="8">
        <v>5</v>
      </c>
      <c r="Q182" s="8">
        <v>5</v>
      </c>
      <c r="R182" s="9">
        <v>5</v>
      </c>
      <c r="S182" s="9">
        <v>5</v>
      </c>
      <c r="T182" s="10">
        <v>2</v>
      </c>
      <c r="U182" s="10">
        <v>1</v>
      </c>
      <c r="V182" s="10">
        <v>4</v>
      </c>
      <c r="W182" s="10">
        <v>4</v>
      </c>
      <c r="X182" s="10">
        <v>4</v>
      </c>
      <c r="Y182" s="11"/>
      <c r="Z182" s="11"/>
      <c r="AA182" s="11"/>
      <c r="AB182" s="11"/>
      <c r="AC182" s="12"/>
      <c r="AD182" s="12"/>
      <c r="AE182" s="105">
        <v>1</v>
      </c>
      <c r="AF182" s="105">
        <v>1</v>
      </c>
      <c r="AG182" s="105">
        <v>1</v>
      </c>
      <c r="AQ182" s="120">
        <v>3</v>
      </c>
      <c r="AR182" s="120">
        <v>3</v>
      </c>
      <c r="AS182" s="120">
        <v>3</v>
      </c>
      <c r="AT182" s="120">
        <v>4</v>
      </c>
      <c r="AU182" s="120">
        <v>3</v>
      </c>
      <c r="AV182" s="120">
        <v>5</v>
      </c>
      <c r="AW182" s="120">
        <v>5</v>
      </c>
      <c r="AX182" s="53">
        <v>1</v>
      </c>
      <c r="AY182" s="53">
        <v>3</v>
      </c>
      <c r="AZ182" s="53">
        <v>1</v>
      </c>
    </row>
    <row r="183" spans="1:52">
      <c r="A183" s="7">
        <v>182</v>
      </c>
      <c r="B183" s="7">
        <v>1</v>
      </c>
      <c r="C183" s="7" t="s">
        <v>86</v>
      </c>
      <c r="D183" s="7" t="s">
        <v>71</v>
      </c>
      <c r="E183" s="7" t="s">
        <v>60</v>
      </c>
      <c r="F183" s="7">
        <v>0</v>
      </c>
      <c r="G183" s="7">
        <v>0</v>
      </c>
      <c r="H183" s="7">
        <v>1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8">
        <v>4</v>
      </c>
      <c r="P183" s="8">
        <v>3</v>
      </c>
      <c r="Q183" s="8">
        <v>3</v>
      </c>
      <c r="R183" s="9">
        <v>3</v>
      </c>
      <c r="S183" s="9">
        <v>3</v>
      </c>
      <c r="T183" s="10">
        <v>4</v>
      </c>
      <c r="U183" s="10">
        <v>1</v>
      </c>
      <c r="V183" s="10">
        <v>4</v>
      </c>
      <c r="W183" s="10">
        <v>4</v>
      </c>
      <c r="X183" s="10">
        <v>4</v>
      </c>
      <c r="Y183" s="11"/>
      <c r="Z183" s="11"/>
      <c r="AA183" s="11"/>
      <c r="AB183" s="11"/>
      <c r="AC183" s="12"/>
      <c r="AD183" s="12"/>
      <c r="AE183" s="105">
        <v>1</v>
      </c>
      <c r="AF183" s="105">
        <v>1</v>
      </c>
      <c r="AG183" s="105">
        <v>1</v>
      </c>
      <c r="AQ183" s="120">
        <v>3</v>
      </c>
      <c r="AR183" s="120">
        <v>3</v>
      </c>
      <c r="AS183" s="120">
        <v>3</v>
      </c>
      <c r="AT183" s="120">
        <v>4</v>
      </c>
      <c r="AU183" s="120">
        <v>2</v>
      </c>
      <c r="AV183" s="120">
        <v>5</v>
      </c>
      <c r="AW183" s="120">
        <v>5</v>
      </c>
      <c r="AX183" s="53">
        <v>1</v>
      </c>
      <c r="AY183" s="53">
        <v>2</v>
      </c>
      <c r="AZ183" s="53">
        <v>1</v>
      </c>
    </row>
    <row r="184" spans="1:52" ht="37.5">
      <c r="A184" s="7">
        <v>183</v>
      </c>
      <c r="B184" s="7">
        <v>1</v>
      </c>
      <c r="C184" s="7" t="s">
        <v>86</v>
      </c>
      <c r="D184" s="7" t="s">
        <v>71</v>
      </c>
      <c r="E184" s="7" t="s">
        <v>116</v>
      </c>
      <c r="F184" s="7">
        <v>0</v>
      </c>
      <c r="G184" s="7">
        <v>0</v>
      </c>
      <c r="H184" s="7">
        <v>1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8">
        <v>4</v>
      </c>
      <c r="P184" s="8">
        <v>4</v>
      </c>
      <c r="Q184" s="8">
        <v>5</v>
      </c>
      <c r="R184" s="9">
        <v>5</v>
      </c>
      <c r="S184" s="9">
        <v>5</v>
      </c>
      <c r="T184" s="10">
        <v>5</v>
      </c>
      <c r="U184" s="10">
        <v>5</v>
      </c>
      <c r="V184" s="10">
        <v>5</v>
      </c>
      <c r="W184" s="10">
        <v>5</v>
      </c>
      <c r="X184" s="10">
        <v>5</v>
      </c>
      <c r="Y184" s="11"/>
      <c r="Z184" s="11"/>
      <c r="AA184" s="11"/>
      <c r="AB184" s="11"/>
      <c r="AC184" s="12"/>
      <c r="AD184" s="12"/>
      <c r="AE184" s="105">
        <v>2</v>
      </c>
      <c r="AF184" s="105">
        <v>2</v>
      </c>
      <c r="AG184" s="105">
        <v>2</v>
      </c>
      <c r="AQ184" s="120">
        <v>4</v>
      </c>
      <c r="AR184" s="120">
        <v>4</v>
      </c>
      <c r="AS184" s="120">
        <v>4</v>
      </c>
      <c r="AT184" s="120">
        <v>4</v>
      </c>
      <c r="AU184" s="120">
        <v>4</v>
      </c>
      <c r="AV184" s="120">
        <v>4</v>
      </c>
      <c r="AW184" s="120">
        <v>4</v>
      </c>
      <c r="AX184" s="53">
        <v>3</v>
      </c>
      <c r="AY184" s="53">
        <v>4</v>
      </c>
      <c r="AZ184" s="53">
        <v>4</v>
      </c>
    </row>
    <row r="185" spans="1:52">
      <c r="A185" s="7">
        <v>184</v>
      </c>
      <c r="B185" s="7">
        <v>1</v>
      </c>
      <c r="C185" s="7" t="s">
        <v>86</v>
      </c>
      <c r="D185" s="7" t="s">
        <v>71</v>
      </c>
      <c r="E185" s="7" t="s">
        <v>111</v>
      </c>
      <c r="F185" s="7">
        <v>1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8">
        <v>5</v>
      </c>
      <c r="P185" s="8">
        <v>5</v>
      </c>
      <c r="Q185" s="8">
        <v>5</v>
      </c>
      <c r="R185" s="9">
        <v>5</v>
      </c>
      <c r="S185" s="9">
        <v>5</v>
      </c>
      <c r="T185" s="10">
        <v>5</v>
      </c>
      <c r="U185" s="10">
        <v>1</v>
      </c>
      <c r="V185" s="10">
        <v>3</v>
      </c>
      <c r="W185" s="10">
        <v>2</v>
      </c>
      <c r="X185" s="10">
        <v>5</v>
      </c>
      <c r="Y185" s="11"/>
      <c r="Z185" s="11"/>
      <c r="AA185" s="11"/>
      <c r="AB185" s="11"/>
      <c r="AC185" s="12"/>
      <c r="AD185" s="12"/>
      <c r="AE185" s="105">
        <v>1</v>
      </c>
      <c r="AF185" s="105">
        <v>1</v>
      </c>
      <c r="AG185" s="105">
        <v>1</v>
      </c>
      <c r="AQ185" s="120">
        <v>5</v>
      </c>
      <c r="AR185" s="120">
        <v>5</v>
      </c>
      <c r="AS185" s="120">
        <v>5</v>
      </c>
      <c r="AT185" s="120">
        <v>5</v>
      </c>
      <c r="AU185" s="120">
        <v>5</v>
      </c>
      <c r="AV185" s="120">
        <v>5</v>
      </c>
      <c r="AW185" s="120">
        <v>5</v>
      </c>
      <c r="AX185" s="53">
        <v>2</v>
      </c>
      <c r="AY185" s="53">
        <v>5</v>
      </c>
      <c r="AZ185" s="53">
        <v>5</v>
      </c>
    </row>
    <row r="186" spans="1:52">
      <c r="A186" s="7">
        <v>185</v>
      </c>
      <c r="B186" s="7">
        <v>1</v>
      </c>
      <c r="C186" s="7" t="s">
        <v>86</v>
      </c>
      <c r="D186" s="7" t="s">
        <v>71</v>
      </c>
      <c r="E186" s="7" t="s">
        <v>111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1</v>
      </c>
      <c r="M186" s="7">
        <v>1</v>
      </c>
      <c r="N186" s="7">
        <v>0</v>
      </c>
      <c r="O186" s="8">
        <v>4</v>
      </c>
      <c r="P186" s="8">
        <v>3</v>
      </c>
      <c r="Q186" s="8">
        <v>3</v>
      </c>
      <c r="R186" s="9">
        <v>4</v>
      </c>
      <c r="S186" s="9">
        <v>4</v>
      </c>
      <c r="T186" s="10">
        <v>4</v>
      </c>
      <c r="U186" s="10">
        <v>2</v>
      </c>
      <c r="V186" s="10">
        <v>2</v>
      </c>
      <c r="W186" s="10">
        <v>3</v>
      </c>
      <c r="X186" s="10">
        <v>4</v>
      </c>
      <c r="Y186" s="11"/>
      <c r="Z186" s="11"/>
      <c r="AA186" s="11"/>
      <c r="AB186" s="11"/>
      <c r="AC186" s="12"/>
      <c r="AD186" s="12"/>
      <c r="AE186" s="105">
        <v>2</v>
      </c>
      <c r="AF186" s="105">
        <v>2</v>
      </c>
      <c r="AG186" s="105">
        <v>2</v>
      </c>
      <c r="AQ186" s="120">
        <v>3</v>
      </c>
      <c r="AR186" s="120">
        <v>3</v>
      </c>
      <c r="AS186" s="120">
        <v>3</v>
      </c>
      <c r="AT186" s="120">
        <v>3</v>
      </c>
      <c r="AU186" s="120">
        <v>3</v>
      </c>
      <c r="AV186" s="120">
        <v>5</v>
      </c>
      <c r="AW186" s="120">
        <v>5</v>
      </c>
      <c r="AX186" s="53">
        <v>1</v>
      </c>
      <c r="AY186" s="53">
        <v>2</v>
      </c>
      <c r="AZ186" s="53">
        <v>1</v>
      </c>
    </row>
    <row r="187" spans="1:52">
      <c r="A187" s="7">
        <v>186</v>
      </c>
      <c r="B187" s="7">
        <v>1</v>
      </c>
      <c r="C187" s="7" t="s">
        <v>86</v>
      </c>
      <c r="D187" s="7" t="s">
        <v>71</v>
      </c>
      <c r="E187" s="7" t="s">
        <v>91</v>
      </c>
      <c r="F187" s="7">
        <v>0</v>
      </c>
      <c r="G187" s="7">
        <v>0</v>
      </c>
      <c r="H187" s="7">
        <v>1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8">
        <v>5</v>
      </c>
      <c r="P187" s="8">
        <v>4</v>
      </c>
      <c r="Q187" s="8">
        <v>4</v>
      </c>
      <c r="R187" s="9">
        <v>4</v>
      </c>
      <c r="S187" s="9">
        <v>4</v>
      </c>
      <c r="T187" s="10">
        <v>4</v>
      </c>
      <c r="U187" s="10">
        <v>3</v>
      </c>
      <c r="V187" s="10">
        <v>4</v>
      </c>
      <c r="W187" s="10">
        <v>4</v>
      </c>
      <c r="X187" s="10">
        <v>4</v>
      </c>
      <c r="Y187" s="11"/>
      <c r="Z187" s="11"/>
      <c r="AA187" s="11"/>
      <c r="AB187" s="11"/>
      <c r="AC187" s="12"/>
      <c r="AD187" s="12"/>
      <c r="AE187" s="105">
        <v>3</v>
      </c>
      <c r="AF187" s="105">
        <v>3</v>
      </c>
      <c r="AG187" s="105">
        <v>3</v>
      </c>
      <c r="AQ187" s="120">
        <v>4</v>
      </c>
      <c r="AR187" s="120">
        <v>4</v>
      </c>
      <c r="AS187" s="120">
        <v>4</v>
      </c>
      <c r="AT187" s="120">
        <v>4</v>
      </c>
      <c r="AU187" s="120">
        <v>4</v>
      </c>
      <c r="AV187" s="120">
        <v>4</v>
      </c>
      <c r="AW187" s="120">
        <v>4</v>
      </c>
      <c r="AX187" s="53">
        <v>4</v>
      </c>
      <c r="AY187" s="53">
        <v>4</v>
      </c>
      <c r="AZ187" s="53">
        <v>4</v>
      </c>
    </row>
    <row r="188" spans="1:52">
      <c r="A188" s="7">
        <v>187</v>
      </c>
      <c r="B188" s="7">
        <v>1</v>
      </c>
      <c r="C188" s="7" t="s">
        <v>86</v>
      </c>
      <c r="D188" s="7" t="s">
        <v>71</v>
      </c>
      <c r="E188" s="7" t="s">
        <v>59</v>
      </c>
      <c r="F188" s="7">
        <v>0</v>
      </c>
      <c r="G188" s="7">
        <v>0</v>
      </c>
      <c r="H188" s="7">
        <v>1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8">
        <v>4</v>
      </c>
      <c r="P188" s="8">
        <v>4</v>
      </c>
      <c r="Q188" s="8">
        <v>4</v>
      </c>
      <c r="R188" s="9">
        <v>5</v>
      </c>
      <c r="S188" s="9">
        <v>5</v>
      </c>
      <c r="T188" s="10">
        <v>5</v>
      </c>
      <c r="U188" s="10">
        <v>3</v>
      </c>
      <c r="V188" s="10">
        <v>4</v>
      </c>
      <c r="W188" s="10">
        <v>4</v>
      </c>
      <c r="X188" s="10">
        <v>4</v>
      </c>
      <c r="Y188" s="11"/>
      <c r="Z188" s="11"/>
      <c r="AA188" s="11"/>
      <c r="AB188" s="11"/>
      <c r="AC188" s="12"/>
      <c r="AD188" s="12"/>
      <c r="AE188" s="105">
        <v>3</v>
      </c>
      <c r="AF188" s="105">
        <v>3</v>
      </c>
      <c r="AG188" s="105">
        <v>3</v>
      </c>
      <c r="AQ188" s="120">
        <v>4</v>
      </c>
      <c r="AR188" s="120">
        <v>4</v>
      </c>
      <c r="AS188" s="120">
        <v>4</v>
      </c>
      <c r="AT188" s="120">
        <v>4</v>
      </c>
      <c r="AU188" s="120">
        <v>4</v>
      </c>
      <c r="AV188" s="120">
        <v>4</v>
      </c>
      <c r="AW188" s="120">
        <v>4</v>
      </c>
      <c r="AX188" s="53">
        <v>3</v>
      </c>
      <c r="AY188" s="53">
        <v>4</v>
      </c>
      <c r="AZ188" s="53">
        <v>4</v>
      </c>
    </row>
    <row r="189" spans="1:52">
      <c r="A189" s="7">
        <v>188</v>
      </c>
      <c r="B189" s="7">
        <v>1</v>
      </c>
      <c r="C189" s="7" t="s">
        <v>86</v>
      </c>
      <c r="D189" s="7" t="s">
        <v>71</v>
      </c>
      <c r="E189" s="7" t="s">
        <v>91</v>
      </c>
      <c r="F189" s="7">
        <v>0</v>
      </c>
      <c r="G189" s="7">
        <v>0</v>
      </c>
      <c r="H189" s="7">
        <v>1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8">
        <v>4</v>
      </c>
      <c r="P189" s="8">
        <v>4</v>
      </c>
      <c r="Q189" s="8">
        <v>4</v>
      </c>
      <c r="R189" s="9">
        <v>4</v>
      </c>
      <c r="S189" s="9">
        <v>4</v>
      </c>
      <c r="T189" s="10">
        <v>3</v>
      </c>
      <c r="U189" s="10">
        <v>3</v>
      </c>
      <c r="V189" s="10">
        <v>4</v>
      </c>
      <c r="W189" s="10">
        <v>4</v>
      </c>
      <c r="X189" s="10">
        <v>4</v>
      </c>
      <c r="Y189" s="11"/>
      <c r="Z189" s="11"/>
      <c r="AA189" s="11"/>
      <c r="AB189" s="11"/>
      <c r="AC189" s="12"/>
      <c r="AD189" s="12"/>
      <c r="AE189" s="105">
        <v>1</v>
      </c>
      <c r="AF189" s="105">
        <v>1</v>
      </c>
      <c r="AG189" s="105">
        <v>1</v>
      </c>
      <c r="AQ189" s="120">
        <v>2</v>
      </c>
      <c r="AR189" s="120">
        <v>2</v>
      </c>
      <c r="AS189" s="120">
        <v>2</v>
      </c>
      <c r="AT189" s="120">
        <v>3</v>
      </c>
      <c r="AU189" s="120">
        <v>2</v>
      </c>
      <c r="AV189" s="120">
        <v>5</v>
      </c>
      <c r="AW189" s="120">
        <v>5</v>
      </c>
      <c r="AX189" s="53">
        <v>1</v>
      </c>
      <c r="AY189" s="53">
        <v>1</v>
      </c>
      <c r="AZ189" s="53">
        <v>1</v>
      </c>
    </row>
    <row r="190" spans="1:52">
      <c r="A190" s="7">
        <v>189</v>
      </c>
      <c r="B190" s="7">
        <v>1</v>
      </c>
      <c r="C190" s="7" t="s">
        <v>86</v>
      </c>
      <c r="D190" s="7" t="s">
        <v>71</v>
      </c>
      <c r="E190" s="7" t="s">
        <v>111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1</v>
      </c>
      <c r="M190" s="7">
        <v>1</v>
      </c>
      <c r="N190" s="7">
        <v>0</v>
      </c>
      <c r="O190" s="8">
        <v>4</v>
      </c>
      <c r="P190" s="8">
        <v>4</v>
      </c>
      <c r="Q190" s="8">
        <v>4</v>
      </c>
      <c r="R190" s="9">
        <v>4</v>
      </c>
      <c r="S190" s="9">
        <v>4</v>
      </c>
      <c r="T190" s="10">
        <v>4</v>
      </c>
      <c r="U190" s="10">
        <v>4</v>
      </c>
      <c r="V190" s="10">
        <v>4</v>
      </c>
      <c r="W190" s="10">
        <v>4</v>
      </c>
      <c r="X190" s="10">
        <v>4</v>
      </c>
      <c r="Y190" s="11"/>
      <c r="Z190" s="11"/>
      <c r="AA190" s="11"/>
      <c r="AB190" s="11"/>
      <c r="AC190" s="12"/>
      <c r="AD190" s="12"/>
      <c r="AE190" s="105">
        <v>4</v>
      </c>
      <c r="AF190" s="105">
        <v>4</v>
      </c>
      <c r="AG190" s="105">
        <v>4</v>
      </c>
      <c r="AQ190" s="120">
        <v>4</v>
      </c>
      <c r="AR190" s="120">
        <v>4</v>
      </c>
      <c r="AS190" s="120">
        <v>4</v>
      </c>
      <c r="AT190" s="120">
        <v>4</v>
      </c>
      <c r="AU190" s="120">
        <v>4</v>
      </c>
      <c r="AV190" s="120">
        <v>4</v>
      </c>
      <c r="AW190" s="120">
        <v>4</v>
      </c>
      <c r="AX190" s="53">
        <v>4</v>
      </c>
      <c r="AY190" s="53">
        <v>4</v>
      </c>
      <c r="AZ190" s="53">
        <v>4</v>
      </c>
    </row>
    <row r="191" spans="1:52">
      <c r="A191" s="7">
        <v>190</v>
      </c>
      <c r="B191" s="7">
        <v>1</v>
      </c>
      <c r="C191" s="7" t="s">
        <v>86</v>
      </c>
      <c r="D191" s="7" t="s">
        <v>71</v>
      </c>
      <c r="E191" s="7" t="s">
        <v>59</v>
      </c>
      <c r="F191" s="7">
        <v>0</v>
      </c>
      <c r="G191" s="7">
        <v>0</v>
      </c>
      <c r="H191" s="7">
        <v>0</v>
      </c>
      <c r="I191" s="7">
        <v>1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8">
        <v>5</v>
      </c>
      <c r="P191" s="8">
        <v>5</v>
      </c>
      <c r="Q191" s="8">
        <v>5</v>
      </c>
      <c r="R191" s="9">
        <v>5</v>
      </c>
      <c r="S191" s="9">
        <v>5</v>
      </c>
      <c r="T191" s="10">
        <v>5</v>
      </c>
      <c r="U191" s="10">
        <v>5</v>
      </c>
      <c r="V191" s="10">
        <v>5</v>
      </c>
      <c r="W191" s="10">
        <v>5</v>
      </c>
      <c r="X191" s="10">
        <v>5</v>
      </c>
      <c r="Y191" s="11"/>
      <c r="Z191" s="11"/>
      <c r="AA191" s="11"/>
      <c r="AB191" s="11"/>
      <c r="AC191" s="12"/>
      <c r="AD191" s="12"/>
      <c r="AE191" s="105">
        <v>2</v>
      </c>
      <c r="AF191" s="105">
        <v>2</v>
      </c>
      <c r="AG191" s="105">
        <v>1</v>
      </c>
      <c r="AQ191" s="120">
        <v>4</v>
      </c>
      <c r="AR191" s="120">
        <v>4</v>
      </c>
      <c r="AS191" s="120">
        <v>4</v>
      </c>
      <c r="AT191" s="120">
        <v>4</v>
      </c>
      <c r="AU191" s="120">
        <v>2</v>
      </c>
      <c r="AV191" s="120">
        <v>4</v>
      </c>
      <c r="AW191" s="120">
        <v>4</v>
      </c>
      <c r="AX191" s="53">
        <v>2</v>
      </c>
      <c r="AY191" s="53">
        <v>2</v>
      </c>
      <c r="AZ191" s="53">
        <v>2</v>
      </c>
    </row>
    <row r="192" spans="1:52">
      <c r="A192" s="7">
        <v>191</v>
      </c>
      <c r="B192" s="7">
        <v>2</v>
      </c>
      <c r="C192" s="7" t="s">
        <v>86</v>
      </c>
      <c r="D192" s="7" t="s">
        <v>8</v>
      </c>
      <c r="F192" s="7">
        <v>0</v>
      </c>
      <c r="G192" s="7">
        <v>0</v>
      </c>
      <c r="H192" s="7">
        <v>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8">
        <v>5</v>
      </c>
      <c r="P192" s="8">
        <v>3</v>
      </c>
      <c r="Q192" s="8">
        <v>3</v>
      </c>
      <c r="R192" s="9">
        <v>4</v>
      </c>
      <c r="S192" s="9">
        <v>4</v>
      </c>
      <c r="T192" s="10">
        <v>4</v>
      </c>
      <c r="U192" s="10">
        <v>1</v>
      </c>
      <c r="V192" s="10">
        <v>4</v>
      </c>
      <c r="W192" s="10">
        <v>4</v>
      </c>
      <c r="X192" s="10">
        <v>4</v>
      </c>
      <c r="Y192" s="11"/>
      <c r="Z192" s="11"/>
      <c r="AA192" s="11"/>
      <c r="AB192" s="11"/>
      <c r="AC192" s="12"/>
      <c r="AD192" s="12"/>
      <c r="AE192" s="105">
        <v>2</v>
      </c>
      <c r="AF192" s="105">
        <v>2</v>
      </c>
      <c r="AG192" s="105">
        <v>1</v>
      </c>
      <c r="AQ192" s="120">
        <v>3</v>
      </c>
      <c r="AR192" s="120">
        <v>3</v>
      </c>
      <c r="AS192" s="120">
        <v>3</v>
      </c>
      <c r="AT192" s="120">
        <v>4</v>
      </c>
      <c r="AU192" s="120">
        <v>3</v>
      </c>
      <c r="AV192" s="120">
        <v>3</v>
      </c>
      <c r="AW192" s="120">
        <v>3</v>
      </c>
      <c r="AX192" s="53">
        <v>3</v>
      </c>
      <c r="AY192" s="53">
        <v>3</v>
      </c>
      <c r="AZ192" s="53">
        <v>4</v>
      </c>
    </row>
    <row r="193" spans="1:52" ht="37.5">
      <c r="A193" s="7">
        <v>192</v>
      </c>
      <c r="B193" s="7">
        <v>4</v>
      </c>
      <c r="C193" s="7" t="s">
        <v>86</v>
      </c>
      <c r="D193" s="7" t="s">
        <v>83</v>
      </c>
      <c r="E193" s="7" t="s">
        <v>63</v>
      </c>
      <c r="F193" s="7">
        <v>1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1</v>
      </c>
      <c r="M193" s="7">
        <v>1</v>
      </c>
      <c r="N193" s="7">
        <v>1</v>
      </c>
      <c r="O193" s="8">
        <v>5</v>
      </c>
      <c r="P193" s="8">
        <v>5</v>
      </c>
      <c r="Q193" s="8">
        <v>4</v>
      </c>
      <c r="R193" s="9">
        <v>5</v>
      </c>
      <c r="S193" s="9">
        <v>5</v>
      </c>
      <c r="T193" s="10">
        <v>4</v>
      </c>
      <c r="U193" s="10">
        <v>4</v>
      </c>
      <c r="V193" s="10">
        <v>5</v>
      </c>
      <c r="W193" s="10">
        <v>5</v>
      </c>
      <c r="X193" s="10">
        <v>5</v>
      </c>
      <c r="Y193" s="11"/>
      <c r="Z193" s="11"/>
      <c r="AA193" s="11"/>
      <c r="AB193" s="11"/>
      <c r="AC193" s="12"/>
      <c r="AD193" s="12"/>
      <c r="AE193" s="105">
        <v>2</v>
      </c>
      <c r="AF193" s="105">
        <v>2</v>
      </c>
      <c r="AG193" s="105">
        <v>2</v>
      </c>
      <c r="AQ193" s="120">
        <v>4</v>
      </c>
      <c r="AR193" s="120">
        <v>4</v>
      </c>
      <c r="AS193" s="120">
        <v>4</v>
      </c>
      <c r="AT193" s="120">
        <v>4</v>
      </c>
      <c r="AU193" s="120">
        <v>4</v>
      </c>
      <c r="AV193" s="120">
        <v>4</v>
      </c>
      <c r="AW193" s="120">
        <v>4</v>
      </c>
      <c r="AX193" s="53">
        <v>3</v>
      </c>
      <c r="AY193" s="53">
        <v>4</v>
      </c>
      <c r="AZ193" s="53">
        <v>4</v>
      </c>
    </row>
    <row r="194" spans="1:52" ht="37.5">
      <c r="A194" s="7">
        <v>193</v>
      </c>
      <c r="B194" s="7">
        <v>4</v>
      </c>
      <c r="C194" s="7" t="s">
        <v>86</v>
      </c>
      <c r="D194" s="124" t="s">
        <v>83</v>
      </c>
      <c r="E194" s="124" t="s">
        <v>63</v>
      </c>
      <c r="F194" s="7">
        <v>0</v>
      </c>
      <c r="G194" s="7">
        <v>0</v>
      </c>
      <c r="H194" s="7">
        <v>1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8">
        <v>5</v>
      </c>
      <c r="P194" s="8">
        <v>5</v>
      </c>
      <c r="Q194" s="8">
        <v>5</v>
      </c>
      <c r="R194" s="9">
        <v>5</v>
      </c>
      <c r="S194" s="9">
        <v>5</v>
      </c>
      <c r="T194" s="10">
        <v>4</v>
      </c>
      <c r="U194" s="10">
        <v>4</v>
      </c>
      <c r="V194" s="10">
        <v>5</v>
      </c>
      <c r="W194" s="10">
        <v>5</v>
      </c>
      <c r="X194" s="10">
        <v>5</v>
      </c>
      <c r="Y194" s="11"/>
      <c r="Z194" s="11"/>
      <c r="AA194" s="11"/>
      <c r="AB194" s="11"/>
      <c r="AC194" s="12"/>
      <c r="AD194" s="12"/>
      <c r="AE194" s="105">
        <v>4</v>
      </c>
      <c r="AF194" s="105">
        <v>4</v>
      </c>
      <c r="AG194" s="105">
        <v>4</v>
      </c>
      <c r="AQ194" s="120">
        <v>4</v>
      </c>
      <c r="AR194" s="120">
        <v>4</v>
      </c>
      <c r="AS194" s="120">
        <v>4</v>
      </c>
      <c r="AT194" s="120">
        <v>5</v>
      </c>
      <c r="AU194" s="120">
        <v>4</v>
      </c>
      <c r="AV194" s="120">
        <v>4</v>
      </c>
      <c r="AW194" s="120">
        <v>4</v>
      </c>
      <c r="AX194" s="53">
        <v>3</v>
      </c>
      <c r="AY194" s="53">
        <v>4</v>
      </c>
      <c r="AZ194" s="53">
        <v>4</v>
      </c>
    </row>
    <row r="195" spans="1:52" ht="37.5">
      <c r="A195" s="7">
        <v>194</v>
      </c>
      <c r="B195" s="7">
        <v>4</v>
      </c>
      <c r="C195" s="7" t="s">
        <v>86</v>
      </c>
      <c r="D195" s="124" t="s">
        <v>83</v>
      </c>
      <c r="E195" s="7" t="s">
        <v>59</v>
      </c>
      <c r="F195" s="7">
        <v>0</v>
      </c>
      <c r="G195" s="7">
        <v>0</v>
      </c>
      <c r="H195" s="7">
        <v>1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8">
        <v>5</v>
      </c>
      <c r="P195" s="8">
        <v>5</v>
      </c>
      <c r="Q195" s="8">
        <v>5</v>
      </c>
      <c r="R195" s="9">
        <v>5</v>
      </c>
      <c r="S195" s="9">
        <v>5</v>
      </c>
      <c r="T195" s="10">
        <v>5</v>
      </c>
      <c r="U195" s="10">
        <v>5</v>
      </c>
      <c r="V195" s="10">
        <v>5</v>
      </c>
      <c r="W195" s="10">
        <v>5</v>
      </c>
      <c r="X195" s="10">
        <v>5</v>
      </c>
      <c r="Y195" s="11"/>
      <c r="Z195" s="11"/>
      <c r="AA195" s="11"/>
      <c r="AB195" s="11"/>
      <c r="AC195" s="12"/>
      <c r="AD195" s="12"/>
      <c r="AE195" s="105">
        <v>2</v>
      </c>
      <c r="AF195" s="105">
        <v>2</v>
      </c>
      <c r="AG195" s="105">
        <v>2</v>
      </c>
      <c r="AQ195" s="120">
        <v>4</v>
      </c>
      <c r="AR195" s="120">
        <v>4</v>
      </c>
      <c r="AS195" s="120">
        <v>4</v>
      </c>
      <c r="AT195" s="120">
        <v>4</v>
      </c>
      <c r="AU195" s="120">
        <v>4</v>
      </c>
      <c r="AV195" s="120">
        <v>4</v>
      </c>
      <c r="AW195" s="120">
        <v>4</v>
      </c>
      <c r="AX195" s="53">
        <v>3</v>
      </c>
      <c r="AY195" s="53">
        <v>4</v>
      </c>
      <c r="AZ195" s="53">
        <v>4</v>
      </c>
    </row>
    <row r="196" spans="1:52" ht="37.5">
      <c r="A196" s="7">
        <v>195</v>
      </c>
      <c r="B196" s="7">
        <v>4</v>
      </c>
      <c r="C196" s="7" t="s">
        <v>86</v>
      </c>
      <c r="D196" s="124" t="s">
        <v>83</v>
      </c>
      <c r="E196" s="7" t="s">
        <v>92</v>
      </c>
      <c r="F196" s="7">
        <v>0</v>
      </c>
      <c r="G196" s="7">
        <v>0</v>
      </c>
      <c r="H196" s="7">
        <v>1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8">
        <v>4</v>
      </c>
      <c r="P196" s="8">
        <v>4</v>
      </c>
      <c r="Q196" s="8">
        <v>4</v>
      </c>
      <c r="R196" s="9">
        <v>4</v>
      </c>
      <c r="S196" s="9">
        <v>4</v>
      </c>
      <c r="T196" s="10">
        <v>4</v>
      </c>
      <c r="U196" s="10">
        <v>1</v>
      </c>
      <c r="V196" s="10">
        <v>4</v>
      </c>
      <c r="W196" s="10">
        <v>4</v>
      </c>
      <c r="X196" s="10">
        <v>4</v>
      </c>
      <c r="Y196" s="11"/>
      <c r="Z196" s="11"/>
      <c r="AA196" s="11"/>
      <c r="AB196" s="11"/>
      <c r="AC196" s="12"/>
      <c r="AD196" s="12"/>
      <c r="AE196" s="105">
        <v>3</v>
      </c>
      <c r="AF196" s="105">
        <v>3</v>
      </c>
      <c r="AG196" s="105">
        <v>3</v>
      </c>
      <c r="AQ196" s="120">
        <v>4</v>
      </c>
      <c r="AR196" s="120">
        <v>4</v>
      </c>
      <c r="AS196" s="120">
        <v>4</v>
      </c>
      <c r="AT196" s="120">
        <v>4</v>
      </c>
      <c r="AU196" s="120">
        <v>5</v>
      </c>
      <c r="AV196" s="120">
        <v>5</v>
      </c>
      <c r="AW196" s="120">
        <v>5</v>
      </c>
      <c r="AX196" s="53">
        <v>2</v>
      </c>
      <c r="AY196" s="53">
        <v>3</v>
      </c>
      <c r="AZ196" s="53">
        <v>3</v>
      </c>
    </row>
    <row r="197" spans="1:52" ht="37.5">
      <c r="A197" s="7">
        <v>196</v>
      </c>
      <c r="B197" s="7">
        <v>4</v>
      </c>
      <c r="C197" s="7" t="s">
        <v>86</v>
      </c>
      <c r="D197" s="124" t="s">
        <v>83</v>
      </c>
      <c r="E197" s="124" t="s">
        <v>57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1</v>
      </c>
      <c r="M197" s="7">
        <v>1</v>
      </c>
      <c r="N197" s="7">
        <v>1</v>
      </c>
      <c r="O197" s="8">
        <v>4</v>
      </c>
      <c r="P197" s="8">
        <v>3</v>
      </c>
      <c r="Q197" s="8">
        <v>3</v>
      </c>
      <c r="R197" s="9">
        <v>4</v>
      </c>
      <c r="S197" s="9">
        <v>4</v>
      </c>
      <c r="T197" s="10">
        <v>4</v>
      </c>
      <c r="U197" s="10">
        <v>3</v>
      </c>
      <c r="V197" s="10">
        <v>4</v>
      </c>
      <c r="W197" s="10">
        <v>4</v>
      </c>
      <c r="X197" s="10">
        <v>4</v>
      </c>
      <c r="Y197" s="11"/>
      <c r="Z197" s="11"/>
      <c r="AA197" s="11"/>
      <c r="AB197" s="11"/>
      <c r="AC197" s="12"/>
      <c r="AD197" s="12"/>
      <c r="AE197" s="105">
        <v>1</v>
      </c>
      <c r="AF197" s="105">
        <v>1</v>
      </c>
      <c r="AG197" s="105">
        <v>1</v>
      </c>
      <c r="AQ197" s="120">
        <v>3</v>
      </c>
      <c r="AR197" s="120">
        <v>3</v>
      </c>
      <c r="AS197" s="120">
        <v>3</v>
      </c>
      <c r="AT197" s="120">
        <v>4</v>
      </c>
      <c r="AU197" s="120">
        <v>3</v>
      </c>
      <c r="AV197" s="120">
        <v>3</v>
      </c>
      <c r="AW197" s="120">
        <v>3</v>
      </c>
      <c r="AX197" s="53">
        <v>2</v>
      </c>
      <c r="AY197" s="53">
        <v>3</v>
      </c>
      <c r="AZ197" s="53">
        <v>3</v>
      </c>
    </row>
    <row r="198" spans="1:52" ht="37.5">
      <c r="A198" s="7">
        <v>197</v>
      </c>
      <c r="B198" s="7">
        <v>4</v>
      </c>
      <c r="C198" s="7" t="s">
        <v>86</v>
      </c>
      <c r="D198" s="124" t="s">
        <v>83</v>
      </c>
      <c r="E198" s="124" t="s">
        <v>57</v>
      </c>
      <c r="F198" s="7">
        <v>0</v>
      </c>
      <c r="G198" s="7">
        <v>0</v>
      </c>
      <c r="H198" s="7">
        <v>1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8">
        <v>4</v>
      </c>
      <c r="P198" s="8">
        <v>4</v>
      </c>
      <c r="Q198" s="8">
        <v>4</v>
      </c>
      <c r="R198" s="9">
        <v>4</v>
      </c>
      <c r="S198" s="9">
        <v>4</v>
      </c>
      <c r="T198" s="10">
        <v>4</v>
      </c>
      <c r="U198" s="10">
        <v>3</v>
      </c>
      <c r="V198" s="10">
        <v>3</v>
      </c>
      <c r="W198" s="10">
        <v>4</v>
      </c>
      <c r="X198" s="10">
        <v>4</v>
      </c>
      <c r="Y198" s="11"/>
      <c r="Z198" s="11"/>
      <c r="AA198" s="11"/>
      <c r="AB198" s="11"/>
      <c r="AC198" s="12"/>
      <c r="AD198" s="12"/>
      <c r="AE198" s="105">
        <v>3</v>
      </c>
      <c r="AF198" s="105">
        <v>3</v>
      </c>
      <c r="AG198" s="105">
        <v>3</v>
      </c>
      <c r="AQ198" s="120">
        <v>4</v>
      </c>
      <c r="AR198" s="120">
        <v>4</v>
      </c>
      <c r="AS198" s="120">
        <v>4</v>
      </c>
      <c r="AT198" s="120">
        <v>4</v>
      </c>
      <c r="AU198" s="120">
        <v>5</v>
      </c>
      <c r="AV198" s="120">
        <v>5</v>
      </c>
      <c r="AW198" s="120">
        <v>5</v>
      </c>
      <c r="AX198" s="53">
        <v>1</v>
      </c>
      <c r="AY198" s="53">
        <v>4</v>
      </c>
      <c r="AZ198" s="53">
        <v>4</v>
      </c>
    </row>
    <row r="199" spans="1:52" ht="37.5">
      <c r="A199" s="7">
        <v>198</v>
      </c>
      <c r="B199" s="7">
        <v>4</v>
      </c>
      <c r="C199" s="7" t="s">
        <v>86</v>
      </c>
      <c r="D199" s="124" t="s">
        <v>83</v>
      </c>
      <c r="E199" s="124" t="s">
        <v>57</v>
      </c>
      <c r="F199" s="7">
        <v>0</v>
      </c>
      <c r="G199" s="7">
        <v>0</v>
      </c>
      <c r="H199" s="7">
        <v>1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8">
        <v>4</v>
      </c>
      <c r="P199" s="8">
        <v>4</v>
      </c>
      <c r="Q199" s="8">
        <v>4</v>
      </c>
      <c r="R199" s="9">
        <v>4</v>
      </c>
      <c r="S199" s="9">
        <v>4</v>
      </c>
      <c r="T199" s="10">
        <v>2</v>
      </c>
      <c r="U199" s="10">
        <v>3</v>
      </c>
      <c r="V199" s="10">
        <v>3</v>
      </c>
      <c r="W199" s="10">
        <v>3</v>
      </c>
      <c r="X199" s="10">
        <v>3</v>
      </c>
      <c r="Y199" s="11"/>
      <c r="Z199" s="11"/>
      <c r="AA199" s="11"/>
      <c r="AB199" s="11"/>
      <c r="AC199" s="12"/>
      <c r="AD199" s="12"/>
      <c r="AE199" s="105">
        <v>2</v>
      </c>
      <c r="AF199" s="105">
        <v>2</v>
      </c>
      <c r="AG199" s="105">
        <v>2</v>
      </c>
      <c r="AQ199" s="120">
        <v>3</v>
      </c>
      <c r="AR199" s="120">
        <v>3</v>
      </c>
      <c r="AS199" s="120">
        <v>3</v>
      </c>
      <c r="AT199" s="120">
        <v>4</v>
      </c>
      <c r="AU199" s="120">
        <v>3</v>
      </c>
      <c r="AV199" s="120">
        <v>3</v>
      </c>
      <c r="AW199" s="120">
        <v>3</v>
      </c>
      <c r="AX199" s="53">
        <v>2</v>
      </c>
      <c r="AY199" s="53">
        <v>3</v>
      </c>
      <c r="AZ199" s="53">
        <v>4</v>
      </c>
    </row>
    <row r="200" spans="1:52">
      <c r="A200" s="7">
        <v>199</v>
      </c>
      <c r="B200" s="7">
        <v>5</v>
      </c>
      <c r="C200" s="7" t="s">
        <v>86</v>
      </c>
      <c r="D200" s="7" t="s">
        <v>72</v>
      </c>
      <c r="F200" s="7">
        <v>1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1</v>
      </c>
      <c r="N200" s="7">
        <v>0</v>
      </c>
      <c r="O200" s="8">
        <v>5</v>
      </c>
      <c r="P200" s="8">
        <v>5</v>
      </c>
      <c r="Q200" s="8">
        <v>5</v>
      </c>
      <c r="R200" s="9">
        <v>5</v>
      </c>
      <c r="S200" s="9">
        <v>5</v>
      </c>
      <c r="T200" s="10">
        <v>2</v>
      </c>
      <c r="U200" s="10">
        <v>1</v>
      </c>
      <c r="V200" s="10">
        <v>3</v>
      </c>
      <c r="W200" s="10">
        <v>4</v>
      </c>
      <c r="X200" s="10">
        <v>5</v>
      </c>
      <c r="Y200" s="11"/>
      <c r="Z200" s="11"/>
      <c r="AA200" s="11"/>
      <c r="AB200" s="11"/>
      <c r="AC200" s="12"/>
      <c r="AD200" s="12"/>
      <c r="AE200" s="105">
        <v>1</v>
      </c>
      <c r="AF200" s="105">
        <v>1</v>
      </c>
      <c r="AG200" s="105">
        <v>1</v>
      </c>
      <c r="AQ200" s="120">
        <v>3</v>
      </c>
      <c r="AR200" s="120">
        <v>3</v>
      </c>
      <c r="AS200" s="120">
        <v>3</v>
      </c>
      <c r="AT200" s="120">
        <v>3</v>
      </c>
      <c r="AU200" s="120">
        <v>3</v>
      </c>
      <c r="AV200" s="120">
        <v>3</v>
      </c>
      <c r="AW200" s="120">
        <v>3</v>
      </c>
      <c r="AX200" s="53">
        <v>1</v>
      </c>
      <c r="AY200" s="53">
        <v>2</v>
      </c>
      <c r="AZ200" s="53">
        <v>4</v>
      </c>
    </row>
    <row r="201" spans="1:52">
      <c r="A201" s="7">
        <v>200</v>
      </c>
      <c r="B201" s="7">
        <v>1</v>
      </c>
      <c r="C201" s="7" t="s">
        <v>86</v>
      </c>
      <c r="D201" s="7" t="s">
        <v>71</v>
      </c>
      <c r="E201" s="7" t="s">
        <v>111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1</v>
      </c>
      <c r="O201" s="8">
        <v>5</v>
      </c>
      <c r="P201" s="8">
        <v>5</v>
      </c>
      <c r="Q201" s="8">
        <v>4</v>
      </c>
      <c r="R201" s="9">
        <v>5</v>
      </c>
      <c r="S201" s="9">
        <v>5</v>
      </c>
      <c r="T201" s="10">
        <v>3</v>
      </c>
      <c r="U201" s="10">
        <v>3</v>
      </c>
      <c r="V201" s="10">
        <v>4</v>
      </c>
      <c r="W201" s="10">
        <v>4</v>
      </c>
      <c r="X201" s="10">
        <v>4</v>
      </c>
      <c r="Y201" s="11"/>
      <c r="Z201" s="11"/>
      <c r="AA201" s="11"/>
      <c r="AB201" s="11"/>
      <c r="AC201" s="12"/>
      <c r="AD201" s="12"/>
      <c r="AE201" s="105">
        <v>1</v>
      </c>
      <c r="AF201" s="105">
        <v>1</v>
      </c>
      <c r="AG201" s="105">
        <v>1</v>
      </c>
      <c r="AQ201" s="120">
        <v>4</v>
      </c>
      <c r="AR201" s="120">
        <v>4</v>
      </c>
      <c r="AS201" s="120">
        <v>4</v>
      </c>
      <c r="AT201" s="120">
        <v>5</v>
      </c>
      <c r="AU201" s="120">
        <v>5</v>
      </c>
      <c r="AV201" s="120">
        <v>5</v>
      </c>
      <c r="AW201" s="120">
        <v>5</v>
      </c>
      <c r="AX201" s="53">
        <v>3</v>
      </c>
      <c r="AY201" s="53">
        <v>4</v>
      </c>
      <c r="AZ201" s="53">
        <v>5</v>
      </c>
    </row>
    <row r="202" spans="1:52">
      <c r="A202" s="7">
        <v>201</v>
      </c>
      <c r="B202" s="7">
        <v>1</v>
      </c>
      <c r="C202" s="7" t="s">
        <v>86</v>
      </c>
      <c r="D202" s="7" t="s">
        <v>71</v>
      </c>
      <c r="E202" s="7" t="s">
        <v>111</v>
      </c>
      <c r="F202" s="7">
        <v>0</v>
      </c>
      <c r="G202" s="7">
        <v>0</v>
      </c>
      <c r="H202" s="7">
        <v>1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8">
        <v>5</v>
      </c>
      <c r="P202" s="8">
        <v>5</v>
      </c>
      <c r="Q202" s="8">
        <v>4</v>
      </c>
      <c r="R202" s="9">
        <v>4</v>
      </c>
      <c r="S202" s="9">
        <v>4</v>
      </c>
      <c r="T202" s="10">
        <v>3</v>
      </c>
      <c r="U202" s="10">
        <v>3</v>
      </c>
      <c r="V202" s="10">
        <v>4</v>
      </c>
      <c r="W202" s="10">
        <v>4</v>
      </c>
      <c r="X202" s="10">
        <v>4</v>
      </c>
      <c r="Y202" s="11"/>
      <c r="Z202" s="11"/>
      <c r="AA202" s="11"/>
      <c r="AB202" s="11"/>
      <c r="AC202" s="12"/>
      <c r="AD202" s="12"/>
      <c r="AE202" s="105">
        <v>3</v>
      </c>
      <c r="AF202" s="105">
        <v>4</v>
      </c>
      <c r="AG202" s="105">
        <v>3</v>
      </c>
      <c r="AQ202" s="120">
        <v>4</v>
      </c>
      <c r="AR202" s="120">
        <v>4</v>
      </c>
      <c r="AS202" s="120">
        <v>4</v>
      </c>
      <c r="AT202" s="120">
        <v>4</v>
      </c>
      <c r="AU202" s="120">
        <v>4</v>
      </c>
      <c r="AV202" s="120">
        <v>4</v>
      </c>
      <c r="AW202" s="120">
        <v>4</v>
      </c>
      <c r="AX202" s="53">
        <v>2</v>
      </c>
      <c r="AY202" s="53">
        <v>3</v>
      </c>
      <c r="AZ202" s="53">
        <v>4</v>
      </c>
    </row>
    <row r="203" spans="1:52">
      <c r="A203" s="7">
        <v>202</v>
      </c>
      <c r="B203" s="7">
        <v>1</v>
      </c>
      <c r="C203" s="7" t="s">
        <v>86</v>
      </c>
      <c r="D203" s="7" t="s">
        <v>71</v>
      </c>
      <c r="E203" s="7" t="s">
        <v>63</v>
      </c>
      <c r="F203" s="7">
        <v>1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1</v>
      </c>
      <c r="N203" s="7">
        <v>0</v>
      </c>
      <c r="O203" s="8">
        <v>4</v>
      </c>
      <c r="P203" s="8">
        <v>4</v>
      </c>
      <c r="Q203" s="8">
        <v>4</v>
      </c>
      <c r="R203" s="9">
        <v>4</v>
      </c>
      <c r="S203" s="9">
        <v>4</v>
      </c>
      <c r="T203" s="10">
        <v>4</v>
      </c>
      <c r="U203" s="10">
        <v>2</v>
      </c>
      <c r="V203" s="10">
        <v>4</v>
      </c>
      <c r="W203" s="10">
        <v>4</v>
      </c>
      <c r="X203" s="10">
        <v>4</v>
      </c>
      <c r="Y203" s="11"/>
      <c r="Z203" s="11"/>
      <c r="AA203" s="11"/>
      <c r="AB203" s="11"/>
      <c r="AC203" s="12"/>
      <c r="AD203" s="12"/>
      <c r="AE203" s="105">
        <v>2</v>
      </c>
      <c r="AF203" s="105">
        <v>2</v>
      </c>
      <c r="AG203" s="105">
        <v>2</v>
      </c>
      <c r="AQ203" s="120">
        <v>3</v>
      </c>
      <c r="AR203" s="120">
        <v>3</v>
      </c>
      <c r="AS203" s="120">
        <v>3</v>
      </c>
      <c r="AT203" s="120">
        <v>4</v>
      </c>
      <c r="AU203" s="120">
        <v>4</v>
      </c>
      <c r="AV203" s="120">
        <v>4</v>
      </c>
      <c r="AW203" s="120">
        <v>4</v>
      </c>
      <c r="AX203" s="53">
        <v>2</v>
      </c>
      <c r="AY203" s="53">
        <v>3</v>
      </c>
      <c r="AZ203" s="53">
        <v>3</v>
      </c>
    </row>
    <row r="204" spans="1:52">
      <c r="A204" s="7">
        <v>203</v>
      </c>
      <c r="B204" s="7">
        <v>1</v>
      </c>
      <c r="C204" s="7" t="s">
        <v>86</v>
      </c>
      <c r="D204" s="7" t="s">
        <v>71</v>
      </c>
      <c r="E204" s="7" t="s">
        <v>63</v>
      </c>
      <c r="F204" s="7">
        <v>1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1</v>
      </c>
      <c r="N204" s="7">
        <v>0</v>
      </c>
      <c r="O204" s="8">
        <v>4</v>
      </c>
      <c r="P204" s="8">
        <v>4</v>
      </c>
      <c r="Q204" s="8">
        <v>4</v>
      </c>
      <c r="R204" s="9">
        <v>5</v>
      </c>
      <c r="S204" s="9">
        <v>4</v>
      </c>
      <c r="T204" s="10">
        <v>4</v>
      </c>
      <c r="U204" s="10">
        <v>4</v>
      </c>
      <c r="V204" s="10">
        <v>4</v>
      </c>
      <c r="W204" s="10">
        <v>4</v>
      </c>
      <c r="X204" s="10">
        <v>4</v>
      </c>
      <c r="Y204" s="11"/>
      <c r="Z204" s="11"/>
      <c r="AA204" s="11"/>
      <c r="AB204" s="11"/>
      <c r="AC204" s="12"/>
      <c r="AD204" s="12"/>
      <c r="AE204" s="105">
        <v>2</v>
      </c>
      <c r="AF204" s="105">
        <v>2</v>
      </c>
      <c r="AG204" s="105">
        <v>2</v>
      </c>
      <c r="AQ204" s="120">
        <v>4</v>
      </c>
      <c r="AR204" s="120">
        <v>4</v>
      </c>
      <c r="AS204" s="120">
        <v>4</v>
      </c>
      <c r="AT204" s="120">
        <v>4</v>
      </c>
      <c r="AU204" s="120">
        <v>4</v>
      </c>
      <c r="AV204" s="120">
        <v>4</v>
      </c>
      <c r="AW204" s="120">
        <v>4</v>
      </c>
      <c r="AX204" s="53">
        <v>3</v>
      </c>
      <c r="AY204" s="53">
        <v>4</v>
      </c>
      <c r="AZ204" s="53">
        <v>4</v>
      </c>
    </row>
    <row r="205" spans="1:52">
      <c r="A205" s="7">
        <v>204</v>
      </c>
      <c r="B205" s="7">
        <v>1</v>
      </c>
      <c r="C205" s="7" t="s">
        <v>86</v>
      </c>
      <c r="D205" s="7" t="s">
        <v>71</v>
      </c>
      <c r="E205" s="7" t="s">
        <v>63</v>
      </c>
      <c r="F205" s="7">
        <v>0</v>
      </c>
      <c r="G205" s="7">
        <v>0</v>
      </c>
      <c r="H205" s="7">
        <v>1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8">
        <v>5</v>
      </c>
      <c r="P205" s="8">
        <v>5</v>
      </c>
      <c r="Q205" s="8">
        <v>5</v>
      </c>
      <c r="R205" s="9">
        <v>5</v>
      </c>
      <c r="S205" s="9">
        <v>5</v>
      </c>
      <c r="T205" s="10">
        <v>5</v>
      </c>
      <c r="U205" s="10">
        <v>1</v>
      </c>
      <c r="V205" s="10">
        <v>3</v>
      </c>
      <c r="W205" s="10">
        <v>3</v>
      </c>
      <c r="X205" s="10">
        <v>5</v>
      </c>
      <c r="Y205" s="11"/>
      <c r="Z205" s="11"/>
      <c r="AA205" s="11"/>
      <c r="AB205" s="11"/>
      <c r="AC205" s="12"/>
      <c r="AD205" s="12"/>
      <c r="AE205" s="105">
        <v>1</v>
      </c>
      <c r="AF205" s="105">
        <v>1</v>
      </c>
      <c r="AG205" s="105">
        <v>1</v>
      </c>
      <c r="AQ205" s="120">
        <v>4</v>
      </c>
      <c r="AR205" s="120">
        <v>4</v>
      </c>
      <c r="AS205" s="120">
        <v>4</v>
      </c>
      <c r="AT205" s="120">
        <v>5</v>
      </c>
      <c r="AU205" s="120">
        <v>5</v>
      </c>
      <c r="AV205" s="120">
        <v>5</v>
      </c>
      <c r="AW205" s="120">
        <v>5</v>
      </c>
      <c r="AX205" s="53">
        <v>5</v>
      </c>
      <c r="AY205" s="53">
        <v>4</v>
      </c>
      <c r="AZ205" s="53">
        <v>2</v>
      </c>
    </row>
    <row r="206" spans="1:52">
      <c r="A206" s="7">
        <v>205</v>
      </c>
      <c r="B206" s="7">
        <v>1</v>
      </c>
      <c r="C206" s="7" t="s">
        <v>86</v>
      </c>
      <c r="D206" s="7" t="s">
        <v>71</v>
      </c>
      <c r="E206" s="7" t="s">
        <v>61</v>
      </c>
      <c r="F206" s="7">
        <v>0</v>
      </c>
      <c r="G206" s="7">
        <v>0</v>
      </c>
      <c r="H206" s="7">
        <v>1</v>
      </c>
      <c r="I206" s="7">
        <v>0</v>
      </c>
      <c r="J206" s="7">
        <v>0</v>
      </c>
      <c r="K206" s="7">
        <v>0</v>
      </c>
      <c r="L206" s="7">
        <v>0</v>
      </c>
      <c r="M206" s="7">
        <v>1</v>
      </c>
      <c r="N206" s="7">
        <v>0</v>
      </c>
      <c r="O206" s="8">
        <v>5</v>
      </c>
      <c r="P206" s="8">
        <v>4</v>
      </c>
      <c r="Q206" s="8">
        <v>4</v>
      </c>
      <c r="R206" s="9">
        <v>5</v>
      </c>
      <c r="S206" s="9">
        <v>5</v>
      </c>
      <c r="T206" s="10">
        <v>4</v>
      </c>
      <c r="U206" s="10">
        <v>1</v>
      </c>
      <c r="V206" s="10">
        <v>4</v>
      </c>
      <c r="W206" s="10">
        <v>4</v>
      </c>
      <c r="X206" s="10">
        <v>4</v>
      </c>
      <c r="Y206" s="11"/>
      <c r="Z206" s="11"/>
      <c r="AA206" s="11"/>
      <c r="AB206" s="11"/>
      <c r="AC206" s="12"/>
      <c r="AD206" s="12"/>
      <c r="AE206" s="105">
        <v>1</v>
      </c>
      <c r="AF206" s="105">
        <v>1</v>
      </c>
      <c r="AG206" s="105">
        <v>1</v>
      </c>
      <c r="AQ206" s="120">
        <v>3</v>
      </c>
      <c r="AR206" s="120">
        <v>3</v>
      </c>
      <c r="AS206" s="120">
        <v>3</v>
      </c>
      <c r="AT206" s="120">
        <v>4</v>
      </c>
      <c r="AU206" s="120">
        <v>3</v>
      </c>
      <c r="AV206" s="120">
        <v>5</v>
      </c>
      <c r="AW206" s="120">
        <v>5</v>
      </c>
      <c r="AX206" s="53">
        <v>1</v>
      </c>
      <c r="AY206" s="53">
        <v>3</v>
      </c>
      <c r="AZ206" s="53">
        <v>3</v>
      </c>
    </row>
    <row r="207" spans="1:52">
      <c r="A207" s="7">
        <v>206</v>
      </c>
      <c r="B207" s="7">
        <v>1</v>
      </c>
      <c r="C207" s="7" t="s">
        <v>86</v>
      </c>
      <c r="D207" s="7" t="s">
        <v>71</v>
      </c>
      <c r="E207" s="7" t="s">
        <v>55</v>
      </c>
      <c r="F207" s="7">
        <v>0</v>
      </c>
      <c r="G207" s="7">
        <v>0</v>
      </c>
      <c r="H207" s="7">
        <v>1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8">
        <v>5</v>
      </c>
      <c r="P207" s="8">
        <v>4</v>
      </c>
      <c r="Q207" s="8">
        <v>4</v>
      </c>
      <c r="R207" s="9">
        <v>5</v>
      </c>
      <c r="S207" s="9">
        <v>5</v>
      </c>
      <c r="T207" s="10">
        <v>5</v>
      </c>
      <c r="U207" s="10">
        <v>3</v>
      </c>
      <c r="V207" s="10">
        <v>5</v>
      </c>
      <c r="W207" s="10">
        <v>4</v>
      </c>
      <c r="X207" s="10">
        <v>4</v>
      </c>
      <c r="Y207" s="11"/>
      <c r="Z207" s="11"/>
      <c r="AA207" s="11"/>
      <c r="AB207" s="11"/>
      <c r="AC207" s="12"/>
      <c r="AD207" s="12"/>
      <c r="AE207" s="105">
        <v>4</v>
      </c>
      <c r="AF207" s="105">
        <v>4</v>
      </c>
      <c r="AG207" s="105">
        <v>4</v>
      </c>
      <c r="AQ207" s="120">
        <v>4</v>
      </c>
      <c r="AR207" s="120">
        <v>4</v>
      </c>
      <c r="AS207" s="120">
        <v>4</v>
      </c>
      <c r="AT207" s="120">
        <v>5</v>
      </c>
      <c r="AU207" s="120">
        <v>5</v>
      </c>
      <c r="AV207" s="120">
        <v>5</v>
      </c>
      <c r="AW207" s="120">
        <v>4</v>
      </c>
      <c r="AX207" s="53">
        <v>3</v>
      </c>
      <c r="AY207" s="53">
        <v>4</v>
      </c>
      <c r="AZ207" s="53">
        <v>4</v>
      </c>
    </row>
    <row r="208" spans="1:52">
      <c r="A208" s="7">
        <v>207</v>
      </c>
      <c r="B208" s="7">
        <v>1</v>
      </c>
      <c r="C208" s="7" t="s">
        <v>86</v>
      </c>
      <c r="D208" s="7" t="s">
        <v>71</v>
      </c>
      <c r="E208" s="7" t="s">
        <v>91</v>
      </c>
      <c r="F208" s="7">
        <v>0</v>
      </c>
      <c r="G208" s="7">
        <v>0</v>
      </c>
      <c r="H208" s="7">
        <v>1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8">
        <v>4</v>
      </c>
      <c r="P208" s="8">
        <v>4</v>
      </c>
      <c r="Q208" s="8">
        <v>4</v>
      </c>
      <c r="R208" s="9">
        <v>4</v>
      </c>
      <c r="S208" s="9">
        <v>4</v>
      </c>
      <c r="T208" s="10">
        <v>2</v>
      </c>
      <c r="U208" s="10">
        <v>2</v>
      </c>
      <c r="V208" s="10">
        <v>4</v>
      </c>
      <c r="W208" s="10">
        <v>4</v>
      </c>
      <c r="X208" s="10">
        <v>4</v>
      </c>
      <c r="Y208" s="11"/>
      <c r="Z208" s="11"/>
      <c r="AA208" s="11"/>
      <c r="AB208" s="11"/>
      <c r="AC208" s="12"/>
      <c r="AD208" s="12"/>
      <c r="AE208" s="105">
        <v>3</v>
      </c>
      <c r="AF208" s="105">
        <v>3</v>
      </c>
      <c r="AG208" s="105">
        <v>3</v>
      </c>
      <c r="AQ208" s="120">
        <v>3</v>
      </c>
      <c r="AR208" s="120">
        <v>4</v>
      </c>
      <c r="AS208" s="120">
        <v>3</v>
      </c>
      <c r="AT208" s="120">
        <v>3</v>
      </c>
      <c r="AU208" s="120">
        <v>3</v>
      </c>
      <c r="AV208" s="120">
        <v>3</v>
      </c>
      <c r="AW208" s="120">
        <v>3</v>
      </c>
      <c r="AX208" s="53">
        <v>2</v>
      </c>
      <c r="AY208" s="53">
        <v>4</v>
      </c>
      <c r="AZ208" s="53">
        <v>3</v>
      </c>
    </row>
    <row r="209" spans="1:54">
      <c r="A209" s="7">
        <v>208</v>
      </c>
      <c r="B209" s="7">
        <v>1</v>
      </c>
      <c r="C209" s="7" t="s">
        <v>86</v>
      </c>
      <c r="D209" s="7" t="s">
        <v>71</v>
      </c>
      <c r="E209" s="7" t="s">
        <v>91</v>
      </c>
      <c r="F209" s="7">
        <v>0</v>
      </c>
      <c r="G209" s="7">
        <v>0</v>
      </c>
      <c r="H209" s="7">
        <v>1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8">
        <v>5</v>
      </c>
      <c r="P209" s="8">
        <v>5</v>
      </c>
      <c r="Q209" s="8">
        <v>5</v>
      </c>
      <c r="R209" s="9">
        <v>5</v>
      </c>
      <c r="S209" s="9">
        <v>5</v>
      </c>
      <c r="T209" s="10">
        <v>5</v>
      </c>
      <c r="U209" s="10">
        <v>5</v>
      </c>
      <c r="V209" s="10">
        <v>5</v>
      </c>
      <c r="W209" s="10">
        <v>5</v>
      </c>
      <c r="X209" s="10">
        <v>5</v>
      </c>
      <c r="Y209" s="11"/>
      <c r="Z209" s="11"/>
      <c r="AA209" s="11"/>
      <c r="AB209" s="11"/>
      <c r="AC209" s="12"/>
      <c r="AD209" s="12"/>
      <c r="AE209" s="105">
        <v>2</v>
      </c>
      <c r="AF209" s="105">
        <v>2</v>
      </c>
      <c r="AG209" s="105">
        <v>2</v>
      </c>
      <c r="AQ209" s="120">
        <v>5</v>
      </c>
      <c r="AR209" s="120">
        <v>5</v>
      </c>
      <c r="AS209" s="120">
        <v>5</v>
      </c>
      <c r="AT209" s="120">
        <v>5</v>
      </c>
      <c r="AU209" s="120">
        <v>5</v>
      </c>
      <c r="AV209" s="120">
        <v>5</v>
      </c>
      <c r="AW209" s="120">
        <v>5</v>
      </c>
      <c r="AX209" s="53">
        <v>5</v>
      </c>
      <c r="AY209" s="53">
        <v>5</v>
      </c>
      <c r="AZ209" s="53">
        <v>5</v>
      </c>
    </row>
    <row r="210" spans="1:54" ht="37.5">
      <c r="A210" s="7">
        <v>209</v>
      </c>
      <c r="B210" s="7">
        <v>1</v>
      </c>
      <c r="C210" s="7" t="s">
        <v>86</v>
      </c>
      <c r="D210" s="7" t="s">
        <v>71</v>
      </c>
      <c r="E210" s="7" t="s">
        <v>116</v>
      </c>
      <c r="F210" s="7">
        <v>0</v>
      </c>
      <c r="G210" s="7">
        <v>0</v>
      </c>
      <c r="H210" s="7">
        <v>1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8">
        <v>5</v>
      </c>
      <c r="P210" s="8">
        <v>5</v>
      </c>
      <c r="Q210" s="8">
        <v>4</v>
      </c>
      <c r="R210" s="9">
        <v>5</v>
      </c>
      <c r="S210" s="9">
        <v>5</v>
      </c>
      <c r="T210" s="10">
        <v>5</v>
      </c>
      <c r="U210" s="10">
        <v>3</v>
      </c>
      <c r="V210" s="10">
        <v>5</v>
      </c>
      <c r="W210" s="10">
        <v>4</v>
      </c>
      <c r="X210" s="10">
        <v>5</v>
      </c>
      <c r="Y210" s="11"/>
      <c r="Z210" s="11"/>
      <c r="AA210" s="11"/>
      <c r="AB210" s="11"/>
      <c r="AC210" s="12"/>
      <c r="AD210" s="12"/>
      <c r="AE210" s="105">
        <v>2</v>
      </c>
      <c r="AF210" s="105">
        <v>2</v>
      </c>
      <c r="AG210" s="105">
        <v>2</v>
      </c>
      <c r="AQ210" s="120">
        <v>4</v>
      </c>
      <c r="AR210" s="120">
        <v>4</v>
      </c>
      <c r="AS210" s="120">
        <v>4</v>
      </c>
      <c r="AT210" s="120">
        <v>5</v>
      </c>
      <c r="AU210" s="120">
        <v>5</v>
      </c>
      <c r="AV210" s="120">
        <v>5</v>
      </c>
      <c r="AW210" s="120">
        <v>5</v>
      </c>
      <c r="AX210" s="53">
        <v>3</v>
      </c>
      <c r="AY210" s="53">
        <v>4</v>
      </c>
      <c r="AZ210" s="53">
        <v>4</v>
      </c>
    </row>
    <row r="211" spans="1:54" ht="37.5">
      <c r="A211" s="7">
        <v>210</v>
      </c>
      <c r="B211" s="7">
        <v>1</v>
      </c>
      <c r="C211" s="7" t="s">
        <v>86</v>
      </c>
      <c r="D211" s="7" t="s">
        <v>71</v>
      </c>
      <c r="E211" s="7" t="s">
        <v>116</v>
      </c>
      <c r="F211" s="7">
        <v>0</v>
      </c>
      <c r="G211" s="7">
        <v>0</v>
      </c>
      <c r="H211" s="7">
        <v>0</v>
      </c>
      <c r="I211" s="7">
        <v>1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8">
        <v>4</v>
      </c>
      <c r="P211" s="8">
        <v>4</v>
      </c>
      <c r="Q211" s="8">
        <v>4</v>
      </c>
      <c r="R211" s="9">
        <v>4</v>
      </c>
      <c r="S211" s="9">
        <v>4</v>
      </c>
      <c r="T211" s="10">
        <v>4</v>
      </c>
      <c r="U211" s="10">
        <v>2</v>
      </c>
      <c r="V211" s="10">
        <v>4</v>
      </c>
      <c r="W211" s="10">
        <v>3</v>
      </c>
      <c r="X211" s="10">
        <v>4</v>
      </c>
      <c r="Y211" s="11"/>
      <c r="Z211" s="11"/>
      <c r="AA211" s="11"/>
      <c r="AB211" s="11"/>
      <c r="AC211" s="12"/>
      <c r="AD211" s="12"/>
      <c r="AE211" s="105">
        <v>3</v>
      </c>
      <c r="AF211" s="105">
        <v>3</v>
      </c>
      <c r="AG211" s="105">
        <v>3</v>
      </c>
      <c r="AQ211" s="120">
        <v>3</v>
      </c>
      <c r="AR211" s="120">
        <v>3</v>
      </c>
      <c r="AS211" s="120">
        <v>4</v>
      </c>
      <c r="AT211" s="120">
        <v>5</v>
      </c>
      <c r="AU211" s="120">
        <v>5</v>
      </c>
      <c r="AV211" s="120">
        <v>5</v>
      </c>
      <c r="AW211" s="120">
        <v>5</v>
      </c>
      <c r="AX211" s="53">
        <v>2</v>
      </c>
      <c r="AY211" s="53">
        <v>3</v>
      </c>
      <c r="AZ211" s="53">
        <v>3</v>
      </c>
    </row>
    <row r="212" spans="1:54">
      <c r="A212" s="7">
        <v>211</v>
      </c>
      <c r="B212" s="7">
        <v>1</v>
      </c>
      <c r="C212" s="7" t="s">
        <v>86</v>
      </c>
      <c r="D212" s="7" t="s">
        <v>71</v>
      </c>
      <c r="E212" s="7" t="s">
        <v>93</v>
      </c>
      <c r="F212" s="7">
        <v>1</v>
      </c>
      <c r="G212" s="7">
        <v>0</v>
      </c>
      <c r="H212" s="7">
        <v>1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8">
        <v>5</v>
      </c>
      <c r="P212" s="8">
        <v>5</v>
      </c>
      <c r="Q212" s="8">
        <v>5</v>
      </c>
      <c r="R212" s="9">
        <v>5</v>
      </c>
      <c r="S212" s="9">
        <v>5</v>
      </c>
      <c r="T212" s="10">
        <v>5</v>
      </c>
      <c r="U212" s="10">
        <v>3</v>
      </c>
      <c r="V212" s="10">
        <v>4</v>
      </c>
      <c r="W212" s="10">
        <v>4</v>
      </c>
      <c r="X212" s="10">
        <v>4</v>
      </c>
      <c r="Y212" s="11"/>
      <c r="Z212" s="11"/>
      <c r="AA212" s="11"/>
      <c r="AB212" s="11"/>
      <c r="AC212" s="12"/>
      <c r="AD212" s="12"/>
      <c r="AE212" s="105">
        <v>1</v>
      </c>
      <c r="AF212" s="105">
        <v>1</v>
      </c>
      <c r="AG212" s="105">
        <v>1</v>
      </c>
      <c r="AQ212" s="120">
        <v>3</v>
      </c>
      <c r="AR212" s="120">
        <v>3</v>
      </c>
      <c r="AS212" s="120">
        <v>3</v>
      </c>
      <c r="AT212" s="120">
        <v>4</v>
      </c>
      <c r="AU212" s="120">
        <v>4</v>
      </c>
      <c r="AV212" s="120">
        <v>4</v>
      </c>
      <c r="AW212" s="120">
        <v>4</v>
      </c>
      <c r="AX212" s="53">
        <v>2</v>
      </c>
      <c r="AY212" s="53">
        <v>5</v>
      </c>
      <c r="AZ212" s="53">
        <v>2</v>
      </c>
    </row>
    <row r="213" spans="1:54">
      <c r="A213" s="7">
        <v>212</v>
      </c>
      <c r="B213" s="7">
        <v>1</v>
      </c>
      <c r="C213" s="7" t="s">
        <v>86</v>
      </c>
      <c r="D213" s="7" t="s">
        <v>71</v>
      </c>
      <c r="E213" s="7" t="s">
        <v>91</v>
      </c>
      <c r="F213" s="7">
        <v>0</v>
      </c>
      <c r="G213" s="7">
        <v>0</v>
      </c>
      <c r="H213" s="7">
        <v>1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8">
        <v>4</v>
      </c>
      <c r="P213" s="8">
        <v>4</v>
      </c>
      <c r="Q213" s="8">
        <v>4</v>
      </c>
      <c r="R213" s="9">
        <v>4</v>
      </c>
      <c r="S213" s="9">
        <v>4</v>
      </c>
      <c r="T213" s="10">
        <v>3</v>
      </c>
      <c r="U213" s="10">
        <v>2</v>
      </c>
      <c r="V213" s="10">
        <v>3</v>
      </c>
      <c r="W213" s="10">
        <v>4</v>
      </c>
      <c r="X213" s="10">
        <v>4</v>
      </c>
      <c r="Y213" s="11"/>
      <c r="Z213" s="11"/>
      <c r="AA213" s="11"/>
      <c r="AB213" s="11"/>
      <c r="AC213" s="12"/>
      <c r="AD213" s="12"/>
      <c r="AE213" s="105">
        <v>2</v>
      </c>
      <c r="AF213" s="105">
        <v>2</v>
      </c>
      <c r="AG213" s="105">
        <v>2</v>
      </c>
      <c r="AQ213" s="120">
        <v>4</v>
      </c>
      <c r="AR213" s="120">
        <v>4</v>
      </c>
      <c r="AS213" s="120">
        <v>4</v>
      </c>
      <c r="AT213" s="120">
        <v>4</v>
      </c>
      <c r="AU213" s="120">
        <v>3</v>
      </c>
      <c r="AV213" s="120">
        <v>3</v>
      </c>
      <c r="AW213" s="120">
        <v>3</v>
      </c>
      <c r="AX213" s="53">
        <v>2</v>
      </c>
      <c r="AY213" s="53">
        <v>4</v>
      </c>
      <c r="AZ213" s="53">
        <v>2</v>
      </c>
    </row>
    <row r="214" spans="1:54">
      <c r="A214" s="7">
        <v>213</v>
      </c>
      <c r="B214" s="7">
        <v>1</v>
      </c>
      <c r="C214" s="7" t="s">
        <v>86</v>
      </c>
      <c r="D214" s="7" t="s">
        <v>71</v>
      </c>
      <c r="E214" s="7" t="s">
        <v>114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1</v>
      </c>
      <c r="O214" s="8">
        <v>4</v>
      </c>
      <c r="P214" s="8">
        <v>4</v>
      </c>
      <c r="Q214" s="8">
        <v>4</v>
      </c>
      <c r="R214" s="9">
        <v>4</v>
      </c>
      <c r="S214" s="9">
        <v>4</v>
      </c>
      <c r="T214" s="10">
        <v>4</v>
      </c>
      <c r="U214" s="10">
        <v>4</v>
      </c>
      <c r="V214" s="10">
        <v>4</v>
      </c>
      <c r="W214" s="10">
        <v>4</v>
      </c>
      <c r="X214" s="10">
        <v>4</v>
      </c>
      <c r="Y214" s="11"/>
      <c r="Z214" s="11"/>
      <c r="AA214" s="11"/>
      <c r="AB214" s="11"/>
      <c r="AC214" s="12"/>
      <c r="AD214" s="12"/>
      <c r="AE214" s="105">
        <v>4</v>
      </c>
      <c r="AF214" s="105">
        <v>4</v>
      </c>
      <c r="AG214" s="105">
        <v>4</v>
      </c>
      <c r="AQ214" s="120">
        <v>4</v>
      </c>
      <c r="AR214" s="120">
        <v>4</v>
      </c>
      <c r="AS214" s="120">
        <v>4</v>
      </c>
      <c r="AT214" s="120">
        <v>4</v>
      </c>
      <c r="AU214" s="120">
        <v>4</v>
      </c>
      <c r="AV214" s="120">
        <v>4</v>
      </c>
      <c r="AW214" s="120">
        <v>4</v>
      </c>
      <c r="AX214" s="53">
        <v>3</v>
      </c>
      <c r="AY214" s="53">
        <v>4</v>
      </c>
      <c r="AZ214" s="53">
        <v>4</v>
      </c>
    </row>
    <row r="215" spans="1:54">
      <c r="A215" s="7">
        <v>214</v>
      </c>
      <c r="B215" s="7">
        <v>1</v>
      </c>
      <c r="C215" s="7" t="s">
        <v>86</v>
      </c>
      <c r="D215" s="7" t="s">
        <v>71</v>
      </c>
      <c r="E215" s="7" t="s">
        <v>114</v>
      </c>
      <c r="F215" s="7">
        <v>0</v>
      </c>
      <c r="G215" s="7">
        <v>0</v>
      </c>
      <c r="H215" s="7">
        <v>1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8">
        <v>4</v>
      </c>
      <c r="P215" s="8">
        <v>4</v>
      </c>
      <c r="Q215" s="8">
        <v>4</v>
      </c>
      <c r="R215" s="9">
        <v>4</v>
      </c>
      <c r="S215" s="9">
        <v>4</v>
      </c>
      <c r="T215" s="10">
        <v>4</v>
      </c>
      <c r="U215" s="10">
        <v>3</v>
      </c>
      <c r="V215" s="10">
        <v>4</v>
      </c>
      <c r="W215" s="10">
        <v>4</v>
      </c>
      <c r="X215" s="10">
        <v>4</v>
      </c>
      <c r="Y215" s="11"/>
      <c r="Z215" s="11"/>
      <c r="AA215" s="11"/>
      <c r="AB215" s="11"/>
      <c r="AC215" s="12"/>
      <c r="AD215" s="12"/>
      <c r="AE215" s="105">
        <v>2</v>
      </c>
      <c r="AF215" s="105">
        <v>2</v>
      </c>
      <c r="AG215" s="105">
        <v>2</v>
      </c>
      <c r="AQ215" s="120">
        <v>4</v>
      </c>
      <c r="AR215" s="120">
        <v>4</v>
      </c>
      <c r="AS215" s="120">
        <v>4</v>
      </c>
      <c r="AT215" s="120">
        <v>4</v>
      </c>
      <c r="AU215" s="120">
        <v>4</v>
      </c>
      <c r="AV215" s="120">
        <v>4</v>
      </c>
      <c r="AW215" s="120">
        <v>4</v>
      </c>
      <c r="AX215" s="53">
        <v>3</v>
      </c>
      <c r="AY215" s="53">
        <v>3</v>
      </c>
      <c r="AZ215" s="53">
        <v>3</v>
      </c>
    </row>
    <row r="216" spans="1:54">
      <c r="A216" s="7">
        <v>215</v>
      </c>
      <c r="B216" s="7">
        <v>1</v>
      </c>
      <c r="C216" s="7" t="s">
        <v>87</v>
      </c>
      <c r="D216" s="7" t="s">
        <v>71</v>
      </c>
      <c r="E216" s="7" t="s">
        <v>63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1</v>
      </c>
      <c r="O216" s="8">
        <v>5</v>
      </c>
      <c r="P216" s="8">
        <v>5</v>
      </c>
      <c r="Q216" s="8">
        <v>5</v>
      </c>
      <c r="R216" s="9">
        <v>5</v>
      </c>
      <c r="S216" s="9">
        <v>5</v>
      </c>
      <c r="T216" s="10">
        <v>2</v>
      </c>
      <c r="U216" s="10">
        <v>2</v>
      </c>
      <c r="V216" s="10">
        <v>4</v>
      </c>
      <c r="W216" s="10">
        <v>4</v>
      </c>
      <c r="X216" s="10">
        <v>4</v>
      </c>
      <c r="Y216" s="11"/>
      <c r="Z216" s="11"/>
      <c r="AA216" s="11"/>
      <c r="AB216" s="11"/>
      <c r="AC216" s="12"/>
      <c r="AD216" s="12"/>
      <c r="AE216" s="105">
        <v>2</v>
      </c>
      <c r="AF216" s="105">
        <v>2</v>
      </c>
      <c r="AG216" s="105">
        <v>2</v>
      </c>
      <c r="AQ216" s="120">
        <v>4</v>
      </c>
      <c r="AR216" s="120">
        <v>4</v>
      </c>
      <c r="AS216" s="120">
        <v>4</v>
      </c>
      <c r="AT216" s="120">
        <v>4</v>
      </c>
      <c r="AU216" s="120">
        <v>5</v>
      </c>
      <c r="AV216" s="120">
        <v>5</v>
      </c>
      <c r="AW216" s="120">
        <v>5</v>
      </c>
      <c r="AX216" s="53">
        <v>1</v>
      </c>
      <c r="AY216" s="53">
        <v>4</v>
      </c>
      <c r="AZ216" s="53">
        <v>3</v>
      </c>
    </row>
    <row r="217" spans="1:54">
      <c r="A217" s="7">
        <v>216</v>
      </c>
      <c r="B217" s="7">
        <v>1</v>
      </c>
      <c r="C217" s="7" t="s">
        <v>86</v>
      </c>
      <c r="D217" s="7" t="s">
        <v>71</v>
      </c>
      <c r="E217" s="7" t="s">
        <v>91</v>
      </c>
      <c r="F217" s="7">
        <v>0</v>
      </c>
      <c r="G217" s="7">
        <v>0</v>
      </c>
      <c r="H217" s="7">
        <v>1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8">
        <v>5</v>
      </c>
      <c r="P217" s="8">
        <v>4</v>
      </c>
      <c r="Q217" s="8">
        <v>1</v>
      </c>
      <c r="R217" s="9">
        <v>5</v>
      </c>
      <c r="S217" s="9">
        <v>5</v>
      </c>
      <c r="T217" s="10">
        <v>5</v>
      </c>
      <c r="U217" s="10">
        <v>1</v>
      </c>
      <c r="V217" s="10">
        <v>5</v>
      </c>
      <c r="W217" s="10">
        <v>5</v>
      </c>
      <c r="X217" s="10">
        <v>5</v>
      </c>
      <c r="Y217" s="11"/>
      <c r="Z217" s="11"/>
      <c r="AA217" s="11"/>
      <c r="AB217" s="11"/>
      <c r="AC217" s="12"/>
      <c r="AD217" s="12"/>
      <c r="AE217" s="105">
        <v>1</v>
      </c>
      <c r="AF217" s="105">
        <v>1</v>
      </c>
      <c r="AG217" s="105">
        <v>1</v>
      </c>
      <c r="AQ217" s="120">
        <v>3</v>
      </c>
      <c r="AR217" s="120">
        <v>4</v>
      </c>
      <c r="AS217" s="120">
        <v>3</v>
      </c>
      <c r="AT217" s="120">
        <v>4</v>
      </c>
      <c r="AU217" s="120">
        <v>3</v>
      </c>
      <c r="AV217" s="120">
        <v>3</v>
      </c>
      <c r="AW217" s="120">
        <v>3</v>
      </c>
      <c r="AX217" s="53">
        <v>1</v>
      </c>
      <c r="AY217" s="53">
        <v>4</v>
      </c>
      <c r="AZ217" s="53">
        <v>1</v>
      </c>
    </row>
    <row r="218" spans="1:54">
      <c r="A218" s="7">
        <v>217</v>
      </c>
      <c r="B218" s="7">
        <v>1</v>
      </c>
      <c r="C218" s="7" t="s">
        <v>86</v>
      </c>
      <c r="D218" s="7" t="s">
        <v>71</v>
      </c>
      <c r="E218" s="7" t="s">
        <v>64</v>
      </c>
      <c r="F218" s="7">
        <v>0</v>
      </c>
      <c r="G218" s="7">
        <v>0</v>
      </c>
      <c r="H218" s="7">
        <v>1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8">
        <v>5</v>
      </c>
      <c r="P218" s="8">
        <v>5</v>
      </c>
      <c r="Q218" s="8">
        <v>5</v>
      </c>
      <c r="R218" s="9">
        <v>5</v>
      </c>
      <c r="S218" s="9">
        <v>5</v>
      </c>
      <c r="T218" s="10">
        <v>4</v>
      </c>
      <c r="U218" s="10">
        <v>1</v>
      </c>
      <c r="V218" s="10">
        <v>3</v>
      </c>
      <c r="W218" s="10">
        <v>4</v>
      </c>
      <c r="X218" s="10">
        <v>4</v>
      </c>
      <c r="Y218" s="11"/>
      <c r="Z218" s="11"/>
      <c r="AA218" s="11"/>
      <c r="AB218" s="11"/>
      <c r="AC218" s="12"/>
      <c r="AD218" s="12"/>
      <c r="AE218" s="105">
        <v>2</v>
      </c>
      <c r="AF218" s="105">
        <v>2</v>
      </c>
      <c r="AG218" s="105">
        <v>2</v>
      </c>
      <c r="AQ218" s="120">
        <v>3</v>
      </c>
      <c r="AR218" s="120">
        <v>3</v>
      </c>
      <c r="AS218" s="120">
        <v>3</v>
      </c>
      <c r="AT218" s="120">
        <v>4</v>
      </c>
      <c r="AU218" s="120">
        <v>3</v>
      </c>
      <c r="AV218" s="120">
        <v>3</v>
      </c>
      <c r="AW218" s="120">
        <v>3</v>
      </c>
      <c r="AX218" s="53">
        <v>1</v>
      </c>
      <c r="AY218" s="53">
        <v>5</v>
      </c>
      <c r="AZ218" s="53">
        <v>3</v>
      </c>
    </row>
    <row r="219" spans="1:54">
      <c r="A219" s="7">
        <v>218</v>
      </c>
      <c r="B219" s="7">
        <v>1</v>
      </c>
      <c r="C219" s="7" t="s">
        <v>86</v>
      </c>
      <c r="D219" s="7" t="s">
        <v>71</v>
      </c>
      <c r="E219" s="7" t="s">
        <v>91</v>
      </c>
      <c r="F219" s="7">
        <v>0</v>
      </c>
      <c r="G219" s="7">
        <v>0</v>
      </c>
      <c r="H219" s="7">
        <v>1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8">
        <v>5</v>
      </c>
      <c r="P219" s="8">
        <v>5</v>
      </c>
      <c r="Q219" s="8">
        <v>5</v>
      </c>
      <c r="R219" s="9">
        <v>4</v>
      </c>
      <c r="S219" s="9">
        <v>5</v>
      </c>
      <c r="T219" s="10">
        <v>5</v>
      </c>
      <c r="U219" s="10">
        <v>2</v>
      </c>
      <c r="V219" s="10">
        <v>5</v>
      </c>
      <c r="W219" s="10">
        <v>3</v>
      </c>
      <c r="X219" s="10">
        <v>4</v>
      </c>
      <c r="Y219" s="11"/>
      <c r="Z219" s="11"/>
      <c r="AA219" s="11"/>
      <c r="AB219" s="11"/>
      <c r="AC219" s="12"/>
      <c r="AD219" s="12"/>
      <c r="AE219" s="105">
        <v>1</v>
      </c>
      <c r="AF219" s="105">
        <v>1</v>
      </c>
      <c r="AG219" s="105">
        <v>1</v>
      </c>
      <c r="AQ219" s="120">
        <v>3</v>
      </c>
      <c r="AR219" s="120">
        <v>3</v>
      </c>
      <c r="AS219" s="120">
        <v>3</v>
      </c>
      <c r="AT219" s="120">
        <v>3</v>
      </c>
      <c r="AU219" s="120">
        <v>3</v>
      </c>
      <c r="AV219" s="120">
        <v>3</v>
      </c>
      <c r="AW219" s="120">
        <v>3</v>
      </c>
      <c r="AX219" s="53">
        <v>2</v>
      </c>
      <c r="AY219" s="53">
        <v>3</v>
      </c>
      <c r="AZ219" s="53">
        <v>3</v>
      </c>
    </row>
    <row r="220" spans="1:54" ht="37.5">
      <c r="A220" s="7">
        <v>219</v>
      </c>
      <c r="B220" s="7">
        <v>1</v>
      </c>
      <c r="C220" s="7" t="s">
        <v>86</v>
      </c>
      <c r="D220" s="7" t="s">
        <v>71</v>
      </c>
      <c r="E220" s="7" t="s">
        <v>57</v>
      </c>
      <c r="F220" s="7">
        <v>0</v>
      </c>
      <c r="G220" s="7">
        <v>0</v>
      </c>
      <c r="H220" s="7">
        <v>1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8">
        <v>5</v>
      </c>
      <c r="P220" s="8">
        <v>4</v>
      </c>
      <c r="Q220" s="8">
        <v>4</v>
      </c>
      <c r="R220" s="9">
        <v>5</v>
      </c>
      <c r="S220" s="9">
        <v>5</v>
      </c>
      <c r="T220" s="10">
        <v>5</v>
      </c>
      <c r="U220" s="10">
        <v>2</v>
      </c>
      <c r="V220" s="10">
        <v>4</v>
      </c>
      <c r="W220" s="10">
        <v>4</v>
      </c>
      <c r="X220" s="10">
        <v>4</v>
      </c>
      <c r="Y220" s="11"/>
      <c r="Z220" s="11"/>
      <c r="AA220" s="11"/>
      <c r="AB220" s="11"/>
      <c r="AC220" s="12"/>
      <c r="AD220" s="12"/>
      <c r="AE220" s="105">
        <v>2</v>
      </c>
      <c r="AF220" s="105">
        <v>2</v>
      </c>
      <c r="AG220" s="105">
        <v>2</v>
      </c>
      <c r="AQ220" s="120">
        <v>3</v>
      </c>
      <c r="AR220" s="120">
        <v>4</v>
      </c>
      <c r="AS220" s="120">
        <v>3</v>
      </c>
      <c r="AT220" s="120">
        <v>4</v>
      </c>
      <c r="AU220" s="120">
        <v>4</v>
      </c>
      <c r="AV220" s="120">
        <v>4</v>
      </c>
      <c r="AW220" s="120">
        <v>4</v>
      </c>
      <c r="AX220" s="53">
        <v>2</v>
      </c>
      <c r="AY220" s="53">
        <v>3</v>
      </c>
      <c r="AZ220" s="53">
        <v>3</v>
      </c>
    </row>
    <row r="221" spans="1:54">
      <c r="A221" s="7">
        <v>220</v>
      </c>
      <c r="B221" s="7">
        <v>1</v>
      </c>
      <c r="C221" s="7" t="s">
        <v>86</v>
      </c>
      <c r="D221" s="7" t="s">
        <v>71</v>
      </c>
      <c r="E221" s="7" t="s">
        <v>61</v>
      </c>
      <c r="F221" s="7">
        <v>0</v>
      </c>
      <c r="G221" s="7">
        <v>0</v>
      </c>
      <c r="H221" s="7">
        <v>1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8">
        <v>5</v>
      </c>
      <c r="P221" s="8">
        <v>5</v>
      </c>
      <c r="Q221" s="8">
        <v>5</v>
      </c>
      <c r="R221" s="9">
        <v>5</v>
      </c>
      <c r="S221" s="9">
        <v>5</v>
      </c>
      <c r="T221" s="10">
        <v>5</v>
      </c>
      <c r="U221" s="10">
        <v>3</v>
      </c>
      <c r="V221" s="10">
        <v>5</v>
      </c>
      <c r="W221" s="10">
        <v>5</v>
      </c>
      <c r="X221" s="10">
        <v>5</v>
      </c>
      <c r="Y221" s="11"/>
      <c r="Z221" s="11"/>
      <c r="AA221" s="11"/>
      <c r="AB221" s="11"/>
      <c r="AC221" s="12"/>
      <c r="AD221" s="12"/>
      <c r="AE221" s="105">
        <v>3</v>
      </c>
      <c r="AF221" s="105">
        <v>3</v>
      </c>
      <c r="AG221" s="105">
        <v>3</v>
      </c>
      <c r="AQ221" s="120">
        <v>4</v>
      </c>
      <c r="AR221" s="120">
        <v>4</v>
      </c>
      <c r="AS221" s="120">
        <v>4</v>
      </c>
      <c r="AT221" s="120">
        <v>4</v>
      </c>
      <c r="AU221" s="120">
        <v>4</v>
      </c>
      <c r="AV221" s="120">
        <v>4</v>
      </c>
      <c r="AW221" s="120">
        <v>4</v>
      </c>
      <c r="AX221" s="53">
        <v>2</v>
      </c>
      <c r="AY221" s="53">
        <v>3</v>
      </c>
      <c r="AZ221" s="53">
        <v>4</v>
      </c>
    </row>
    <row r="222" spans="1:54">
      <c r="A222" s="7">
        <v>221</v>
      </c>
      <c r="B222" s="7">
        <v>1</v>
      </c>
      <c r="C222" s="7" t="s">
        <v>86</v>
      </c>
      <c r="D222" s="7" t="s">
        <v>71</v>
      </c>
      <c r="E222" s="7" t="s">
        <v>111</v>
      </c>
      <c r="F222" s="7">
        <v>0</v>
      </c>
      <c r="G222" s="7">
        <v>0</v>
      </c>
      <c r="H222" s="7">
        <v>1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8">
        <v>3</v>
      </c>
      <c r="P222" s="8">
        <v>3</v>
      </c>
      <c r="Q222" s="8">
        <v>2</v>
      </c>
      <c r="R222" s="9">
        <v>4</v>
      </c>
      <c r="S222" s="9">
        <v>3</v>
      </c>
      <c r="T222" s="10">
        <v>1</v>
      </c>
      <c r="U222" s="10">
        <v>1</v>
      </c>
      <c r="V222" s="10">
        <v>2</v>
      </c>
      <c r="W222" s="10">
        <v>3</v>
      </c>
      <c r="X222" s="10">
        <v>3</v>
      </c>
      <c r="Y222" s="11"/>
      <c r="Z222" s="11"/>
      <c r="AA222" s="11"/>
      <c r="AB222" s="11"/>
      <c r="AC222" s="12"/>
      <c r="AD222" s="12"/>
      <c r="AE222" s="105">
        <v>2</v>
      </c>
      <c r="AF222" s="105">
        <v>3</v>
      </c>
      <c r="AG222" s="105">
        <v>3</v>
      </c>
      <c r="AQ222" s="120">
        <v>2</v>
      </c>
      <c r="AR222" s="120">
        <v>3</v>
      </c>
      <c r="AS222" s="120">
        <v>3</v>
      </c>
      <c r="AT222" s="120">
        <v>3</v>
      </c>
      <c r="AU222" s="120">
        <v>3</v>
      </c>
      <c r="AV222" s="120">
        <v>3</v>
      </c>
      <c r="AW222" s="120">
        <v>3</v>
      </c>
      <c r="AX222" s="53">
        <v>1</v>
      </c>
      <c r="AY222" s="53">
        <v>1</v>
      </c>
      <c r="AZ222" s="53">
        <v>2</v>
      </c>
    </row>
    <row r="223" spans="1:54">
      <c r="A223" s="7">
        <v>222</v>
      </c>
      <c r="B223" s="7">
        <v>1</v>
      </c>
      <c r="C223" s="7" t="s">
        <v>86</v>
      </c>
      <c r="D223" s="7" t="s">
        <v>71</v>
      </c>
      <c r="E223" s="7" t="s">
        <v>63</v>
      </c>
      <c r="F223" s="7">
        <v>0</v>
      </c>
      <c r="G223" s="7">
        <v>0</v>
      </c>
      <c r="H223" s="7">
        <v>1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8">
        <v>4</v>
      </c>
      <c r="P223" s="8">
        <v>3</v>
      </c>
      <c r="Q223" s="8">
        <v>3</v>
      </c>
      <c r="R223" s="9">
        <v>4</v>
      </c>
      <c r="S223" s="9">
        <v>4</v>
      </c>
      <c r="T223" s="10">
        <v>3</v>
      </c>
      <c r="U223" s="10">
        <v>1</v>
      </c>
      <c r="V223" s="10">
        <v>2</v>
      </c>
      <c r="W223" s="10">
        <v>3</v>
      </c>
      <c r="X223" s="10">
        <v>4</v>
      </c>
      <c r="Y223" s="11"/>
      <c r="Z223" s="11"/>
      <c r="AA223" s="11"/>
      <c r="AB223" s="11"/>
      <c r="AC223" s="12"/>
      <c r="AD223" s="12"/>
      <c r="AE223" s="105">
        <v>1</v>
      </c>
      <c r="AF223" s="105">
        <v>1</v>
      </c>
      <c r="AG223" s="105">
        <v>1</v>
      </c>
      <c r="AQ223" s="120">
        <v>3</v>
      </c>
      <c r="AR223" s="120">
        <v>3</v>
      </c>
      <c r="AS223" s="120">
        <v>3</v>
      </c>
      <c r="AT223" s="120">
        <v>3</v>
      </c>
      <c r="AU223" s="120">
        <v>3</v>
      </c>
      <c r="AV223" s="120">
        <v>3</v>
      </c>
      <c r="AW223" s="120">
        <v>3</v>
      </c>
      <c r="AX223" s="53">
        <v>2</v>
      </c>
      <c r="AY223" s="53">
        <v>3</v>
      </c>
      <c r="AZ223" s="53">
        <v>3</v>
      </c>
    </row>
    <row r="224" spans="1:54" ht="21">
      <c r="F224" s="54">
        <f>COUNTIF(F2:F223,1)</f>
        <v>80</v>
      </c>
      <c r="G224" s="54">
        <f t="shared" ref="G224:N224" si="0">COUNTIF(G2:G223,1)</f>
        <v>18</v>
      </c>
      <c r="H224" s="54">
        <f t="shared" si="0"/>
        <v>129</v>
      </c>
      <c r="I224" s="54">
        <f t="shared" si="0"/>
        <v>39</v>
      </c>
      <c r="J224" s="54">
        <f t="shared" si="0"/>
        <v>5</v>
      </c>
      <c r="K224" s="54">
        <f t="shared" si="0"/>
        <v>15</v>
      </c>
      <c r="L224" s="54">
        <f t="shared" si="0"/>
        <v>8</v>
      </c>
      <c r="M224" s="54">
        <f t="shared" si="0"/>
        <v>12</v>
      </c>
      <c r="N224" s="54">
        <f t="shared" si="0"/>
        <v>5</v>
      </c>
      <c r="O224" s="55">
        <f t="shared" ref="O224:AG224" si="1">AVERAGE(O2:O223)</f>
        <v>4.4774774774774775</v>
      </c>
      <c r="P224" s="55">
        <f t="shared" si="1"/>
        <v>4.288288288288288</v>
      </c>
      <c r="Q224" s="55">
        <f t="shared" si="1"/>
        <v>4.2072072072072073</v>
      </c>
      <c r="R224" s="55">
        <f t="shared" si="1"/>
        <v>4.4414414414414418</v>
      </c>
      <c r="S224" s="55">
        <f t="shared" si="1"/>
        <v>4.4009009009009006</v>
      </c>
      <c r="T224" s="55">
        <f t="shared" si="1"/>
        <v>4.1081081081081079</v>
      </c>
      <c r="U224" s="55">
        <f t="shared" si="1"/>
        <v>3.3468468468468466</v>
      </c>
      <c r="V224" s="55">
        <f t="shared" si="1"/>
        <v>4.0540540540540544</v>
      </c>
      <c r="W224" s="55">
        <f t="shared" si="1"/>
        <v>4.1846846846846848</v>
      </c>
      <c r="X224" s="55">
        <f t="shared" si="1"/>
        <v>4.2792792792792795</v>
      </c>
      <c r="Y224" s="55">
        <f t="shared" si="1"/>
        <v>2.76</v>
      </c>
      <c r="Z224" s="55">
        <f t="shared" si="1"/>
        <v>3</v>
      </c>
      <c r="AA224" s="55">
        <f t="shared" si="1"/>
        <v>3.72</v>
      </c>
      <c r="AB224" s="55">
        <f t="shared" si="1"/>
        <v>3.84</v>
      </c>
      <c r="AC224" s="55">
        <f t="shared" si="1"/>
        <v>4.5599999999999996</v>
      </c>
      <c r="AD224" s="55">
        <f t="shared" si="1"/>
        <v>4.4800000000000004</v>
      </c>
      <c r="AE224" s="55">
        <f t="shared" si="1"/>
        <v>2.400900900900901</v>
      </c>
      <c r="AF224" s="55">
        <f t="shared" si="1"/>
        <v>2.4414414414414414</v>
      </c>
      <c r="AG224" s="55">
        <f t="shared" si="1"/>
        <v>2.3783783783783785</v>
      </c>
      <c r="AH224" s="55">
        <f t="shared" ref="AH224:AR224" si="2">AVERAGE(AH2:AH223)</f>
        <v>3.1020408163265305</v>
      </c>
      <c r="AI224" s="55">
        <f t="shared" si="2"/>
        <v>4.091836734693878</v>
      </c>
      <c r="AJ224" s="55">
        <f t="shared" si="2"/>
        <v>4.2142857142857144</v>
      </c>
      <c r="AK224" s="55">
        <f t="shared" si="2"/>
        <v>4.1836734693877551</v>
      </c>
      <c r="AL224" s="55">
        <f t="shared" si="2"/>
        <v>4.0408163265306118</v>
      </c>
      <c r="AM224" s="55">
        <f t="shared" si="2"/>
        <v>4.2346938775510203</v>
      </c>
      <c r="AN224" s="55">
        <f t="shared" si="2"/>
        <v>4.2142857142857144</v>
      </c>
      <c r="AO224" s="55">
        <f t="shared" si="2"/>
        <v>4.0408163265306118</v>
      </c>
      <c r="AP224" s="55">
        <f t="shared" si="2"/>
        <v>4.2448979591836737</v>
      </c>
      <c r="AQ224" s="55">
        <f t="shared" si="2"/>
        <v>3.7837837837837838</v>
      </c>
      <c r="AR224" s="55">
        <f t="shared" si="2"/>
        <v>3.7972972972972974</v>
      </c>
      <c r="AS224" s="55">
        <f t="shared" ref="AS224:AZ224" si="3">AVERAGE(AS2:AS223)</f>
        <v>3.7837837837837838</v>
      </c>
      <c r="AT224" s="55">
        <f t="shared" si="3"/>
        <v>4.0720720720720722</v>
      </c>
      <c r="AU224" s="55">
        <f t="shared" si="3"/>
        <v>4.0810810810810807</v>
      </c>
      <c r="AV224" s="55">
        <f t="shared" si="3"/>
        <v>4.1351351351351351</v>
      </c>
      <c r="AW224" s="55">
        <f t="shared" si="3"/>
        <v>4.1486486486486482</v>
      </c>
      <c r="AX224" s="55">
        <f t="shared" si="3"/>
        <v>3.0495495495495497</v>
      </c>
      <c r="AY224" s="55">
        <f t="shared" si="3"/>
        <v>3.7477477477477477</v>
      </c>
      <c r="AZ224" s="55">
        <f t="shared" si="3"/>
        <v>3.7837837837837838</v>
      </c>
      <c r="BA224" s="113">
        <f>AVERAGE(O2:AZ223)</f>
        <v>3.832518735744542</v>
      </c>
      <c r="BB224" s="113"/>
    </row>
    <row r="225" spans="3:54">
      <c r="D225" s="57"/>
      <c r="E225" s="57"/>
      <c r="F225" s="55">
        <f>STDEV(F2:F223)</f>
        <v>0.48118994269989229</v>
      </c>
      <c r="G225" s="55">
        <f t="shared" ref="G225:AZ225" si="4">STDEV(G2:G223)</f>
        <v>0.27357645155253191</v>
      </c>
      <c r="H225" s="55">
        <f t="shared" si="4"/>
        <v>0.49449705030730662</v>
      </c>
      <c r="I225" s="55">
        <f t="shared" si="4"/>
        <v>0.38140398321225599</v>
      </c>
      <c r="J225" s="55">
        <f t="shared" si="4"/>
        <v>0.14871070928501259</v>
      </c>
      <c r="K225" s="55">
        <f t="shared" si="4"/>
        <v>0.25156961098197478</v>
      </c>
      <c r="L225" s="55">
        <f t="shared" si="4"/>
        <v>0.18680102550552888</v>
      </c>
      <c r="M225" s="55">
        <f t="shared" si="4"/>
        <v>0.22663534758582007</v>
      </c>
      <c r="N225" s="55">
        <f t="shared" si="4"/>
        <v>0.14871070928501259</v>
      </c>
      <c r="O225" s="55">
        <f t="shared" si="4"/>
        <v>0.67732300918133437</v>
      </c>
      <c r="P225" s="55">
        <f t="shared" si="4"/>
        <v>0.72931365971806417</v>
      </c>
      <c r="Q225" s="55">
        <f t="shared" si="4"/>
        <v>0.70700588638761364</v>
      </c>
      <c r="R225" s="55">
        <f t="shared" si="4"/>
        <v>0.61921983734584884</v>
      </c>
      <c r="S225" s="55">
        <f t="shared" si="4"/>
        <v>0.69685726259656167</v>
      </c>
      <c r="T225" s="55">
        <f t="shared" si="4"/>
        <v>0.81669626216840463</v>
      </c>
      <c r="U225" s="55">
        <f t="shared" si="4"/>
        <v>1.1656718739055372</v>
      </c>
      <c r="V225" s="55">
        <f t="shared" si="4"/>
        <v>0.79974925751324832</v>
      </c>
      <c r="W225" s="55">
        <f t="shared" si="4"/>
        <v>0.62173282853740519</v>
      </c>
      <c r="X225" s="55">
        <f t="shared" si="4"/>
        <v>0.61166890122604745</v>
      </c>
      <c r="Y225" s="55">
        <f t="shared" si="4"/>
        <v>1.2342339054382412</v>
      </c>
      <c r="Z225" s="55">
        <f t="shared" si="4"/>
        <v>1.2247448713915889</v>
      </c>
      <c r="AA225" s="55">
        <f t="shared" si="4"/>
        <v>0.7371114795832</v>
      </c>
      <c r="AB225" s="55">
        <f t="shared" si="4"/>
        <v>0.55377492419453889</v>
      </c>
      <c r="AC225" s="55">
        <f t="shared" si="4"/>
        <v>0.5066228051190208</v>
      </c>
      <c r="AD225" s="55">
        <f t="shared" si="4"/>
        <v>0.50990195135927885</v>
      </c>
      <c r="AE225" s="55">
        <f t="shared" si="4"/>
        <v>1.2207108303408312</v>
      </c>
      <c r="AF225" s="55">
        <f t="shared" si="4"/>
        <v>1.2084520196870439</v>
      </c>
      <c r="AG225" s="55">
        <f t="shared" si="4"/>
        <v>1.2260672075210415</v>
      </c>
      <c r="AH225" s="55">
        <f t="shared" si="4"/>
        <v>1.1531203379442971</v>
      </c>
      <c r="AI225" s="55">
        <f t="shared" si="4"/>
        <v>0.70472243119429923</v>
      </c>
      <c r="AJ225" s="55">
        <f t="shared" si="4"/>
        <v>0.56074324756587279</v>
      </c>
      <c r="AK225" s="55">
        <f t="shared" si="4"/>
        <v>0.5805603190290729</v>
      </c>
      <c r="AL225" s="55">
        <f t="shared" si="4"/>
        <v>0.55461266035825929</v>
      </c>
      <c r="AM225" s="55">
        <f t="shared" si="4"/>
        <v>0.60583112219654311</v>
      </c>
      <c r="AN225" s="55">
        <f t="shared" si="4"/>
        <v>0.73568819033749744</v>
      </c>
      <c r="AO225" s="55">
        <f t="shared" si="4"/>
        <v>0.74499522377129168</v>
      </c>
      <c r="AP225" s="55">
        <f t="shared" si="4"/>
        <v>0.62690903481600591</v>
      </c>
      <c r="AQ225" s="55">
        <f t="shared" si="4"/>
        <v>0.62966493144345492</v>
      </c>
      <c r="AR225" s="55">
        <f t="shared" si="4"/>
        <v>0.6011993231420909</v>
      </c>
      <c r="AS225" s="55">
        <f t="shared" si="4"/>
        <v>0.62966493144345492</v>
      </c>
      <c r="AT225" s="55">
        <f t="shared" si="4"/>
        <v>0.60483289957728947</v>
      </c>
      <c r="AU225" s="55">
        <f t="shared" si="4"/>
        <v>0.66774605863754422</v>
      </c>
      <c r="AV225" s="55">
        <f t="shared" si="4"/>
        <v>0.59388263822973064</v>
      </c>
      <c r="AW225" s="55">
        <f t="shared" si="4"/>
        <v>0.63848872256627942</v>
      </c>
      <c r="AX225" s="55">
        <f t="shared" si="4"/>
        <v>1.1143956318249664</v>
      </c>
      <c r="AY225" s="55">
        <f t="shared" si="4"/>
        <v>0.85583933524645006</v>
      </c>
      <c r="AZ225" s="55">
        <f t="shared" si="4"/>
        <v>0.92139384286660841</v>
      </c>
      <c r="BA225" s="113">
        <f>STDEVA(O2:AZ223)</f>
        <v>1.0126967516621226</v>
      </c>
      <c r="BB225" s="113"/>
    </row>
    <row r="226" spans="3:54">
      <c r="D226" s="57" t="s">
        <v>8</v>
      </c>
      <c r="E226" s="57">
        <f>COUNTIF(D2:D192,"นิสิตระดับปริญญาโท")</f>
        <v>81</v>
      </c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5">
        <f>STDEV(O2:Q223)</f>
        <v>0.71287403683955264</v>
      </c>
      <c r="R226" s="56"/>
      <c r="S226" s="55">
        <f>STDEVA(R2:S223)</f>
        <v>0.65875076895623541</v>
      </c>
      <c r="T226" s="56"/>
      <c r="U226" s="56"/>
      <c r="V226" s="56"/>
      <c r="W226" s="56"/>
      <c r="X226" s="55">
        <f>STDEVA(T2:X223)</f>
        <v>0.89077405654208819</v>
      </c>
      <c r="Y226" s="56"/>
      <c r="Z226" s="56"/>
      <c r="AA226" s="56"/>
      <c r="AB226" s="55">
        <f>STDEVA(Z2:AB32)</f>
        <v>0.94953758304851843</v>
      </c>
      <c r="AC226" s="56"/>
      <c r="AD226" s="55">
        <f>STDEVA(AB2:AD32)</f>
        <v>0.61012478416488847</v>
      </c>
      <c r="AG226" s="55">
        <f>STDEVA(AE2:AG223)</f>
        <v>1.216878929130893</v>
      </c>
      <c r="AK226" s="110">
        <f>STDEVA(AH2:AK223)</f>
        <v>0.91018444400842902</v>
      </c>
      <c r="AL226" s="112"/>
      <c r="AP226" s="112">
        <f>STDEVA(AL2:AP223)</f>
        <v>0.66186241055605621</v>
      </c>
      <c r="AQ226" s="121"/>
      <c r="AR226" s="121"/>
      <c r="AS226" s="121"/>
      <c r="AT226" s="121"/>
      <c r="AU226" s="121"/>
      <c r="AV226" s="121"/>
      <c r="AW226" s="55">
        <f>STDEVA(AQ2:AW223)</f>
        <v>0.64333433116658312</v>
      </c>
      <c r="AZ226" s="55">
        <f>STDEVA(AX2:AZ223)</f>
        <v>1.0259882553033055</v>
      </c>
    </row>
    <row r="227" spans="3:54">
      <c r="D227" s="57" t="s">
        <v>54</v>
      </c>
      <c r="E227" s="57">
        <f>COUNTIF(D2:D223,"นิสิตระดับปริญญาเอก")</f>
        <v>32</v>
      </c>
      <c r="O227" s="8"/>
      <c r="P227" s="8"/>
      <c r="Q227" s="81">
        <f>AVERAGE(O2:Q223)</f>
        <v>4.3243243243243246</v>
      </c>
      <c r="R227" s="82"/>
      <c r="S227" s="81">
        <f>AVERAGE(R2:S223)</f>
        <v>4.4211711711711708</v>
      </c>
      <c r="T227" s="83"/>
      <c r="U227" s="83"/>
      <c r="V227" s="83"/>
      <c r="W227" s="83"/>
      <c r="X227" s="81">
        <f>AVERAGE(T2:X223)</f>
        <v>3.9945945945945946</v>
      </c>
      <c r="Y227" s="84"/>
      <c r="Z227" s="84"/>
      <c r="AA227" s="84"/>
      <c r="AB227" s="85">
        <f>AVERAGE(Z2:AB32)</f>
        <v>3.52</v>
      </c>
      <c r="AC227" s="86"/>
      <c r="AD227" s="87">
        <f>AVERAGE(AB2:AD32)</f>
        <v>4.293333333333333</v>
      </c>
      <c r="AE227" s="106"/>
      <c r="AF227" s="106"/>
      <c r="AG227" s="81">
        <f>AVERAGE(AE2:AG223)</f>
        <v>2.4069069069069071</v>
      </c>
      <c r="AH227" s="111"/>
      <c r="AI227" s="111"/>
      <c r="AJ227" s="111"/>
      <c r="AK227" s="81">
        <f>AVERAGE(AH2:AK223)</f>
        <v>3.8979591836734695</v>
      </c>
      <c r="AL227" s="89"/>
      <c r="AM227" s="88"/>
      <c r="AN227" s="88"/>
      <c r="AO227" s="88"/>
      <c r="AP227" s="89">
        <f>AVERAGE(AL2:AP223)</f>
        <v>4.1551020408163266</v>
      </c>
      <c r="AQ227" s="122"/>
      <c r="AR227" s="122"/>
      <c r="AS227" s="122"/>
      <c r="AT227" s="122"/>
      <c r="AU227" s="122"/>
      <c r="AV227" s="122"/>
      <c r="AW227" s="118">
        <f>AVERAGE(AQ2:AW223)</f>
        <v>3.9716859716859716</v>
      </c>
      <c r="AZ227" s="81">
        <f>AVERAGE(AX2:AZ223)</f>
        <v>3.5270270270270272</v>
      </c>
    </row>
    <row r="228" spans="3:54" ht="37.5">
      <c r="D228" s="57" t="s">
        <v>83</v>
      </c>
      <c r="E228" s="136">
        <f>COUNTIF(D2:D223,"เจ้าหน้าที่ผู้ปฏิบัติงานดูแลบัณฑิตศึกษา")</f>
        <v>24</v>
      </c>
      <c r="O228" s="8"/>
      <c r="P228" s="8"/>
      <c r="Q228" s="81"/>
      <c r="R228" s="82"/>
      <c r="S228" s="81"/>
      <c r="T228" s="83"/>
      <c r="U228" s="83"/>
      <c r="V228" s="83"/>
      <c r="W228" s="83"/>
      <c r="X228" s="81"/>
      <c r="Y228" s="84"/>
      <c r="Z228" s="84"/>
      <c r="AA228" s="84"/>
      <c r="AB228" s="85"/>
      <c r="AC228" s="86"/>
      <c r="AD228" s="87"/>
      <c r="AE228" s="106"/>
      <c r="AF228" s="106"/>
      <c r="AG228" s="107"/>
      <c r="AH228" s="111"/>
      <c r="AI228" s="111"/>
      <c r="AJ228" s="111"/>
      <c r="AK228" s="81"/>
      <c r="AL228" s="89"/>
      <c r="AM228" s="88"/>
      <c r="AN228" s="88"/>
      <c r="AO228" s="88"/>
      <c r="AP228" s="89"/>
      <c r="AQ228" s="122"/>
      <c r="AR228" s="122"/>
      <c r="AS228" s="122"/>
      <c r="AT228" s="122"/>
      <c r="AU228" s="122"/>
      <c r="AV228" s="122"/>
      <c r="AW228" s="118"/>
      <c r="AZ228" s="81"/>
    </row>
    <row r="229" spans="3:54">
      <c r="D229" s="57" t="s">
        <v>72</v>
      </c>
      <c r="E229" s="57">
        <f>COUNTIF(D2:D223,"เจ้าหน้าที่สำนักหอสมุด")</f>
        <v>4</v>
      </c>
      <c r="O229" s="8"/>
      <c r="P229" s="8"/>
      <c r="Q229" s="81"/>
      <c r="R229" s="82"/>
      <c r="S229" s="81"/>
      <c r="T229" s="83"/>
      <c r="U229" s="83"/>
      <c r="V229" s="83"/>
      <c r="W229" s="83"/>
      <c r="X229" s="81"/>
      <c r="Y229" s="84"/>
      <c r="Z229" s="84"/>
      <c r="AA229" s="84"/>
      <c r="AB229" s="85"/>
      <c r="AC229" s="86"/>
      <c r="AD229" s="87"/>
      <c r="AE229" s="106"/>
      <c r="AF229" s="106"/>
      <c r="AG229" s="107"/>
      <c r="AH229" s="111"/>
      <c r="AI229" s="111"/>
      <c r="AJ229" s="111"/>
      <c r="AK229" s="81"/>
      <c r="AL229" s="89"/>
      <c r="AM229" s="88"/>
      <c r="AN229" s="88"/>
      <c r="AO229" s="88"/>
      <c r="AP229" s="89"/>
      <c r="AQ229" s="122"/>
      <c r="AR229" s="122"/>
      <c r="AS229" s="122"/>
      <c r="AT229" s="122"/>
      <c r="AU229" s="122"/>
      <c r="AV229" s="122"/>
      <c r="AW229" s="118"/>
      <c r="AZ229" s="81"/>
    </row>
    <row r="230" spans="3:54">
      <c r="D230" s="57"/>
      <c r="E230" s="57"/>
      <c r="F230" s="160">
        <f t="shared" ref="F230:N230" si="5">COUNTIF(F183:F228,1)</f>
        <v>6</v>
      </c>
      <c r="G230" s="160">
        <f t="shared" si="5"/>
        <v>0</v>
      </c>
      <c r="H230" s="160">
        <f t="shared" si="5"/>
        <v>28</v>
      </c>
      <c r="I230" s="160">
        <f t="shared" si="5"/>
        <v>2</v>
      </c>
      <c r="J230" s="160">
        <f t="shared" si="5"/>
        <v>0</v>
      </c>
      <c r="K230" s="160">
        <f t="shared" si="5"/>
        <v>0</v>
      </c>
      <c r="L230" s="160">
        <f t="shared" si="5"/>
        <v>4</v>
      </c>
      <c r="M230" s="160">
        <f t="shared" si="5"/>
        <v>8</v>
      </c>
      <c r="N230" s="160">
        <f t="shared" si="5"/>
        <v>5</v>
      </c>
      <c r="O230" s="161">
        <f t="shared" ref="O230:AZ230" si="6">AVERAGE(O183:O228)</f>
        <v>4.4222046624804365</v>
      </c>
      <c r="P230" s="161">
        <f t="shared" si="6"/>
        <v>4.1632000453024736</v>
      </c>
      <c r="Q230" s="161">
        <f t="shared" si="6"/>
        <v>3.9322535878835265</v>
      </c>
      <c r="R230" s="161">
        <f t="shared" si="6"/>
        <v>4.3967595646229602</v>
      </c>
      <c r="S230" s="161">
        <f t="shared" si="6"/>
        <v>4.2928373356361078</v>
      </c>
      <c r="T230" s="161">
        <f t="shared" si="6"/>
        <v>3.8819721946575929</v>
      </c>
      <c r="U230" s="161">
        <f t="shared" si="6"/>
        <v>2.5700585749012181</v>
      </c>
      <c r="V230" s="161">
        <f t="shared" si="6"/>
        <v>3.8803210072457515</v>
      </c>
      <c r="W230" s="161">
        <f t="shared" si="6"/>
        <v>3.9024748258888859</v>
      </c>
      <c r="X230" s="161">
        <f t="shared" si="6"/>
        <v>4.0839181518142667</v>
      </c>
      <c r="Y230" s="161">
        <f t="shared" si="6"/>
        <v>1.9971169527191206</v>
      </c>
      <c r="Z230" s="161">
        <f t="shared" si="6"/>
        <v>2.1123724356957947</v>
      </c>
      <c r="AA230" s="161">
        <f t="shared" si="6"/>
        <v>2.2285557397916</v>
      </c>
      <c r="AB230" s="161">
        <f t="shared" si="6"/>
        <v>2.2158281268107642</v>
      </c>
      <c r="AC230" s="161">
        <f t="shared" si="6"/>
        <v>2.53331140255951</v>
      </c>
      <c r="AD230" s="161">
        <f t="shared" si="6"/>
        <v>2.4733400172143751</v>
      </c>
      <c r="AE230" s="161">
        <f t="shared" si="6"/>
        <v>2.0842235286335291</v>
      </c>
      <c r="AF230" s="161">
        <f t="shared" si="6"/>
        <v>2.1313928711890346</v>
      </c>
      <c r="AG230" s="161">
        <f t="shared" si="6"/>
        <v>2.0495162538208271</v>
      </c>
      <c r="AH230" s="161">
        <f t="shared" si="6"/>
        <v>2.1275805771354137</v>
      </c>
      <c r="AI230" s="161">
        <f t="shared" si="6"/>
        <v>2.3982795829440886</v>
      </c>
      <c r="AJ230" s="161">
        <f t="shared" si="6"/>
        <v>2.3875144809257938</v>
      </c>
      <c r="AK230" s="161">
        <f t="shared" si="6"/>
        <v>2.3930943540246816</v>
      </c>
      <c r="AL230" s="161">
        <f t="shared" si="6"/>
        <v>2.2977144934444356</v>
      </c>
      <c r="AM230" s="161">
        <f t="shared" si="6"/>
        <v>2.4202624998737816</v>
      </c>
      <c r="AN230" s="161">
        <f t="shared" si="6"/>
        <v>2.4749869523116059</v>
      </c>
      <c r="AO230" s="161">
        <f t="shared" si="6"/>
        <v>2.3929057751509517</v>
      </c>
      <c r="AP230" s="161">
        <f t="shared" si="6"/>
        <v>2.4221928613430155</v>
      </c>
      <c r="AQ230" s="161">
        <f t="shared" si="6"/>
        <v>3.4979871794238888</v>
      </c>
      <c r="AR230" s="161">
        <f t="shared" si="6"/>
        <v>3.5906627121032413</v>
      </c>
      <c r="AS230" s="161">
        <f t="shared" si="6"/>
        <v>3.5444988073308656</v>
      </c>
      <c r="AT230" s="161">
        <f t="shared" si="6"/>
        <v>3.9459745342244044</v>
      </c>
      <c r="AU230" s="161">
        <f t="shared" si="6"/>
        <v>3.7150890032492705</v>
      </c>
      <c r="AV230" s="161">
        <f t="shared" si="6"/>
        <v>3.9936980877526711</v>
      </c>
      <c r="AW230" s="161">
        <f t="shared" si="6"/>
        <v>3.8978257260903888</v>
      </c>
      <c r="AX230" s="161">
        <f t="shared" si="6"/>
        <v>2.2828824460784771</v>
      </c>
      <c r="AY230" s="161">
        <f t="shared" si="6"/>
        <v>3.3861299321626559</v>
      </c>
      <c r="AZ230" s="161">
        <f t="shared" si="6"/>
        <v>3.1612931757551275</v>
      </c>
      <c r="BA230" s="162">
        <f>AVERAGE(AH199:AZ228)</f>
        <v>3.358336703946236</v>
      </c>
    </row>
    <row r="231" spans="3:54">
      <c r="D231" s="57"/>
      <c r="E231" s="57"/>
      <c r="F231" s="163">
        <f t="shared" ref="F231:N231" si="7">STDEV(F183:F228)</f>
        <v>12.181466601095611</v>
      </c>
      <c r="G231" s="163">
        <f t="shared" si="7"/>
        <v>2.7442978937456095</v>
      </c>
      <c r="H231" s="163">
        <f t="shared" si="7"/>
        <v>19.574275699092009</v>
      </c>
      <c r="I231" s="163">
        <f t="shared" si="7"/>
        <v>5.9428262761090442</v>
      </c>
      <c r="J231" s="163">
        <f t="shared" si="7"/>
        <v>0.76229011695208682</v>
      </c>
      <c r="K231" s="163">
        <f t="shared" si="7"/>
        <v>2.286886756990806</v>
      </c>
      <c r="L231" s="163">
        <f t="shared" si="7"/>
        <v>1.2400171357636329</v>
      </c>
      <c r="M231" s="163">
        <f t="shared" si="7"/>
        <v>1.8422102403049903</v>
      </c>
      <c r="N231" s="163">
        <f t="shared" si="7"/>
        <v>0.81103771576511541</v>
      </c>
      <c r="O231" s="161">
        <f>AVERAGE(O183:O229)</f>
        <v>4.4222046624804365</v>
      </c>
      <c r="P231" s="161">
        <f t="shared" ref="P231:AZ231" si="8">AVERAGE(P183:P229)</f>
        <v>4.1632000453024736</v>
      </c>
      <c r="Q231" s="161">
        <f t="shared" si="8"/>
        <v>3.9322535878835265</v>
      </c>
      <c r="R231" s="161">
        <f t="shared" si="8"/>
        <v>4.3967595646229602</v>
      </c>
      <c r="S231" s="161">
        <f t="shared" si="8"/>
        <v>4.2928373356361078</v>
      </c>
      <c r="T231" s="161">
        <f t="shared" si="8"/>
        <v>3.8819721946575929</v>
      </c>
      <c r="U231" s="161">
        <f t="shared" si="8"/>
        <v>2.5700585749012181</v>
      </c>
      <c r="V231" s="161">
        <f t="shared" si="8"/>
        <v>3.8803210072457515</v>
      </c>
      <c r="W231" s="161">
        <f t="shared" si="8"/>
        <v>3.9024748258888859</v>
      </c>
      <c r="X231" s="161">
        <f t="shared" si="8"/>
        <v>4.0839181518142667</v>
      </c>
      <c r="Y231" s="161">
        <f t="shared" si="8"/>
        <v>1.9971169527191206</v>
      </c>
      <c r="Z231" s="161">
        <f t="shared" si="8"/>
        <v>2.1123724356957947</v>
      </c>
      <c r="AA231" s="161">
        <f t="shared" si="8"/>
        <v>2.2285557397916</v>
      </c>
      <c r="AB231" s="161">
        <f t="shared" si="8"/>
        <v>2.2158281268107642</v>
      </c>
      <c r="AC231" s="161">
        <f t="shared" si="8"/>
        <v>2.53331140255951</v>
      </c>
      <c r="AD231" s="161">
        <f t="shared" si="8"/>
        <v>2.4733400172143751</v>
      </c>
      <c r="AE231" s="161">
        <f t="shared" si="8"/>
        <v>2.0842235286335291</v>
      </c>
      <c r="AF231" s="161">
        <f t="shared" si="8"/>
        <v>2.1313928711890346</v>
      </c>
      <c r="AG231" s="161">
        <f t="shared" si="8"/>
        <v>2.0495162538208271</v>
      </c>
      <c r="AH231" s="161">
        <f t="shared" si="8"/>
        <v>2.1275805771354137</v>
      </c>
      <c r="AI231" s="161">
        <f t="shared" si="8"/>
        <v>2.3982795829440886</v>
      </c>
      <c r="AJ231" s="161">
        <f t="shared" si="8"/>
        <v>2.3875144809257938</v>
      </c>
      <c r="AK231" s="161">
        <f t="shared" si="8"/>
        <v>2.3930943540246816</v>
      </c>
      <c r="AL231" s="161">
        <f t="shared" si="8"/>
        <v>2.2977144934444356</v>
      </c>
      <c r="AM231" s="161">
        <f t="shared" si="8"/>
        <v>2.4202624998737816</v>
      </c>
      <c r="AN231" s="161">
        <f t="shared" si="8"/>
        <v>2.4749869523116059</v>
      </c>
      <c r="AO231" s="161">
        <f t="shared" si="8"/>
        <v>2.3929057751509517</v>
      </c>
      <c r="AP231" s="161">
        <f t="shared" si="8"/>
        <v>2.4221928613430155</v>
      </c>
      <c r="AQ231" s="161">
        <f t="shared" si="8"/>
        <v>3.4979871794238888</v>
      </c>
      <c r="AR231" s="161">
        <f t="shared" si="8"/>
        <v>3.5906627121032413</v>
      </c>
      <c r="AS231" s="161">
        <f t="shared" si="8"/>
        <v>3.5444988073308656</v>
      </c>
      <c r="AT231" s="161">
        <f t="shared" si="8"/>
        <v>3.9459745342244044</v>
      </c>
      <c r="AU231" s="161">
        <f t="shared" si="8"/>
        <v>3.7150890032492705</v>
      </c>
      <c r="AV231" s="161">
        <f t="shared" si="8"/>
        <v>3.9936980877526711</v>
      </c>
      <c r="AW231" s="161">
        <f t="shared" si="8"/>
        <v>3.8978257260903888</v>
      </c>
      <c r="AX231" s="161">
        <f t="shared" si="8"/>
        <v>2.2828824460784771</v>
      </c>
      <c r="AY231" s="161">
        <f t="shared" si="8"/>
        <v>3.3861299321626559</v>
      </c>
      <c r="AZ231" s="161">
        <f t="shared" si="8"/>
        <v>3.1612931757551275</v>
      </c>
      <c r="BA231" s="162">
        <f>STDEVA(AH199:AZ228)</f>
        <v>1.1621790772545912</v>
      </c>
    </row>
    <row r="232" spans="3:54">
      <c r="D232" s="57"/>
      <c r="E232" s="57"/>
      <c r="O232" s="8"/>
      <c r="P232" s="8"/>
      <c r="Q232" s="161">
        <f>STDEVA(O183:Q228)</f>
        <v>0.94506587059581026</v>
      </c>
      <c r="R232" s="9"/>
      <c r="S232" s="161">
        <f>STDEVA(Q183:S228)</f>
        <v>0.97807774640682243</v>
      </c>
      <c r="T232" s="10"/>
      <c r="U232" s="10"/>
      <c r="V232" s="10"/>
      <c r="W232" s="10"/>
      <c r="X232" s="161">
        <f>STDEVA(V183:X228)</f>
        <v>0.90162736731153659</v>
      </c>
      <c r="Y232" s="11"/>
      <c r="Z232" s="11"/>
      <c r="AA232" s="11"/>
      <c r="AB232" s="11"/>
      <c r="AC232" s="12"/>
      <c r="AD232" s="12"/>
      <c r="AG232" s="161">
        <f>STDEVA(AE183:AG228)</f>
        <v>0.94909240110549076</v>
      </c>
      <c r="AW232" s="161">
        <f>STDEVA(AU183:AW228)</f>
        <v>0.98871667750159042</v>
      </c>
      <c r="AZ232" s="161">
        <f>STDEVA(AX183:AZ228)</f>
        <v>1.1716280897016826</v>
      </c>
    </row>
    <row r="233" spans="3:54">
      <c r="E233" s="1"/>
      <c r="O233" s="8"/>
      <c r="P233" s="8"/>
      <c r="Q233" s="8"/>
      <c r="R233" s="9"/>
      <c r="S233" s="9"/>
      <c r="T233" s="10"/>
      <c r="U233" s="10"/>
      <c r="V233" s="10"/>
      <c r="W233" s="10"/>
      <c r="X233" s="10"/>
      <c r="Y233" s="11"/>
      <c r="Z233" s="11"/>
      <c r="AA233" s="11"/>
      <c r="AB233" s="11"/>
      <c r="AC233" s="12"/>
      <c r="AD233" s="12"/>
    </row>
    <row r="234" spans="3:54">
      <c r="O234" s="8"/>
      <c r="P234" s="8"/>
      <c r="Q234" s="8"/>
      <c r="R234" s="9"/>
      <c r="S234" s="9"/>
      <c r="T234" s="10"/>
      <c r="U234" s="10"/>
      <c r="V234" s="10"/>
      <c r="W234" s="10"/>
      <c r="X234" s="10"/>
      <c r="Y234" s="11"/>
      <c r="Z234" s="11"/>
      <c r="AA234" s="11"/>
      <c r="AB234" s="11"/>
      <c r="AC234" s="12"/>
      <c r="AD234" s="12"/>
    </row>
    <row r="235" spans="3:54">
      <c r="O235" s="8"/>
      <c r="P235" s="8"/>
      <c r="Q235" s="8"/>
      <c r="R235" s="9"/>
      <c r="S235" s="9"/>
      <c r="T235" s="10"/>
      <c r="U235" s="10"/>
      <c r="V235" s="10"/>
      <c r="W235" s="10"/>
      <c r="X235" s="10"/>
      <c r="Y235" s="11"/>
      <c r="Z235" s="11"/>
      <c r="AA235" s="11"/>
      <c r="AB235" s="11"/>
      <c r="AC235" s="12"/>
      <c r="AD235" s="12"/>
    </row>
    <row r="236" spans="3:54">
      <c r="C236" s="7" t="s">
        <v>115</v>
      </c>
      <c r="D236" s="57" t="s">
        <v>71</v>
      </c>
      <c r="E236" s="57">
        <f>COUNTIF(E2:E223,"สหเวชศาสตร์")</f>
        <v>27</v>
      </c>
      <c r="O236" s="8"/>
      <c r="P236" s="8"/>
      <c r="Q236" s="8"/>
      <c r="R236" s="9"/>
      <c r="S236" s="9"/>
      <c r="T236" s="10"/>
      <c r="U236" s="10"/>
      <c r="V236" s="10"/>
      <c r="W236" s="10"/>
      <c r="X236" s="10"/>
      <c r="Y236" s="11"/>
      <c r="Z236" s="11"/>
      <c r="AA236" s="11"/>
      <c r="AB236" s="11"/>
      <c r="AC236" s="12"/>
      <c r="AD236" s="12"/>
    </row>
    <row r="237" spans="3:54" ht="37.5">
      <c r="D237" s="136" t="s">
        <v>83</v>
      </c>
      <c r="E237" s="57">
        <f>COUNTIF(D37:D223,"เจ้าหน้าที่ผู้ปฏิบัติงานดูแลบัณฑิตศึกษา")</f>
        <v>24</v>
      </c>
      <c r="O237" s="8"/>
      <c r="P237" s="8"/>
      <c r="Q237" s="8"/>
      <c r="R237" s="9"/>
      <c r="S237" s="9"/>
      <c r="T237" s="10"/>
      <c r="U237" s="10"/>
      <c r="V237" s="10"/>
      <c r="W237" s="10"/>
      <c r="X237" s="10"/>
      <c r="Y237" s="11"/>
      <c r="Z237" s="11"/>
      <c r="AA237" s="11"/>
      <c r="AB237" s="11"/>
      <c r="AC237" s="12"/>
      <c r="AD237" s="12"/>
    </row>
    <row r="238" spans="3:54">
      <c r="D238" s="57" t="s">
        <v>107</v>
      </c>
      <c r="E238" s="57">
        <f>COUNTIF(E4:E225,"เจ้าหน้าที่บัณฑิตวิทยาลัย")</f>
        <v>2</v>
      </c>
      <c r="O238" s="8"/>
      <c r="P238" s="8"/>
      <c r="Q238" s="8"/>
      <c r="R238" s="9"/>
      <c r="S238" s="9"/>
      <c r="T238" s="10"/>
      <c r="U238" s="10"/>
      <c r="V238" s="10"/>
      <c r="W238" s="10"/>
      <c r="X238" s="10"/>
      <c r="Y238" s="11"/>
      <c r="Z238" s="11"/>
      <c r="AA238" s="11"/>
      <c r="AB238" s="11"/>
      <c r="AC238" s="12"/>
      <c r="AD238" s="12"/>
    </row>
    <row r="239" spans="3:54" ht="19.5" customHeight="1">
      <c r="D239" s="57" t="s">
        <v>8</v>
      </c>
      <c r="E239" s="57">
        <f>COUNTIF(D37:D223,"นิสิตระดับปริญญาโท")</f>
        <v>57</v>
      </c>
      <c r="O239" s="8"/>
      <c r="P239" s="8"/>
      <c r="Q239" s="8"/>
      <c r="R239" s="9"/>
      <c r="S239" s="9"/>
      <c r="T239" s="10"/>
      <c r="U239" s="10"/>
      <c r="V239" s="10"/>
      <c r="W239" s="10"/>
      <c r="X239" s="10"/>
      <c r="Y239" s="11"/>
      <c r="Z239" s="11"/>
      <c r="AA239" s="11"/>
      <c r="AB239" s="11"/>
      <c r="AC239" s="12"/>
      <c r="AD239" s="12"/>
    </row>
    <row r="240" spans="3:54">
      <c r="D240" s="57" t="s">
        <v>72</v>
      </c>
      <c r="E240" s="57">
        <f>COUNTIF(D37:D223,"เจ้าหน้าที่สำนักหอสมุด")</f>
        <v>4</v>
      </c>
      <c r="O240" s="8"/>
      <c r="P240" s="8"/>
      <c r="Q240" s="8"/>
      <c r="R240" s="9"/>
      <c r="S240" s="9"/>
      <c r="T240" s="10"/>
      <c r="U240" s="10"/>
      <c r="V240" s="10"/>
      <c r="W240" s="10"/>
      <c r="X240" s="10"/>
      <c r="Y240" s="11"/>
      <c r="Z240" s="11"/>
      <c r="AA240" s="11"/>
      <c r="AB240" s="11"/>
      <c r="AC240" s="12"/>
      <c r="AD240" s="12"/>
    </row>
    <row r="241" spans="3:30">
      <c r="D241" s="57" t="s">
        <v>65</v>
      </c>
      <c r="E241" s="57">
        <f>COUNTIF(D38:D224,"ไม่ระบุ")</f>
        <v>3</v>
      </c>
      <c r="O241" s="8"/>
      <c r="P241" s="8"/>
      <c r="Q241" s="8"/>
      <c r="R241" s="9"/>
      <c r="S241" s="9"/>
      <c r="T241" s="10"/>
      <c r="U241" s="10"/>
      <c r="V241" s="10"/>
      <c r="W241" s="10"/>
      <c r="X241" s="10"/>
      <c r="Y241" s="11"/>
      <c r="Z241" s="11"/>
      <c r="AA241" s="11"/>
      <c r="AB241" s="11"/>
      <c r="AC241" s="12"/>
      <c r="AD241" s="12"/>
    </row>
    <row r="242" spans="3:30">
      <c r="D242" s="157"/>
      <c r="E242" s="57">
        <f>SUBTOTAL(9,E236:E241)</f>
        <v>117</v>
      </c>
      <c r="O242" s="8"/>
      <c r="P242" s="8"/>
      <c r="Q242" s="8"/>
      <c r="R242" s="9"/>
      <c r="S242" s="9"/>
      <c r="T242" s="10"/>
      <c r="U242" s="10"/>
      <c r="V242" s="10"/>
      <c r="W242" s="10"/>
      <c r="X242" s="10"/>
      <c r="Y242" s="11"/>
      <c r="Z242" s="11"/>
      <c r="AA242" s="11"/>
      <c r="AB242" s="11"/>
      <c r="AC242" s="12"/>
      <c r="AD242" s="12"/>
    </row>
    <row r="243" spans="3:30">
      <c r="D243" s="57"/>
      <c r="E243" s="57"/>
      <c r="O243" s="8"/>
      <c r="P243" s="8"/>
      <c r="Q243" s="8"/>
      <c r="R243" s="9"/>
      <c r="S243" s="9"/>
      <c r="T243" s="10"/>
      <c r="U243" s="10"/>
      <c r="V243" s="10"/>
      <c r="W243" s="10"/>
      <c r="X243" s="10"/>
      <c r="Y243" s="11"/>
      <c r="Z243" s="11"/>
      <c r="AA243" s="11"/>
      <c r="AB243" s="11"/>
      <c r="AC243" s="12"/>
      <c r="AD243" s="12"/>
    </row>
    <row r="244" spans="3:30" ht="37.5">
      <c r="C244" s="7" t="s">
        <v>115</v>
      </c>
      <c r="D244" s="57" t="s">
        <v>116</v>
      </c>
      <c r="E244" s="57">
        <f>COUNTIF(E37:E223,"เกษตรศาสตร์ทรัพยากรธรรมชาติและสิ่งแวดล้อม")</f>
        <v>3</v>
      </c>
      <c r="O244" s="8"/>
      <c r="P244" s="8"/>
      <c r="Q244" s="8"/>
      <c r="R244" s="9"/>
      <c r="S244" s="9"/>
      <c r="T244" s="10"/>
      <c r="U244" s="10"/>
      <c r="V244" s="10"/>
      <c r="W244" s="10"/>
      <c r="X244" s="10"/>
      <c r="Y244" s="11"/>
      <c r="Z244" s="11"/>
      <c r="AA244" s="11"/>
      <c r="AB244" s="11"/>
      <c r="AC244" s="12"/>
      <c r="AD244" s="12"/>
    </row>
    <row r="245" spans="3:30">
      <c r="D245" s="57" t="s">
        <v>107</v>
      </c>
      <c r="E245" s="57">
        <f>COUNTIF(E37:E222,"เจ้าหน้าที่บัณฑิตวิทยาลัย")</f>
        <v>2</v>
      </c>
      <c r="O245" s="8"/>
      <c r="P245" s="8"/>
      <c r="Q245" s="8"/>
      <c r="R245" s="9"/>
      <c r="S245" s="9"/>
      <c r="T245" s="10"/>
      <c r="U245" s="10"/>
      <c r="V245" s="10"/>
      <c r="W245" s="10"/>
      <c r="X245" s="10"/>
      <c r="Y245" s="11"/>
      <c r="Z245" s="11"/>
      <c r="AA245" s="11"/>
      <c r="AB245" s="11"/>
      <c r="AC245" s="12"/>
      <c r="AD245" s="12"/>
    </row>
    <row r="246" spans="3:30">
      <c r="D246" s="57" t="s">
        <v>108</v>
      </c>
      <c r="E246" s="57">
        <f>COUNTIF(E37:E223,"เจ้าหน้าที่มหาวิทยาลัยแม่โจ้")</f>
        <v>5</v>
      </c>
      <c r="O246" s="8"/>
      <c r="P246" s="8"/>
      <c r="Q246" s="8"/>
      <c r="R246" s="9"/>
      <c r="S246" s="9"/>
      <c r="T246" s="10"/>
      <c r="U246" s="10"/>
      <c r="V246" s="10"/>
      <c r="W246" s="10"/>
      <c r="X246" s="10"/>
      <c r="Y246" s="11"/>
      <c r="Z246" s="11"/>
      <c r="AA246" s="11"/>
      <c r="AB246" s="11"/>
      <c r="AC246" s="12"/>
      <c r="AD246" s="12"/>
    </row>
    <row r="247" spans="3:30">
      <c r="D247" s="57" t="s">
        <v>92</v>
      </c>
      <c r="E247" s="57">
        <f>COUNTIF(E37:E223,"เภสัชศาสตร์")</f>
        <v>5</v>
      </c>
      <c r="O247" s="8"/>
      <c r="P247" s="8"/>
      <c r="Q247" s="8"/>
      <c r="R247" s="9"/>
      <c r="S247" s="9"/>
      <c r="T247" s="10"/>
      <c r="U247" s="10"/>
      <c r="V247" s="10"/>
      <c r="W247" s="10"/>
      <c r="X247" s="10"/>
      <c r="Y247" s="11"/>
      <c r="Z247" s="11"/>
      <c r="AA247" s="11"/>
      <c r="AB247" s="11"/>
      <c r="AC247" s="12"/>
      <c r="AD247" s="12"/>
    </row>
    <row r="248" spans="3:30">
      <c r="D248" s="57" t="s">
        <v>60</v>
      </c>
      <c r="E248" s="57">
        <f>COUNTIF(E37:E223,"แพทย์ศาสตร์")</f>
        <v>3</v>
      </c>
      <c r="O248" s="8"/>
      <c r="P248" s="8"/>
      <c r="Q248" s="8"/>
      <c r="R248" s="9"/>
      <c r="S248" s="9"/>
      <c r="T248" s="10"/>
      <c r="U248" s="10"/>
      <c r="V248" s="10"/>
      <c r="W248" s="10"/>
      <c r="X248" s="10"/>
      <c r="Y248" s="11"/>
      <c r="Z248" s="11"/>
      <c r="AA248" s="11"/>
      <c r="AB248" s="11"/>
      <c r="AC248" s="12"/>
      <c r="AD248" s="12"/>
    </row>
    <row r="249" spans="3:30">
      <c r="D249" s="57" t="s">
        <v>114</v>
      </c>
      <c r="E249" s="57">
        <f>COUNTIF(E37:E223,"ทันตแพทยศาสตร์")</f>
        <v>6</v>
      </c>
      <c r="O249" s="8"/>
      <c r="P249" s="8"/>
      <c r="Q249" s="8"/>
      <c r="R249" s="9"/>
      <c r="S249" s="9"/>
      <c r="T249" s="10"/>
      <c r="U249" s="10"/>
      <c r="V249" s="10"/>
      <c r="W249" s="10"/>
      <c r="X249" s="10"/>
      <c r="Y249" s="11"/>
      <c r="Z249" s="11"/>
      <c r="AA249" s="11"/>
      <c r="AB249" s="11"/>
      <c r="AC249" s="12"/>
      <c r="AD249" s="12"/>
    </row>
    <row r="250" spans="3:30" ht="37.5">
      <c r="D250" s="57" t="s">
        <v>57</v>
      </c>
      <c r="E250" s="57">
        <f>COUNTIF(E37:E223,"บริหารธุรกิจ เศรษฐศาสตร์และการสื่อสาร")</f>
        <v>11</v>
      </c>
      <c r="O250" s="8"/>
      <c r="P250" s="8"/>
      <c r="Q250" s="8"/>
      <c r="R250" s="9"/>
      <c r="S250" s="9"/>
      <c r="T250" s="10"/>
      <c r="U250" s="10"/>
      <c r="V250" s="10"/>
      <c r="W250" s="10"/>
      <c r="X250" s="10"/>
      <c r="Y250" s="11"/>
      <c r="Z250" s="11"/>
      <c r="AA250" s="11"/>
      <c r="AB250" s="11"/>
      <c r="AC250" s="12"/>
      <c r="AD250" s="12"/>
    </row>
    <row r="251" spans="3:30">
      <c r="D251" s="57" t="s">
        <v>64</v>
      </c>
      <c r="E251" s="57">
        <f>COUNTIF(E37:E223,"พยาบาลศาสตร์")</f>
        <v>10</v>
      </c>
      <c r="O251" s="8"/>
      <c r="P251" s="8"/>
      <c r="Q251" s="8"/>
      <c r="R251" s="9"/>
      <c r="S251" s="9"/>
      <c r="T251" s="10"/>
      <c r="U251" s="10"/>
      <c r="V251" s="10"/>
      <c r="W251" s="10"/>
      <c r="X251" s="10"/>
      <c r="Y251" s="11"/>
      <c r="Z251" s="11"/>
      <c r="AA251" s="11"/>
      <c r="AB251" s="11"/>
      <c r="AC251" s="12"/>
      <c r="AD251" s="12"/>
    </row>
    <row r="252" spans="3:30">
      <c r="D252" s="57" t="s">
        <v>111</v>
      </c>
      <c r="E252" s="57">
        <f>COUNTIF(E37:E223,"มนุษยศาสตร์")</f>
        <v>9</v>
      </c>
      <c r="O252" s="8"/>
      <c r="P252" s="8"/>
      <c r="Q252" s="8"/>
      <c r="R252" s="9"/>
      <c r="S252" s="9"/>
      <c r="T252" s="10"/>
      <c r="U252" s="10"/>
      <c r="V252" s="10"/>
      <c r="W252" s="10"/>
      <c r="X252" s="10"/>
      <c r="Y252" s="11"/>
      <c r="Z252" s="11"/>
      <c r="AA252" s="11"/>
      <c r="AB252" s="11"/>
      <c r="AC252" s="12"/>
      <c r="AD252" s="12"/>
    </row>
    <row r="253" spans="3:30">
      <c r="D253" s="57" t="s">
        <v>93</v>
      </c>
      <c r="E253" s="57">
        <f>COUNTIF(E37:E228,"วิทยาลัยพลังงานทดแทน")</f>
        <v>5</v>
      </c>
      <c r="O253" s="8"/>
      <c r="P253" s="8"/>
      <c r="Q253" s="8"/>
      <c r="R253" s="9"/>
      <c r="S253" s="9"/>
      <c r="T253" s="10"/>
      <c r="U253" s="10"/>
      <c r="V253" s="10"/>
      <c r="W253" s="10"/>
      <c r="X253" s="10"/>
      <c r="Y253" s="11"/>
      <c r="Z253" s="11"/>
      <c r="AA253" s="11"/>
      <c r="AB253" s="11"/>
      <c r="AC253" s="12"/>
      <c r="AD253" s="12"/>
    </row>
    <row r="254" spans="3:30">
      <c r="D254" s="57" t="s">
        <v>63</v>
      </c>
      <c r="E254" s="57">
        <f>COUNTIF(E37:E229,"วิทยาศาสตร์")</f>
        <v>57</v>
      </c>
      <c r="O254" s="8"/>
      <c r="P254" s="8"/>
      <c r="Q254" s="8"/>
      <c r="R254" s="9"/>
      <c r="S254" s="9"/>
      <c r="T254" s="10"/>
      <c r="U254" s="10"/>
      <c r="V254" s="10"/>
      <c r="W254" s="10"/>
      <c r="X254" s="10"/>
      <c r="Y254" s="11"/>
      <c r="Z254" s="11"/>
      <c r="AA254" s="11"/>
      <c r="AB254" s="11"/>
      <c r="AC254" s="12"/>
      <c r="AD254" s="12"/>
    </row>
    <row r="255" spans="3:30">
      <c r="D255" s="57" t="s">
        <v>55</v>
      </c>
      <c r="E255" s="57">
        <f>COUNTIF(E37:E223,"สถาปัตยกรรมศาสตร์")</f>
        <v>9</v>
      </c>
      <c r="O255" s="8"/>
      <c r="P255" s="8"/>
      <c r="Q255" s="8"/>
      <c r="R255" s="9"/>
      <c r="S255" s="9"/>
      <c r="T255" s="10"/>
      <c r="U255" s="10"/>
      <c r="V255" s="10"/>
      <c r="W255" s="10"/>
      <c r="X255" s="10"/>
      <c r="Y255" s="11"/>
      <c r="Z255" s="11"/>
      <c r="AA255" s="11"/>
      <c r="AB255" s="11"/>
      <c r="AC255" s="12"/>
      <c r="AD255" s="12"/>
    </row>
    <row r="256" spans="3:30">
      <c r="D256" s="57" t="s">
        <v>91</v>
      </c>
      <c r="E256" s="57">
        <f>COUNTIF(E37:E227,"สหเวชศาสตร์")</f>
        <v>24</v>
      </c>
      <c r="O256" s="8"/>
      <c r="P256" s="8"/>
      <c r="Q256" s="8"/>
      <c r="R256" s="9"/>
      <c r="S256" s="9"/>
      <c r="T256" s="10"/>
      <c r="U256" s="10"/>
      <c r="V256" s="10"/>
      <c r="W256" s="10"/>
      <c r="X256" s="10"/>
      <c r="Y256" s="11"/>
      <c r="Z256" s="11"/>
      <c r="AA256" s="11"/>
      <c r="AB256" s="11"/>
      <c r="AC256" s="12"/>
      <c r="AD256" s="12"/>
    </row>
    <row r="257" spans="4:30">
      <c r="D257" s="57" t="s">
        <v>59</v>
      </c>
      <c r="E257" s="57">
        <f>COUNTIF(E37:E227,"สังคมศาสตร์")</f>
        <v>4</v>
      </c>
      <c r="O257" s="8"/>
      <c r="P257" s="8"/>
      <c r="Q257" s="8"/>
      <c r="R257" s="9"/>
      <c r="S257" s="9"/>
      <c r="T257" s="10"/>
      <c r="U257" s="10"/>
      <c r="V257" s="10"/>
      <c r="W257" s="10"/>
      <c r="X257" s="10"/>
      <c r="Y257" s="11"/>
      <c r="Z257" s="11"/>
      <c r="AA257" s="11"/>
      <c r="AB257" s="11"/>
      <c r="AC257" s="12"/>
      <c r="AD257" s="12"/>
    </row>
    <row r="258" spans="4:30">
      <c r="D258" s="57" t="s">
        <v>61</v>
      </c>
      <c r="E258" s="57">
        <f>COUNTIF(E37:E227,"สาธารณสุขศาสตร์")</f>
        <v>8</v>
      </c>
      <c r="O258" s="8"/>
      <c r="P258" s="8"/>
      <c r="Q258" s="8"/>
      <c r="R258" s="9"/>
      <c r="S258" s="9"/>
      <c r="T258" s="10"/>
      <c r="U258" s="10"/>
      <c r="V258" s="10"/>
      <c r="W258" s="10"/>
      <c r="X258" s="10"/>
      <c r="Y258" s="11"/>
      <c r="Z258" s="11"/>
      <c r="AA258" s="11"/>
      <c r="AB258" s="11"/>
      <c r="AC258" s="12"/>
      <c r="AD258" s="12"/>
    </row>
    <row r="259" spans="4:30">
      <c r="D259" s="57" t="s">
        <v>65</v>
      </c>
      <c r="E259" s="57">
        <v>6</v>
      </c>
      <c r="O259" s="8"/>
      <c r="P259" s="8"/>
      <c r="Q259" s="8"/>
      <c r="R259" s="9"/>
      <c r="S259" s="9"/>
      <c r="T259" s="10"/>
      <c r="U259" s="10"/>
      <c r="V259" s="10"/>
      <c r="W259" s="10"/>
      <c r="X259" s="10"/>
      <c r="Y259" s="11"/>
      <c r="Z259" s="11"/>
      <c r="AA259" s="11"/>
      <c r="AB259" s="11"/>
      <c r="AC259" s="12"/>
      <c r="AD259" s="12"/>
    </row>
    <row r="260" spans="4:30">
      <c r="E260" s="57">
        <f>SUBTOTAL(9,E244:E259)</f>
        <v>167</v>
      </c>
      <c r="O260" s="8"/>
      <c r="P260" s="8"/>
      <c r="Q260" s="8"/>
      <c r="R260" s="9"/>
      <c r="S260" s="9"/>
      <c r="T260" s="10"/>
      <c r="U260" s="10"/>
      <c r="V260" s="10"/>
      <c r="W260" s="10"/>
      <c r="X260" s="10"/>
      <c r="Y260" s="11"/>
      <c r="Z260" s="11"/>
      <c r="AA260" s="11"/>
      <c r="AB260" s="11"/>
      <c r="AC260" s="12"/>
      <c r="AD260" s="12"/>
    </row>
    <row r="261" spans="4:30">
      <c r="O261" s="8"/>
      <c r="P261" s="8"/>
      <c r="Q261" s="8"/>
      <c r="R261" s="9"/>
      <c r="S261" s="9"/>
      <c r="T261" s="10"/>
      <c r="U261" s="10"/>
      <c r="V261" s="10"/>
      <c r="W261" s="10"/>
      <c r="X261" s="10"/>
      <c r="Y261" s="11"/>
      <c r="Z261" s="11"/>
      <c r="AA261" s="11"/>
      <c r="AB261" s="11"/>
      <c r="AC261" s="12"/>
      <c r="AD261" s="12"/>
    </row>
    <row r="262" spans="4:30">
      <c r="O262" s="8"/>
      <c r="P262" s="8"/>
      <c r="Q262" s="8"/>
      <c r="R262" s="9"/>
      <c r="S262" s="9"/>
      <c r="T262" s="10"/>
      <c r="U262" s="10"/>
      <c r="V262" s="10"/>
      <c r="W262" s="10"/>
      <c r="X262" s="10"/>
      <c r="Y262" s="11"/>
      <c r="Z262" s="11"/>
      <c r="AA262" s="11"/>
      <c r="AB262" s="11"/>
      <c r="AC262" s="12"/>
      <c r="AD262" s="12"/>
    </row>
    <row r="263" spans="4:30">
      <c r="O263" s="8"/>
      <c r="P263" s="8"/>
      <c r="Q263" s="8"/>
      <c r="R263" s="9"/>
      <c r="S263" s="9"/>
      <c r="T263" s="10"/>
      <c r="U263" s="10"/>
      <c r="V263" s="10"/>
      <c r="W263" s="10"/>
      <c r="X263" s="10"/>
      <c r="Y263" s="11"/>
      <c r="Z263" s="11"/>
      <c r="AA263" s="11"/>
      <c r="AB263" s="11"/>
      <c r="AC263" s="12"/>
      <c r="AD263" s="12"/>
    </row>
    <row r="264" spans="4:30">
      <c r="O264" s="8"/>
      <c r="P264" s="8"/>
      <c r="Q264" s="8"/>
      <c r="R264" s="9"/>
      <c r="S264" s="9"/>
      <c r="T264" s="10"/>
      <c r="U264" s="10"/>
      <c r="V264" s="10"/>
      <c r="W264" s="10"/>
      <c r="X264" s="10"/>
      <c r="Y264" s="11"/>
      <c r="Z264" s="11"/>
      <c r="AA264" s="11"/>
      <c r="AB264" s="11"/>
      <c r="AC264" s="12"/>
      <c r="AD264" s="12"/>
    </row>
    <row r="265" spans="4:30">
      <c r="O265" s="8"/>
      <c r="P265" s="8"/>
      <c r="Q265" s="8"/>
      <c r="R265" s="9"/>
      <c r="S265" s="9"/>
      <c r="T265" s="10"/>
      <c r="U265" s="10"/>
      <c r="V265" s="10"/>
      <c r="W265" s="10"/>
      <c r="X265" s="10"/>
      <c r="Y265" s="11"/>
      <c r="Z265" s="11"/>
      <c r="AA265" s="11"/>
      <c r="AB265" s="11"/>
      <c r="AC265" s="12"/>
      <c r="AD265" s="12"/>
    </row>
    <row r="266" spans="4:30">
      <c r="O266" s="8"/>
      <c r="P266" s="8"/>
      <c r="Q266" s="8"/>
      <c r="R266" s="9"/>
      <c r="S266" s="9"/>
      <c r="T266" s="10"/>
      <c r="U266" s="10"/>
      <c r="V266" s="10"/>
      <c r="W266" s="10"/>
      <c r="X266" s="10"/>
      <c r="Y266" s="11"/>
      <c r="Z266" s="11"/>
      <c r="AA266" s="11"/>
      <c r="AB266" s="11"/>
      <c r="AC266" s="12"/>
      <c r="AD266" s="12"/>
    </row>
    <row r="267" spans="4:30">
      <c r="O267" s="8"/>
      <c r="P267" s="8"/>
      <c r="Q267" s="8"/>
      <c r="R267" s="9"/>
      <c r="S267" s="9"/>
      <c r="T267" s="10"/>
      <c r="U267" s="10"/>
      <c r="V267" s="10"/>
      <c r="W267" s="10"/>
      <c r="X267" s="10"/>
      <c r="Y267" s="11"/>
      <c r="Z267" s="11"/>
      <c r="AA267" s="11"/>
      <c r="AB267" s="11"/>
      <c r="AC267" s="12"/>
      <c r="AD267" s="12"/>
    </row>
    <row r="268" spans="4:30">
      <c r="O268" s="8"/>
      <c r="P268" s="8"/>
      <c r="Q268" s="8"/>
      <c r="R268" s="9"/>
      <c r="S268" s="9"/>
      <c r="T268" s="10"/>
      <c r="U268" s="10"/>
      <c r="V268" s="10"/>
      <c r="W268" s="10"/>
      <c r="X268" s="10"/>
      <c r="Y268" s="11"/>
      <c r="Z268" s="11"/>
      <c r="AA268" s="11"/>
      <c r="AB268" s="11"/>
      <c r="AC268" s="12"/>
      <c r="AD268" s="12"/>
    </row>
    <row r="269" spans="4:30">
      <c r="O269" s="8"/>
      <c r="P269" s="8"/>
      <c r="Q269" s="8"/>
      <c r="R269" s="9"/>
      <c r="S269" s="9"/>
      <c r="T269" s="10"/>
      <c r="U269" s="10"/>
      <c r="V269" s="10"/>
      <c r="W269" s="10"/>
      <c r="X269" s="10"/>
      <c r="Y269" s="11"/>
      <c r="Z269" s="11"/>
      <c r="AA269" s="11"/>
      <c r="AB269" s="11"/>
      <c r="AC269" s="12"/>
      <c r="AD269" s="12"/>
    </row>
    <row r="270" spans="4:30">
      <c r="O270" s="8"/>
      <c r="P270" s="8"/>
      <c r="Q270" s="8"/>
      <c r="R270" s="9"/>
      <c r="S270" s="9"/>
      <c r="T270" s="10"/>
      <c r="U270" s="10"/>
      <c r="V270" s="10"/>
      <c r="W270" s="10"/>
      <c r="X270" s="10"/>
      <c r="Y270" s="11"/>
      <c r="Z270" s="11"/>
      <c r="AA270" s="11"/>
      <c r="AB270" s="11"/>
      <c r="AC270" s="12"/>
      <c r="AD270" s="12"/>
    </row>
    <row r="271" spans="4:30">
      <c r="O271" s="8"/>
      <c r="P271" s="8"/>
      <c r="Q271" s="8"/>
      <c r="R271" s="9"/>
      <c r="S271" s="9"/>
      <c r="T271" s="10"/>
      <c r="U271" s="10"/>
      <c r="V271" s="10"/>
      <c r="W271" s="10"/>
      <c r="X271" s="10"/>
      <c r="Y271" s="11"/>
      <c r="Z271" s="11"/>
      <c r="AA271" s="11"/>
      <c r="AB271" s="11"/>
      <c r="AC271" s="12"/>
      <c r="AD271" s="12"/>
    </row>
    <row r="272" spans="4:30">
      <c r="O272" s="8"/>
      <c r="P272" s="8"/>
      <c r="Q272" s="8"/>
      <c r="R272" s="9"/>
      <c r="S272" s="9"/>
      <c r="T272" s="10"/>
      <c r="U272" s="10"/>
      <c r="V272" s="10"/>
      <c r="W272" s="10"/>
      <c r="X272" s="10"/>
      <c r="Y272" s="11"/>
      <c r="Z272" s="11"/>
      <c r="AA272" s="11"/>
      <c r="AB272" s="11"/>
      <c r="AC272" s="12"/>
      <c r="AD272" s="12"/>
    </row>
    <row r="273" spans="15:30">
      <c r="O273" s="8"/>
      <c r="P273" s="8"/>
      <c r="Q273" s="8"/>
      <c r="R273" s="9"/>
      <c r="S273" s="9"/>
      <c r="T273" s="10"/>
      <c r="U273" s="10"/>
      <c r="V273" s="10"/>
      <c r="W273" s="10"/>
      <c r="X273" s="10"/>
      <c r="Y273" s="11"/>
      <c r="Z273" s="11"/>
      <c r="AA273" s="11"/>
      <c r="AB273" s="11"/>
      <c r="AC273" s="12"/>
      <c r="AD273" s="12"/>
    </row>
    <row r="274" spans="15:30">
      <c r="O274" s="8"/>
      <c r="P274" s="8"/>
      <c r="Q274" s="8"/>
      <c r="R274" s="9"/>
      <c r="S274" s="9"/>
      <c r="T274" s="10"/>
      <c r="U274" s="10"/>
      <c r="V274" s="10"/>
      <c r="W274" s="10"/>
      <c r="X274" s="10"/>
      <c r="Y274" s="11"/>
      <c r="Z274" s="11"/>
      <c r="AA274" s="11"/>
      <c r="AB274" s="11"/>
      <c r="AC274" s="12"/>
      <c r="AD274" s="12"/>
    </row>
    <row r="275" spans="15:30">
      <c r="O275" s="8"/>
      <c r="P275" s="8"/>
      <c r="Q275" s="8"/>
      <c r="R275" s="9"/>
      <c r="S275" s="9"/>
      <c r="T275" s="10"/>
      <c r="U275" s="10"/>
      <c r="V275" s="10"/>
      <c r="W275" s="10"/>
      <c r="X275" s="10"/>
      <c r="Y275" s="11"/>
      <c r="Z275" s="11"/>
      <c r="AA275" s="11"/>
      <c r="AB275" s="11"/>
      <c r="AC275" s="12"/>
      <c r="AD275" s="12"/>
    </row>
    <row r="276" spans="15:30">
      <c r="O276" s="8"/>
      <c r="P276" s="8"/>
      <c r="Q276" s="8"/>
      <c r="R276" s="9"/>
      <c r="S276" s="9"/>
      <c r="T276" s="10"/>
      <c r="U276" s="10"/>
      <c r="V276" s="10"/>
      <c r="W276" s="10"/>
      <c r="X276" s="10"/>
      <c r="Y276" s="11"/>
      <c r="Z276" s="11"/>
      <c r="AA276" s="11"/>
      <c r="AB276" s="11"/>
      <c r="AC276" s="12"/>
      <c r="AD276" s="12"/>
    </row>
    <row r="277" spans="15:30">
      <c r="O277" s="8"/>
      <c r="P277" s="8"/>
      <c r="Q277" s="8"/>
      <c r="R277" s="9"/>
      <c r="S277" s="9"/>
      <c r="T277" s="10"/>
      <c r="U277" s="10"/>
      <c r="V277" s="10"/>
      <c r="W277" s="10"/>
      <c r="X277" s="10"/>
      <c r="Y277" s="11"/>
      <c r="Z277" s="11"/>
      <c r="AA277" s="11"/>
      <c r="AB277" s="11"/>
      <c r="AC277" s="12"/>
      <c r="AD277" s="12"/>
    </row>
    <row r="278" spans="15:30">
      <c r="O278" s="8"/>
      <c r="P278" s="8"/>
      <c r="Q278" s="8"/>
      <c r="R278" s="9"/>
      <c r="S278" s="9"/>
      <c r="T278" s="10"/>
      <c r="U278" s="10"/>
      <c r="V278" s="10"/>
      <c r="W278" s="10"/>
      <c r="X278" s="10"/>
      <c r="Y278" s="11"/>
      <c r="Z278" s="11"/>
      <c r="AA278" s="11"/>
      <c r="AB278" s="11"/>
      <c r="AC278" s="12"/>
      <c r="AD278" s="12"/>
    </row>
    <row r="279" spans="15:30">
      <c r="O279" s="8"/>
      <c r="P279" s="8"/>
      <c r="Q279" s="8"/>
      <c r="R279" s="9"/>
      <c r="S279" s="9"/>
      <c r="T279" s="10"/>
      <c r="U279" s="10"/>
      <c r="V279" s="10"/>
      <c r="W279" s="10"/>
      <c r="X279" s="10"/>
      <c r="Y279" s="11"/>
      <c r="Z279" s="11"/>
      <c r="AA279" s="11"/>
      <c r="AB279" s="11"/>
      <c r="AC279" s="12"/>
      <c r="AD279" s="12"/>
    </row>
    <row r="280" spans="15:30">
      <c r="O280" s="8"/>
      <c r="P280" s="8"/>
      <c r="Q280" s="8"/>
      <c r="R280" s="9"/>
      <c r="S280" s="9"/>
      <c r="T280" s="10"/>
      <c r="U280" s="10"/>
      <c r="V280" s="10"/>
      <c r="W280" s="10"/>
      <c r="X280" s="10"/>
      <c r="Y280" s="11"/>
      <c r="Z280" s="11"/>
      <c r="AA280" s="11"/>
      <c r="AB280" s="11"/>
      <c r="AC280" s="12"/>
      <c r="AD280" s="12"/>
    </row>
    <row r="281" spans="15:30">
      <c r="O281" s="8"/>
      <c r="P281" s="8"/>
      <c r="Q281" s="8"/>
      <c r="R281" s="9"/>
      <c r="S281" s="9"/>
      <c r="T281" s="10"/>
      <c r="U281" s="10"/>
      <c r="V281" s="10"/>
      <c r="W281" s="10"/>
      <c r="X281" s="10"/>
      <c r="Y281" s="11"/>
      <c r="Z281" s="11"/>
      <c r="AA281" s="11"/>
      <c r="AB281" s="11"/>
      <c r="AC281" s="12"/>
      <c r="AD281" s="12"/>
    </row>
    <row r="282" spans="15:30">
      <c r="O282" s="8"/>
      <c r="P282" s="8"/>
      <c r="Q282" s="8"/>
      <c r="R282" s="9"/>
      <c r="S282" s="9"/>
      <c r="T282" s="10"/>
      <c r="U282" s="10"/>
      <c r="V282" s="10"/>
      <c r="W282" s="10"/>
      <c r="X282" s="10"/>
      <c r="Y282" s="11"/>
      <c r="Z282" s="11"/>
      <c r="AA282" s="11"/>
      <c r="AB282" s="11"/>
      <c r="AC282" s="12"/>
      <c r="AD282" s="12"/>
    </row>
    <row r="283" spans="15:30">
      <c r="O283" s="8"/>
      <c r="P283" s="8"/>
      <c r="Q283" s="8"/>
      <c r="R283" s="9"/>
      <c r="S283" s="9"/>
      <c r="T283" s="10"/>
      <c r="U283" s="10"/>
      <c r="V283" s="10"/>
      <c r="W283" s="10"/>
      <c r="X283" s="10"/>
      <c r="Y283" s="11"/>
      <c r="Z283" s="11"/>
      <c r="AA283" s="11"/>
      <c r="AB283" s="11"/>
      <c r="AC283" s="12"/>
      <c r="AD283" s="12"/>
    </row>
    <row r="284" spans="15:30">
      <c r="O284" s="8"/>
      <c r="P284" s="8"/>
      <c r="Q284" s="8"/>
      <c r="R284" s="9"/>
      <c r="S284" s="9"/>
      <c r="T284" s="10"/>
      <c r="U284" s="10"/>
      <c r="V284" s="10"/>
      <c r="W284" s="10"/>
      <c r="X284" s="10"/>
      <c r="Y284" s="11"/>
      <c r="Z284" s="11"/>
      <c r="AA284" s="11"/>
      <c r="AB284" s="11"/>
      <c r="AC284" s="12"/>
      <c r="AD284" s="12"/>
    </row>
    <row r="285" spans="15:30">
      <c r="O285" s="8"/>
      <c r="P285" s="8"/>
      <c r="Q285" s="8"/>
      <c r="R285" s="9"/>
      <c r="S285" s="9"/>
      <c r="T285" s="10"/>
      <c r="U285" s="10"/>
      <c r="V285" s="10"/>
      <c r="W285" s="10"/>
      <c r="X285" s="10"/>
      <c r="Y285" s="11"/>
      <c r="Z285" s="11"/>
      <c r="AA285" s="11"/>
      <c r="AB285" s="11"/>
      <c r="AC285" s="12"/>
      <c r="AD285" s="12"/>
    </row>
    <row r="286" spans="15:30">
      <c r="O286" s="8"/>
      <c r="P286" s="8"/>
      <c r="Q286" s="8"/>
      <c r="R286" s="9"/>
      <c r="S286" s="9"/>
      <c r="T286" s="10"/>
      <c r="U286" s="10"/>
      <c r="V286" s="10"/>
      <c r="W286" s="10"/>
      <c r="X286" s="10"/>
      <c r="Y286" s="11"/>
      <c r="Z286" s="11"/>
      <c r="AA286" s="11"/>
      <c r="AB286" s="11"/>
      <c r="AC286" s="12"/>
      <c r="AD286" s="12"/>
    </row>
    <row r="287" spans="15:30">
      <c r="O287" s="8"/>
      <c r="P287" s="8"/>
      <c r="Q287" s="8"/>
      <c r="R287" s="9"/>
      <c r="S287" s="9"/>
      <c r="T287" s="10"/>
      <c r="U287" s="10"/>
      <c r="V287" s="10"/>
      <c r="W287" s="10"/>
      <c r="X287" s="10"/>
      <c r="Y287" s="11"/>
      <c r="Z287" s="11"/>
      <c r="AA287" s="11"/>
      <c r="AB287" s="11"/>
      <c r="AC287" s="12"/>
      <c r="AD287" s="12"/>
    </row>
    <row r="288" spans="15:30">
      <c r="O288" s="8"/>
      <c r="P288" s="8"/>
      <c r="Q288" s="8"/>
      <c r="R288" s="9"/>
      <c r="S288" s="9"/>
      <c r="T288" s="10"/>
      <c r="U288" s="10"/>
      <c r="V288" s="10"/>
      <c r="W288" s="10"/>
      <c r="X288" s="10"/>
      <c r="Y288" s="11"/>
      <c r="Z288" s="11"/>
      <c r="AA288" s="11"/>
      <c r="AB288" s="11"/>
      <c r="AC288" s="12"/>
      <c r="AD288" s="12"/>
    </row>
    <row r="289" spans="5:30">
      <c r="O289" s="8"/>
      <c r="P289" s="8"/>
      <c r="Q289" s="8"/>
      <c r="R289" s="9"/>
      <c r="S289" s="9"/>
      <c r="T289" s="10"/>
      <c r="U289" s="10"/>
      <c r="V289" s="10"/>
      <c r="W289" s="10"/>
      <c r="X289" s="10"/>
      <c r="Y289" s="11"/>
      <c r="Z289" s="11"/>
      <c r="AA289" s="11"/>
      <c r="AB289" s="11"/>
      <c r="AC289" s="12"/>
      <c r="AD289" s="12"/>
    </row>
    <row r="290" spans="5:30">
      <c r="O290" s="8"/>
      <c r="P290" s="8"/>
      <c r="Q290" s="8"/>
      <c r="R290" s="9"/>
      <c r="S290" s="9"/>
      <c r="T290" s="10"/>
      <c r="U290" s="10"/>
      <c r="V290" s="10"/>
      <c r="W290" s="10"/>
      <c r="X290" s="10"/>
      <c r="Y290" s="11"/>
      <c r="Z290" s="11"/>
      <c r="AA290" s="11"/>
      <c r="AB290" s="11"/>
      <c r="AC290" s="12"/>
      <c r="AD290" s="12"/>
    </row>
    <row r="291" spans="5:30">
      <c r="O291" s="8"/>
      <c r="P291" s="8"/>
      <c r="Q291" s="8"/>
      <c r="R291" s="9"/>
      <c r="S291" s="9"/>
      <c r="T291" s="10"/>
      <c r="U291" s="10"/>
      <c r="V291" s="10"/>
      <c r="W291" s="10"/>
      <c r="X291" s="10"/>
      <c r="Y291" s="11"/>
      <c r="Z291" s="11"/>
      <c r="AA291" s="11"/>
      <c r="AB291" s="11"/>
      <c r="AC291" s="12"/>
      <c r="AD291" s="12"/>
    </row>
    <row r="292" spans="5:30">
      <c r="O292" s="8"/>
      <c r="P292" s="8"/>
      <c r="Q292" s="8"/>
      <c r="R292" s="9"/>
      <c r="S292" s="9"/>
      <c r="T292" s="10"/>
      <c r="U292" s="10"/>
      <c r="V292" s="10"/>
      <c r="W292" s="10"/>
      <c r="X292" s="10"/>
      <c r="Y292" s="11"/>
      <c r="Z292" s="11"/>
      <c r="AA292" s="11"/>
      <c r="AB292" s="11"/>
      <c r="AC292" s="12"/>
      <c r="AD292" s="12"/>
    </row>
    <row r="293" spans="5:30">
      <c r="O293" s="8"/>
      <c r="P293" s="8"/>
      <c r="Q293" s="8"/>
      <c r="R293" s="9"/>
      <c r="S293" s="9"/>
      <c r="T293" s="10"/>
      <c r="U293" s="10"/>
      <c r="V293" s="10"/>
      <c r="W293" s="10"/>
      <c r="X293" s="10"/>
      <c r="Y293" s="11"/>
      <c r="Z293" s="11"/>
      <c r="AA293" s="11"/>
      <c r="AB293" s="11"/>
      <c r="AC293" s="12"/>
      <c r="AD293" s="12"/>
    </row>
    <row r="294" spans="5:30">
      <c r="O294" s="8"/>
      <c r="P294" s="8"/>
      <c r="Q294" s="8"/>
      <c r="R294" s="9"/>
      <c r="S294" s="9"/>
      <c r="T294" s="10"/>
      <c r="U294" s="10"/>
      <c r="V294" s="10"/>
      <c r="W294" s="10"/>
      <c r="X294" s="10"/>
      <c r="Y294" s="11"/>
      <c r="Z294" s="11"/>
      <c r="AA294" s="11"/>
      <c r="AB294" s="11"/>
      <c r="AC294" s="12"/>
      <c r="AD294" s="12"/>
    </row>
    <row r="295" spans="5:30">
      <c r="O295" s="8"/>
      <c r="P295" s="8"/>
      <c r="Q295" s="8"/>
      <c r="R295" s="9"/>
      <c r="S295" s="9"/>
      <c r="T295" s="10"/>
      <c r="U295" s="10"/>
      <c r="V295" s="10"/>
      <c r="W295" s="10"/>
      <c r="X295" s="10"/>
      <c r="Y295" s="11"/>
      <c r="Z295" s="11"/>
      <c r="AA295" s="11"/>
      <c r="AB295" s="11"/>
      <c r="AC295" s="12"/>
      <c r="AD295" s="12"/>
    </row>
    <row r="296" spans="5:30">
      <c r="O296" s="8"/>
      <c r="P296" s="8"/>
      <c r="Q296" s="8"/>
      <c r="R296" s="9"/>
      <c r="S296" s="9"/>
      <c r="T296" s="10"/>
      <c r="U296" s="10"/>
      <c r="V296" s="10"/>
      <c r="W296" s="10"/>
      <c r="X296" s="10"/>
      <c r="Y296" s="11"/>
      <c r="Z296" s="11"/>
      <c r="AA296" s="11"/>
      <c r="AB296" s="11"/>
      <c r="AC296" s="12"/>
      <c r="AD296" s="12"/>
    </row>
    <row r="297" spans="5:30">
      <c r="O297" s="8"/>
      <c r="P297" s="8"/>
      <c r="Q297" s="8"/>
      <c r="R297" s="9"/>
      <c r="S297" s="9"/>
      <c r="T297" s="10"/>
      <c r="U297" s="10"/>
      <c r="V297" s="10"/>
      <c r="W297" s="10"/>
      <c r="X297" s="10"/>
      <c r="Y297" s="11"/>
      <c r="Z297" s="11"/>
      <c r="AA297" s="11"/>
      <c r="AB297" s="11"/>
      <c r="AC297" s="12"/>
      <c r="AD297" s="12"/>
    </row>
    <row r="298" spans="5:30">
      <c r="O298" s="8"/>
      <c r="P298" s="8"/>
      <c r="Q298" s="8"/>
      <c r="R298" s="9"/>
      <c r="S298" s="9"/>
      <c r="T298" s="10"/>
      <c r="U298" s="10"/>
      <c r="V298" s="10"/>
      <c r="W298" s="10"/>
      <c r="X298" s="10"/>
      <c r="Y298" s="11"/>
      <c r="Z298" s="11"/>
      <c r="AA298" s="11"/>
      <c r="AB298" s="11"/>
      <c r="AC298" s="12"/>
      <c r="AD298" s="12"/>
    </row>
    <row r="299" spans="5:30">
      <c r="E299" s="157"/>
      <c r="O299" s="8"/>
      <c r="P299" s="8"/>
      <c r="Q299" s="8"/>
      <c r="R299" s="9"/>
      <c r="S299" s="9"/>
      <c r="T299" s="10"/>
      <c r="U299" s="10"/>
      <c r="V299" s="10"/>
      <c r="W299" s="10"/>
      <c r="X299" s="10"/>
      <c r="Y299" s="11"/>
      <c r="Z299" s="11"/>
      <c r="AA299" s="11"/>
      <c r="AB299" s="11"/>
      <c r="AC299" s="12"/>
      <c r="AD299" s="12"/>
    </row>
    <row r="300" spans="5:30">
      <c r="O300" s="8"/>
      <c r="P300" s="8"/>
      <c r="Q300" s="8"/>
      <c r="R300" s="9"/>
      <c r="S300" s="9"/>
      <c r="T300" s="10"/>
      <c r="U300" s="10"/>
      <c r="V300" s="10"/>
      <c r="W300" s="10"/>
      <c r="X300" s="10"/>
      <c r="Y300" s="11"/>
      <c r="Z300" s="11"/>
      <c r="AA300" s="11"/>
      <c r="AB300" s="11"/>
      <c r="AC300" s="12"/>
      <c r="AD300" s="12"/>
    </row>
    <row r="301" spans="5:30">
      <c r="O301" s="8"/>
      <c r="P301" s="8"/>
      <c r="Q301" s="8"/>
      <c r="R301" s="9"/>
      <c r="S301" s="9"/>
      <c r="T301" s="10"/>
      <c r="U301" s="10"/>
      <c r="V301" s="10"/>
      <c r="W301" s="10"/>
      <c r="X301" s="10"/>
      <c r="Y301" s="11"/>
      <c r="Z301" s="11"/>
      <c r="AA301" s="11"/>
      <c r="AB301" s="11"/>
      <c r="AC301" s="12"/>
      <c r="AD301" s="12"/>
    </row>
    <row r="302" spans="5:30">
      <c r="O302" s="8"/>
      <c r="P302" s="8"/>
      <c r="Q302" s="8"/>
      <c r="R302" s="9"/>
      <c r="S302" s="9"/>
      <c r="T302" s="10"/>
      <c r="U302" s="10"/>
      <c r="V302" s="10"/>
      <c r="W302" s="10"/>
      <c r="X302" s="10"/>
      <c r="Y302" s="11"/>
      <c r="Z302" s="11"/>
      <c r="AA302" s="11"/>
      <c r="AB302" s="11"/>
      <c r="AC302" s="12"/>
      <c r="AD302" s="12"/>
    </row>
    <row r="303" spans="5:30">
      <c r="O303" s="8"/>
      <c r="P303" s="8"/>
      <c r="Q303" s="8"/>
      <c r="R303" s="9"/>
      <c r="S303" s="9"/>
      <c r="T303" s="10"/>
      <c r="U303" s="10"/>
      <c r="V303" s="10"/>
      <c r="W303" s="10"/>
      <c r="X303" s="10"/>
      <c r="Y303" s="11"/>
      <c r="Z303" s="11"/>
      <c r="AA303" s="11"/>
      <c r="AB303" s="11"/>
      <c r="AC303" s="12"/>
      <c r="AD303" s="12"/>
    </row>
    <row r="304" spans="5:30">
      <c r="O304" s="8"/>
      <c r="P304" s="8"/>
      <c r="Q304" s="8"/>
      <c r="R304" s="9"/>
      <c r="S304" s="9"/>
      <c r="T304" s="10"/>
      <c r="U304" s="10"/>
      <c r="V304" s="10"/>
      <c r="W304" s="10"/>
      <c r="X304" s="10"/>
      <c r="Y304" s="11"/>
      <c r="Z304" s="11"/>
      <c r="AA304" s="11"/>
      <c r="AB304" s="11"/>
      <c r="AC304" s="12"/>
      <c r="AD304" s="12"/>
    </row>
    <row r="305" spans="15:30">
      <c r="O305" s="8"/>
      <c r="P305" s="8"/>
      <c r="Q305" s="8"/>
      <c r="R305" s="9"/>
      <c r="S305" s="9"/>
      <c r="T305" s="10"/>
      <c r="U305" s="10"/>
      <c r="V305" s="10"/>
      <c r="W305" s="10"/>
      <c r="X305" s="10"/>
      <c r="Y305" s="11"/>
      <c r="Z305" s="11"/>
      <c r="AA305" s="11"/>
      <c r="AB305" s="11"/>
      <c r="AC305" s="12"/>
      <c r="AD305" s="12"/>
    </row>
    <row r="306" spans="15:30">
      <c r="O306" s="8"/>
      <c r="P306" s="8"/>
      <c r="Q306" s="8"/>
      <c r="R306" s="9"/>
      <c r="S306" s="9"/>
      <c r="T306" s="10"/>
      <c r="U306" s="10"/>
      <c r="V306" s="10"/>
      <c r="W306" s="10"/>
      <c r="X306" s="10"/>
      <c r="Y306" s="11"/>
      <c r="Z306" s="11"/>
      <c r="AA306" s="11"/>
      <c r="AB306" s="11"/>
      <c r="AC306" s="12"/>
      <c r="AD306" s="12"/>
    </row>
    <row r="307" spans="15:30">
      <c r="O307" s="8"/>
      <c r="P307" s="8"/>
      <c r="Q307" s="8"/>
      <c r="R307" s="9"/>
      <c r="S307" s="9"/>
      <c r="T307" s="10"/>
      <c r="U307" s="10"/>
      <c r="V307" s="10"/>
      <c r="W307" s="10"/>
      <c r="X307" s="10"/>
      <c r="Y307" s="11"/>
      <c r="Z307" s="11"/>
      <c r="AA307" s="11"/>
      <c r="AB307" s="11"/>
      <c r="AC307" s="12"/>
      <c r="AD307" s="12"/>
    </row>
    <row r="308" spans="15:30">
      <c r="O308" s="8"/>
      <c r="P308" s="8"/>
      <c r="Q308" s="8"/>
      <c r="R308" s="9"/>
      <c r="S308" s="9"/>
      <c r="T308" s="10"/>
      <c r="U308" s="10"/>
      <c r="V308" s="10"/>
      <c r="W308" s="10"/>
      <c r="X308" s="10"/>
      <c r="Y308" s="11"/>
      <c r="Z308" s="11"/>
      <c r="AA308" s="11"/>
      <c r="AB308" s="11"/>
      <c r="AC308" s="12"/>
      <c r="AD308" s="12"/>
    </row>
    <row r="309" spans="15:30">
      <c r="O309" s="8"/>
      <c r="P309" s="8"/>
      <c r="Q309" s="8"/>
      <c r="R309" s="9"/>
      <c r="S309" s="9"/>
      <c r="T309" s="10"/>
      <c r="U309" s="10"/>
      <c r="V309" s="10"/>
      <c r="W309" s="10"/>
      <c r="X309" s="10"/>
      <c r="Y309" s="11"/>
      <c r="Z309" s="11"/>
      <c r="AA309" s="11"/>
      <c r="AB309" s="11"/>
      <c r="AC309" s="12"/>
      <c r="AD309" s="12"/>
    </row>
    <row r="310" spans="15:30">
      <c r="O310" s="8"/>
      <c r="P310" s="8"/>
      <c r="Q310" s="8"/>
      <c r="R310" s="9"/>
      <c r="S310" s="9"/>
      <c r="T310" s="10"/>
      <c r="U310" s="10"/>
      <c r="V310" s="10"/>
      <c r="W310" s="10"/>
      <c r="X310" s="10"/>
      <c r="Y310" s="11"/>
      <c r="Z310" s="11"/>
      <c r="AA310" s="11"/>
      <c r="AB310" s="11"/>
      <c r="AC310" s="12"/>
      <c r="AD310" s="12"/>
    </row>
    <row r="311" spans="15:30">
      <c r="O311" s="8"/>
      <c r="P311" s="8"/>
      <c r="Q311" s="8"/>
      <c r="R311" s="9"/>
      <c r="S311" s="9"/>
      <c r="T311" s="10"/>
      <c r="U311" s="10"/>
      <c r="V311" s="10"/>
      <c r="W311" s="10"/>
      <c r="X311" s="10"/>
      <c r="Y311" s="11"/>
      <c r="Z311" s="11"/>
      <c r="AA311" s="11"/>
      <c r="AB311" s="11"/>
      <c r="AC311" s="12"/>
      <c r="AD311" s="12"/>
    </row>
    <row r="312" spans="15:30">
      <c r="O312" s="8"/>
      <c r="P312" s="8"/>
      <c r="Q312" s="8"/>
      <c r="R312" s="9"/>
      <c r="S312" s="9"/>
      <c r="T312" s="10"/>
      <c r="U312" s="10"/>
      <c r="V312" s="10"/>
      <c r="W312" s="10"/>
      <c r="X312" s="10"/>
      <c r="Y312" s="11"/>
      <c r="Z312" s="11"/>
      <c r="AA312" s="11"/>
      <c r="AB312" s="11"/>
      <c r="AC312" s="12"/>
      <c r="AD312" s="12"/>
    </row>
    <row r="313" spans="15:30">
      <c r="O313" s="8"/>
      <c r="P313" s="8"/>
      <c r="Q313" s="8"/>
      <c r="R313" s="9"/>
      <c r="S313" s="9"/>
      <c r="T313" s="10"/>
      <c r="U313" s="10"/>
      <c r="V313" s="10"/>
      <c r="W313" s="10"/>
      <c r="X313" s="10"/>
      <c r="Y313" s="11"/>
      <c r="Z313" s="11"/>
      <c r="AA313" s="11"/>
      <c r="AB313" s="11"/>
      <c r="AC313" s="12"/>
      <c r="AD313" s="12"/>
    </row>
    <row r="314" spans="15:30">
      <c r="O314" s="8"/>
      <c r="P314" s="8"/>
      <c r="Q314" s="8"/>
      <c r="R314" s="9"/>
      <c r="S314" s="9"/>
      <c r="T314" s="10"/>
      <c r="U314" s="10"/>
      <c r="V314" s="10"/>
      <c r="W314" s="10"/>
      <c r="X314" s="10"/>
      <c r="Y314" s="11"/>
      <c r="Z314" s="11"/>
      <c r="AA314" s="11"/>
      <c r="AB314" s="11"/>
      <c r="AC314" s="12"/>
      <c r="AD314" s="12"/>
    </row>
    <row r="315" spans="15:30">
      <c r="O315" s="8"/>
      <c r="P315" s="8"/>
      <c r="Q315" s="8"/>
      <c r="R315" s="9"/>
      <c r="S315" s="9"/>
      <c r="T315" s="10"/>
      <c r="U315" s="10"/>
      <c r="V315" s="10"/>
      <c r="W315" s="10"/>
      <c r="X315" s="10"/>
      <c r="Y315" s="11"/>
      <c r="Z315" s="11"/>
      <c r="AA315" s="11"/>
      <c r="AB315" s="11"/>
      <c r="AC315" s="12"/>
      <c r="AD315" s="12"/>
    </row>
    <row r="316" spans="15:30">
      <c r="O316" s="8"/>
      <c r="P316" s="8"/>
      <c r="Q316" s="8"/>
      <c r="R316" s="9"/>
      <c r="S316" s="9"/>
      <c r="T316" s="10"/>
      <c r="U316" s="10"/>
      <c r="V316" s="10"/>
      <c r="W316" s="10"/>
      <c r="X316" s="10"/>
      <c r="Y316" s="11"/>
      <c r="Z316" s="11"/>
      <c r="AA316" s="11"/>
      <c r="AB316" s="11"/>
      <c r="AC316" s="12"/>
      <c r="AD316" s="12"/>
    </row>
    <row r="317" spans="15:30">
      <c r="O317" s="8"/>
      <c r="P317" s="8"/>
      <c r="Q317" s="8"/>
      <c r="R317" s="9"/>
      <c r="S317" s="9"/>
      <c r="T317" s="10"/>
      <c r="U317" s="10"/>
      <c r="V317" s="10"/>
      <c r="W317" s="10"/>
      <c r="X317" s="10"/>
      <c r="Y317" s="11"/>
      <c r="Z317" s="11"/>
      <c r="AA317" s="11"/>
      <c r="AB317" s="11"/>
      <c r="AC317" s="12"/>
      <c r="AD317" s="12"/>
    </row>
    <row r="318" spans="15:30">
      <c r="O318" s="8"/>
      <c r="P318" s="8"/>
      <c r="Q318" s="8"/>
      <c r="R318" s="9"/>
      <c r="S318" s="9"/>
      <c r="T318" s="10"/>
      <c r="U318" s="10"/>
      <c r="V318" s="10"/>
      <c r="W318" s="10"/>
      <c r="X318" s="10"/>
      <c r="Y318" s="11"/>
      <c r="Z318" s="11"/>
      <c r="AA318" s="11"/>
      <c r="AB318" s="11"/>
      <c r="AC318" s="12"/>
      <c r="AD318" s="12"/>
    </row>
    <row r="319" spans="15:30">
      <c r="O319" s="8"/>
      <c r="P319" s="8"/>
      <c r="Q319" s="8"/>
      <c r="R319" s="9"/>
      <c r="S319" s="9"/>
      <c r="T319" s="10"/>
      <c r="U319" s="10"/>
      <c r="V319" s="10"/>
      <c r="W319" s="10"/>
      <c r="X319" s="10"/>
      <c r="Y319" s="11"/>
      <c r="Z319" s="11"/>
      <c r="AA319" s="11"/>
      <c r="AB319" s="11"/>
      <c r="AC319" s="12"/>
      <c r="AD319" s="12"/>
    </row>
    <row r="320" spans="15:30">
      <c r="O320" s="8"/>
      <c r="P320" s="8"/>
      <c r="Q320" s="8"/>
      <c r="R320" s="9"/>
      <c r="S320" s="9"/>
      <c r="T320" s="10"/>
      <c r="U320" s="10"/>
      <c r="V320" s="10"/>
      <c r="W320" s="10"/>
      <c r="X320" s="10"/>
      <c r="Y320" s="11"/>
      <c r="Z320" s="11"/>
      <c r="AA320" s="11"/>
      <c r="AB320" s="11"/>
      <c r="AC320" s="12"/>
      <c r="AD320" s="12"/>
    </row>
    <row r="321" spans="15:30">
      <c r="O321" s="8"/>
      <c r="P321" s="8"/>
      <c r="Q321" s="8"/>
      <c r="R321" s="9"/>
      <c r="S321" s="9"/>
      <c r="T321" s="10"/>
      <c r="U321" s="10"/>
      <c r="V321" s="10"/>
      <c r="W321" s="10"/>
      <c r="X321" s="10"/>
      <c r="Y321" s="11"/>
      <c r="Z321" s="11"/>
      <c r="AA321" s="11"/>
      <c r="AB321" s="11"/>
      <c r="AC321" s="12"/>
      <c r="AD321" s="12"/>
    </row>
    <row r="322" spans="15:30">
      <c r="O322" s="8"/>
      <c r="P322" s="8"/>
      <c r="Q322" s="8"/>
      <c r="R322" s="9"/>
      <c r="S322" s="9"/>
      <c r="T322" s="10"/>
      <c r="U322" s="10"/>
      <c r="V322" s="10"/>
      <c r="W322" s="10"/>
      <c r="X322" s="10"/>
      <c r="Y322" s="11"/>
      <c r="Z322" s="11"/>
      <c r="AA322" s="11"/>
      <c r="AB322" s="11"/>
      <c r="AC322" s="12"/>
      <c r="AD322" s="12"/>
    </row>
    <row r="323" spans="15:30">
      <c r="O323" s="8"/>
      <c r="P323" s="8"/>
      <c r="Q323" s="8"/>
      <c r="R323" s="9"/>
      <c r="S323" s="9"/>
      <c r="T323" s="10"/>
      <c r="U323" s="10"/>
      <c r="V323" s="10"/>
      <c r="W323" s="10"/>
      <c r="X323" s="10"/>
      <c r="Y323" s="11"/>
      <c r="Z323" s="11"/>
      <c r="AA323" s="11"/>
      <c r="AB323" s="11"/>
      <c r="AC323" s="12"/>
      <c r="AD323" s="12"/>
    </row>
    <row r="324" spans="15:30">
      <c r="O324" s="8"/>
      <c r="P324" s="8"/>
      <c r="Q324" s="8"/>
      <c r="R324" s="9"/>
      <c r="S324" s="9"/>
      <c r="T324" s="10"/>
      <c r="U324" s="10"/>
      <c r="V324" s="10"/>
      <c r="W324" s="10"/>
      <c r="X324" s="10"/>
      <c r="Y324" s="11"/>
      <c r="Z324" s="11"/>
      <c r="AA324" s="11"/>
      <c r="AB324" s="11"/>
      <c r="AC324" s="12"/>
      <c r="AD324" s="12"/>
    </row>
    <row r="325" spans="15:30">
      <c r="O325" s="8"/>
      <c r="P325" s="8"/>
      <c r="Q325" s="8"/>
      <c r="R325" s="9"/>
      <c r="S325" s="9"/>
      <c r="T325" s="10"/>
      <c r="U325" s="10"/>
      <c r="V325" s="10"/>
      <c r="W325" s="10"/>
      <c r="X325" s="10"/>
      <c r="Y325" s="11"/>
      <c r="Z325" s="11"/>
      <c r="AA325" s="11"/>
      <c r="AB325" s="11"/>
      <c r="AC325" s="12"/>
      <c r="AD325" s="12"/>
    </row>
    <row r="326" spans="15:30">
      <c r="O326" s="8"/>
      <c r="P326" s="8"/>
      <c r="Q326" s="8"/>
      <c r="R326" s="9"/>
      <c r="S326" s="9"/>
      <c r="T326" s="10"/>
      <c r="U326" s="10"/>
      <c r="V326" s="10"/>
      <c r="W326" s="10"/>
      <c r="X326" s="10"/>
      <c r="Y326" s="11"/>
      <c r="Z326" s="11"/>
      <c r="AA326" s="11"/>
      <c r="AB326" s="11"/>
      <c r="AC326" s="12"/>
      <c r="AD326" s="12"/>
    </row>
    <row r="327" spans="15:30">
      <c r="O327" s="8"/>
      <c r="P327" s="8"/>
      <c r="Q327" s="8"/>
      <c r="R327" s="9"/>
      <c r="S327" s="9"/>
      <c r="T327" s="10"/>
      <c r="U327" s="10"/>
      <c r="V327" s="10"/>
      <c r="W327" s="10"/>
      <c r="X327" s="10"/>
      <c r="Y327" s="11"/>
      <c r="Z327" s="11"/>
      <c r="AA327" s="11"/>
      <c r="AB327" s="11"/>
      <c r="AC327" s="12"/>
      <c r="AD327" s="12"/>
    </row>
    <row r="328" spans="15:30">
      <c r="O328" s="8"/>
      <c r="P328" s="8"/>
      <c r="Q328" s="8"/>
      <c r="R328" s="9"/>
      <c r="S328" s="9"/>
      <c r="T328" s="10"/>
      <c r="U328" s="10"/>
      <c r="V328" s="10"/>
      <c r="W328" s="10"/>
      <c r="X328" s="10"/>
      <c r="Y328" s="11"/>
      <c r="Z328" s="11"/>
      <c r="AA328" s="11"/>
      <c r="AB328" s="11"/>
      <c r="AC328" s="12"/>
      <c r="AD328" s="12"/>
    </row>
    <row r="329" spans="15:30">
      <c r="O329" s="8"/>
      <c r="P329" s="8"/>
      <c r="Q329" s="8"/>
      <c r="R329" s="9"/>
      <c r="S329" s="9"/>
      <c r="T329" s="10"/>
      <c r="U329" s="10"/>
      <c r="V329" s="10"/>
      <c r="W329" s="10"/>
      <c r="X329" s="10"/>
      <c r="Y329" s="11"/>
      <c r="Z329" s="11"/>
      <c r="AA329" s="11"/>
      <c r="AB329" s="11"/>
      <c r="AC329" s="12"/>
      <c r="AD329" s="12"/>
    </row>
    <row r="330" spans="15:30">
      <c r="O330" s="8"/>
      <c r="P330" s="8"/>
      <c r="Q330" s="8"/>
      <c r="R330" s="9"/>
      <c r="S330" s="9"/>
      <c r="T330" s="10"/>
      <c r="U330" s="10"/>
      <c r="V330" s="10"/>
      <c r="W330" s="10"/>
      <c r="X330" s="10"/>
      <c r="Y330" s="11"/>
      <c r="Z330" s="11"/>
      <c r="AA330" s="11"/>
      <c r="AB330" s="11"/>
      <c r="AC330" s="12"/>
      <c r="AD330" s="12"/>
    </row>
    <row r="331" spans="15:30">
      <c r="O331" s="8"/>
      <c r="P331" s="8"/>
      <c r="Q331" s="8"/>
      <c r="R331" s="9"/>
      <c r="S331" s="9"/>
      <c r="T331" s="10"/>
      <c r="U331" s="10"/>
      <c r="V331" s="10"/>
      <c r="W331" s="10"/>
      <c r="X331" s="10"/>
      <c r="Y331" s="11"/>
      <c r="Z331" s="11"/>
      <c r="AA331" s="11"/>
      <c r="AB331" s="11"/>
      <c r="AC331" s="12"/>
      <c r="AD331" s="12"/>
    </row>
    <row r="332" spans="15:30">
      <c r="O332" s="8"/>
      <c r="P332" s="8"/>
      <c r="Q332" s="8"/>
      <c r="R332" s="9"/>
      <c r="S332" s="9"/>
      <c r="T332" s="10"/>
      <c r="U332" s="10"/>
      <c r="V332" s="10"/>
      <c r="W332" s="10"/>
      <c r="X332" s="10"/>
      <c r="Y332" s="11"/>
      <c r="Z332" s="11"/>
      <c r="AA332" s="11"/>
      <c r="AB332" s="11"/>
      <c r="AC332" s="12"/>
      <c r="AD332" s="12"/>
    </row>
    <row r="333" spans="15:30">
      <c r="O333" s="8"/>
      <c r="P333" s="8"/>
      <c r="Q333" s="8"/>
      <c r="R333" s="9"/>
      <c r="S333" s="9"/>
      <c r="T333" s="10"/>
      <c r="U333" s="10"/>
      <c r="V333" s="10"/>
      <c r="W333" s="10"/>
      <c r="X333" s="10"/>
      <c r="Y333" s="11"/>
      <c r="Z333" s="11"/>
      <c r="AA333" s="11"/>
      <c r="AB333" s="11"/>
      <c r="AC333" s="12"/>
      <c r="AD333" s="12"/>
    </row>
    <row r="334" spans="15:30">
      <c r="O334" s="8"/>
      <c r="P334" s="8"/>
      <c r="Q334" s="8"/>
      <c r="R334" s="9"/>
      <c r="S334" s="9"/>
      <c r="T334" s="10"/>
      <c r="U334" s="10"/>
      <c r="V334" s="10"/>
      <c r="W334" s="10"/>
      <c r="X334" s="10"/>
      <c r="Y334" s="11"/>
      <c r="Z334" s="11"/>
      <c r="AA334" s="11"/>
      <c r="AB334" s="11"/>
      <c r="AC334" s="12"/>
      <c r="AD334" s="12"/>
    </row>
    <row r="335" spans="15:30">
      <c r="O335" s="8"/>
      <c r="P335" s="8"/>
      <c r="Q335" s="8"/>
      <c r="R335" s="9"/>
      <c r="S335" s="9"/>
      <c r="T335" s="10"/>
      <c r="U335" s="10"/>
      <c r="V335" s="10"/>
      <c r="W335" s="10"/>
      <c r="X335" s="10"/>
      <c r="Y335" s="11"/>
      <c r="Z335" s="11"/>
      <c r="AA335" s="11"/>
      <c r="AB335" s="11"/>
      <c r="AC335" s="12"/>
      <c r="AD335" s="12"/>
    </row>
    <row r="336" spans="15:30">
      <c r="O336" s="8"/>
      <c r="P336" s="8"/>
      <c r="Q336" s="8"/>
      <c r="R336" s="9"/>
      <c r="S336" s="9"/>
      <c r="T336" s="10"/>
      <c r="U336" s="10"/>
      <c r="V336" s="10"/>
      <c r="W336" s="10"/>
      <c r="X336" s="10"/>
      <c r="Y336" s="11"/>
      <c r="Z336" s="11"/>
      <c r="AA336" s="11"/>
      <c r="AB336" s="11"/>
      <c r="AC336" s="12"/>
      <c r="AD336" s="12"/>
    </row>
    <row r="337" spans="6:30">
      <c r="O337" s="8"/>
      <c r="P337" s="8"/>
      <c r="Q337" s="8"/>
      <c r="R337" s="9"/>
      <c r="S337" s="9"/>
      <c r="T337" s="10"/>
      <c r="U337" s="10"/>
      <c r="V337" s="10"/>
      <c r="W337" s="10"/>
      <c r="X337" s="10"/>
      <c r="Y337" s="11"/>
      <c r="Z337" s="11"/>
      <c r="AA337" s="11"/>
      <c r="AB337" s="11"/>
      <c r="AC337" s="12"/>
      <c r="AD337" s="12"/>
    </row>
    <row r="338" spans="6:30">
      <c r="O338" s="8"/>
      <c r="P338" s="8"/>
      <c r="Q338" s="8"/>
      <c r="R338" s="9"/>
      <c r="S338" s="9"/>
      <c r="T338" s="10"/>
      <c r="U338" s="10"/>
      <c r="V338" s="10"/>
      <c r="W338" s="10"/>
      <c r="X338" s="10"/>
      <c r="Y338" s="11"/>
      <c r="Z338" s="11"/>
      <c r="AA338" s="11"/>
      <c r="AB338" s="11"/>
      <c r="AC338" s="12"/>
      <c r="AD338" s="12"/>
    </row>
    <row r="339" spans="6:30">
      <c r="O339" s="8"/>
      <c r="P339" s="8"/>
      <c r="Q339" s="8"/>
      <c r="R339" s="9"/>
      <c r="S339" s="9"/>
      <c r="T339" s="10"/>
      <c r="U339" s="10"/>
      <c r="V339" s="10"/>
      <c r="W339" s="10"/>
      <c r="X339" s="10"/>
      <c r="Y339" s="11"/>
      <c r="Z339" s="11"/>
      <c r="AA339" s="11"/>
      <c r="AB339" s="11"/>
      <c r="AC339" s="12"/>
      <c r="AD339" s="12"/>
    </row>
    <row r="340" spans="6:30">
      <c r="O340" s="8"/>
      <c r="P340" s="8"/>
      <c r="Q340" s="8"/>
      <c r="R340" s="9"/>
      <c r="S340" s="9"/>
      <c r="T340" s="10"/>
      <c r="U340" s="10"/>
      <c r="V340" s="10"/>
      <c r="W340" s="10"/>
      <c r="X340" s="10"/>
      <c r="Y340" s="11"/>
      <c r="Z340" s="11"/>
      <c r="AA340" s="11"/>
      <c r="AB340" s="11"/>
      <c r="AC340" s="12"/>
      <c r="AD340" s="12"/>
    </row>
    <row r="341" spans="6:30">
      <c r="O341" s="8"/>
      <c r="P341" s="8"/>
      <c r="Q341" s="8"/>
      <c r="R341" s="9"/>
      <c r="S341" s="9"/>
      <c r="T341" s="10"/>
      <c r="U341" s="10"/>
      <c r="V341" s="10"/>
      <c r="W341" s="10"/>
      <c r="X341" s="10"/>
      <c r="Y341" s="11"/>
      <c r="Z341" s="11"/>
      <c r="AA341" s="11"/>
      <c r="AB341" s="11"/>
      <c r="AC341" s="12"/>
      <c r="AD341" s="12"/>
    </row>
    <row r="342" spans="6:30">
      <c r="O342" s="8"/>
      <c r="P342" s="8"/>
      <c r="Q342" s="8"/>
      <c r="R342" s="9"/>
      <c r="S342" s="9"/>
      <c r="T342" s="10"/>
      <c r="U342" s="10"/>
      <c r="V342" s="10"/>
      <c r="W342" s="10"/>
      <c r="X342" s="10"/>
      <c r="Y342" s="11"/>
      <c r="Z342" s="11"/>
      <c r="AA342" s="11"/>
      <c r="AB342" s="11"/>
      <c r="AC342" s="12"/>
      <c r="AD342" s="12"/>
    </row>
    <row r="343" spans="6:30">
      <c r="O343" s="8"/>
      <c r="P343" s="8"/>
      <c r="Q343" s="8"/>
      <c r="R343" s="9"/>
      <c r="S343" s="9"/>
      <c r="T343" s="10"/>
      <c r="U343" s="10"/>
      <c r="V343" s="10"/>
      <c r="W343" s="10"/>
      <c r="X343" s="10"/>
      <c r="Y343" s="11"/>
      <c r="Z343" s="11"/>
      <c r="AA343" s="11"/>
      <c r="AB343" s="11"/>
      <c r="AC343" s="12"/>
      <c r="AD343" s="12"/>
    </row>
    <row r="344" spans="6:30">
      <c r="O344" s="8"/>
      <c r="P344" s="8"/>
      <c r="Q344" s="8"/>
      <c r="R344" s="9"/>
      <c r="S344" s="9"/>
      <c r="T344" s="10"/>
      <c r="U344" s="10"/>
      <c r="V344" s="10"/>
      <c r="W344" s="10"/>
      <c r="X344" s="10"/>
      <c r="Y344" s="11"/>
      <c r="Z344" s="11"/>
      <c r="AA344" s="11"/>
      <c r="AB344" s="11"/>
      <c r="AC344" s="12"/>
      <c r="AD344" s="12"/>
    </row>
    <row r="345" spans="6:30">
      <c r="F345" s="157"/>
      <c r="G345" s="157"/>
      <c r="O345" s="8"/>
      <c r="P345" s="8"/>
      <c r="Q345" s="8"/>
      <c r="R345" s="9"/>
      <c r="S345" s="9"/>
      <c r="T345" s="10"/>
      <c r="U345" s="10"/>
      <c r="V345" s="10"/>
      <c r="W345" s="10"/>
      <c r="X345" s="10"/>
      <c r="Y345" s="11"/>
      <c r="Z345" s="11"/>
      <c r="AA345" s="11"/>
      <c r="AB345" s="11"/>
      <c r="AC345" s="12"/>
      <c r="AD345" s="12"/>
    </row>
    <row r="346" spans="6:30">
      <c r="O346" s="8"/>
      <c r="P346" s="8"/>
      <c r="Q346" s="8"/>
      <c r="R346" s="9"/>
      <c r="S346" s="9"/>
      <c r="T346" s="10"/>
      <c r="U346" s="10"/>
      <c r="V346" s="10"/>
      <c r="W346" s="10"/>
      <c r="X346" s="10"/>
      <c r="Y346" s="11"/>
      <c r="Z346" s="11"/>
      <c r="AA346" s="11"/>
      <c r="AB346" s="11"/>
      <c r="AC346" s="12"/>
      <c r="AD346" s="12"/>
    </row>
    <row r="347" spans="6:30">
      <c r="O347" s="8"/>
      <c r="P347" s="8"/>
      <c r="Q347" s="8"/>
      <c r="R347" s="9"/>
      <c r="S347" s="9"/>
      <c r="T347" s="10"/>
      <c r="U347" s="10"/>
      <c r="V347" s="10"/>
      <c r="W347" s="10"/>
      <c r="X347" s="10"/>
      <c r="Y347" s="11"/>
      <c r="Z347" s="11"/>
      <c r="AA347" s="11"/>
      <c r="AB347" s="11"/>
      <c r="AC347" s="12"/>
      <c r="AD347" s="12"/>
    </row>
    <row r="348" spans="6:30">
      <c r="O348" s="8"/>
      <c r="P348" s="8"/>
      <c r="Q348" s="8"/>
      <c r="R348" s="9"/>
      <c r="S348" s="9"/>
      <c r="T348" s="10"/>
      <c r="U348" s="10"/>
      <c r="V348" s="10"/>
      <c r="W348" s="10"/>
      <c r="X348" s="10"/>
      <c r="Y348" s="11"/>
      <c r="Z348" s="11"/>
      <c r="AA348" s="11"/>
      <c r="AB348" s="11"/>
      <c r="AC348" s="12"/>
      <c r="AD348" s="12"/>
    </row>
    <row r="349" spans="6:30">
      <c r="O349" s="8"/>
      <c r="P349" s="8"/>
      <c r="Q349" s="8"/>
      <c r="R349" s="9"/>
      <c r="S349" s="9"/>
      <c r="T349" s="10"/>
      <c r="U349" s="10"/>
      <c r="V349" s="10"/>
      <c r="W349" s="10"/>
      <c r="X349" s="10"/>
      <c r="Y349" s="11"/>
      <c r="Z349" s="11"/>
      <c r="AA349" s="11"/>
      <c r="AB349" s="11"/>
      <c r="AC349" s="12"/>
      <c r="AD349" s="12"/>
    </row>
    <row r="350" spans="6:30">
      <c r="O350" s="8"/>
      <c r="P350" s="8"/>
      <c r="Q350" s="8"/>
      <c r="R350" s="9"/>
      <c r="S350" s="9"/>
      <c r="T350" s="10"/>
      <c r="U350" s="10"/>
      <c r="V350" s="10"/>
      <c r="W350" s="10"/>
      <c r="X350" s="10"/>
      <c r="Y350" s="11"/>
      <c r="Z350" s="11"/>
      <c r="AA350" s="11"/>
      <c r="AB350" s="11"/>
      <c r="AC350" s="12"/>
      <c r="AD350" s="12"/>
    </row>
    <row r="351" spans="6:30">
      <c r="O351" s="8"/>
      <c r="P351" s="8"/>
      <c r="Q351" s="8"/>
      <c r="R351" s="9"/>
      <c r="S351" s="9"/>
      <c r="T351" s="10"/>
      <c r="U351" s="10"/>
      <c r="V351" s="10"/>
      <c r="W351" s="10"/>
      <c r="X351" s="10"/>
      <c r="Y351" s="11"/>
      <c r="Z351" s="11"/>
      <c r="AA351" s="11"/>
      <c r="AB351" s="11"/>
      <c r="AC351" s="12"/>
      <c r="AD351" s="12"/>
    </row>
    <row r="352" spans="6:30">
      <c r="O352" s="8"/>
      <c r="P352" s="8"/>
      <c r="Q352" s="8"/>
      <c r="R352" s="9"/>
      <c r="S352" s="9"/>
      <c r="T352" s="10"/>
      <c r="U352" s="10"/>
      <c r="V352" s="10"/>
      <c r="W352" s="10"/>
      <c r="X352" s="10"/>
      <c r="Y352" s="11"/>
      <c r="Z352" s="11"/>
      <c r="AA352" s="11"/>
      <c r="AB352" s="11"/>
      <c r="AC352" s="12"/>
      <c r="AD352" s="12"/>
    </row>
    <row r="353" spans="15:30">
      <c r="O353" s="8"/>
      <c r="P353" s="8"/>
      <c r="Q353" s="8"/>
      <c r="R353" s="9"/>
      <c r="S353" s="9"/>
      <c r="T353" s="10"/>
      <c r="U353" s="10"/>
      <c r="V353" s="10"/>
      <c r="W353" s="10"/>
      <c r="X353" s="10"/>
      <c r="Y353" s="11"/>
      <c r="Z353" s="11"/>
      <c r="AA353" s="11"/>
      <c r="AB353" s="11"/>
      <c r="AC353" s="12"/>
      <c r="AD353" s="12"/>
    </row>
    <row r="354" spans="15:30">
      <c r="O354" s="8"/>
      <c r="P354" s="8"/>
      <c r="Q354" s="8"/>
      <c r="R354" s="9"/>
      <c r="S354" s="9"/>
      <c r="T354" s="10"/>
      <c r="U354" s="10"/>
      <c r="V354" s="10"/>
      <c r="W354" s="10"/>
      <c r="X354" s="10"/>
      <c r="Y354" s="11"/>
      <c r="Z354" s="11"/>
      <c r="AA354" s="11"/>
      <c r="AB354" s="11"/>
      <c r="AC354" s="12"/>
      <c r="AD354" s="12"/>
    </row>
    <row r="355" spans="15:30">
      <c r="O355" s="8"/>
      <c r="P355" s="8"/>
      <c r="Q355" s="8"/>
      <c r="R355" s="9"/>
      <c r="S355" s="9"/>
      <c r="T355" s="10"/>
      <c r="U355" s="10"/>
      <c r="V355" s="10"/>
      <c r="W355" s="10"/>
      <c r="X355" s="10"/>
      <c r="Y355" s="11"/>
      <c r="Z355" s="11"/>
      <c r="AA355" s="11"/>
      <c r="AB355" s="11"/>
      <c r="AC355" s="12"/>
      <c r="AD355" s="12"/>
    </row>
    <row r="356" spans="15:30">
      <c r="O356" s="8"/>
      <c r="P356" s="8"/>
      <c r="Q356" s="8"/>
      <c r="R356" s="9"/>
      <c r="S356" s="9"/>
      <c r="T356" s="10"/>
      <c r="U356" s="10"/>
      <c r="V356" s="10"/>
      <c r="W356" s="10"/>
      <c r="X356" s="10"/>
      <c r="Y356" s="11"/>
      <c r="Z356" s="11"/>
      <c r="AA356" s="11"/>
      <c r="AB356" s="11"/>
      <c r="AC356" s="12"/>
      <c r="AD356" s="12"/>
    </row>
    <row r="357" spans="15:30">
      <c r="O357" s="8"/>
      <c r="P357" s="8"/>
      <c r="Q357" s="8"/>
      <c r="R357" s="9"/>
      <c r="S357" s="9"/>
      <c r="T357" s="10"/>
      <c r="U357" s="10"/>
      <c r="V357" s="10"/>
      <c r="W357" s="10"/>
      <c r="X357" s="10"/>
      <c r="Y357" s="11"/>
      <c r="Z357" s="11"/>
      <c r="AA357" s="11"/>
      <c r="AB357" s="11"/>
      <c r="AC357" s="12"/>
      <c r="AD357" s="12"/>
    </row>
    <row r="358" spans="15:30">
      <c r="O358" s="8"/>
      <c r="P358" s="8"/>
      <c r="Q358" s="8"/>
      <c r="R358" s="9"/>
      <c r="S358" s="9"/>
      <c r="T358" s="10"/>
      <c r="U358" s="10"/>
      <c r="V358" s="10"/>
      <c r="W358" s="10"/>
      <c r="X358" s="10"/>
      <c r="Y358" s="11"/>
      <c r="Z358" s="11"/>
      <c r="AA358" s="11"/>
      <c r="AB358" s="11"/>
      <c r="AC358" s="12"/>
      <c r="AD358" s="12"/>
    </row>
    <row r="359" spans="15:30">
      <c r="O359" s="8"/>
      <c r="P359" s="8"/>
      <c r="Q359" s="8"/>
      <c r="R359" s="9"/>
      <c r="S359" s="9"/>
      <c r="T359" s="10"/>
      <c r="U359" s="10"/>
      <c r="V359" s="10"/>
      <c r="W359" s="10"/>
      <c r="X359" s="10"/>
      <c r="Y359" s="11"/>
      <c r="Z359" s="11"/>
      <c r="AA359" s="11"/>
      <c r="AB359" s="11"/>
      <c r="AC359" s="12"/>
      <c r="AD359" s="12"/>
    </row>
    <row r="360" spans="15:30">
      <c r="O360" s="8"/>
      <c r="P360" s="8"/>
      <c r="Q360" s="8"/>
      <c r="R360" s="9"/>
      <c r="S360" s="9"/>
      <c r="T360" s="10"/>
      <c r="U360" s="10"/>
      <c r="V360" s="10"/>
      <c r="W360" s="10"/>
      <c r="X360" s="10"/>
      <c r="Y360" s="11"/>
      <c r="Z360" s="11"/>
      <c r="AA360" s="11"/>
      <c r="AB360" s="11"/>
      <c r="AC360" s="12"/>
      <c r="AD360" s="12"/>
    </row>
    <row r="361" spans="15:30">
      <c r="O361" s="8"/>
      <c r="P361" s="8"/>
      <c r="Q361" s="8"/>
      <c r="R361" s="9"/>
      <c r="S361" s="9"/>
      <c r="T361" s="10"/>
      <c r="U361" s="10"/>
      <c r="V361" s="10"/>
      <c r="W361" s="10"/>
      <c r="X361" s="10"/>
      <c r="Y361" s="11"/>
      <c r="Z361" s="11"/>
      <c r="AA361" s="11"/>
      <c r="AB361" s="11"/>
      <c r="AC361" s="12"/>
      <c r="AD361" s="12"/>
    </row>
    <row r="362" spans="15:30">
      <c r="O362" s="8"/>
      <c r="P362" s="8"/>
      <c r="Q362" s="8"/>
      <c r="R362" s="9"/>
      <c r="S362" s="9"/>
      <c r="T362" s="10"/>
      <c r="U362" s="10"/>
      <c r="V362" s="10"/>
      <c r="W362" s="10"/>
      <c r="X362" s="10"/>
      <c r="Y362" s="11"/>
      <c r="Z362" s="11"/>
      <c r="AA362" s="11"/>
      <c r="AB362" s="11"/>
      <c r="AC362" s="12"/>
      <c r="AD362" s="12"/>
    </row>
    <row r="363" spans="15:30">
      <c r="O363" s="8"/>
      <c r="P363" s="8"/>
      <c r="Q363" s="8"/>
      <c r="R363" s="9"/>
      <c r="S363" s="9"/>
      <c r="T363" s="10"/>
      <c r="U363" s="10"/>
      <c r="V363" s="10"/>
      <c r="W363" s="10"/>
      <c r="X363" s="10"/>
      <c r="Y363" s="11"/>
      <c r="Z363" s="11"/>
      <c r="AA363" s="11"/>
      <c r="AB363" s="11"/>
      <c r="AC363" s="12"/>
      <c r="AD363" s="12"/>
    </row>
    <row r="364" spans="15:30">
      <c r="O364" s="8"/>
      <c r="P364" s="8"/>
      <c r="Q364" s="8"/>
      <c r="R364" s="9"/>
      <c r="S364" s="9"/>
      <c r="T364" s="10"/>
      <c r="U364" s="10"/>
      <c r="V364" s="10"/>
      <c r="W364" s="10"/>
      <c r="X364" s="10"/>
      <c r="Y364" s="11"/>
      <c r="Z364" s="11"/>
      <c r="AA364" s="11"/>
      <c r="AB364" s="11"/>
      <c r="AC364" s="12"/>
      <c r="AD364" s="12"/>
    </row>
    <row r="365" spans="15:30">
      <c r="O365" s="8"/>
      <c r="P365" s="8"/>
      <c r="Q365" s="8"/>
      <c r="R365" s="9"/>
      <c r="S365" s="9"/>
      <c r="T365" s="10"/>
      <c r="U365" s="10"/>
      <c r="V365" s="10"/>
      <c r="W365" s="10"/>
      <c r="X365" s="10"/>
      <c r="Y365" s="11"/>
      <c r="Z365" s="11"/>
      <c r="AA365" s="11"/>
      <c r="AB365" s="11"/>
      <c r="AC365" s="12"/>
      <c r="AD365" s="12"/>
    </row>
    <row r="366" spans="15:30">
      <c r="O366" s="8"/>
      <c r="P366" s="8"/>
      <c r="Q366" s="8"/>
      <c r="R366" s="9"/>
      <c r="S366" s="9"/>
      <c r="T366" s="10"/>
      <c r="U366" s="10"/>
      <c r="V366" s="10"/>
      <c r="W366" s="10"/>
      <c r="X366" s="10"/>
      <c r="Y366" s="11"/>
      <c r="Z366" s="11"/>
      <c r="AA366" s="11"/>
      <c r="AB366" s="11"/>
      <c r="AC366" s="12"/>
      <c r="AD366" s="12"/>
    </row>
    <row r="367" spans="15:30">
      <c r="O367" s="8"/>
      <c r="P367" s="8"/>
      <c r="Q367" s="8"/>
      <c r="R367" s="9"/>
      <c r="S367" s="9"/>
      <c r="T367" s="10"/>
      <c r="U367" s="10"/>
      <c r="V367" s="10"/>
      <c r="W367" s="10"/>
      <c r="X367" s="10"/>
      <c r="Y367" s="11"/>
      <c r="Z367" s="11"/>
      <c r="AA367" s="11"/>
      <c r="AB367" s="11"/>
      <c r="AC367" s="12"/>
      <c r="AD367" s="12"/>
    </row>
    <row r="368" spans="15:30">
      <c r="O368" s="8"/>
      <c r="P368" s="8"/>
      <c r="Q368" s="8"/>
      <c r="R368" s="9"/>
      <c r="S368" s="9"/>
      <c r="T368" s="10"/>
      <c r="U368" s="10"/>
      <c r="V368" s="10"/>
      <c r="W368" s="10"/>
      <c r="X368" s="10"/>
      <c r="Y368" s="11"/>
      <c r="Z368" s="11"/>
      <c r="AA368" s="11"/>
      <c r="AB368" s="11"/>
      <c r="AC368" s="12"/>
      <c r="AD368" s="12"/>
    </row>
    <row r="369" spans="15:30">
      <c r="O369" s="8"/>
      <c r="P369" s="8"/>
      <c r="Q369" s="8"/>
      <c r="R369" s="9"/>
      <c r="S369" s="9"/>
      <c r="T369" s="10"/>
      <c r="U369" s="10"/>
      <c r="V369" s="10"/>
      <c r="W369" s="10"/>
      <c r="X369" s="10"/>
      <c r="Y369" s="11"/>
      <c r="Z369" s="11"/>
      <c r="AA369" s="11"/>
      <c r="AB369" s="11"/>
      <c r="AC369" s="12"/>
      <c r="AD369" s="12"/>
    </row>
    <row r="370" spans="15:30">
      <c r="O370" s="8"/>
      <c r="P370" s="8"/>
      <c r="Q370" s="8"/>
      <c r="R370" s="9"/>
      <c r="S370" s="9"/>
      <c r="T370" s="10"/>
      <c r="U370" s="10"/>
      <c r="V370" s="10"/>
      <c r="W370" s="10"/>
      <c r="X370" s="10"/>
      <c r="Y370" s="11"/>
      <c r="Z370" s="11"/>
      <c r="AA370" s="11"/>
      <c r="AB370" s="11"/>
      <c r="AC370" s="12"/>
      <c r="AD370" s="12"/>
    </row>
    <row r="371" spans="15:30">
      <c r="O371" s="8"/>
      <c r="P371" s="8"/>
      <c r="Q371" s="8"/>
      <c r="R371" s="9"/>
      <c r="S371" s="9"/>
      <c r="T371" s="10"/>
      <c r="U371" s="10"/>
      <c r="V371" s="10"/>
      <c r="W371" s="10"/>
      <c r="X371" s="10"/>
      <c r="Y371" s="11"/>
      <c r="Z371" s="11"/>
      <c r="AA371" s="11"/>
      <c r="AB371" s="11"/>
      <c r="AC371" s="12"/>
      <c r="AD371" s="12"/>
    </row>
    <row r="372" spans="15:30">
      <c r="O372" s="8"/>
      <c r="P372" s="8"/>
      <c r="Q372" s="8"/>
      <c r="R372" s="9"/>
      <c r="S372" s="9"/>
      <c r="T372" s="10"/>
      <c r="U372" s="10"/>
      <c r="V372" s="10"/>
      <c r="W372" s="10"/>
      <c r="X372" s="10"/>
      <c r="Y372" s="11"/>
      <c r="Z372" s="11"/>
      <c r="AA372" s="11"/>
      <c r="AB372" s="11"/>
      <c r="AC372" s="12"/>
      <c r="AD372" s="12"/>
    </row>
    <row r="373" spans="15:30">
      <c r="O373" s="8"/>
      <c r="P373" s="8"/>
      <c r="Q373" s="8"/>
      <c r="R373" s="9"/>
      <c r="S373" s="9"/>
      <c r="T373" s="10"/>
      <c r="U373" s="10"/>
      <c r="V373" s="10"/>
      <c r="W373" s="10"/>
      <c r="X373" s="10"/>
      <c r="Y373" s="11"/>
      <c r="Z373" s="11"/>
      <c r="AA373" s="11"/>
      <c r="AB373" s="11"/>
      <c r="AC373" s="12"/>
      <c r="AD373" s="12"/>
    </row>
    <row r="374" spans="15:30">
      <c r="O374" s="8"/>
      <c r="P374" s="8"/>
      <c r="Q374" s="8"/>
      <c r="R374" s="9"/>
      <c r="S374" s="9"/>
      <c r="T374" s="10"/>
      <c r="U374" s="10"/>
      <c r="V374" s="10"/>
      <c r="W374" s="10"/>
      <c r="X374" s="10"/>
      <c r="Y374" s="11"/>
      <c r="Z374" s="11"/>
      <c r="AA374" s="11"/>
      <c r="AB374" s="11"/>
      <c r="AC374" s="12"/>
      <c r="AD374" s="12"/>
    </row>
    <row r="375" spans="15:30">
      <c r="O375" s="8"/>
      <c r="P375" s="8"/>
      <c r="Q375" s="8"/>
      <c r="R375" s="9"/>
      <c r="S375" s="9"/>
      <c r="T375" s="10"/>
      <c r="U375" s="10"/>
      <c r="V375" s="10"/>
      <c r="W375" s="10"/>
      <c r="X375" s="10"/>
      <c r="Y375" s="11"/>
      <c r="Z375" s="11"/>
      <c r="AA375" s="11"/>
      <c r="AB375" s="11"/>
      <c r="AC375" s="12"/>
      <c r="AD375" s="12"/>
    </row>
    <row r="376" spans="15:30">
      <c r="O376" s="8"/>
      <c r="P376" s="8"/>
      <c r="Q376" s="8"/>
      <c r="R376" s="9"/>
      <c r="S376" s="9"/>
      <c r="T376" s="10"/>
      <c r="U376" s="10"/>
      <c r="V376" s="10"/>
      <c r="W376" s="10"/>
      <c r="X376" s="10"/>
      <c r="Y376" s="11"/>
      <c r="Z376" s="11"/>
      <c r="AA376" s="11"/>
      <c r="AB376" s="11"/>
      <c r="AC376" s="12"/>
      <c r="AD376" s="12"/>
    </row>
    <row r="377" spans="15:30">
      <c r="O377" s="8"/>
      <c r="P377" s="8"/>
      <c r="Q377" s="8"/>
      <c r="R377" s="9"/>
      <c r="S377" s="9"/>
      <c r="T377" s="10"/>
      <c r="U377" s="10"/>
      <c r="V377" s="10"/>
      <c r="W377" s="10"/>
      <c r="X377" s="10"/>
      <c r="Y377" s="11"/>
      <c r="Z377" s="11"/>
      <c r="AA377" s="11"/>
      <c r="AB377" s="11"/>
      <c r="AC377" s="12"/>
      <c r="AD377" s="12"/>
    </row>
    <row r="378" spans="15:30">
      <c r="O378" s="8"/>
      <c r="P378" s="8"/>
      <c r="Q378" s="8"/>
      <c r="R378" s="9"/>
      <c r="S378" s="9"/>
      <c r="T378" s="10"/>
      <c r="U378" s="10"/>
      <c r="V378" s="10"/>
      <c r="W378" s="10"/>
      <c r="X378" s="10"/>
      <c r="Y378" s="11"/>
      <c r="Z378" s="11"/>
      <c r="AA378" s="11"/>
      <c r="AB378" s="11"/>
      <c r="AC378" s="12"/>
      <c r="AD378" s="12"/>
    </row>
    <row r="379" spans="15:30">
      <c r="O379" s="8"/>
      <c r="P379" s="8"/>
      <c r="Q379" s="8"/>
      <c r="R379" s="9"/>
      <c r="S379" s="9"/>
      <c r="T379" s="10"/>
      <c r="U379" s="10"/>
      <c r="V379" s="10"/>
      <c r="W379" s="10"/>
      <c r="X379" s="10"/>
      <c r="Y379" s="11"/>
      <c r="Z379" s="11"/>
      <c r="AA379" s="11"/>
      <c r="AB379" s="11"/>
      <c r="AC379" s="12"/>
      <c r="AD379" s="12"/>
    </row>
    <row r="380" spans="15:30">
      <c r="O380" s="8"/>
      <c r="P380" s="8"/>
      <c r="Q380" s="8"/>
      <c r="R380" s="9"/>
      <c r="S380" s="9"/>
      <c r="T380" s="10"/>
      <c r="U380" s="10"/>
      <c r="V380" s="10"/>
      <c r="W380" s="10"/>
      <c r="X380" s="10"/>
      <c r="Y380" s="11"/>
      <c r="Z380" s="11"/>
      <c r="AA380" s="11"/>
      <c r="AB380" s="11"/>
      <c r="AC380" s="12"/>
      <c r="AD380" s="12"/>
    </row>
    <row r="381" spans="15:30">
      <c r="O381" s="8"/>
      <c r="P381" s="8"/>
      <c r="Q381" s="8"/>
      <c r="R381" s="9"/>
      <c r="S381" s="9"/>
      <c r="T381" s="10"/>
      <c r="U381" s="10"/>
      <c r="V381" s="10"/>
      <c r="W381" s="10"/>
      <c r="X381" s="10"/>
      <c r="Y381" s="11"/>
      <c r="Z381" s="11"/>
      <c r="AA381" s="11"/>
      <c r="AB381" s="11"/>
      <c r="AC381" s="12"/>
      <c r="AD381" s="12"/>
    </row>
    <row r="382" spans="15:30">
      <c r="O382" s="8"/>
      <c r="P382" s="8"/>
      <c r="Q382" s="8"/>
      <c r="R382" s="9"/>
      <c r="S382" s="9"/>
      <c r="T382" s="10"/>
      <c r="U382" s="10"/>
      <c r="V382" s="10"/>
      <c r="W382" s="10"/>
      <c r="X382" s="10"/>
      <c r="Y382" s="11"/>
      <c r="Z382" s="11"/>
      <c r="AA382" s="11"/>
      <c r="AB382" s="11"/>
      <c r="AC382" s="12"/>
      <c r="AD382" s="12"/>
    </row>
    <row r="383" spans="15:30">
      <c r="O383" s="8"/>
      <c r="P383" s="8"/>
      <c r="Q383" s="8"/>
      <c r="R383" s="9"/>
      <c r="S383" s="9"/>
      <c r="T383" s="10"/>
      <c r="U383" s="10"/>
      <c r="V383" s="10"/>
      <c r="W383" s="10"/>
      <c r="X383" s="10"/>
      <c r="Y383" s="11"/>
      <c r="Z383" s="11"/>
      <c r="AA383" s="11"/>
      <c r="AB383" s="11"/>
      <c r="AC383" s="12"/>
      <c r="AD383" s="12"/>
    </row>
    <row r="384" spans="15:30">
      <c r="O384" s="8"/>
      <c r="P384" s="8"/>
      <c r="Q384" s="8"/>
      <c r="R384" s="9"/>
      <c r="S384" s="9"/>
      <c r="T384" s="10"/>
      <c r="U384" s="10"/>
      <c r="V384" s="10"/>
      <c r="W384" s="10"/>
      <c r="X384" s="10"/>
      <c r="Y384" s="11"/>
      <c r="Z384" s="11"/>
      <c r="AA384" s="11"/>
      <c r="AB384" s="11"/>
      <c r="AC384" s="12"/>
      <c r="AD384" s="12"/>
    </row>
    <row r="385" spans="15:30">
      <c r="O385" s="8"/>
      <c r="P385" s="8"/>
      <c r="Q385" s="8"/>
      <c r="R385" s="9"/>
      <c r="S385" s="9"/>
      <c r="T385" s="10"/>
      <c r="U385" s="10"/>
      <c r="V385" s="10"/>
      <c r="W385" s="10"/>
      <c r="X385" s="10"/>
      <c r="Y385" s="11"/>
      <c r="Z385" s="11"/>
      <c r="AA385" s="11"/>
      <c r="AB385" s="11"/>
      <c r="AC385" s="12"/>
      <c r="AD385" s="12"/>
    </row>
    <row r="386" spans="15:30">
      <c r="O386" s="8"/>
      <c r="P386" s="8"/>
      <c r="Q386" s="8"/>
      <c r="R386" s="9"/>
      <c r="S386" s="9"/>
      <c r="T386" s="10"/>
      <c r="U386" s="10"/>
      <c r="V386" s="10"/>
      <c r="W386" s="10"/>
      <c r="X386" s="10"/>
      <c r="Y386" s="11"/>
      <c r="Z386" s="11"/>
      <c r="AA386" s="11"/>
      <c r="AB386" s="11"/>
      <c r="AC386" s="12"/>
      <c r="AD386" s="12"/>
    </row>
    <row r="387" spans="15:30">
      <c r="O387" s="8"/>
      <c r="P387" s="8"/>
      <c r="Q387" s="8"/>
      <c r="R387" s="9"/>
      <c r="S387" s="9"/>
      <c r="T387" s="10"/>
      <c r="U387" s="10"/>
      <c r="V387" s="10"/>
      <c r="W387" s="10"/>
      <c r="X387" s="10"/>
      <c r="Y387" s="11"/>
      <c r="Z387" s="11"/>
      <c r="AA387" s="11"/>
      <c r="AB387" s="11"/>
      <c r="AC387" s="12"/>
      <c r="AD387" s="12"/>
    </row>
    <row r="388" spans="15:30">
      <c r="O388" s="8"/>
      <c r="P388" s="8"/>
      <c r="Q388" s="8"/>
      <c r="R388" s="9"/>
      <c r="S388" s="9"/>
      <c r="T388" s="10"/>
      <c r="U388" s="10"/>
      <c r="V388" s="10"/>
      <c r="W388" s="10"/>
      <c r="X388" s="10"/>
      <c r="Y388" s="11"/>
      <c r="Z388" s="11"/>
      <c r="AA388" s="11"/>
      <c r="AB388" s="11"/>
      <c r="AC388" s="12"/>
      <c r="AD388" s="12"/>
    </row>
    <row r="389" spans="15:30">
      <c r="O389" s="8"/>
      <c r="P389" s="8"/>
      <c r="Q389" s="8"/>
      <c r="R389" s="9"/>
      <c r="S389" s="9"/>
      <c r="T389" s="10"/>
      <c r="U389" s="10"/>
      <c r="V389" s="10"/>
      <c r="W389" s="10"/>
      <c r="X389" s="10"/>
      <c r="Y389" s="11"/>
      <c r="Z389" s="11"/>
      <c r="AA389" s="11"/>
      <c r="AB389" s="11"/>
      <c r="AC389" s="12"/>
      <c r="AD389" s="12"/>
    </row>
    <row r="390" spans="15:30">
      <c r="O390" s="8"/>
      <c r="P390" s="8"/>
      <c r="Q390" s="8"/>
      <c r="R390" s="9"/>
      <c r="S390" s="9"/>
      <c r="T390" s="10"/>
      <c r="U390" s="10"/>
      <c r="V390" s="10"/>
      <c r="W390" s="10"/>
      <c r="X390" s="10"/>
      <c r="Y390" s="11"/>
      <c r="Z390" s="11"/>
      <c r="AA390" s="11"/>
      <c r="AB390" s="11"/>
      <c r="AC390" s="12"/>
      <c r="AD390" s="12"/>
    </row>
    <row r="391" spans="15:30">
      <c r="O391" s="8"/>
      <c r="P391" s="8"/>
      <c r="Q391" s="8"/>
      <c r="R391" s="9"/>
      <c r="S391" s="9"/>
      <c r="T391" s="10"/>
      <c r="U391" s="10"/>
      <c r="V391" s="10"/>
      <c r="W391" s="10"/>
      <c r="X391" s="10"/>
      <c r="Y391" s="11"/>
      <c r="Z391" s="11"/>
      <c r="AA391" s="11"/>
      <c r="AB391" s="11"/>
      <c r="AC391" s="12"/>
      <c r="AD391" s="12"/>
    </row>
    <row r="392" spans="15:30">
      <c r="O392" s="8"/>
      <c r="P392" s="8"/>
      <c r="Q392" s="8"/>
      <c r="R392" s="9"/>
      <c r="S392" s="9"/>
      <c r="T392" s="10"/>
      <c r="U392" s="10"/>
      <c r="V392" s="10"/>
      <c r="W392" s="10"/>
      <c r="X392" s="10"/>
      <c r="Y392" s="11"/>
      <c r="Z392" s="11"/>
      <c r="AA392" s="11"/>
      <c r="AB392" s="11"/>
      <c r="AC392" s="12"/>
      <c r="AD392" s="12"/>
    </row>
    <row r="393" spans="15:30">
      <c r="O393" s="8"/>
      <c r="P393" s="8"/>
      <c r="Q393" s="8"/>
      <c r="R393" s="9"/>
      <c r="S393" s="9"/>
      <c r="T393" s="10"/>
      <c r="U393" s="10"/>
      <c r="V393" s="10"/>
      <c r="W393" s="10"/>
      <c r="X393" s="10"/>
      <c r="Y393" s="11"/>
      <c r="Z393" s="11"/>
      <c r="AA393" s="11"/>
      <c r="AB393" s="11"/>
      <c r="AC393" s="12"/>
      <c r="AD393" s="12"/>
    </row>
    <row r="394" spans="15:30">
      <c r="O394" s="8"/>
      <c r="P394" s="8"/>
      <c r="Q394" s="8"/>
      <c r="R394" s="9"/>
      <c r="S394" s="9"/>
      <c r="T394" s="10"/>
      <c r="U394" s="10"/>
      <c r="V394" s="10"/>
      <c r="W394" s="10"/>
      <c r="X394" s="10"/>
      <c r="Y394" s="11"/>
      <c r="Z394" s="11"/>
      <c r="AA394" s="11"/>
      <c r="AB394" s="11"/>
      <c r="AC394" s="12"/>
      <c r="AD394" s="12"/>
    </row>
    <row r="395" spans="15:30">
      <c r="O395" s="8"/>
      <c r="P395" s="8"/>
      <c r="Q395" s="8"/>
      <c r="R395" s="9"/>
      <c r="S395" s="9"/>
      <c r="T395" s="10"/>
      <c r="U395" s="10"/>
      <c r="V395" s="10"/>
      <c r="W395" s="10"/>
      <c r="X395" s="10"/>
      <c r="Y395" s="11"/>
      <c r="Z395" s="11"/>
      <c r="AA395" s="11"/>
      <c r="AB395" s="11"/>
      <c r="AC395" s="12"/>
      <c r="AD395" s="12"/>
    </row>
    <row r="396" spans="15:30">
      <c r="O396" s="8"/>
      <c r="P396" s="8"/>
      <c r="Q396" s="8"/>
      <c r="R396" s="9"/>
      <c r="S396" s="9"/>
      <c r="T396" s="10"/>
      <c r="U396" s="10"/>
      <c r="V396" s="10"/>
      <c r="W396" s="10"/>
      <c r="X396" s="10"/>
      <c r="Y396" s="11"/>
      <c r="Z396" s="11"/>
      <c r="AA396" s="11"/>
      <c r="AB396" s="11"/>
      <c r="AC396" s="12"/>
      <c r="AD396" s="12"/>
    </row>
    <row r="397" spans="15:30">
      <c r="O397" s="8"/>
      <c r="P397" s="8"/>
      <c r="Q397" s="8"/>
      <c r="R397" s="9"/>
      <c r="S397" s="9"/>
      <c r="T397" s="10"/>
      <c r="U397" s="10"/>
      <c r="V397" s="10"/>
      <c r="W397" s="10"/>
      <c r="X397" s="10"/>
      <c r="Y397" s="11"/>
      <c r="Z397" s="11"/>
      <c r="AA397" s="11"/>
      <c r="AB397" s="11"/>
      <c r="AC397" s="12"/>
      <c r="AD397" s="12"/>
    </row>
    <row r="398" spans="15:30">
      <c r="O398" s="8"/>
      <c r="P398" s="8"/>
      <c r="Q398" s="8"/>
      <c r="R398" s="9"/>
      <c r="S398" s="9"/>
      <c r="T398" s="10"/>
      <c r="U398" s="10"/>
      <c r="V398" s="10"/>
      <c r="W398" s="10"/>
      <c r="X398" s="10"/>
      <c r="Y398" s="11"/>
      <c r="Z398" s="11"/>
      <c r="AA398" s="11"/>
      <c r="AB398" s="11"/>
      <c r="AC398" s="12"/>
      <c r="AD398" s="12"/>
    </row>
    <row r="399" spans="15:30">
      <c r="O399" s="8"/>
      <c r="P399" s="8"/>
      <c r="Q399" s="8"/>
      <c r="R399" s="9"/>
      <c r="S399" s="9"/>
      <c r="T399" s="10"/>
      <c r="U399" s="10"/>
      <c r="V399" s="10"/>
      <c r="W399" s="10"/>
      <c r="X399" s="10"/>
      <c r="Y399" s="11"/>
      <c r="Z399" s="11"/>
      <c r="AA399" s="11"/>
      <c r="AB399" s="11"/>
      <c r="AC399" s="12"/>
      <c r="AD399" s="12"/>
    </row>
    <row r="400" spans="15:30">
      <c r="O400" s="8"/>
      <c r="P400" s="8"/>
      <c r="Q400" s="8"/>
      <c r="R400" s="9"/>
      <c r="S400" s="9"/>
      <c r="T400" s="10"/>
      <c r="U400" s="10"/>
      <c r="V400" s="10"/>
      <c r="W400" s="10"/>
      <c r="X400" s="10"/>
      <c r="Y400" s="11"/>
      <c r="Z400" s="11"/>
      <c r="AA400" s="11"/>
      <c r="AB400" s="11"/>
      <c r="AC400" s="12"/>
      <c r="AD400" s="12"/>
    </row>
    <row r="401" spans="15:30">
      <c r="O401" s="8"/>
      <c r="P401" s="8"/>
      <c r="Q401" s="8"/>
      <c r="R401" s="9"/>
      <c r="S401" s="9"/>
      <c r="T401" s="10"/>
      <c r="U401" s="10"/>
      <c r="V401" s="10"/>
      <c r="W401" s="10"/>
      <c r="X401" s="10"/>
      <c r="Y401" s="11"/>
      <c r="Z401" s="11"/>
      <c r="AA401" s="11"/>
      <c r="AB401" s="11"/>
      <c r="AC401" s="12"/>
      <c r="AD401" s="12"/>
    </row>
    <row r="402" spans="15:30">
      <c r="O402" s="8"/>
      <c r="P402" s="8"/>
      <c r="Q402" s="8"/>
      <c r="R402" s="9"/>
      <c r="S402" s="9"/>
      <c r="T402" s="10"/>
      <c r="U402" s="10"/>
      <c r="V402" s="10"/>
      <c r="W402" s="10"/>
      <c r="X402" s="10"/>
      <c r="Y402" s="11"/>
      <c r="Z402" s="11"/>
      <c r="AA402" s="11"/>
      <c r="AB402" s="11"/>
      <c r="AC402" s="12"/>
      <c r="AD402" s="12"/>
    </row>
    <row r="403" spans="15:30">
      <c r="O403" s="8"/>
      <c r="P403" s="8"/>
      <c r="Q403" s="8"/>
      <c r="R403" s="9"/>
      <c r="S403" s="9"/>
      <c r="T403" s="10"/>
      <c r="U403" s="10"/>
      <c r="V403" s="10"/>
      <c r="W403" s="10"/>
      <c r="X403" s="10"/>
      <c r="Y403" s="11"/>
      <c r="Z403" s="11"/>
      <c r="AA403" s="11"/>
      <c r="AB403" s="11"/>
      <c r="AC403" s="12"/>
      <c r="AD403" s="12"/>
    </row>
    <row r="404" spans="15:30">
      <c r="O404" s="8"/>
      <c r="P404" s="8"/>
      <c r="Q404" s="8"/>
      <c r="R404" s="9"/>
      <c r="S404" s="9"/>
      <c r="T404" s="10"/>
      <c r="U404" s="10"/>
      <c r="V404" s="10"/>
      <c r="W404" s="10"/>
      <c r="X404" s="10"/>
      <c r="Y404" s="11"/>
      <c r="Z404" s="11"/>
      <c r="AA404" s="11"/>
      <c r="AB404" s="11"/>
      <c r="AC404" s="12"/>
      <c r="AD404" s="12"/>
    </row>
    <row r="405" spans="15:30">
      <c r="O405" s="8"/>
      <c r="P405" s="8"/>
      <c r="Q405" s="8"/>
      <c r="R405" s="9"/>
      <c r="S405" s="9"/>
      <c r="T405" s="10"/>
      <c r="U405" s="10"/>
      <c r="V405" s="10"/>
      <c r="W405" s="10"/>
      <c r="X405" s="10"/>
      <c r="Y405" s="11"/>
      <c r="Z405" s="11"/>
      <c r="AA405" s="11"/>
      <c r="AB405" s="11"/>
      <c r="AC405" s="12"/>
      <c r="AD405" s="12"/>
    </row>
    <row r="406" spans="15:30">
      <c r="O406" s="8"/>
      <c r="P406" s="8"/>
      <c r="Q406" s="8"/>
      <c r="R406" s="9"/>
      <c r="S406" s="9"/>
      <c r="T406" s="10"/>
      <c r="U406" s="10"/>
      <c r="V406" s="10"/>
      <c r="W406" s="10"/>
      <c r="X406" s="10"/>
      <c r="Y406" s="11"/>
      <c r="Z406" s="11"/>
      <c r="AA406" s="11"/>
      <c r="AB406" s="11"/>
      <c r="AC406" s="12"/>
      <c r="AD406" s="12"/>
    </row>
    <row r="407" spans="15:30">
      <c r="O407" s="8"/>
      <c r="P407" s="8"/>
      <c r="Q407" s="8"/>
      <c r="R407" s="9"/>
      <c r="S407" s="9"/>
      <c r="T407" s="10"/>
      <c r="U407" s="10"/>
      <c r="V407" s="10"/>
      <c r="W407" s="10"/>
      <c r="X407" s="10"/>
      <c r="Y407" s="11"/>
      <c r="Z407" s="11"/>
      <c r="AA407" s="11"/>
      <c r="AB407" s="11"/>
      <c r="AC407" s="12"/>
      <c r="AD407" s="12"/>
    </row>
    <row r="408" spans="15:30">
      <c r="O408" s="8"/>
      <c r="P408" s="8"/>
      <c r="Q408" s="8"/>
      <c r="R408" s="9"/>
      <c r="S408" s="9"/>
      <c r="T408" s="10"/>
      <c r="U408" s="10"/>
      <c r="V408" s="10"/>
      <c r="W408" s="10"/>
      <c r="X408" s="10"/>
      <c r="Y408" s="11"/>
      <c r="Z408" s="11"/>
      <c r="AA408" s="11"/>
      <c r="AB408" s="11"/>
      <c r="AC408" s="12"/>
      <c r="AD408" s="12"/>
    </row>
    <row r="409" spans="15:30">
      <c r="O409" s="8"/>
      <c r="P409" s="8"/>
      <c r="Q409" s="8"/>
      <c r="R409" s="9"/>
      <c r="S409" s="9"/>
      <c r="T409" s="10"/>
      <c r="U409" s="10"/>
      <c r="V409" s="10"/>
      <c r="W409" s="10"/>
      <c r="X409" s="10"/>
      <c r="Y409" s="11"/>
      <c r="Z409" s="11"/>
      <c r="AA409" s="11"/>
      <c r="AB409" s="11"/>
      <c r="AC409" s="12"/>
      <c r="AD409" s="12"/>
    </row>
    <row r="410" spans="15:30">
      <c r="O410" s="8"/>
      <c r="P410" s="8"/>
      <c r="Q410" s="8"/>
      <c r="R410" s="9"/>
      <c r="S410" s="9"/>
      <c r="T410" s="10"/>
      <c r="U410" s="10"/>
      <c r="V410" s="10"/>
      <c r="W410" s="10"/>
      <c r="X410" s="10"/>
      <c r="Y410" s="11"/>
      <c r="Z410" s="11"/>
      <c r="AA410" s="11"/>
      <c r="AB410" s="11"/>
      <c r="AC410" s="12"/>
      <c r="AD410" s="12"/>
    </row>
    <row r="411" spans="15:30">
      <c r="O411" s="8"/>
      <c r="P411" s="8"/>
      <c r="Q411" s="8"/>
      <c r="R411" s="9"/>
      <c r="S411" s="9"/>
      <c r="T411" s="10"/>
      <c r="U411" s="10"/>
      <c r="V411" s="10"/>
      <c r="W411" s="10"/>
      <c r="X411" s="10"/>
      <c r="Y411" s="11"/>
      <c r="Z411" s="11"/>
      <c r="AA411" s="11"/>
      <c r="AB411" s="11"/>
      <c r="AC411" s="12"/>
      <c r="AD411" s="12"/>
    </row>
    <row r="412" spans="15:30">
      <c r="O412" s="8"/>
      <c r="P412" s="8"/>
      <c r="Q412" s="8"/>
      <c r="R412" s="9"/>
      <c r="S412" s="9"/>
      <c r="T412" s="10"/>
      <c r="U412" s="10"/>
      <c r="V412" s="10"/>
      <c r="W412" s="10"/>
      <c r="X412" s="10"/>
      <c r="Y412" s="11"/>
      <c r="Z412" s="11"/>
      <c r="AA412" s="11"/>
      <c r="AB412" s="11"/>
      <c r="AC412" s="12"/>
      <c r="AD412" s="12"/>
    </row>
    <row r="413" spans="15:30">
      <c r="O413" s="8"/>
      <c r="P413" s="8"/>
      <c r="Q413" s="8"/>
      <c r="R413" s="9"/>
      <c r="S413" s="9"/>
      <c r="T413" s="10"/>
      <c r="U413" s="10"/>
      <c r="V413" s="10"/>
      <c r="W413" s="10"/>
      <c r="X413" s="10"/>
      <c r="Y413" s="11"/>
      <c r="Z413" s="11"/>
      <c r="AA413" s="11"/>
      <c r="AB413" s="11"/>
      <c r="AC413" s="12"/>
      <c r="AD413" s="12"/>
    </row>
    <row r="414" spans="15:30">
      <c r="O414" s="8"/>
      <c r="P414" s="8"/>
      <c r="Q414" s="8"/>
      <c r="R414" s="9"/>
      <c r="S414" s="9"/>
      <c r="T414" s="10"/>
      <c r="U414" s="10"/>
      <c r="V414" s="10"/>
      <c r="W414" s="10"/>
      <c r="X414" s="10"/>
      <c r="Y414" s="11"/>
      <c r="Z414" s="11"/>
      <c r="AA414" s="11"/>
      <c r="AB414" s="11"/>
      <c r="AC414" s="12"/>
      <c r="AD414" s="12"/>
    </row>
    <row r="415" spans="15:30">
      <c r="O415" s="8"/>
      <c r="P415" s="8"/>
      <c r="Q415" s="8"/>
      <c r="R415" s="9"/>
      <c r="S415" s="9"/>
      <c r="T415" s="10"/>
      <c r="U415" s="10"/>
      <c r="V415" s="10"/>
      <c r="W415" s="10"/>
      <c r="X415" s="10"/>
      <c r="Y415" s="11"/>
      <c r="Z415" s="11"/>
      <c r="AA415" s="11"/>
      <c r="AB415" s="11"/>
      <c r="AC415" s="12"/>
      <c r="AD415" s="12"/>
    </row>
    <row r="416" spans="15:30">
      <c r="O416" s="8"/>
      <c r="P416" s="8"/>
      <c r="Q416" s="8"/>
      <c r="R416" s="9"/>
      <c r="S416" s="9"/>
      <c r="T416" s="10"/>
      <c r="U416" s="10"/>
      <c r="V416" s="10"/>
      <c r="W416" s="10"/>
      <c r="X416" s="10"/>
      <c r="Y416" s="11"/>
      <c r="Z416" s="11"/>
      <c r="AA416" s="11"/>
      <c r="AB416" s="11"/>
      <c r="AC416" s="12"/>
      <c r="AD416" s="12"/>
    </row>
    <row r="417" spans="15:30">
      <c r="O417" s="8"/>
      <c r="P417" s="8"/>
      <c r="Q417" s="8"/>
      <c r="R417" s="9"/>
      <c r="S417" s="9"/>
      <c r="T417" s="10"/>
      <c r="U417" s="10"/>
      <c r="V417" s="10"/>
      <c r="W417" s="10"/>
      <c r="X417" s="10"/>
      <c r="Y417" s="11"/>
      <c r="Z417" s="11"/>
      <c r="AA417" s="11"/>
      <c r="AB417" s="11"/>
      <c r="AC417" s="12"/>
      <c r="AD417" s="12"/>
    </row>
    <row r="418" spans="15:30">
      <c r="O418" s="8"/>
      <c r="P418" s="8"/>
      <c r="Q418" s="8"/>
      <c r="R418" s="9"/>
      <c r="S418" s="9"/>
      <c r="T418" s="10"/>
      <c r="U418" s="10"/>
      <c r="V418" s="10"/>
      <c r="W418" s="10"/>
      <c r="X418" s="10"/>
      <c r="Y418" s="11"/>
      <c r="Z418" s="11"/>
      <c r="AA418" s="11"/>
      <c r="AB418" s="11"/>
      <c r="AC418" s="12"/>
      <c r="AD418" s="12"/>
    </row>
    <row r="419" spans="15:30">
      <c r="O419" s="8"/>
      <c r="P419" s="8"/>
      <c r="Q419" s="8"/>
      <c r="R419" s="9"/>
      <c r="S419" s="9"/>
      <c r="T419" s="10"/>
      <c r="U419" s="10"/>
      <c r="V419" s="10"/>
      <c r="W419" s="10"/>
      <c r="X419" s="10"/>
      <c r="Y419" s="11"/>
      <c r="Z419" s="11"/>
      <c r="AA419" s="11"/>
      <c r="AB419" s="11"/>
      <c r="AC419" s="12"/>
      <c r="AD419" s="12"/>
    </row>
    <row r="420" spans="15:30">
      <c r="O420" s="8"/>
      <c r="P420" s="8"/>
      <c r="Q420" s="8"/>
      <c r="R420" s="9"/>
      <c r="S420" s="9"/>
      <c r="T420" s="10"/>
      <c r="U420" s="10"/>
      <c r="V420" s="10"/>
      <c r="W420" s="10"/>
      <c r="X420" s="10"/>
      <c r="Y420" s="11"/>
      <c r="Z420" s="11"/>
      <c r="AA420" s="11"/>
      <c r="AB420" s="11"/>
      <c r="AC420" s="12"/>
      <c r="AD420" s="12"/>
    </row>
    <row r="421" spans="15:30">
      <c r="O421" s="8"/>
      <c r="P421" s="8"/>
      <c r="Q421" s="8"/>
      <c r="R421" s="9"/>
      <c r="S421" s="9"/>
      <c r="T421" s="10"/>
      <c r="U421" s="10"/>
      <c r="V421" s="10"/>
      <c r="W421" s="10"/>
      <c r="X421" s="10"/>
      <c r="Y421" s="11"/>
      <c r="Z421" s="11"/>
      <c r="AA421" s="11"/>
      <c r="AB421" s="11"/>
      <c r="AC421" s="12"/>
      <c r="AD421" s="12"/>
    </row>
    <row r="422" spans="15:30">
      <c r="O422" s="8"/>
      <c r="P422" s="8"/>
      <c r="Q422" s="8"/>
      <c r="R422" s="9"/>
      <c r="S422" s="9"/>
      <c r="T422" s="10"/>
      <c r="U422" s="10"/>
      <c r="V422" s="10"/>
      <c r="W422" s="10"/>
      <c r="X422" s="10"/>
      <c r="Y422" s="11"/>
      <c r="Z422" s="11"/>
      <c r="AA422" s="11"/>
      <c r="AB422" s="11"/>
      <c r="AC422" s="12"/>
      <c r="AD422" s="12"/>
    </row>
    <row r="423" spans="15:30">
      <c r="O423" s="8"/>
      <c r="P423" s="8"/>
      <c r="Q423" s="8"/>
      <c r="R423" s="9"/>
      <c r="S423" s="9"/>
      <c r="T423" s="10"/>
      <c r="U423" s="10"/>
      <c r="V423" s="10"/>
      <c r="W423" s="10"/>
      <c r="X423" s="10"/>
      <c r="Y423" s="11"/>
      <c r="Z423" s="11"/>
      <c r="AA423" s="11"/>
      <c r="AB423" s="11"/>
      <c r="AC423" s="12"/>
      <c r="AD423" s="12"/>
    </row>
    <row r="424" spans="15:30">
      <c r="O424" s="8"/>
      <c r="P424" s="8"/>
      <c r="Q424" s="8"/>
      <c r="R424" s="9"/>
      <c r="S424" s="9"/>
      <c r="T424" s="10"/>
      <c r="U424" s="10"/>
      <c r="V424" s="10"/>
      <c r="W424" s="10"/>
      <c r="X424" s="10"/>
      <c r="Y424" s="11"/>
      <c r="Z424" s="11"/>
      <c r="AA424" s="11"/>
      <c r="AB424" s="11"/>
      <c r="AC424" s="12"/>
      <c r="AD424" s="12"/>
    </row>
    <row r="425" spans="15:30">
      <c r="O425" s="8"/>
      <c r="P425" s="8"/>
      <c r="Q425" s="8"/>
      <c r="R425" s="9"/>
      <c r="S425" s="9"/>
      <c r="T425" s="10"/>
      <c r="U425" s="10"/>
      <c r="V425" s="10"/>
      <c r="W425" s="10"/>
      <c r="X425" s="10"/>
      <c r="Y425" s="11"/>
      <c r="Z425" s="11"/>
      <c r="AA425" s="11"/>
      <c r="AB425" s="11"/>
      <c r="AC425" s="12"/>
      <c r="AD425" s="12"/>
    </row>
    <row r="426" spans="15:30">
      <c r="O426" s="8"/>
      <c r="P426" s="8"/>
      <c r="Q426" s="8"/>
      <c r="R426" s="9"/>
      <c r="S426" s="9"/>
      <c r="T426" s="10"/>
      <c r="U426" s="10"/>
      <c r="V426" s="10"/>
      <c r="W426" s="10"/>
      <c r="X426" s="10"/>
      <c r="Y426" s="11"/>
      <c r="Z426" s="11"/>
      <c r="AA426" s="11"/>
      <c r="AB426" s="11"/>
      <c r="AC426" s="12"/>
      <c r="AD426" s="12"/>
    </row>
    <row r="427" spans="15:30">
      <c r="O427" s="8"/>
      <c r="P427" s="8"/>
      <c r="Q427" s="8"/>
      <c r="R427" s="9"/>
      <c r="S427" s="9"/>
      <c r="T427" s="10"/>
      <c r="U427" s="10"/>
      <c r="V427" s="10"/>
      <c r="W427" s="10"/>
      <c r="X427" s="10"/>
      <c r="Y427" s="11"/>
      <c r="Z427" s="11"/>
      <c r="AA427" s="11"/>
      <c r="AB427" s="11"/>
      <c r="AC427" s="12"/>
      <c r="AD427" s="12"/>
    </row>
    <row r="428" spans="15:30">
      <c r="O428" s="8"/>
      <c r="P428" s="8"/>
      <c r="Q428" s="8"/>
      <c r="R428" s="9"/>
      <c r="S428" s="9"/>
      <c r="T428" s="10"/>
      <c r="U428" s="10"/>
      <c r="V428" s="10"/>
      <c r="W428" s="10"/>
      <c r="X428" s="10"/>
      <c r="Y428" s="11"/>
      <c r="Z428" s="11"/>
      <c r="AA428" s="11"/>
      <c r="AB428" s="11"/>
      <c r="AC428" s="12"/>
      <c r="AD428" s="12"/>
    </row>
    <row r="429" spans="15:30">
      <c r="O429" s="8"/>
      <c r="P429" s="8"/>
      <c r="Q429" s="8"/>
      <c r="R429" s="9"/>
      <c r="S429" s="9"/>
      <c r="T429" s="10"/>
      <c r="U429" s="10"/>
      <c r="V429" s="10"/>
      <c r="W429" s="10"/>
      <c r="X429" s="10"/>
      <c r="Y429" s="11"/>
      <c r="Z429" s="11"/>
      <c r="AA429" s="11"/>
      <c r="AB429" s="11"/>
      <c r="AC429" s="12"/>
      <c r="AD429" s="12"/>
    </row>
    <row r="430" spans="15:30">
      <c r="O430" s="8"/>
      <c r="P430" s="8"/>
      <c r="Q430" s="8"/>
      <c r="R430" s="9"/>
      <c r="S430" s="9"/>
      <c r="T430" s="10"/>
      <c r="U430" s="10"/>
      <c r="V430" s="10"/>
      <c r="W430" s="10"/>
      <c r="X430" s="10"/>
      <c r="Y430" s="11"/>
      <c r="Z430" s="11"/>
      <c r="AA430" s="11"/>
      <c r="AB430" s="11"/>
      <c r="AC430" s="12"/>
      <c r="AD430" s="12"/>
    </row>
    <row r="431" spans="15:30">
      <c r="O431" s="8"/>
      <c r="P431" s="8"/>
      <c r="Q431" s="8"/>
      <c r="R431" s="9"/>
      <c r="S431" s="9"/>
      <c r="T431" s="10"/>
      <c r="U431" s="10"/>
      <c r="V431" s="10"/>
      <c r="W431" s="10"/>
      <c r="X431" s="10"/>
      <c r="Y431" s="11"/>
      <c r="Z431" s="11"/>
      <c r="AA431" s="11"/>
      <c r="AB431" s="11"/>
      <c r="AC431" s="12"/>
      <c r="AD431" s="12"/>
    </row>
    <row r="432" spans="15:30">
      <c r="O432" s="8"/>
      <c r="P432" s="8"/>
      <c r="Q432" s="8"/>
      <c r="R432" s="9"/>
      <c r="S432" s="9"/>
      <c r="T432" s="10"/>
      <c r="U432" s="10"/>
      <c r="V432" s="10"/>
      <c r="W432" s="10"/>
      <c r="X432" s="10"/>
      <c r="Y432" s="11"/>
      <c r="Z432" s="11"/>
      <c r="AA432" s="11"/>
      <c r="AB432" s="11"/>
      <c r="AC432" s="12"/>
      <c r="AD432" s="12"/>
    </row>
    <row r="433" spans="15:30">
      <c r="O433" s="8"/>
      <c r="P433" s="8"/>
      <c r="Q433" s="8"/>
      <c r="R433" s="9"/>
      <c r="S433" s="9"/>
      <c r="T433" s="10"/>
      <c r="U433" s="10"/>
      <c r="V433" s="10"/>
      <c r="W433" s="10"/>
      <c r="X433" s="10"/>
      <c r="Y433" s="11"/>
      <c r="Z433" s="11"/>
      <c r="AA433" s="11"/>
      <c r="AB433" s="11"/>
      <c r="AC433" s="12"/>
      <c r="AD433" s="12"/>
    </row>
    <row r="434" spans="15:30">
      <c r="O434" s="8"/>
      <c r="P434" s="8"/>
      <c r="Q434" s="8"/>
      <c r="R434" s="9"/>
      <c r="S434" s="9"/>
      <c r="T434" s="10"/>
      <c r="U434" s="10"/>
      <c r="V434" s="10"/>
      <c r="W434" s="10"/>
      <c r="X434" s="10"/>
      <c r="Y434" s="11"/>
      <c r="Z434" s="11"/>
      <c r="AA434" s="11"/>
      <c r="AB434" s="11"/>
      <c r="AC434" s="12"/>
      <c r="AD434" s="12"/>
    </row>
    <row r="435" spans="15:30">
      <c r="O435" s="8"/>
      <c r="P435" s="8"/>
      <c r="Q435" s="8"/>
      <c r="R435" s="9"/>
      <c r="S435" s="9"/>
      <c r="T435" s="10"/>
      <c r="U435" s="10"/>
      <c r="V435" s="10"/>
      <c r="W435" s="10"/>
      <c r="X435" s="10"/>
      <c r="Y435" s="11"/>
      <c r="Z435" s="11"/>
      <c r="AA435" s="11"/>
      <c r="AB435" s="11"/>
      <c r="AC435" s="12"/>
      <c r="AD435" s="12"/>
    </row>
    <row r="436" spans="15:30">
      <c r="O436" s="8"/>
      <c r="P436" s="8"/>
      <c r="Q436" s="8"/>
      <c r="R436" s="9"/>
      <c r="S436" s="9"/>
      <c r="T436" s="10"/>
      <c r="U436" s="10"/>
      <c r="V436" s="10"/>
      <c r="W436" s="10"/>
      <c r="X436" s="10"/>
      <c r="Y436" s="11"/>
      <c r="Z436" s="11"/>
      <c r="AA436" s="11"/>
      <c r="AB436" s="11"/>
      <c r="AC436" s="12"/>
      <c r="AD436" s="12"/>
    </row>
    <row r="437" spans="15:30">
      <c r="O437" s="8"/>
      <c r="P437" s="8"/>
      <c r="Q437" s="8"/>
      <c r="R437" s="9"/>
      <c r="S437" s="9"/>
      <c r="T437" s="10"/>
      <c r="U437" s="10"/>
      <c r="V437" s="10"/>
      <c r="W437" s="10"/>
      <c r="X437" s="10"/>
      <c r="Y437" s="11"/>
      <c r="Z437" s="11"/>
      <c r="AA437" s="11"/>
      <c r="AB437" s="11"/>
      <c r="AC437" s="12"/>
      <c r="AD437" s="12"/>
    </row>
    <row r="438" spans="15:30">
      <c r="O438" s="8"/>
      <c r="P438" s="8"/>
      <c r="Q438" s="8"/>
      <c r="R438" s="9"/>
      <c r="S438" s="9"/>
      <c r="T438" s="10"/>
      <c r="U438" s="10"/>
      <c r="V438" s="10"/>
      <c r="W438" s="10"/>
      <c r="X438" s="10"/>
      <c r="Y438" s="11"/>
      <c r="Z438" s="11"/>
      <c r="AA438" s="11"/>
      <c r="AB438" s="11"/>
      <c r="AC438" s="12"/>
      <c r="AD438" s="12"/>
    </row>
    <row r="439" spans="15:30">
      <c r="O439" s="8"/>
      <c r="P439" s="8"/>
      <c r="Q439" s="8"/>
      <c r="R439" s="9"/>
      <c r="S439" s="9"/>
      <c r="T439" s="10"/>
      <c r="U439" s="10"/>
      <c r="V439" s="10"/>
      <c r="W439" s="10"/>
      <c r="X439" s="10"/>
      <c r="Y439" s="11"/>
      <c r="Z439" s="11"/>
      <c r="AA439" s="11"/>
      <c r="AB439" s="11"/>
      <c r="AC439" s="12"/>
      <c r="AD439" s="12"/>
    </row>
    <row r="440" spans="15:30">
      <c r="O440" s="8"/>
      <c r="P440" s="8"/>
      <c r="Q440" s="8"/>
      <c r="R440" s="9"/>
      <c r="S440" s="9"/>
      <c r="T440" s="10"/>
      <c r="U440" s="10"/>
      <c r="V440" s="10"/>
      <c r="W440" s="10"/>
      <c r="X440" s="10"/>
      <c r="Y440" s="11"/>
      <c r="Z440" s="11"/>
      <c r="AA440" s="11"/>
      <c r="AB440" s="11"/>
      <c r="AC440" s="12"/>
      <c r="AD440" s="12"/>
    </row>
    <row r="441" spans="15:30">
      <c r="O441" s="8"/>
      <c r="P441" s="8"/>
      <c r="Q441" s="8"/>
      <c r="R441" s="9"/>
      <c r="S441" s="9"/>
      <c r="T441" s="10"/>
      <c r="U441" s="10"/>
      <c r="V441" s="10"/>
      <c r="W441" s="10"/>
      <c r="X441" s="10"/>
      <c r="Y441" s="11"/>
      <c r="Z441" s="11"/>
      <c r="AA441" s="11"/>
      <c r="AB441" s="11"/>
      <c r="AC441" s="12"/>
      <c r="AD441" s="12"/>
    </row>
    <row r="442" spans="15:30">
      <c r="O442" s="8"/>
      <c r="P442" s="8"/>
      <c r="Q442" s="8"/>
      <c r="R442" s="9"/>
      <c r="S442" s="9"/>
      <c r="T442" s="10"/>
      <c r="U442" s="10"/>
      <c r="V442" s="10"/>
      <c r="W442" s="10"/>
      <c r="X442" s="10"/>
      <c r="Y442" s="11"/>
      <c r="Z442" s="11"/>
      <c r="AA442" s="11"/>
      <c r="AB442" s="11"/>
      <c r="AC442" s="12"/>
      <c r="AD442" s="12"/>
    </row>
    <row r="443" spans="15:30">
      <c r="O443" s="8"/>
      <c r="P443" s="8"/>
      <c r="Q443" s="8"/>
      <c r="R443" s="9"/>
      <c r="S443" s="9"/>
      <c r="T443" s="10"/>
      <c r="U443" s="10"/>
      <c r="V443" s="10"/>
      <c r="W443" s="10"/>
      <c r="X443" s="10"/>
      <c r="Y443" s="11"/>
      <c r="Z443" s="11"/>
      <c r="AA443" s="11"/>
      <c r="AB443" s="11"/>
      <c r="AC443" s="12"/>
      <c r="AD443" s="12"/>
    </row>
    <row r="444" spans="15:30">
      <c r="O444" s="8"/>
      <c r="P444" s="8"/>
      <c r="Q444" s="8"/>
      <c r="R444" s="9"/>
      <c r="S444" s="9"/>
      <c r="T444" s="10"/>
      <c r="U444" s="10"/>
      <c r="V444" s="10"/>
      <c r="W444" s="10"/>
      <c r="X444" s="10"/>
      <c r="Y444" s="11"/>
      <c r="Z444" s="11"/>
      <c r="AA444" s="11"/>
      <c r="AB444" s="11"/>
      <c r="AC444" s="12"/>
      <c r="AD444" s="12"/>
    </row>
    <row r="445" spans="15:30">
      <c r="O445" s="8"/>
      <c r="P445" s="8"/>
      <c r="Q445" s="8"/>
      <c r="R445" s="9"/>
      <c r="S445" s="9"/>
      <c r="T445" s="10"/>
      <c r="U445" s="10"/>
      <c r="V445" s="10"/>
      <c r="W445" s="10"/>
      <c r="X445" s="10"/>
      <c r="Y445" s="11"/>
      <c r="Z445" s="11"/>
      <c r="AA445" s="11"/>
      <c r="AB445" s="11"/>
      <c r="AC445" s="12"/>
      <c r="AD445" s="12"/>
    </row>
    <row r="446" spans="15:30">
      <c r="O446" s="8"/>
      <c r="P446" s="8"/>
      <c r="Q446" s="8"/>
      <c r="R446" s="9"/>
      <c r="S446" s="9"/>
      <c r="T446" s="10"/>
      <c r="U446" s="10"/>
      <c r="V446" s="10"/>
      <c r="W446" s="10"/>
      <c r="X446" s="10"/>
      <c r="Y446" s="11"/>
      <c r="Z446" s="11"/>
      <c r="AA446" s="11"/>
      <c r="AB446" s="11"/>
      <c r="AC446" s="12"/>
      <c r="AD446" s="12"/>
    </row>
    <row r="447" spans="15:30">
      <c r="O447" s="8"/>
      <c r="P447" s="8"/>
      <c r="Q447" s="8"/>
      <c r="R447" s="9"/>
      <c r="S447" s="9"/>
      <c r="T447" s="10"/>
      <c r="U447" s="10"/>
      <c r="V447" s="10"/>
      <c r="W447" s="10"/>
      <c r="X447" s="10"/>
      <c r="Y447" s="11"/>
      <c r="Z447" s="11"/>
      <c r="AA447" s="11"/>
      <c r="AB447" s="11"/>
      <c r="AC447" s="12"/>
      <c r="AD447" s="12"/>
    </row>
    <row r="448" spans="15:30">
      <c r="O448" s="8"/>
      <c r="P448" s="8"/>
      <c r="Q448" s="8"/>
      <c r="R448" s="9"/>
      <c r="S448" s="9"/>
      <c r="T448" s="10"/>
      <c r="U448" s="10"/>
      <c r="V448" s="10"/>
      <c r="W448" s="10"/>
      <c r="X448" s="10"/>
      <c r="Y448" s="11"/>
      <c r="Z448" s="11"/>
      <c r="AA448" s="11"/>
      <c r="AB448" s="11"/>
      <c r="AC448" s="12"/>
      <c r="AD448" s="12"/>
    </row>
    <row r="449" spans="15:30">
      <c r="O449" s="8"/>
      <c r="P449" s="8"/>
      <c r="Q449" s="8"/>
      <c r="R449" s="9"/>
      <c r="S449" s="9"/>
      <c r="T449" s="10"/>
      <c r="U449" s="10"/>
      <c r="V449" s="10"/>
      <c r="W449" s="10"/>
      <c r="X449" s="10"/>
      <c r="Y449" s="11"/>
      <c r="Z449" s="11"/>
      <c r="AA449" s="11"/>
      <c r="AB449" s="11"/>
      <c r="AC449" s="12"/>
      <c r="AD449" s="12"/>
    </row>
    <row r="450" spans="15:30">
      <c r="O450" s="8"/>
      <c r="P450" s="8"/>
      <c r="Q450" s="8"/>
      <c r="R450" s="9"/>
      <c r="S450" s="9"/>
      <c r="T450" s="10"/>
      <c r="U450" s="10"/>
      <c r="V450" s="10"/>
      <c r="W450" s="10"/>
      <c r="X450" s="10"/>
      <c r="Y450" s="11"/>
      <c r="Z450" s="11"/>
      <c r="AA450" s="11"/>
      <c r="AB450" s="11"/>
      <c r="AC450" s="12"/>
      <c r="AD450" s="12"/>
    </row>
    <row r="451" spans="15:30">
      <c r="O451" s="8"/>
      <c r="P451" s="8"/>
      <c r="Q451" s="8"/>
      <c r="R451" s="9"/>
      <c r="S451" s="9"/>
      <c r="T451" s="10"/>
      <c r="U451" s="10"/>
      <c r="V451" s="10"/>
      <c r="W451" s="10"/>
      <c r="X451" s="10"/>
      <c r="Y451" s="11"/>
      <c r="Z451" s="11"/>
      <c r="AA451" s="11"/>
      <c r="AB451" s="11"/>
      <c r="AC451" s="12"/>
      <c r="AD451" s="12"/>
    </row>
    <row r="452" spans="15:30">
      <c r="O452" s="8"/>
      <c r="P452" s="8"/>
      <c r="Q452" s="8"/>
      <c r="R452" s="9"/>
      <c r="S452" s="9"/>
      <c r="T452" s="10"/>
      <c r="U452" s="10"/>
      <c r="V452" s="10"/>
      <c r="W452" s="10"/>
      <c r="X452" s="10"/>
      <c r="Y452" s="11"/>
      <c r="Z452" s="11"/>
      <c r="AA452" s="11"/>
      <c r="AB452" s="11"/>
      <c r="AC452" s="12"/>
      <c r="AD452" s="12"/>
    </row>
    <row r="453" spans="15:30">
      <c r="O453" s="8"/>
      <c r="P453" s="8"/>
      <c r="Q453" s="8"/>
      <c r="R453" s="9"/>
      <c r="S453" s="9"/>
      <c r="T453" s="10"/>
      <c r="U453" s="10"/>
      <c r="V453" s="10"/>
      <c r="W453" s="10"/>
      <c r="X453" s="10"/>
      <c r="Y453" s="11"/>
      <c r="Z453" s="11"/>
      <c r="AA453" s="11"/>
      <c r="AB453" s="11"/>
      <c r="AC453" s="12"/>
      <c r="AD453" s="12"/>
    </row>
    <row r="454" spans="15:30">
      <c r="O454" s="8"/>
      <c r="P454" s="8"/>
      <c r="Q454" s="8"/>
      <c r="R454" s="9"/>
      <c r="S454" s="9"/>
      <c r="T454" s="10"/>
      <c r="U454" s="10"/>
      <c r="V454" s="10"/>
      <c r="W454" s="10"/>
      <c r="X454" s="10"/>
      <c r="Y454" s="11"/>
      <c r="Z454" s="11"/>
      <c r="AA454" s="11"/>
      <c r="AB454" s="11"/>
      <c r="AC454" s="12"/>
      <c r="AD454" s="12"/>
    </row>
    <row r="455" spans="15:30">
      <c r="O455" s="8"/>
      <c r="P455" s="8"/>
      <c r="Q455" s="8"/>
      <c r="R455" s="9"/>
      <c r="S455" s="9"/>
      <c r="T455" s="10"/>
      <c r="U455" s="10"/>
      <c r="V455" s="10"/>
      <c r="W455" s="10"/>
      <c r="X455" s="10"/>
      <c r="Y455" s="11"/>
      <c r="Z455" s="11"/>
      <c r="AA455" s="11"/>
      <c r="AB455" s="11"/>
      <c r="AC455" s="12"/>
      <c r="AD455" s="12"/>
    </row>
    <row r="456" spans="15:30">
      <c r="O456" s="8"/>
      <c r="P456" s="8"/>
      <c r="Q456" s="8"/>
      <c r="R456" s="9"/>
      <c r="S456" s="9"/>
      <c r="T456" s="10"/>
      <c r="U456" s="10"/>
      <c r="V456" s="10"/>
      <c r="W456" s="10"/>
      <c r="X456" s="10"/>
      <c r="Y456" s="11"/>
      <c r="Z456" s="11"/>
      <c r="AA456" s="11"/>
      <c r="AB456" s="11"/>
      <c r="AC456" s="12"/>
      <c r="AD456" s="12"/>
    </row>
    <row r="457" spans="15:30">
      <c r="O457" s="8"/>
      <c r="P457" s="8"/>
      <c r="Q457" s="8"/>
      <c r="R457" s="9"/>
      <c r="S457" s="9"/>
      <c r="T457" s="10"/>
      <c r="U457" s="10"/>
      <c r="V457" s="10"/>
      <c r="W457" s="10"/>
      <c r="X457" s="10"/>
      <c r="Y457" s="11"/>
      <c r="Z457" s="11"/>
      <c r="AA457" s="11"/>
      <c r="AB457" s="11"/>
      <c r="AC457" s="12"/>
      <c r="AD457" s="12"/>
    </row>
    <row r="458" spans="15:30">
      <c r="O458" s="8"/>
      <c r="P458" s="8"/>
      <c r="Q458" s="8"/>
      <c r="R458" s="9"/>
      <c r="S458" s="9"/>
      <c r="T458" s="10"/>
      <c r="U458" s="10"/>
      <c r="V458" s="10"/>
      <c r="W458" s="10"/>
      <c r="X458" s="10"/>
      <c r="Y458" s="11"/>
      <c r="Z458" s="11"/>
      <c r="AA458" s="11"/>
      <c r="AB458" s="11"/>
      <c r="AC458" s="12"/>
      <c r="AD458" s="12"/>
    </row>
    <row r="459" spans="15:30">
      <c r="O459" s="8"/>
      <c r="P459" s="8"/>
      <c r="Q459" s="8"/>
      <c r="R459" s="9"/>
      <c r="S459" s="9"/>
      <c r="T459" s="10"/>
      <c r="U459" s="10"/>
      <c r="V459" s="10"/>
      <c r="W459" s="10"/>
      <c r="X459" s="10"/>
      <c r="Y459" s="11"/>
      <c r="Z459" s="11"/>
      <c r="AA459" s="11"/>
      <c r="AB459" s="11"/>
      <c r="AC459" s="12"/>
      <c r="AD459" s="12"/>
    </row>
    <row r="460" spans="15:30">
      <c r="O460" s="8"/>
      <c r="P460" s="8"/>
      <c r="Q460" s="8"/>
      <c r="R460" s="9"/>
      <c r="S460" s="9"/>
      <c r="T460" s="10"/>
      <c r="U460" s="10"/>
      <c r="V460" s="10"/>
      <c r="W460" s="10"/>
      <c r="X460" s="10"/>
      <c r="Y460" s="11"/>
      <c r="Z460" s="11"/>
      <c r="AA460" s="11"/>
      <c r="AB460" s="11"/>
      <c r="AC460" s="12"/>
      <c r="AD460" s="12"/>
    </row>
    <row r="461" spans="15:30">
      <c r="O461" s="8"/>
      <c r="P461" s="8"/>
      <c r="Q461" s="8"/>
      <c r="R461" s="9"/>
      <c r="S461" s="9"/>
      <c r="T461" s="10"/>
      <c r="U461" s="10"/>
      <c r="V461" s="10"/>
      <c r="W461" s="10"/>
      <c r="X461" s="10"/>
      <c r="Y461" s="11"/>
      <c r="Z461" s="11"/>
      <c r="AA461" s="11"/>
      <c r="AB461" s="11"/>
      <c r="AC461" s="12"/>
      <c r="AD461" s="12"/>
    </row>
    <row r="462" spans="15:30">
      <c r="O462" s="8"/>
      <c r="P462" s="8"/>
      <c r="Q462" s="8"/>
      <c r="R462" s="9"/>
      <c r="S462" s="9"/>
      <c r="T462" s="10"/>
      <c r="U462" s="10"/>
      <c r="V462" s="10"/>
      <c r="W462" s="10"/>
      <c r="X462" s="10"/>
      <c r="Y462" s="11"/>
      <c r="Z462" s="11"/>
      <c r="AA462" s="11"/>
      <c r="AB462" s="11"/>
      <c r="AC462" s="12"/>
      <c r="AD462" s="12"/>
    </row>
    <row r="463" spans="15:30">
      <c r="O463" s="8"/>
      <c r="P463" s="8"/>
      <c r="Q463" s="8"/>
      <c r="R463" s="9"/>
      <c r="S463" s="9"/>
      <c r="T463" s="10"/>
      <c r="U463" s="10"/>
      <c r="V463" s="10"/>
      <c r="W463" s="10"/>
      <c r="X463" s="10"/>
      <c r="Y463" s="11"/>
      <c r="Z463" s="11"/>
      <c r="AA463" s="11"/>
      <c r="AB463" s="11"/>
      <c r="AC463" s="12"/>
      <c r="AD463" s="12"/>
    </row>
    <row r="464" spans="15:30">
      <c r="O464" s="8"/>
      <c r="P464" s="8"/>
      <c r="Q464" s="8"/>
      <c r="R464" s="9"/>
      <c r="S464" s="9"/>
      <c r="T464" s="10"/>
      <c r="U464" s="10"/>
      <c r="V464" s="10"/>
      <c r="W464" s="10"/>
      <c r="X464" s="10"/>
      <c r="Y464" s="11"/>
      <c r="Z464" s="11"/>
      <c r="AA464" s="11"/>
      <c r="AB464" s="11"/>
      <c r="AC464" s="12"/>
      <c r="AD464" s="12"/>
    </row>
    <row r="465" spans="4:30">
      <c r="O465" s="8"/>
      <c r="P465" s="8"/>
      <c r="Q465" s="8"/>
      <c r="R465" s="9"/>
      <c r="S465" s="9"/>
      <c r="T465" s="10"/>
      <c r="U465" s="10"/>
      <c r="V465" s="10"/>
      <c r="W465" s="10"/>
      <c r="X465" s="10"/>
      <c r="Y465" s="11"/>
      <c r="Z465" s="11"/>
      <c r="AA465" s="11"/>
      <c r="AB465" s="11"/>
      <c r="AC465" s="12"/>
      <c r="AD465" s="12"/>
    </row>
    <row r="467" spans="4:30">
      <c r="D467" s="57"/>
      <c r="E467" s="57"/>
    </row>
    <row r="468" spans="4:30">
      <c r="E468" s="57"/>
    </row>
    <row r="469" spans="4:30">
      <c r="E469" s="57"/>
    </row>
    <row r="470" spans="4:30">
      <c r="E470" s="57"/>
    </row>
    <row r="471" spans="4:30">
      <c r="D471" s="7" t="s">
        <v>63</v>
      </c>
      <c r="E471" s="57">
        <f>COUNTIF(E37:E223,"วิทยาศาสตร์")</f>
        <v>57</v>
      </c>
    </row>
    <row r="472" spans="4:30">
      <c r="D472" s="7" t="s">
        <v>61</v>
      </c>
      <c r="E472" s="57">
        <f>COUNTIF(E37:E223,"สาธารณสุขศาสตร์")</f>
        <v>8</v>
      </c>
    </row>
    <row r="473" spans="4:30" ht="37.5">
      <c r="D473" s="7" t="s">
        <v>57</v>
      </c>
      <c r="E473" s="57">
        <f>COUNTIF(E37:E223,"บริหารธุรกิจ เศรษฐศาสตร์และการสื่อสาร")</f>
        <v>11</v>
      </c>
    </row>
    <row r="474" spans="4:30">
      <c r="E474" s="7">
        <f>SUBTOTAL(9,E471:E473)</f>
        <v>76</v>
      </c>
    </row>
    <row r="475" spans="4:30">
      <c r="D475" s="7" t="s">
        <v>63</v>
      </c>
      <c r="E475" s="57">
        <f>COUNTIF(E37:E223,"วิทยาศาสตร์")</f>
        <v>57</v>
      </c>
    </row>
    <row r="476" spans="4:30" ht="37.5">
      <c r="D476" s="7" t="s">
        <v>57</v>
      </c>
      <c r="E476" s="57">
        <f>COUNTIF(E37:E223,"บริหารธุรกิจ เศรษฐศาสตร์และการสื่อสาร")</f>
        <v>11</v>
      </c>
    </row>
    <row r="477" spans="4:30">
      <c r="D477" s="7" t="s">
        <v>91</v>
      </c>
      <c r="E477" s="57">
        <f>COUNTIF(E37:E223,"สหเวชศาสตร์")</f>
        <v>24</v>
      </c>
    </row>
    <row r="478" spans="4:30">
      <c r="D478" s="7" t="s">
        <v>64</v>
      </c>
      <c r="E478" s="57">
        <f>COUNTIF(E37:E223,"พยาบาลศาสตร์")</f>
        <v>10</v>
      </c>
    </row>
    <row r="479" spans="4:30">
      <c r="D479" s="7" t="s">
        <v>63</v>
      </c>
      <c r="E479" s="57">
        <v>20</v>
      </c>
    </row>
    <row r="480" spans="4:30">
      <c r="D480" s="7" t="s">
        <v>111</v>
      </c>
      <c r="E480" s="57">
        <f>COUNTIF(E37:E223,"มนุษยศาสตร์")</f>
        <v>9</v>
      </c>
    </row>
    <row r="481" spans="4:5">
      <c r="D481" s="7" t="s">
        <v>91</v>
      </c>
      <c r="E481" s="57">
        <v>17</v>
      </c>
    </row>
    <row r="482" spans="4:5" ht="37.5">
      <c r="D482" s="7" t="s">
        <v>57</v>
      </c>
      <c r="E482" s="57">
        <v>3</v>
      </c>
    </row>
    <row r="483" spans="4:5">
      <c r="D483" s="7" t="s">
        <v>61</v>
      </c>
      <c r="E483" s="57">
        <v>5</v>
      </c>
    </row>
    <row r="484" spans="4:5">
      <c r="D484" s="7" t="s">
        <v>89</v>
      </c>
      <c r="E484" s="57">
        <f>COUNTIF(E41:E227,"ทันตแพทย์ศาสตร์")</f>
        <v>0</v>
      </c>
    </row>
    <row r="485" spans="4:5">
      <c r="D485" s="7" t="s">
        <v>93</v>
      </c>
      <c r="E485" s="57">
        <v>2</v>
      </c>
    </row>
    <row r="486" spans="4:5">
      <c r="D486" s="7" t="s">
        <v>62</v>
      </c>
      <c r="E486" s="57">
        <v>3</v>
      </c>
    </row>
    <row r="487" spans="4:5">
      <c r="D487" s="7" t="s">
        <v>107</v>
      </c>
      <c r="E487" s="57">
        <f>COUNTIF(E44:E230,"เจ้าหน้าที่บัณฑิตวิทยาลัย")</f>
        <v>2</v>
      </c>
    </row>
    <row r="488" spans="4:5">
      <c r="D488" s="7" t="s">
        <v>64</v>
      </c>
      <c r="E488" s="57">
        <v>3</v>
      </c>
    </row>
    <row r="489" spans="4:5">
      <c r="D489" s="7" t="s">
        <v>59</v>
      </c>
      <c r="E489" s="7">
        <v>4</v>
      </c>
    </row>
    <row r="490" spans="4:5">
      <c r="D490" s="7" t="s">
        <v>65</v>
      </c>
      <c r="E490" s="7">
        <v>3</v>
      </c>
    </row>
    <row r="491" spans="4:5">
      <c r="E491" s="7">
        <f>SUBTOTAL(9,E479:E490)</f>
        <v>71</v>
      </c>
    </row>
    <row r="492" spans="4:5">
      <c r="D492" s="7" t="s">
        <v>63</v>
      </c>
      <c r="E492" s="57"/>
    </row>
    <row r="493" spans="4:5" ht="37.5">
      <c r="D493" s="7" t="s">
        <v>57</v>
      </c>
      <c r="E493" s="57"/>
    </row>
    <row r="494" spans="4:5">
      <c r="D494" s="7" t="s">
        <v>64</v>
      </c>
      <c r="E494" s="57">
        <f>COUNTIF(E2:E181,"พยาบาลศาสตร์")</f>
        <v>10</v>
      </c>
    </row>
    <row r="495" spans="4:5">
      <c r="D495" s="7" t="s">
        <v>63</v>
      </c>
      <c r="E495" s="57">
        <f>COUNTIF(E2:E181,"วิทยาศาสตร์")</f>
        <v>56</v>
      </c>
    </row>
    <row r="1048576" spans="5:5">
      <c r="E1048576" s="7">
        <f>SUBTOTAL(9,E494:E1048575)</f>
        <v>66</v>
      </c>
    </row>
  </sheetData>
  <autoFilter ref="A1:BB229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7" zoomScale="120" zoomScaleNormal="120" workbookViewId="0">
      <selection activeCell="E15" sqref="E15"/>
    </sheetView>
  </sheetViews>
  <sheetFormatPr defaultRowHeight="19.5"/>
  <cols>
    <col min="1" max="1" width="4.7109375" style="13" customWidth="1"/>
    <col min="2" max="2" width="7.7109375" style="13" customWidth="1"/>
    <col min="3" max="3" width="9.140625" style="13"/>
    <col min="4" max="4" width="21.85546875" style="13" customWidth="1"/>
    <col min="5" max="5" width="11" style="13" customWidth="1"/>
    <col min="6" max="6" width="17.140625" style="15" customWidth="1"/>
    <col min="7" max="7" width="14.7109375" style="15" customWidth="1"/>
    <col min="8" max="8" width="17" style="15" customWidth="1"/>
    <col min="9" max="257" width="9.140625" style="13"/>
    <col min="258" max="258" width="10.85546875" style="13" customWidth="1"/>
    <col min="259" max="259" width="9.140625" style="13"/>
    <col min="260" max="260" width="15.42578125" style="13" customWidth="1"/>
    <col min="261" max="261" width="30.85546875" style="13" customWidth="1"/>
    <col min="262" max="262" width="6.85546875" style="13" customWidth="1"/>
    <col min="263" max="263" width="7" style="13" customWidth="1"/>
    <col min="264" max="264" width="13.7109375" style="13" customWidth="1"/>
    <col min="265" max="513" width="9.140625" style="13"/>
    <col min="514" max="514" width="10.85546875" style="13" customWidth="1"/>
    <col min="515" max="515" width="9.140625" style="13"/>
    <col min="516" max="516" width="15.42578125" style="13" customWidth="1"/>
    <col min="517" max="517" width="30.85546875" style="13" customWidth="1"/>
    <col min="518" max="518" width="6.85546875" style="13" customWidth="1"/>
    <col min="519" max="519" width="7" style="13" customWidth="1"/>
    <col min="520" max="520" width="13.7109375" style="13" customWidth="1"/>
    <col min="521" max="769" width="9.140625" style="13"/>
    <col min="770" max="770" width="10.85546875" style="13" customWidth="1"/>
    <col min="771" max="771" width="9.140625" style="13"/>
    <col min="772" max="772" width="15.42578125" style="13" customWidth="1"/>
    <col min="773" max="773" width="30.85546875" style="13" customWidth="1"/>
    <col min="774" max="774" width="6.85546875" style="13" customWidth="1"/>
    <col min="775" max="775" width="7" style="13" customWidth="1"/>
    <col min="776" max="776" width="13.7109375" style="13" customWidth="1"/>
    <col min="777" max="1025" width="9.140625" style="13"/>
    <col min="1026" max="1026" width="10.85546875" style="13" customWidth="1"/>
    <col min="1027" max="1027" width="9.140625" style="13"/>
    <col min="1028" max="1028" width="15.42578125" style="13" customWidth="1"/>
    <col min="1029" max="1029" width="30.85546875" style="13" customWidth="1"/>
    <col min="1030" max="1030" width="6.85546875" style="13" customWidth="1"/>
    <col min="1031" max="1031" width="7" style="13" customWidth="1"/>
    <col min="1032" max="1032" width="13.7109375" style="13" customWidth="1"/>
    <col min="1033" max="1281" width="9.140625" style="13"/>
    <col min="1282" max="1282" width="10.85546875" style="13" customWidth="1"/>
    <col min="1283" max="1283" width="9.140625" style="13"/>
    <col min="1284" max="1284" width="15.42578125" style="13" customWidth="1"/>
    <col min="1285" max="1285" width="30.85546875" style="13" customWidth="1"/>
    <col min="1286" max="1286" width="6.85546875" style="13" customWidth="1"/>
    <col min="1287" max="1287" width="7" style="13" customWidth="1"/>
    <col min="1288" max="1288" width="13.7109375" style="13" customWidth="1"/>
    <col min="1289" max="1537" width="9.140625" style="13"/>
    <col min="1538" max="1538" width="10.85546875" style="13" customWidth="1"/>
    <col min="1539" max="1539" width="9.140625" style="13"/>
    <col min="1540" max="1540" width="15.42578125" style="13" customWidth="1"/>
    <col min="1541" max="1541" width="30.85546875" style="13" customWidth="1"/>
    <col min="1542" max="1542" width="6.85546875" style="13" customWidth="1"/>
    <col min="1543" max="1543" width="7" style="13" customWidth="1"/>
    <col min="1544" max="1544" width="13.7109375" style="13" customWidth="1"/>
    <col min="1545" max="1793" width="9.140625" style="13"/>
    <col min="1794" max="1794" width="10.85546875" style="13" customWidth="1"/>
    <col min="1795" max="1795" width="9.140625" style="13"/>
    <col min="1796" max="1796" width="15.42578125" style="13" customWidth="1"/>
    <col min="1797" max="1797" width="30.85546875" style="13" customWidth="1"/>
    <col min="1798" max="1798" width="6.85546875" style="13" customWidth="1"/>
    <col min="1799" max="1799" width="7" style="13" customWidth="1"/>
    <col min="1800" max="1800" width="13.7109375" style="13" customWidth="1"/>
    <col min="1801" max="2049" width="9.140625" style="13"/>
    <col min="2050" max="2050" width="10.85546875" style="13" customWidth="1"/>
    <col min="2051" max="2051" width="9.140625" style="13"/>
    <col min="2052" max="2052" width="15.42578125" style="13" customWidth="1"/>
    <col min="2053" max="2053" width="30.85546875" style="13" customWidth="1"/>
    <col min="2054" max="2054" width="6.85546875" style="13" customWidth="1"/>
    <col min="2055" max="2055" width="7" style="13" customWidth="1"/>
    <col min="2056" max="2056" width="13.7109375" style="13" customWidth="1"/>
    <col min="2057" max="2305" width="9.140625" style="13"/>
    <col min="2306" max="2306" width="10.85546875" style="13" customWidth="1"/>
    <col min="2307" max="2307" width="9.140625" style="13"/>
    <col min="2308" max="2308" width="15.42578125" style="13" customWidth="1"/>
    <col min="2309" max="2309" width="30.85546875" style="13" customWidth="1"/>
    <col min="2310" max="2310" width="6.85546875" style="13" customWidth="1"/>
    <col min="2311" max="2311" width="7" style="13" customWidth="1"/>
    <col min="2312" max="2312" width="13.7109375" style="13" customWidth="1"/>
    <col min="2313" max="2561" width="9.140625" style="13"/>
    <col min="2562" max="2562" width="10.85546875" style="13" customWidth="1"/>
    <col min="2563" max="2563" width="9.140625" style="13"/>
    <col min="2564" max="2564" width="15.42578125" style="13" customWidth="1"/>
    <col min="2565" max="2565" width="30.85546875" style="13" customWidth="1"/>
    <col min="2566" max="2566" width="6.85546875" style="13" customWidth="1"/>
    <col min="2567" max="2567" width="7" style="13" customWidth="1"/>
    <col min="2568" max="2568" width="13.7109375" style="13" customWidth="1"/>
    <col min="2569" max="2817" width="9.140625" style="13"/>
    <col min="2818" max="2818" width="10.85546875" style="13" customWidth="1"/>
    <col min="2819" max="2819" width="9.140625" style="13"/>
    <col min="2820" max="2820" width="15.42578125" style="13" customWidth="1"/>
    <col min="2821" max="2821" width="30.85546875" style="13" customWidth="1"/>
    <col min="2822" max="2822" width="6.85546875" style="13" customWidth="1"/>
    <col min="2823" max="2823" width="7" style="13" customWidth="1"/>
    <col min="2824" max="2824" width="13.7109375" style="13" customWidth="1"/>
    <col min="2825" max="3073" width="9.140625" style="13"/>
    <col min="3074" max="3074" width="10.85546875" style="13" customWidth="1"/>
    <col min="3075" max="3075" width="9.140625" style="13"/>
    <col min="3076" max="3076" width="15.42578125" style="13" customWidth="1"/>
    <col min="3077" max="3077" width="30.85546875" style="13" customWidth="1"/>
    <col min="3078" max="3078" width="6.85546875" style="13" customWidth="1"/>
    <col min="3079" max="3079" width="7" style="13" customWidth="1"/>
    <col min="3080" max="3080" width="13.7109375" style="13" customWidth="1"/>
    <col min="3081" max="3329" width="9.140625" style="13"/>
    <col min="3330" max="3330" width="10.85546875" style="13" customWidth="1"/>
    <col min="3331" max="3331" width="9.140625" style="13"/>
    <col min="3332" max="3332" width="15.42578125" style="13" customWidth="1"/>
    <col min="3333" max="3333" width="30.85546875" style="13" customWidth="1"/>
    <col min="3334" max="3334" width="6.85546875" style="13" customWidth="1"/>
    <col min="3335" max="3335" width="7" style="13" customWidth="1"/>
    <col min="3336" max="3336" width="13.7109375" style="13" customWidth="1"/>
    <col min="3337" max="3585" width="9.140625" style="13"/>
    <col min="3586" max="3586" width="10.85546875" style="13" customWidth="1"/>
    <col min="3587" max="3587" width="9.140625" style="13"/>
    <col min="3588" max="3588" width="15.42578125" style="13" customWidth="1"/>
    <col min="3589" max="3589" width="30.85546875" style="13" customWidth="1"/>
    <col min="3590" max="3590" width="6.85546875" style="13" customWidth="1"/>
    <col min="3591" max="3591" width="7" style="13" customWidth="1"/>
    <col min="3592" max="3592" width="13.7109375" style="13" customWidth="1"/>
    <col min="3593" max="3841" width="9.140625" style="13"/>
    <col min="3842" max="3842" width="10.85546875" style="13" customWidth="1"/>
    <col min="3843" max="3843" width="9.140625" style="13"/>
    <col min="3844" max="3844" width="15.42578125" style="13" customWidth="1"/>
    <col min="3845" max="3845" width="30.85546875" style="13" customWidth="1"/>
    <col min="3846" max="3846" width="6.85546875" style="13" customWidth="1"/>
    <col min="3847" max="3847" width="7" style="13" customWidth="1"/>
    <col min="3848" max="3848" width="13.7109375" style="13" customWidth="1"/>
    <col min="3849" max="4097" width="9.140625" style="13"/>
    <col min="4098" max="4098" width="10.85546875" style="13" customWidth="1"/>
    <col min="4099" max="4099" width="9.140625" style="13"/>
    <col min="4100" max="4100" width="15.42578125" style="13" customWidth="1"/>
    <col min="4101" max="4101" width="30.85546875" style="13" customWidth="1"/>
    <col min="4102" max="4102" width="6.85546875" style="13" customWidth="1"/>
    <col min="4103" max="4103" width="7" style="13" customWidth="1"/>
    <col min="4104" max="4104" width="13.7109375" style="13" customWidth="1"/>
    <col min="4105" max="4353" width="9.140625" style="13"/>
    <col min="4354" max="4354" width="10.85546875" style="13" customWidth="1"/>
    <col min="4355" max="4355" width="9.140625" style="13"/>
    <col min="4356" max="4356" width="15.42578125" style="13" customWidth="1"/>
    <col min="4357" max="4357" width="30.85546875" style="13" customWidth="1"/>
    <col min="4358" max="4358" width="6.85546875" style="13" customWidth="1"/>
    <col min="4359" max="4359" width="7" style="13" customWidth="1"/>
    <col min="4360" max="4360" width="13.7109375" style="13" customWidth="1"/>
    <col min="4361" max="4609" width="9.140625" style="13"/>
    <col min="4610" max="4610" width="10.85546875" style="13" customWidth="1"/>
    <col min="4611" max="4611" width="9.140625" style="13"/>
    <col min="4612" max="4612" width="15.42578125" style="13" customWidth="1"/>
    <col min="4613" max="4613" width="30.85546875" style="13" customWidth="1"/>
    <col min="4614" max="4614" width="6.85546875" style="13" customWidth="1"/>
    <col min="4615" max="4615" width="7" style="13" customWidth="1"/>
    <col min="4616" max="4616" width="13.7109375" style="13" customWidth="1"/>
    <col min="4617" max="4865" width="9.140625" style="13"/>
    <col min="4866" max="4866" width="10.85546875" style="13" customWidth="1"/>
    <col min="4867" max="4867" width="9.140625" style="13"/>
    <col min="4868" max="4868" width="15.42578125" style="13" customWidth="1"/>
    <col min="4869" max="4869" width="30.85546875" style="13" customWidth="1"/>
    <col min="4870" max="4870" width="6.85546875" style="13" customWidth="1"/>
    <col min="4871" max="4871" width="7" style="13" customWidth="1"/>
    <col min="4872" max="4872" width="13.7109375" style="13" customWidth="1"/>
    <col min="4873" max="5121" width="9.140625" style="13"/>
    <col min="5122" max="5122" width="10.85546875" style="13" customWidth="1"/>
    <col min="5123" max="5123" width="9.140625" style="13"/>
    <col min="5124" max="5124" width="15.42578125" style="13" customWidth="1"/>
    <col min="5125" max="5125" width="30.85546875" style="13" customWidth="1"/>
    <col min="5126" max="5126" width="6.85546875" style="13" customWidth="1"/>
    <col min="5127" max="5127" width="7" style="13" customWidth="1"/>
    <col min="5128" max="5128" width="13.7109375" style="13" customWidth="1"/>
    <col min="5129" max="5377" width="9.140625" style="13"/>
    <col min="5378" max="5378" width="10.85546875" style="13" customWidth="1"/>
    <col min="5379" max="5379" width="9.140625" style="13"/>
    <col min="5380" max="5380" width="15.42578125" style="13" customWidth="1"/>
    <col min="5381" max="5381" width="30.85546875" style="13" customWidth="1"/>
    <col min="5382" max="5382" width="6.85546875" style="13" customWidth="1"/>
    <col min="5383" max="5383" width="7" style="13" customWidth="1"/>
    <col min="5384" max="5384" width="13.7109375" style="13" customWidth="1"/>
    <col min="5385" max="5633" width="9.140625" style="13"/>
    <col min="5634" max="5634" width="10.85546875" style="13" customWidth="1"/>
    <col min="5635" max="5635" width="9.140625" style="13"/>
    <col min="5636" max="5636" width="15.42578125" style="13" customWidth="1"/>
    <col min="5637" max="5637" width="30.85546875" style="13" customWidth="1"/>
    <col min="5638" max="5638" width="6.85546875" style="13" customWidth="1"/>
    <col min="5639" max="5639" width="7" style="13" customWidth="1"/>
    <col min="5640" max="5640" width="13.7109375" style="13" customWidth="1"/>
    <col min="5641" max="5889" width="9.140625" style="13"/>
    <col min="5890" max="5890" width="10.85546875" style="13" customWidth="1"/>
    <col min="5891" max="5891" width="9.140625" style="13"/>
    <col min="5892" max="5892" width="15.42578125" style="13" customWidth="1"/>
    <col min="5893" max="5893" width="30.85546875" style="13" customWidth="1"/>
    <col min="5894" max="5894" width="6.85546875" style="13" customWidth="1"/>
    <col min="5895" max="5895" width="7" style="13" customWidth="1"/>
    <col min="5896" max="5896" width="13.7109375" style="13" customWidth="1"/>
    <col min="5897" max="6145" width="9.140625" style="13"/>
    <col min="6146" max="6146" width="10.85546875" style="13" customWidth="1"/>
    <col min="6147" max="6147" width="9.140625" style="13"/>
    <col min="6148" max="6148" width="15.42578125" style="13" customWidth="1"/>
    <col min="6149" max="6149" width="30.85546875" style="13" customWidth="1"/>
    <col min="6150" max="6150" width="6.85546875" style="13" customWidth="1"/>
    <col min="6151" max="6151" width="7" style="13" customWidth="1"/>
    <col min="6152" max="6152" width="13.7109375" style="13" customWidth="1"/>
    <col min="6153" max="6401" width="9.140625" style="13"/>
    <col min="6402" max="6402" width="10.85546875" style="13" customWidth="1"/>
    <col min="6403" max="6403" width="9.140625" style="13"/>
    <col min="6404" max="6404" width="15.42578125" style="13" customWidth="1"/>
    <col min="6405" max="6405" width="30.85546875" style="13" customWidth="1"/>
    <col min="6406" max="6406" width="6.85546875" style="13" customWidth="1"/>
    <col min="6407" max="6407" width="7" style="13" customWidth="1"/>
    <col min="6408" max="6408" width="13.7109375" style="13" customWidth="1"/>
    <col min="6409" max="6657" width="9.140625" style="13"/>
    <col min="6658" max="6658" width="10.85546875" style="13" customWidth="1"/>
    <col min="6659" max="6659" width="9.140625" style="13"/>
    <col min="6660" max="6660" width="15.42578125" style="13" customWidth="1"/>
    <col min="6661" max="6661" width="30.85546875" style="13" customWidth="1"/>
    <col min="6662" max="6662" width="6.85546875" style="13" customWidth="1"/>
    <col min="6663" max="6663" width="7" style="13" customWidth="1"/>
    <col min="6664" max="6664" width="13.7109375" style="13" customWidth="1"/>
    <col min="6665" max="6913" width="9.140625" style="13"/>
    <col min="6914" max="6914" width="10.85546875" style="13" customWidth="1"/>
    <col min="6915" max="6915" width="9.140625" style="13"/>
    <col min="6916" max="6916" width="15.42578125" style="13" customWidth="1"/>
    <col min="6917" max="6917" width="30.85546875" style="13" customWidth="1"/>
    <col min="6918" max="6918" width="6.85546875" style="13" customWidth="1"/>
    <col min="6919" max="6919" width="7" style="13" customWidth="1"/>
    <col min="6920" max="6920" width="13.7109375" style="13" customWidth="1"/>
    <col min="6921" max="7169" width="9.140625" style="13"/>
    <col min="7170" max="7170" width="10.85546875" style="13" customWidth="1"/>
    <col min="7171" max="7171" width="9.140625" style="13"/>
    <col min="7172" max="7172" width="15.42578125" style="13" customWidth="1"/>
    <col min="7173" max="7173" width="30.85546875" style="13" customWidth="1"/>
    <col min="7174" max="7174" width="6.85546875" style="13" customWidth="1"/>
    <col min="7175" max="7175" width="7" style="13" customWidth="1"/>
    <col min="7176" max="7176" width="13.7109375" style="13" customWidth="1"/>
    <col min="7177" max="7425" width="9.140625" style="13"/>
    <col min="7426" max="7426" width="10.85546875" style="13" customWidth="1"/>
    <col min="7427" max="7427" width="9.140625" style="13"/>
    <col min="7428" max="7428" width="15.42578125" style="13" customWidth="1"/>
    <col min="7429" max="7429" width="30.85546875" style="13" customWidth="1"/>
    <col min="7430" max="7430" width="6.85546875" style="13" customWidth="1"/>
    <col min="7431" max="7431" width="7" style="13" customWidth="1"/>
    <col min="7432" max="7432" width="13.7109375" style="13" customWidth="1"/>
    <col min="7433" max="7681" width="9.140625" style="13"/>
    <col min="7682" max="7682" width="10.85546875" style="13" customWidth="1"/>
    <col min="7683" max="7683" width="9.140625" style="13"/>
    <col min="7684" max="7684" width="15.42578125" style="13" customWidth="1"/>
    <col min="7685" max="7685" width="30.85546875" style="13" customWidth="1"/>
    <col min="7686" max="7686" width="6.85546875" style="13" customWidth="1"/>
    <col min="7687" max="7687" width="7" style="13" customWidth="1"/>
    <col min="7688" max="7688" width="13.7109375" style="13" customWidth="1"/>
    <col min="7689" max="7937" width="9.140625" style="13"/>
    <col min="7938" max="7938" width="10.85546875" style="13" customWidth="1"/>
    <col min="7939" max="7939" width="9.140625" style="13"/>
    <col min="7940" max="7940" width="15.42578125" style="13" customWidth="1"/>
    <col min="7941" max="7941" width="30.85546875" style="13" customWidth="1"/>
    <col min="7942" max="7942" width="6.85546875" style="13" customWidth="1"/>
    <col min="7943" max="7943" width="7" style="13" customWidth="1"/>
    <col min="7944" max="7944" width="13.7109375" style="13" customWidth="1"/>
    <col min="7945" max="8193" width="9.140625" style="13"/>
    <col min="8194" max="8194" width="10.85546875" style="13" customWidth="1"/>
    <col min="8195" max="8195" width="9.140625" style="13"/>
    <col min="8196" max="8196" width="15.42578125" style="13" customWidth="1"/>
    <col min="8197" max="8197" width="30.85546875" style="13" customWidth="1"/>
    <col min="8198" max="8198" width="6.85546875" style="13" customWidth="1"/>
    <col min="8199" max="8199" width="7" style="13" customWidth="1"/>
    <col min="8200" max="8200" width="13.7109375" style="13" customWidth="1"/>
    <col min="8201" max="8449" width="9.140625" style="13"/>
    <col min="8450" max="8450" width="10.85546875" style="13" customWidth="1"/>
    <col min="8451" max="8451" width="9.140625" style="13"/>
    <col min="8452" max="8452" width="15.42578125" style="13" customWidth="1"/>
    <col min="8453" max="8453" width="30.85546875" style="13" customWidth="1"/>
    <col min="8454" max="8454" width="6.85546875" style="13" customWidth="1"/>
    <col min="8455" max="8455" width="7" style="13" customWidth="1"/>
    <col min="8456" max="8456" width="13.7109375" style="13" customWidth="1"/>
    <col min="8457" max="8705" width="9.140625" style="13"/>
    <col min="8706" max="8706" width="10.85546875" style="13" customWidth="1"/>
    <col min="8707" max="8707" width="9.140625" style="13"/>
    <col min="8708" max="8708" width="15.42578125" style="13" customWidth="1"/>
    <col min="8709" max="8709" width="30.85546875" style="13" customWidth="1"/>
    <col min="8710" max="8710" width="6.85546875" style="13" customWidth="1"/>
    <col min="8711" max="8711" width="7" style="13" customWidth="1"/>
    <col min="8712" max="8712" width="13.7109375" style="13" customWidth="1"/>
    <col min="8713" max="8961" width="9.140625" style="13"/>
    <col min="8962" max="8962" width="10.85546875" style="13" customWidth="1"/>
    <col min="8963" max="8963" width="9.140625" style="13"/>
    <col min="8964" max="8964" width="15.42578125" style="13" customWidth="1"/>
    <col min="8965" max="8965" width="30.85546875" style="13" customWidth="1"/>
    <col min="8966" max="8966" width="6.85546875" style="13" customWidth="1"/>
    <col min="8967" max="8967" width="7" style="13" customWidth="1"/>
    <col min="8968" max="8968" width="13.7109375" style="13" customWidth="1"/>
    <col min="8969" max="9217" width="9.140625" style="13"/>
    <col min="9218" max="9218" width="10.85546875" style="13" customWidth="1"/>
    <col min="9219" max="9219" width="9.140625" style="13"/>
    <col min="9220" max="9220" width="15.42578125" style="13" customWidth="1"/>
    <col min="9221" max="9221" width="30.85546875" style="13" customWidth="1"/>
    <col min="9222" max="9222" width="6.85546875" style="13" customWidth="1"/>
    <col min="9223" max="9223" width="7" style="13" customWidth="1"/>
    <col min="9224" max="9224" width="13.7109375" style="13" customWidth="1"/>
    <col min="9225" max="9473" width="9.140625" style="13"/>
    <col min="9474" max="9474" width="10.85546875" style="13" customWidth="1"/>
    <col min="9475" max="9475" width="9.140625" style="13"/>
    <col min="9476" max="9476" width="15.42578125" style="13" customWidth="1"/>
    <col min="9477" max="9477" width="30.85546875" style="13" customWidth="1"/>
    <col min="9478" max="9478" width="6.85546875" style="13" customWidth="1"/>
    <col min="9479" max="9479" width="7" style="13" customWidth="1"/>
    <col min="9480" max="9480" width="13.7109375" style="13" customWidth="1"/>
    <col min="9481" max="9729" width="9.140625" style="13"/>
    <col min="9730" max="9730" width="10.85546875" style="13" customWidth="1"/>
    <col min="9731" max="9731" width="9.140625" style="13"/>
    <col min="9732" max="9732" width="15.42578125" style="13" customWidth="1"/>
    <col min="9733" max="9733" width="30.85546875" style="13" customWidth="1"/>
    <col min="9734" max="9734" width="6.85546875" style="13" customWidth="1"/>
    <col min="9735" max="9735" width="7" style="13" customWidth="1"/>
    <col min="9736" max="9736" width="13.7109375" style="13" customWidth="1"/>
    <col min="9737" max="9985" width="9.140625" style="13"/>
    <col min="9986" max="9986" width="10.85546875" style="13" customWidth="1"/>
    <col min="9987" max="9987" width="9.140625" style="13"/>
    <col min="9988" max="9988" width="15.42578125" style="13" customWidth="1"/>
    <col min="9989" max="9989" width="30.85546875" style="13" customWidth="1"/>
    <col min="9990" max="9990" width="6.85546875" style="13" customWidth="1"/>
    <col min="9991" max="9991" width="7" style="13" customWidth="1"/>
    <col min="9992" max="9992" width="13.7109375" style="13" customWidth="1"/>
    <col min="9993" max="10241" width="9.140625" style="13"/>
    <col min="10242" max="10242" width="10.85546875" style="13" customWidth="1"/>
    <col min="10243" max="10243" width="9.140625" style="13"/>
    <col min="10244" max="10244" width="15.42578125" style="13" customWidth="1"/>
    <col min="10245" max="10245" width="30.85546875" style="13" customWidth="1"/>
    <col min="10246" max="10246" width="6.85546875" style="13" customWidth="1"/>
    <col min="10247" max="10247" width="7" style="13" customWidth="1"/>
    <col min="10248" max="10248" width="13.7109375" style="13" customWidth="1"/>
    <col min="10249" max="10497" width="9.140625" style="13"/>
    <col min="10498" max="10498" width="10.85546875" style="13" customWidth="1"/>
    <col min="10499" max="10499" width="9.140625" style="13"/>
    <col min="10500" max="10500" width="15.42578125" style="13" customWidth="1"/>
    <col min="10501" max="10501" width="30.85546875" style="13" customWidth="1"/>
    <col min="10502" max="10502" width="6.85546875" style="13" customWidth="1"/>
    <col min="10503" max="10503" width="7" style="13" customWidth="1"/>
    <col min="10504" max="10504" width="13.7109375" style="13" customWidth="1"/>
    <col min="10505" max="10753" width="9.140625" style="13"/>
    <col min="10754" max="10754" width="10.85546875" style="13" customWidth="1"/>
    <col min="10755" max="10755" width="9.140625" style="13"/>
    <col min="10756" max="10756" width="15.42578125" style="13" customWidth="1"/>
    <col min="10757" max="10757" width="30.85546875" style="13" customWidth="1"/>
    <col min="10758" max="10758" width="6.85546875" style="13" customWidth="1"/>
    <col min="10759" max="10759" width="7" style="13" customWidth="1"/>
    <col min="10760" max="10760" width="13.7109375" style="13" customWidth="1"/>
    <col min="10761" max="11009" width="9.140625" style="13"/>
    <col min="11010" max="11010" width="10.85546875" style="13" customWidth="1"/>
    <col min="11011" max="11011" width="9.140625" style="13"/>
    <col min="11012" max="11012" width="15.42578125" style="13" customWidth="1"/>
    <col min="11013" max="11013" width="30.85546875" style="13" customWidth="1"/>
    <col min="11014" max="11014" width="6.85546875" style="13" customWidth="1"/>
    <col min="11015" max="11015" width="7" style="13" customWidth="1"/>
    <col min="11016" max="11016" width="13.7109375" style="13" customWidth="1"/>
    <col min="11017" max="11265" width="9.140625" style="13"/>
    <col min="11266" max="11266" width="10.85546875" style="13" customWidth="1"/>
    <col min="11267" max="11267" width="9.140625" style="13"/>
    <col min="11268" max="11268" width="15.42578125" style="13" customWidth="1"/>
    <col min="11269" max="11269" width="30.85546875" style="13" customWidth="1"/>
    <col min="11270" max="11270" width="6.85546875" style="13" customWidth="1"/>
    <col min="11271" max="11271" width="7" style="13" customWidth="1"/>
    <col min="11272" max="11272" width="13.7109375" style="13" customWidth="1"/>
    <col min="11273" max="11521" width="9.140625" style="13"/>
    <col min="11522" max="11522" width="10.85546875" style="13" customWidth="1"/>
    <col min="11523" max="11523" width="9.140625" style="13"/>
    <col min="11524" max="11524" width="15.42578125" style="13" customWidth="1"/>
    <col min="11525" max="11525" width="30.85546875" style="13" customWidth="1"/>
    <col min="11526" max="11526" width="6.85546875" style="13" customWidth="1"/>
    <col min="11527" max="11527" width="7" style="13" customWidth="1"/>
    <col min="11528" max="11528" width="13.7109375" style="13" customWidth="1"/>
    <col min="11529" max="11777" width="9.140625" style="13"/>
    <col min="11778" max="11778" width="10.85546875" style="13" customWidth="1"/>
    <col min="11779" max="11779" width="9.140625" style="13"/>
    <col min="11780" max="11780" width="15.42578125" style="13" customWidth="1"/>
    <col min="11781" max="11781" width="30.85546875" style="13" customWidth="1"/>
    <col min="11782" max="11782" width="6.85546875" style="13" customWidth="1"/>
    <col min="11783" max="11783" width="7" style="13" customWidth="1"/>
    <col min="11784" max="11784" width="13.7109375" style="13" customWidth="1"/>
    <col min="11785" max="12033" width="9.140625" style="13"/>
    <col min="12034" max="12034" width="10.85546875" style="13" customWidth="1"/>
    <col min="12035" max="12035" width="9.140625" style="13"/>
    <col min="12036" max="12036" width="15.42578125" style="13" customWidth="1"/>
    <col min="12037" max="12037" width="30.85546875" style="13" customWidth="1"/>
    <col min="12038" max="12038" width="6.85546875" style="13" customWidth="1"/>
    <col min="12039" max="12039" width="7" style="13" customWidth="1"/>
    <col min="12040" max="12040" width="13.7109375" style="13" customWidth="1"/>
    <col min="12041" max="12289" width="9.140625" style="13"/>
    <col min="12290" max="12290" width="10.85546875" style="13" customWidth="1"/>
    <col min="12291" max="12291" width="9.140625" style="13"/>
    <col min="12292" max="12292" width="15.42578125" style="13" customWidth="1"/>
    <col min="12293" max="12293" width="30.85546875" style="13" customWidth="1"/>
    <col min="12294" max="12294" width="6.85546875" style="13" customWidth="1"/>
    <col min="12295" max="12295" width="7" style="13" customWidth="1"/>
    <col min="12296" max="12296" width="13.7109375" style="13" customWidth="1"/>
    <col min="12297" max="12545" width="9.140625" style="13"/>
    <col min="12546" max="12546" width="10.85546875" style="13" customWidth="1"/>
    <col min="12547" max="12547" width="9.140625" style="13"/>
    <col min="12548" max="12548" width="15.42578125" style="13" customWidth="1"/>
    <col min="12549" max="12549" width="30.85546875" style="13" customWidth="1"/>
    <col min="12550" max="12550" width="6.85546875" style="13" customWidth="1"/>
    <col min="12551" max="12551" width="7" style="13" customWidth="1"/>
    <col min="12552" max="12552" width="13.7109375" style="13" customWidth="1"/>
    <col min="12553" max="12801" width="9.140625" style="13"/>
    <col min="12802" max="12802" width="10.85546875" style="13" customWidth="1"/>
    <col min="12803" max="12803" width="9.140625" style="13"/>
    <col min="12804" max="12804" width="15.42578125" style="13" customWidth="1"/>
    <col min="12805" max="12805" width="30.85546875" style="13" customWidth="1"/>
    <col min="12806" max="12806" width="6.85546875" style="13" customWidth="1"/>
    <col min="12807" max="12807" width="7" style="13" customWidth="1"/>
    <col min="12808" max="12808" width="13.7109375" style="13" customWidth="1"/>
    <col min="12809" max="13057" width="9.140625" style="13"/>
    <col min="13058" max="13058" width="10.85546875" style="13" customWidth="1"/>
    <col min="13059" max="13059" width="9.140625" style="13"/>
    <col min="13060" max="13060" width="15.42578125" style="13" customWidth="1"/>
    <col min="13061" max="13061" width="30.85546875" style="13" customWidth="1"/>
    <col min="13062" max="13062" width="6.85546875" style="13" customWidth="1"/>
    <col min="13063" max="13063" width="7" style="13" customWidth="1"/>
    <col min="13064" max="13064" width="13.7109375" style="13" customWidth="1"/>
    <col min="13065" max="13313" width="9.140625" style="13"/>
    <col min="13314" max="13314" width="10.85546875" style="13" customWidth="1"/>
    <col min="13315" max="13315" width="9.140625" style="13"/>
    <col min="13316" max="13316" width="15.42578125" style="13" customWidth="1"/>
    <col min="13317" max="13317" width="30.85546875" style="13" customWidth="1"/>
    <col min="13318" max="13318" width="6.85546875" style="13" customWidth="1"/>
    <col min="13319" max="13319" width="7" style="13" customWidth="1"/>
    <col min="13320" max="13320" width="13.7109375" style="13" customWidth="1"/>
    <col min="13321" max="13569" width="9.140625" style="13"/>
    <col min="13570" max="13570" width="10.85546875" style="13" customWidth="1"/>
    <col min="13571" max="13571" width="9.140625" style="13"/>
    <col min="13572" max="13572" width="15.42578125" style="13" customWidth="1"/>
    <col min="13573" max="13573" width="30.85546875" style="13" customWidth="1"/>
    <col min="13574" max="13574" width="6.85546875" style="13" customWidth="1"/>
    <col min="13575" max="13575" width="7" style="13" customWidth="1"/>
    <col min="13576" max="13576" width="13.7109375" style="13" customWidth="1"/>
    <col min="13577" max="13825" width="9.140625" style="13"/>
    <col min="13826" max="13826" width="10.85546875" style="13" customWidth="1"/>
    <col min="13827" max="13827" width="9.140625" style="13"/>
    <col min="13828" max="13828" width="15.42578125" style="13" customWidth="1"/>
    <col min="13829" max="13829" width="30.85546875" style="13" customWidth="1"/>
    <col min="13830" max="13830" width="6.85546875" style="13" customWidth="1"/>
    <col min="13831" max="13831" width="7" style="13" customWidth="1"/>
    <col min="13832" max="13832" width="13.7109375" style="13" customWidth="1"/>
    <col min="13833" max="14081" width="9.140625" style="13"/>
    <col min="14082" max="14082" width="10.85546875" style="13" customWidth="1"/>
    <col min="14083" max="14083" width="9.140625" style="13"/>
    <col min="14084" max="14084" width="15.42578125" style="13" customWidth="1"/>
    <col min="14085" max="14085" width="30.85546875" style="13" customWidth="1"/>
    <col min="14086" max="14086" width="6.85546875" style="13" customWidth="1"/>
    <col min="14087" max="14087" width="7" style="13" customWidth="1"/>
    <col min="14088" max="14088" width="13.7109375" style="13" customWidth="1"/>
    <col min="14089" max="14337" width="9.140625" style="13"/>
    <col min="14338" max="14338" width="10.85546875" style="13" customWidth="1"/>
    <col min="14339" max="14339" width="9.140625" style="13"/>
    <col min="14340" max="14340" width="15.42578125" style="13" customWidth="1"/>
    <col min="14341" max="14341" width="30.85546875" style="13" customWidth="1"/>
    <col min="14342" max="14342" width="6.85546875" style="13" customWidth="1"/>
    <col min="14343" max="14343" width="7" style="13" customWidth="1"/>
    <col min="14344" max="14344" width="13.7109375" style="13" customWidth="1"/>
    <col min="14345" max="14593" width="9.140625" style="13"/>
    <col min="14594" max="14594" width="10.85546875" style="13" customWidth="1"/>
    <col min="14595" max="14595" width="9.140625" style="13"/>
    <col min="14596" max="14596" width="15.42578125" style="13" customWidth="1"/>
    <col min="14597" max="14597" width="30.85546875" style="13" customWidth="1"/>
    <col min="14598" max="14598" width="6.85546875" style="13" customWidth="1"/>
    <col min="14599" max="14599" width="7" style="13" customWidth="1"/>
    <col min="14600" max="14600" width="13.7109375" style="13" customWidth="1"/>
    <col min="14601" max="14849" width="9.140625" style="13"/>
    <col min="14850" max="14850" width="10.85546875" style="13" customWidth="1"/>
    <col min="14851" max="14851" width="9.140625" style="13"/>
    <col min="14852" max="14852" width="15.42578125" style="13" customWidth="1"/>
    <col min="14853" max="14853" width="30.85546875" style="13" customWidth="1"/>
    <col min="14854" max="14854" width="6.85546875" style="13" customWidth="1"/>
    <col min="14855" max="14855" width="7" style="13" customWidth="1"/>
    <col min="14856" max="14856" width="13.7109375" style="13" customWidth="1"/>
    <col min="14857" max="15105" width="9.140625" style="13"/>
    <col min="15106" max="15106" width="10.85546875" style="13" customWidth="1"/>
    <col min="15107" max="15107" width="9.140625" style="13"/>
    <col min="15108" max="15108" width="15.42578125" style="13" customWidth="1"/>
    <col min="15109" max="15109" width="30.85546875" style="13" customWidth="1"/>
    <col min="15110" max="15110" width="6.85546875" style="13" customWidth="1"/>
    <col min="15111" max="15111" width="7" style="13" customWidth="1"/>
    <col min="15112" max="15112" width="13.7109375" style="13" customWidth="1"/>
    <col min="15113" max="15361" width="9.140625" style="13"/>
    <col min="15362" max="15362" width="10.85546875" style="13" customWidth="1"/>
    <col min="15363" max="15363" width="9.140625" style="13"/>
    <col min="15364" max="15364" width="15.42578125" style="13" customWidth="1"/>
    <col min="15365" max="15365" width="30.85546875" style="13" customWidth="1"/>
    <col min="15366" max="15366" width="6.85546875" style="13" customWidth="1"/>
    <col min="15367" max="15367" width="7" style="13" customWidth="1"/>
    <col min="15368" max="15368" width="13.7109375" style="13" customWidth="1"/>
    <col min="15369" max="15617" width="9.140625" style="13"/>
    <col min="15618" max="15618" width="10.85546875" style="13" customWidth="1"/>
    <col min="15619" max="15619" width="9.140625" style="13"/>
    <col min="15620" max="15620" width="15.42578125" style="13" customWidth="1"/>
    <col min="15621" max="15621" width="30.85546875" style="13" customWidth="1"/>
    <col min="15622" max="15622" width="6.85546875" style="13" customWidth="1"/>
    <col min="15623" max="15623" width="7" style="13" customWidth="1"/>
    <col min="15624" max="15624" width="13.7109375" style="13" customWidth="1"/>
    <col min="15625" max="15873" width="9.140625" style="13"/>
    <col min="15874" max="15874" width="10.85546875" style="13" customWidth="1"/>
    <col min="15875" max="15875" width="9.140625" style="13"/>
    <col min="15876" max="15876" width="15.42578125" style="13" customWidth="1"/>
    <col min="15877" max="15877" width="30.85546875" style="13" customWidth="1"/>
    <col min="15878" max="15878" width="6.85546875" style="13" customWidth="1"/>
    <col min="15879" max="15879" width="7" style="13" customWidth="1"/>
    <col min="15880" max="15880" width="13.7109375" style="13" customWidth="1"/>
    <col min="15881" max="16129" width="9.140625" style="13"/>
    <col min="16130" max="16130" width="10.85546875" style="13" customWidth="1"/>
    <col min="16131" max="16131" width="9.140625" style="13"/>
    <col min="16132" max="16132" width="15.42578125" style="13" customWidth="1"/>
    <col min="16133" max="16133" width="30.85546875" style="13" customWidth="1"/>
    <col min="16134" max="16134" width="6.85546875" style="13" customWidth="1"/>
    <col min="16135" max="16135" width="7" style="13" customWidth="1"/>
    <col min="16136" max="16136" width="13.7109375" style="13" customWidth="1"/>
    <col min="16137" max="16384" width="9.140625" style="13"/>
  </cols>
  <sheetData>
    <row r="2" spans="1:9">
      <c r="A2" s="236" t="s">
        <v>9</v>
      </c>
      <c r="B2" s="236"/>
      <c r="C2" s="236"/>
      <c r="D2" s="236"/>
      <c r="E2" s="236"/>
      <c r="F2" s="236"/>
      <c r="G2" s="236"/>
      <c r="H2" s="114"/>
    </row>
    <row r="3" spans="1:9">
      <c r="B3" s="159"/>
      <c r="C3" s="159"/>
      <c r="D3" s="159"/>
      <c r="E3" s="159"/>
      <c r="F3" s="159"/>
      <c r="G3" s="159"/>
      <c r="H3" s="159"/>
    </row>
    <row r="4" spans="1:9" s="165" customFormat="1" ht="23.25">
      <c r="B4" s="146" t="s">
        <v>70</v>
      </c>
      <c r="C4" s="146"/>
      <c r="D4" s="146"/>
      <c r="E4" s="146"/>
      <c r="F4" s="146"/>
      <c r="G4" s="146"/>
      <c r="H4" s="146"/>
      <c r="I4" s="146"/>
    </row>
    <row r="5" spans="1:9" s="165" customFormat="1" ht="23.25">
      <c r="B5" s="229" t="s">
        <v>131</v>
      </c>
      <c r="C5" s="229"/>
      <c r="D5" s="229"/>
      <c r="E5" s="229"/>
      <c r="F5" s="229"/>
      <c r="G5" s="229"/>
      <c r="H5" s="146"/>
      <c r="I5" s="146"/>
    </row>
    <row r="6" spans="1:9" s="165" customFormat="1" ht="23.25">
      <c r="B6" s="229" t="s">
        <v>69</v>
      </c>
      <c r="C6" s="229"/>
      <c r="D6" s="229"/>
      <c r="E6" s="229"/>
      <c r="F6" s="229"/>
      <c r="G6" s="229"/>
      <c r="H6" s="146"/>
      <c r="I6" s="146"/>
    </row>
    <row r="7" spans="1:9">
      <c r="B7" s="247"/>
      <c r="C7" s="247"/>
      <c r="D7" s="247"/>
      <c r="E7" s="247"/>
      <c r="F7" s="247"/>
      <c r="G7" s="247"/>
      <c r="H7" s="247"/>
    </row>
    <row r="8" spans="1:9" s="40" customFormat="1" ht="21">
      <c r="B8" s="41" t="s">
        <v>178</v>
      </c>
      <c r="F8" s="116"/>
      <c r="G8" s="116"/>
      <c r="H8" s="116"/>
    </row>
    <row r="10" spans="1:9" s="40" customFormat="1" ht="21">
      <c r="B10" s="218" t="s">
        <v>177</v>
      </c>
      <c r="F10" s="116"/>
      <c r="G10" s="116"/>
      <c r="H10" s="116"/>
    </row>
    <row r="11" spans="1:9">
      <c r="H11" s="13"/>
    </row>
    <row r="12" spans="1:9">
      <c r="B12" s="241" t="s">
        <v>11</v>
      </c>
      <c r="C12" s="242"/>
      <c r="D12" s="243"/>
      <c r="E12" s="135" t="s">
        <v>12</v>
      </c>
      <c r="F12" s="135" t="s">
        <v>13</v>
      </c>
      <c r="H12" s="13"/>
    </row>
    <row r="13" spans="1:9">
      <c r="B13" s="244" t="s">
        <v>71</v>
      </c>
      <c r="C13" s="245"/>
      <c r="D13" s="246"/>
      <c r="E13" s="153">
        <f>'วันที่ 3'!E132</f>
        <v>1</v>
      </c>
      <c r="F13" s="154">
        <f>E13*100/E18</f>
        <v>0.86206896551724133</v>
      </c>
      <c r="H13" s="13"/>
    </row>
    <row r="14" spans="1:9">
      <c r="B14" s="244" t="s">
        <v>8</v>
      </c>
      <c r="C14" s="245"/>
      <c r="D14" s="246"/>
      <c r="E14" s="153">
        <f>'วันที่ 3'!E134</f>
        <v>78</v>
      </c>
      <c r="F14" s="154">
        <f>E14*100/E18</f>
        <v>67.241379310344826</v>
      </c>
      <c r="H14" s="13"/>
    </row>
    <row r="15" spans="1:9">
      <c r="B15" s="244" t="s">
        <v>54</v>
      </c>
      <c r="C15" s="245"/>
      <c r="D15" s="246"/>
      <c r="E15" s="153">
        <f>'วันที่ 3'!E133</f>
        <v>32</v>
      </c>
      <c r="F15" s="154">
        <f>E15*100/E18</f>
        <v>27.586206896551722</v>
      </c>
      <c r="H15" s="13"/>
    </row>
    <row r="16" spans="1:9">
      <c r="B16" s="244" t="s">
        <v>83</v>
      </c>
      <c r="C16" s="245"/>
      <c r="D16" s="246"/>
      <c r="E16" s="153">
        <f>'วันที่ 3'!E130</f>
        <v>3</v>
      </c>
      <c r="F16" s="154">
        <f>E16*100/E18</f>
        <v>2.5862068965517242</v>
      </c>
      <c r="H16" s="13"/>
    </row>
    <row r="17" spans="1:8">
      <c r="B17" s="244" t="s">
        <v>65</v>
      </c>
      <c r="C17" s="245"/>
      <c r="D17" s="246"/>
      <c r="E17" s="153">
        <f>'วันที่ 3'!E131</f>
        <v>2</v>
      </c>
      <c r="F17" s="154">
        <f>E17*100/E18</f>
        <v>1.7241379310344827</v>
      </c>
      <c r="H17" s="13"/>
    </row>
    <row r="18" spans="1:8" ht="20.25" thickBot="1">
      <c r="B18" s="295" t="s">
        <v>14</v>
      </c>
      <c r="C18" s="296"/>
      <c r="D18" s="297"/>
      <c r="E18" s="226">
        <f>SUM(E13:E17)</f>
        <v>116</v>
      </c>
      <c r="F18" s="140">
        <f>E18*100/E18</f>
        <v>100</v>
      </c>
      <c r="H18" s="13"/>
    </row>
    <row r="19" spans="1:8" ht="20.25" thickTop="1">
      <c r="H19" s="13"/>
    </row>
    <row r="20" spans="1:8" s="40" customFormat="1" ht="21">
      <c r="B20" s="218"/>
      <c r="C20" s="40" t="s">
        <v>162</v>
      </c>
      <c r="F20" s="116"/>
      <c r="G20" s="116"/>
    </row>
    <row r="21" spans="1:8" s="40" customFormat="1" ht="21">
      <c r="B21" s="40" t="s">
        <v>132</v>
      </c>
      <c r="F21" s="116"/>
      <c r="G21" s="116"/>
    </row>
    <row r="22" spans="1:8">
      <c r="A22" s="159"/>
      <c r="B22" s="159"/>
      <c r="C22" s="159"/>
      <c r="D22" s="159"/>
      <c r="E22" s="159"/>
      <c r="F22" s="159"/>
      <c r="G22" s="159"/>
    </row>
    <row r="23" spans="1:8" s="40" customFormat="1" ht="21">
      <c r="B23" s="218" t="s">
        <v>179</v>
      </c>
      <c r="F23" s="116"/>
      <c r="G23" s="116"/>
    </row>
    <row r="24" spans="1:8" s="40" customFormat="1" ht="21">
      <c r="B24" s="218"/>
      <c r="C24" s="40" t="s">
        <v>84</v>
      </c>
      <c r="F24" s="116"/>
      <c r="G24" s="116"/>
    </row>
    <row r="25" spans="1:8" ht="12" customHeight="1">
      <c r="H25" s="13"/>
    </row>
    <row r="26" spans="1:8" s="40" customFormat="1" ht="21">
      <c r="B26" s="293" t="s">
        <v>15</v>
      </c>
      <c r="C26" s="293"/>
      <c r="D26" s="293"/>
      <c r="E26" s="293"/>
      <c r="F26" s="59" t="s">
        <v>12</v>
      </c>
      <c r="G26" s="59" t="s">
        <v>13</v>
      </c>
    </row>
    <row r="27" spans="1:8" s="40" customFormat="1" ht="21">
      <c r="B27" s="294" t="str">
        <f>[1]คีย์ข้อมูล!K223</f>
        <v>website บัณฑิตวิทยาลัย</v>
      </c>
      <c r="C27" s="294"/>
      <c r="D27" s="294"/>
      <c r="E27" s="294"/>
      <c r="F27" s="219">
        <f>'วันที่ 3'!F118</f>
        <v>51</v>
      </c>
      <c r="G27" s="220">
        <f t="shared" ref="G27:G36" si="0">F27*100/F$36</f>
        <v>28.176795580110497</v>
      </c>
    </row>
    <row r="28" spans="1:8" s="40" customFormat="1" ht="21">
      <c r="B28" s="294" t="s">
        <v>16</v>
      </c>
      <c r="C28" s="294"/>
      <c r="D28" s="294"/>
      <c r="E28" s="294"/>
      <c r="F28" s="219">
        <f>'วันที่ 3'!G118</f>
        <v>13</v>
      </c>
      <c r="G28" s="220">
        <f t="shared" si="0"/>
        <v>7.1823204419889501</v>
      </c>
    </row>
    <row r="29" spans="1:8" s="40" customFormat="1" ht="21">
      <c r="B29" s="294" t="s">
        <v>17</v>
      </c>
      <c r="C29" s="294"/>
      <c r="D29" s="294"/>
      <c r="E29" s="294"/>
      <c r="F29" s="219">
        <f>'วันที่ 3'!H118</f>
        <v>57</v>
      </c>
      <c r="G29" s="220">
        <f t="shared" si="0"/>
        <v>31.49171270718232</v>
      </c>
    </row>
    <row r="30" spans="1:8" s="40" customFormat="1" ht="21">
      <c r="B30" s="294" t="s">
        <v>18</v>
      </c>
      <c r="C30" s="294"/>
      <c r="D30" s="294"/>
      <c r="E30" s="294"/>
      <c r="F30" s="219">
        <f>'วันที่ 3'!I118</f>
        <v>34</v>
      </c>
      <c r="G30" s="220">
        <v>18.79</v>
      </c>
    </row>
    <row r="31" spans="1:8" s="40" customFormat="1" ht="21">
      <c r="B31" s="294" t="s">
        <v>19</v>
      </c>
      <c r="C31" s="294"/>
      <c r="D31" s="294"/>
      <c r="E31" s="294"/>
      <c r="F31" s="219">
        <f>'วันที่ 3'!J118</f>
        <v>5</v>
      </c>
      <c r="G31" s="220">
        <f t="shared" si="0"/>
        <v>2.7624309392265194</v>
      </c>
    </row>
    <row r="32" spans="1:8" s="40" customFormat="1" ht="21">
      <c r="B32" s="294" t="s">
        <v>74</v>
      </c>
      <c r="C32" s="294"/>
      <c r="D32" s="294"/>
      <c r="E32" s="294"/>
      <c r="F32" s="219">
        <f>'วันที่ 3'!K118</f>
        <v>12</v>
      </c>
      <c r="G32" s="220">
        <f t="shared" si="0"/>
        <v>6.6298342541436464</v>
      </c>
    </row>
    <row r="33" spans="2:8" s="40" customFormat="1" ht="21">
      <c r="B33" s="294" t="s">
        <v>98</v>
      </c>
      <c r="C33" s="294"/>
      <c r="D33" s="294"/>
      <c r="E33" s="294"/>
      <c r="F33" s="219">
        <f>'วันที่ 3'!L118</f>
        <v>4</v>
      </c>
      <c r="G33" s="220">
        <f t="shared" si="0"/>
        <v>2.2099447513812156</v>
      </c>
    </row>
    <row r="34" spans="2:8" s="40" customFormat="1" ht="21">
      <c r="B34" s="294" t="s">
        <v>103</v>
      </c>
      <c r="C34" s="294"/>
      <c r="D34" s="294"/>
      <c r="E34" s="294"/>
      <c r="F34" s="219">
        <f>'วันที่ 3'!M118</f>
        <v>4</v>
      </c>
      <c r="G34" s="220">
        <f t="shared" si="0"/>
        <v>2.2099447513812156</v>
      </c>
    </row>
    <row r="35" spans="2:8" s="40" customFormat="1" ht="21">
      <c r="B35" s="294" t="s">
        <v>109</v>
      </c>
      <c r="C35" s="294"/>
      <c r="D35" s="294"/>
      <c r="E35" s="294"/>
      <c r="F35" s="219">
        <f>'วันที่ 3'!N118</f>
        <v>1</v>
      </c>
      <c r="G35" s="220">
        <f t="shared" si="0"/>
        <v>0.5524861878453039</v>
      </c>
    </row>
    <row r="36" spans="2:8" s="40" customFormat="1" ht="21.75" thickBot="1">
      <c r="B36" s="298" t="s">
        <v>14</v>
      </c>
      <c r="C36" s="298"/>
      <c r="D36" s="298"/>
      <c r="E36" s="298"/>
      <c r="F36" s="221">
        <f>SUM(F27:F35)</f>
        <v>181</v>
      </c>
      <c r="G36" s="222">
        <f t="shared" si="0"/>
        <v>100</v>
      </c>
    </row>
    <row r="37" spans="2:8" s="40" customFormat="1" ht="13.5" customHeight="1" thickTop="1">
      <c r="F37" s="116"/>
      <c r="G37" s="116"/>
      <c r="H37" s="116"/>
    </row>
    <row r="38" spans="2:8" s="40" customFormat="1" ht="21">
      <c r="B38" s="147"/>
      <c r="C38" s="40" t="s">
        <v>148</v>
      </c>
      <c r="F38" s="116"/>
      <c r="G38" s="116"/>
      <c r="H38" s="116"/>
    </row>
    <row r="39" spans="2:8" s="40" customFormat="1" ht="21">
      <c r="B39" s="40" t="s">
        <v>133</v>
      </c>
      <c r="F39" s="116"/>
      <c r="G39" s="116"/>
      <c r="H39" s="116"/>
    </row>
    <row r="40" spans="2:8" s="40" customFormat="1" ht="21">
      <c r="F40" s="116"/>
      <c r="G40" s="116"/>
      <c r="H40" s="116"/>
    </row>
    <row r="41" spans="2:8" s="40" customFormat="1" ht="21">
      <c r="F41" s="116"/>
      <c r="G41" s="116"/>
      <c r="H41" s="116"/>
    </row>
    <row r="42" spans="2:8" s="40" customFormat="1" ht="21">
      <c r="F42" s="116"/>
      <c r="G42" s="116"/>
      <c r="H42" s="116"/>
    </row>
    <row r="44" spans="2:8" s="66" customFormat="1">
      <c r="B44" s="69"/>
      <c r="C44" s="69"/>
      <c r="D44" s="69"/>
      <c r="E44" s="69"/>
      <c r="F44" s="69"/>
      <c r="G44" s="69"/>
      <c r="H44" s="69"/>
    </row>
    <row r="45" spans="2:8" s="66" customFormat="1"/>
    <row r="46" spans="2:8" s="66" customFormat="1"/>
    <row r="47" spans="2:8" s="66" customFormat="1"/>
    <row r="48" spans="2:8" s="66" customFormat="1"/>
    <row r="49" spans="6:8" s="66" customFormat="1"/>
    <row r="50" spans="6:8" s="66" customFormat="1"/>
    <row r="51" spans="6:8" s="66" customFormat="1"/>
    <row r="52" spans="6:8" s="66" customFormat="1"/>
    <row r="53" spans="6:8" s="66" customFormat="1"/>
    <row r="54" spans="6:8" s="66" customFormat="1"/>
    <row r="55" spans="6:8" s="66" customFormat="1"/>
    <row r="56" spans="6:8" s="66" customFormat="1"/>
    <row r="57" spans="6:8" s="66" customFormat="1"/>
    <row r="58" spans="6:8" s="66" customFormat="1"/>
    <row r="59" spans="6:8" s="66" customFormat="1"/>
    <row r="60" spans="6:8" s="66" customFormat="1"/>
    <row r="61" spans="6:8">
      <c r="F61" s="13"/>
      <c r="G61" s="13"/>
      <c r="H61" s="13"/>
    </row>
    <row r="62" spans="6:8">
      <c r="F62" s="13"/>
      <c r="G62" s="13"/>
      <c r="H62" s="13"/>
    </row>
    <row r="63" spans="6:8">
      <c r="F63" s="13"/>
      <c r="G63" s="13"/>
      <c r="H63" s="13"/>
    </row>
    <row r="64" spans="6:8">
      <c r="F64" s="13"/>
      <c r="G64" s="13"/>
      <c r="H64" s="13"/>
    </row>
    <row r="65" spans="2:8">
      <c r="F65" s="13"/>
      <c r="G65" s="13"/>
      <c r="H65" s="13"/>
    </row>
    <row r="66" spans="2:8">
      <c r="F66" s="13"/>
      <c r="G66" s="13"/>
      <c r="H66" s="13"/>
    </row>
    <row r="67" spans="2:8" s="19" customFormat="1"/>
    <row r="68" spans="2:8" s="19" customFormat="1"/>
    <row r="69" spans="2:8" s="19" customFormat="1"/>
    <row r="70" spans="2:8" s="19" customFormat="1"/>
    <row r="71" spans="2:8" s="19" customFormat="1"/>
    <row r="72" spans="2:8" s="19" customFormat="1"/>
    <row r="73" spans="2:8" s="19" customFormat="1">
      <c r="B73" s="25"/>
      <c r="C73" s="25"/>
    </row>
    <row r="74" spans="2:8">
      <c r="B74" s="17"/>
      <c r="C74" s="17"/>
      <c r="D74" s="17"/>
      <c r="E74" s="17"/>
      <c r="F74" s="18"/>
      <c r="G74" s="18"/>
      <c r="H74" s="18"/>
    </row>
    <row r="75" spans="2:8">
      <c r="B75" s="17"/>
      <c r="C75" s="17"/>
      <c r="D75" s="17"/>
      <c r="E75" s="17"/>
      <c r="F75" s="18"/>
      <c r="G75" s="18"/>
      <c r="H75" s="18"/>
    </row>
    <row r="76" spans="2:8">
      <c r="B76" s="17"/>
      <c r="C76" s="17"/>
      <c r="D76" s="17"/>
      <c r="E76" s="17"/>
      <c r="F76" s="18"/>
      <c r="G76" s="18"/>
      <c r="H76" s="18"/>
    </row>
    <row r="77" spans="2:8">
      <c r="B77" s="17"/>
      <c r="C77" s="17"/>
      <c r="D77" s="17"/>
      <c r="E77" s="17"/>
      <c r="F77" s="18"/>
      <c r="G77" s="18"/>
      <c r="H77" s="18"/>
    </row>
    <row r="78" spans="2:8">
      <c r="B78" s="17"/>
      <c r="C78" s="17"/>
      <c r="D78" s="17"/>
      <c r="E78" s="17"/>
      <c r="F78" s="18"/>
      <c r="G78" s="18"/>
      <c r="H78" s="18"/>
    </row>
    <row r="79" spans="2:8">
      <c r="B79" s="17"/>
      <c r="C79" s="17"/>
      <c r="D79" s="17"/>
      <c r="E79" s="17"/>
      <c r="F79" s="18"/>
      <c r="G79" s="18"/>
      <c r="H79" s="18"/>
    </row>
    <row r="80" spans="2:8">
      <c r="B80" s="17"/>
      <c r="C80" s="17"/>
      <c r="D80" s="17"/>
      <c r="E80" s="17"/>
      <c r="F80" s="18"/>
      <c r="G80" s="18"/>
      <c r="H80" s="18"/>
    </row>
    <row r="81" spans="2:8">
      <c r="B81" s="17"/>
      <c r="C81" s="17"/>
      <c r="D81" s="17"/>
      <c r="E81" s="17"/>
      <c r="F81" s="18"/>
      <c r="G81" s="18"/>
      <c r="H81" s="18"/>
    </row>
    <row r="82" spans="2:8">
      <c r="B82" s="17"/>
      <c r="C82" s="17"/>
      <c r="D82" s="17"/>
      <c r="E82" s="17"/>
      <c r="F82" s="18"/>
      <c r="G82" s="18"/>
      <c r="H82" s="18"/>
    </row>
    <row r="83" spans="2:8">
      <c r="B83" s="17"/>
      <c r="C83" s="17"/>
      <c r="D83" s="17"/>
      <c r="E83" s="17"/>
      <c r="F83" s="18"/>
      <c r="G83" s="18"/>
      <c r="H83" s="18"/>
    </row>
    <row r="84" spans="2:8">
      <c r="B84" s="17"/>
      <c r="C84" s="17"/>
      <c r="D84" s="17"/>
      <c r="E84" s="17"/>
      <c r="F84" s="18"/>
      <c r="G84" s="18"/>
      <c r="H84" s="18"/>
    </row>
    <row r="85" spans="2:8">
      <c r="B85" s="17"/>
      <c r="C85" s="17"/>
      <c r="D85" s="17"/>
      <c r="E85" s="17"/>
      <c r="F85" s="18"/>
      <c r="G85" s="18"/>
      <c r="H85" s="18"/>
    </row>
  </sheetData>
  <mergeCells count="22">
    <mergeCell ref="B36:E36"/>
    <mergeCell ref="B29:E29"/>
    <mergeCell ref="B32:E32"/>
    <mergeCell ref="B33:E33"/>
    <mergeCell ref="B34:E34"/>
    <mergeCell ref="B35:E35"/>
    <mergeCell ref="B30:E30"/>
    <mergeCell ref="B31:E31"/>
    <mergeCell ref="B26:E26"/>
    <mergeCell ref="B27:E27"/>
    <mergeCell ref="B28:E28"/>
    <mergeCell ref="A2:G2"/>
    <mergeCell ref="B7:H7"/>
    <mergeCell ref="B12:D12"/>
    <mergeCell ref="B17:D17"/>
    <mergeCell ref="B18:D18"/>
    <mergeCell ref="B13:D13"/>
    <mergeCell ref="B14:D14"/>
    <mergeCell ref="B16:D16"/>
    <mergeCell ref="B5:G5"/>
    <mergeCell ref="B6:G6"/>
    <mergeCell ref="B15:D15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opLeftCell="A10" zoomScale="120" zoomScaleNormal="120" workbookViewId="0">
      <selection activeCell="B20" sqref="B20"/>
    </sheetView>
  </sheetViews>
  <sheetFormatPr defaultRowHeight="18.75"/>
  <cols>
    <col min="1" max="1" width="4" style="199" customWidth="1"/>
    <col min="2" max="2" width="47.140625" style="199" customWidth="1"/>
    <col min="3" max="3" width="12.5703125" style="199" customWidth="1"/>
    <col min="4" max="4" width="16" style="199" customWidth="1"/>
    <col min="5" max="8" width="9.140625" style="199"/>
    <col min="9" max="9" width="10.42578125" style="199" customWidth="1"/>
    <col min="10" max="257" width="9.140625" style="199"/>
    <col min="258" max="258" width="49.85546875" style="199" customWidth="1"/>
    <col min="259" max="259" width="14.85546875" style="199" customWidth="1"/>
    <col min="260" max="260" width="16" style="199" customWidth="1"/>
    <col min="261" max="264" width="9.140625" style="199"/>
    <col min="265" max="265" width="10.42578125" style="199" customWidth="1"/>
    <col min="266" max="513" width="9.140625" style="199"/>
    <col min="514" max="514" width="49.85546875" style="199" customWidth="1"/>
    <col min="515" max="515" width="14.85546875" style="199" customWidth="1"/>
    <col min="516" max="516" width="16" style="199" customWidth="1"/>
    <col min="517" max="520" width="9.140625" style="199"/>
    <col min="521" max="521" width="10.42578125" style="199" customWidth="1"/>
    <col min="522" max="769" width="9.140625" style="199"/>
    <col min="770" max="770" width="49.85546875" style="199" customWidth="1"/>
    <col min="771" max="771" width="14.85546875" style="199" customWidth="1"/>
    <col min="772" max="772" width="16" style="199" customWidth="1"/>
    <col min="773" max="776" width="9.140625" style="199"/>
    <col min="777" max="777" width="10.42578125" style="199" customWidth="1"/>
    <col min="778" max="1025" width="9.140625" style="199"/>
    <col min="1026" max="1026" width="49.85546875" style="199" customWidth="1"/>
    <col min="1027" max="1027" width="14.85546875" style="199" customWidth="1"/>
    <col min="1028" max="1028" width="16" style="199" customWidth="1"/>
    <col min="1029" max="1032" width="9.140625" style="199"/>
    <col min="1033" max="1033" width="10.42578125" style="199" customWidth="1"/>
    <col min="1034" max="1281" width="9.140625" style="199"/>
    <col min="1282" max="1282" width="49.85546875" style="199" customWidth="1"/>
    <col min="1283" max="1283" width="14.85546875" style="199" customWidth="1"/>
    <col min="1284" max="1284" width="16" style="199" customWidth="1"/>
    <col min="1285" max="1288" width="9.140625" style="199"/>
    <col min="1289" max="1289" width="10.42578125" style="199" customWidth="1"/>
    <col min="1290" max="1537" width="9.140625" style="199"/>
    <col min="1538" max="1538" width="49.85546875" style="199" customWidth="1"/>
    <col min="1539" max="1539" width="14.85546875" style="199" customWidth="1"/>
    <col min="1540" max="1540" width="16" style="199" customWidth="1"/>
    <col min="1541" max="1544" width="9.140625" style="199"/>
    <col min="1545" max="1545" width="10.42578125" style="199" customWidth="1"/>
    <col min="1546" max="1793" width="9.140625" style="199"/>
    <col min="1794" max="1794" width="49.85546875" style="199" customWidth="1"/>
    <col min="1795" max="1795" width="14.85546875" style="199" customWidth="1"/>
    <col min="1796" max="1796" width="16" style="199" customWidth="1"/>
    <col min="1797" max="1800" width="9.140625" style="199"/>
    <col min="1801" max="1801" width="10.42578125" style="199" customWidth="1"/>
    <col min="1802" max="2049" width="9.140625" style="199"/>
    <col min="2050" max="2050" width="49.85546875" style="199" customWidth="1"/>
    <col min="2051" max="2051" width="14.85546875" style="199" customWidth="1"/>
    <col min="2052" max="2052" width="16" style="199" customWidth="1"/>
    <col min="2053" max="2056" width="9.140625" style="199"/>
    <col min="2057" max="2057" width="10.42578125" style="199" customWidth="1"/>
    <col min="2058" max="2305" width="9.140625" style="199"/>
    <col min="2306" max="2306" width="49.85546875" style="199" customWidth="1"/>
    <col min="2307" max="2307" width="14.85546875" style="199" customWidth="1"/>
    <col min="2308" max="2308" width="16" style="199" customWidth="1"/>
    <col min="2309" max="2312" width="9.140625" style="199"/>
    <col min="2313" max="2313" width="10.42578125" style="199" customWidth="1"/>
    <col min="2314" max="2561" width="9.140625" style="199"/>
    <col min="2562" max="2562" width="49.85546875" style="199" customWidth="1"/>
    <col min="2563" max="2563" width="14.85546875" style="199" customWidth="1"/>
    <col min="2564" max="2564" width="16" style="199" customWidth="1"/>
    <col min="2565" max="2568" width="9.140625" style="199"/>
    <col min="2569" max="2569" width="10.42578125" style="199" customWidth="1"/>
    <col min="2570" max="2817" width="9.140625" style="199"/>
    <col min="2818" max="2818" width="49.85546875" style="199" customWidth="1"/>
    <col min="2819" max="2819" width="14.85546875" style="199" customWidth="1"/>
    <col min="2820" max="2820" width="16" style="199" customWidth="1"/>
    <col min="2821" max="2824" width="9.140625" style="199"/>
    <col min="2825" max="2825" width="10.42578125" style="199" customWidth="1"/>
    <col min="2826" max="3073" width="9.140625" style="199"/>
    <col min="3074" max="3074" width="49.85546875" style="199" customWidth="1"/>
    <col min="3075" max="3075" width="14.85546875" style="199" customWidth="1"/>
    <col min="3076" max="3076" width="16" style="199" customWidth="1"/>
    <col min="3077" max="3080" width="9.140625" style="199"/>
    <col min="3081" max="3081" width="10.42578125" style="199" customWidth="1"/>
    <col min="3082" max="3329" width="9.140625" style="199"/>
    <col min="3330" max="3330" width="49.85546875" style="199" customWidth="1"/>
    <col min="3331" max="3331" width="14.85546875" style="199" customWidth="1"/>
    <col min="3332" max="3332" width="16" style="199" customWidth="1"/>
    <col min="3333" max="3336" width="9.140625" style="199"/>
    <col min="3337" max="3337" width="10.42578125" style="199" customWidth="1"/>
    <col min="3338" max="3585" width="9.140625" style="199"/>
    <col min="3586" max="3586" width="49.85546875" style="199" customWidth="1"/>
    <col min="3587" max="3587" width="14.85546875" style="199" customWidth="1"/>
    <col min="3588" max="3588" width="16" style="199" customWidth="1"/>
    <col min="3589" max="3592" width="9.140625" style="199"/>
    <col min="3593" max="3593" width="10.42578125" style="199" customWidth="1"/>
    <col min="3594" max="3841" width="9.140625" style="199"/>
    <col min="3842" max="3842" width="49.85546875" style="199" customWidth="1"/>
    <col min="3843" max="3843" width="14.85546875" style="199" customWidth="1"/>
    <col min="3844" max="3844" width="16" style="199" customWidth="1"/>
    <col min="3845" max="3848" width="9.140625" style="199"/>
    <col min="3849" max="3849" width="10.42578125" style="199" customWidth="1"/>
    <col min="3850" max="4097" width="9.140625" style="199"/>
    <col min="4098" max="4098" width="49.85546875" style="199" customWidth="1"/>
    <col min="4099" max="4099" width="14.85546875" style="199" customWidth="1"/>
    <col min="4100" max="4100" width="16" style="199" customWidth="1"/>
    <col min="4101" max="4104" width="9.140625" style="199"/>
    <col min="4105" max="4105" width="10.42578125" style="199" customWidth="1"/>
    <col min="4106" max="4353" width="9.140625" style="199"/>
    <col min="4354" max="4354" width="49.85546875" style="199" customWidth="1"/>
    <col min="4355" max="4355" width="14.85546875" style="199" customWidth="1"/>
    <col min="4356" max="4356" width="16" style="199" customWidth="1"/>
    <col min="4357" max="4360" width="9.140625" style="199"/>
    <col min="4361" max="4361" width="10.42578125" style="199" customWidth="1"/>
    <col min="4362" max="4609" width="9.140625" style="199"/>
    <col min="4610" max="4610" width="49.85546875" style="199" customWidth="1"/>
    <col min="4611" max="4611" width="14.85546875" style="199" customWidth="1"/>
    <col min="4612" max="4612" width="16" style="199" customWidth="1"/>
    <col min="4613" max="4616" width="9.140625" style="199"/>
    <col min="4617" max="4617" width="10.42578125" style="199" customWidth="1"/>
    <col min="4618" max="4865" width="9.140625" style="199"/>
    <col min="4866" max="4866" width="49.85546875" style="199" customWidth="1"/>
    <col min="4867" max="4867" width="14.85546875" style="199" customWidth="1"/>
    <col min="4868" max="4868" width="16" style="199" customWidth="1"/>
    <col min="4869" max="4872" width="9.140625" style="199"/>
    <col min="4873" max="4873" width="10.42578125" style="199" customWidth="1"/>
    <col min="4874" max="5121" width="9.140625" style="199"/>
    <col min="5122" max="5122" width="49.85546875" style="199" customWidth="1"/>
    <col min="5123" max="5123" width="14.85546875" style="199" customWidth="1"/>
    <col min="5124" max="5124" width="16" style="199" customWidth="1"/>
    <col min="5125" max="5128" width="9.140625" style="199"/>
    <col min="5129" max="5129" width="10.42578125" style="199" customWidth="1"/>
    <col min="5130" max="5377" width="9.140625" style="199"/>
    <col min="5378" max="5378" width="49.85546875" style="199" customWidth="1"/>
    <col min="5379" max="5379" width="14.85546875" style="199" customWidth="1"/>
    <col min="5380" max="5380" width="16" style="199" customWidth="1"/>
    <col min="5381" max="5384" width="9.140625" style="199"/>
    <col min="5385" max="5385" width="10.42578125" style="199" customWidth="1"/>
    <col min="5386" max="5633" width="9.140625" style="199"/>
    <col min="5634" max="5634" width="49.85546875" style="199" customWidth="1"/>
    <col min="5635" max="5635" width="14.85546875" style="199" customWidth="1"/>
    <col min="5636" max="5636" width="16" style="199" customWidth="1"/>
    <col min="5637" max="5640" width="9.140625" style="199"/>
    <col min="5641" max="5641" width="10.42578125" style="199" customWidth="1"/>
    <col min="5642" max="5889" width="9.140625" style="199"/>
    <col min="5890" max="5890" width="49.85546875" style="199" customWidth="1"/>
    <col min="5891" max="5891" width="14.85546875" style="199" customWidth="1"/>
    <col min="5892" max="5892" width="16" style="199" customWidth="1"/>
    <col min="5893" max="5896" width="9.140625" style="199"/>
    <col min="5897" max="5897" width="10.42578125" style="199" customWidth="1"/>
    <col min="5898" max="6145" width="9.140625" style="199"/>
    <col min="6146" max="6146" width="49.85546875" style="199" customWidth="1"/>
    <col min="6147" max="6147" width="14.85546875" style="199" customWidth="1"/>
    <col min="6148" max="6148" width="16" style="199" customWidth="1"/>
    <col min="6149" max="6152" width="9.140625" style="199"/>
    <col min="6153" max="6153" width="10.42578125" style="199" customWidth="1"/>
    <col min="6154" max="6401" width="9.140625" style="199"/>
    <col min="6402" max="6402" width="49.85546875" style="199" customWidth="1"/>
    <col min="6403" max="6403" width="14.85546875" style="199" customWidth="1"/>
    <col min="6404" max="6404" width="16" style="199" customWidth="1"/>
    <col min="6405" max="6408" width="9.140625" style="199"/>
    <col min="6409" max="6409" width="10.42578125" style="199" customWidth="1"/>
    <col min="6410" max="6657" width="9.140625" style="199"/>
    <col min="6658" max="6658" width="49.85546875" style="199" customWidth="1"/>
    <col min="6659" max="6659" width="14.85546875" style="199" customWidth="1"/>
    <col min="6660" max="6660" width="16" style="199" customWidth="1"/>
    <col min="6661" max="6664" width="9.140625" style="199"/>
    <col min="6665" max="6665" width="10.42578125" style="199" customWidth="1"/>
    <col min="6666" max="6913" width="9.140625" style="199"/>
    <col min="6914" max="6914" width="49.85546875" style="199" customWidth="1"/>
    <col min="6915" max="6915" width="14.85546875" style="199" customWidth="1"/>
    <col min="6916" max="6916" width="16" style="199" customWidth="1"/>
    <col min="6917" max="6920" width="9.140625" style="199"/>
    <col min="6921" max="6921" width="10.42578125" style="199" customWidth="1"/>
    <col min="6922" max="7169" width="9.140625" style="199"/>
    <col min="7170" max="7170" width="49.85546875" style="199" customWidth="1"/>
    <col min="7171" max="7171" width="14.85546875" style="199" customWidth="1"/>
    <col min="7172" max="7172" width="16" style="199" customWidth="1"/>
    <col min="7173" max="7176" width="9.140625" style="199"/>
    <col min="7177" max="7177" width="10.42578125" style="199" customWidth="1"/>
    <col min="7178" max="7425" width="9.140625" style="199"/>
    <col min="7426" max="7426" width="49.85546875" style="199" customWidth="1"/>
    <col min="7427" max="7427" width="14.85546875" style="199" customWidth="1"/>
    <col min="7428" max="7428" width="16" style="199" customWidth="1"/>
    <col min="7429" max="7432" width="9.140625" style="199"/>
    <col min="7433" max="7433" width="10.42578125" style="199" customWidth="1"/>
    <col min="7434" max="7681" width="9.140625" style="199"/>
    <col min="7682" max="7682" width="49.85546875" style="199" customWidth="1"/>
    <col min="7683" max="7683" width="14.85546875" style="199" customWidth="1"/>
    <col min="7684" max="7684" width="16" style="199" customWidth="1"/>
    <col min="7685" max="7688" width="9.140625" style="199"/>
    <col min="7689" max="7689" width="10.42578125" style="199" customWidth="1"/>
    <col min="7690" max="7937" width="9.140625" style="199"/>
    <col min="7938" max="7938" width="49.85546875" style="199" customWidth="1"/>
    <col min="7939" max="7939" width="14.85546875" style="199" customWidth="1"/>
    <col min="7940" max="7940" width="16" style="199" customWidth="1"/>
    <col min="7941" max="7944" width="9.140625" style="199"/>
    <col min="7945" max="7945" width="10.42578125" style="199" customWidth="1"/>
    <col min="7946" max="8193" width="9.140625" style="199"/>
    <col min="8194" max="8194" width="49.85546875" style="199" customWidth="1"/>
    <col min="8195" max="8195" width="14.85546875" style="199" customWidth="1"/>
    <col min="8196" max="8196" width="16" style="199" customWidth="1"/>
    <col min="8197" max="8200" width="9.140625" style="199"/>
    <col min="8201" max="8201" width="10.42578125" style="199" customWidth="1"/>
    <col min="8202" max="8449" width="9.140625" style="199"/>
    <col min="8450" max="8450" width="49.85546875" style="199" customWidth="1"/>
    <col min="8451" max="8451" width="14.85546875" style="199" customWidth="1"/>
    <col min="8452" max="8452" width="16" style="199" customWidth="1"/>
    <col min="8453" max="8456" width="9.140625" style="199"/>
    <col min="8457" max="8457" width="10.42578125" style="199" customWidth="1"/>
    <col min="8458" max="8705" width="9.140625" style="199"/>
    <col min="8706" max="8706" width="49.85546875" style="199" customWidth="1"/>
    <col min="8707" max="8707" width="14.85546875" style="199" customWidth="1"/>
    <col min="8708" max="8708" width="16" style="199" customWidth="1"/>
    <col min="8709" max="8712" width="9.140625" style="199"/>
    <col min="8713" max="8713" width="10.42578125" style="199" customWidth="1"/>
    <col min="8714" max="8961" width="9.140625" style="199"/>
    <col min="8962" max="8962" width="49.85546875" style="199" customWidth="1"/>
    <col min="8963" max="8963" width="14.85546875" style="199" customWidth="1"/>
    <col min="8964" max="8964" width="16" style="199" customWidth="1"/>
    <col min="8965" max="8968" width="9.140625" style="199"/>
    <col min="8969" max="8969" width="10.42578125" style="199" customWidth="1"/>
    <col min="8970" max="9217" width="9.140625" style="199"/>
    <col min="9218" max="9218" width="49.85546875" style="199" customWidth="1"/>
    <col min="9219" max="9219" width="14.85546875" style="199" customWidth="1"/>
    <col min="9220" max="9220" width="16" style="199" customWidth="1"/>
    <col min="9221" max="9224" width="9.140625" style="199"/>
    <col min="9225" max="9225" width="10.42578125" style="199" customWidth="1"/>
    <col min="9226" max="9473" width="9.140625" style="199"/>
    <col min="9474" max="9474" width="49.85546875" style="199" customWidth="1"/>
    <col min="9475" max="9475" width="14.85546875" style="199" customWidth="1"/>
    <col min="9476" max="9476" width="16" style="199" customWidth="1"/>
    <col min="9477" max="9480" width="9.140625" style="199"/>
    <col min="9481" max="9481" width="10.42578125" style="199" customWidth="1"/>
    <col min="9482" max="9729" width="9.140625" style="199"/>
    <col min="9730" max="9730" width="49.85546875" style="199" customWidth="1"/>
    <col min="9731" max="9731" width="14.85546875" style="199" customWidth="1"/>
    <col min="9732" max="9732" width="16" style="199" customWidth="1"/>
    <col min="9733" max="9736" width="9.140625" style="199"/>
    <col min="9737" max="9737" width="10.42578125" style="199" customWidth="1"/>
    <col min="9738" max="9985" width="9.140625" style="199"/>
    <col min="9986" max="9986" width="49.85546875" style="199" customWidth="1"/>
    <col min="9987" max="9987" width="14.85546875" style="199" customWidth="1"/>
    <col min="9988" max="9988" width="16" style="199" customWidth="1"/>
    <col min="9989" max="9992" width="9.140625" style="199"/>
    <col min="9993" max="9993" width="10.42578125" style="199" customWidth="1"/>
    <col min="9994" max="10241" width="9.140625" style="199"/>
    <col min="10242" max="10242" width="49.85546875" style="199" customWidth="1"/>
    <col min="10243" max="10243" width="14.85546875" style="199" customWidth="1"/>
    <col min="10244" max="10244" width="16" style="199" customWidth="1"/>
    <col min="10245" max="10248" width="9.140625" style="199"/>
    <col min="10249" max="10249" width="10.42578125" style="199" customWidth="1"/>
    <col min="10250" max="10497" width="9.140625" style="199"/>
    <col min="10498" max="10498" width="49.85546875" style="199" customWidth="1"/>
    <col min="10499" max="10499" width="14.85546875" style="199" customWidth="1"/>
    <col min="10500" max="10500" width="16" style="199" customWidth="1"/>
    <col min="10501" max="10504" width="9.140625" style="199"/>
    <col min="10505" max="10505" width="10.42578125" style="199" customWidth="1"/>
    <col min="10506" max="10753" width="9.140625" style="199"/>
    <col min="10754" max="10754" width="49.85546875" style="199" customWidth="1"/>
    <col min="10755" max="10755" width="14.85546875" style="199" customWidth="1"/>
    <col min="10756" max="10756" width="16" style="199" customWidth="1"/>
    <col min="10757" max="10760" width="9.140625" style="199"/>
    <col min="10761" max="10761" width="10.42578125" style="199" customWidth="1"/>
    <col min="10762" max="11009" width="9.140625" style="199"/>
    <col min="11010" max="11010" width="49.85546875" style="199" customWidth="1"/>
    <col min="11011" max="11011" width="14.85546875" style="199" customWidth="1"/>
    <col min="11012" max="11012" width="16" style="199" customWidth="1"/>
    <col min="11013" max="11016" width="9.140625" style="199"/>
    <col min="11017" max="11017" width="10.42578125" style="199" customWidth="1"/>
    <col min="11018" max="11265" width="9.140625" style="199"/>
    <col min="11266" max="11266" width="49.85546875" style="199" customWidth="1"/>
    <col min="11267" max="11267" width="14.85546875" style="199" customWidth="1"/>
    <col min="11268" max="11268" width="16" style="199" customWidth="1"/>
    <col min="11269" max="11272" width="9.140625" style="199"/>
    <col min="11273" max="11273" width="10.42578125" style="199" customWidth="1"/>
    <col min="11274" max="11521" width="9.140625" style="199"/>
    <col min="11522" max="11522" width="49.85546875" style="199" customWidth="1"/>
    <col min="11523" max="11523" width="14.85546875" style="199" customWidth="1"/>
    <col min="11524" max="11524" width="16" style="199" customWidth="1"/>
    <col min="11525" max="11528" width="9.140625" style="199"/>
    <col min="11529" max="11529" width="10.42578125" style="199" customWidth="1"/>
    <col min="11530" max="11777" width="9.140625" style="199"/>
    <col min="11778" max="11778" width="49.85546875" style="199" customWidth="1"/>
    <col min="11779" max="11779" width="14.85546875" style="199" customWidth="1"/>
    <col min="11780" max="11780" width="16" style="199" customWidth="1"/>
    <col min="11781" max="11784" width="9.140625" style="199"/>
    <col min="11785" max="11785" width="10.42578125" style="199" customWidth="1"/>
    <col min="11786" max="12033" width="9.140625" style="199"/>
    <col min="12034" max="12034" width="49.85546875" style="199" customWidth="1"/>
    <col min="12035" max="12035" width="14.85546875" style="199" customWidth="1"/>
    <col min="12036" max="12036" width="16" style="199" customWidth="1"/>
    <col min="12037" max="12040" width="9.140625" style="199"/>
    <col min="12041" max="12041" width="10.42578125" style="199" customWidth="1"/>
    <col min="12042" max="12289" width="9.140625" style="199"/>
    <col min="12290" max="12290" width="49.85546875" style="199" customWidth="1"/>
    <col min="12291" max="12291" width="14.85546875" style="199" customWidth="1"/>
    <col min="12292" max="12292" width="16" style="199" customWidth="1"/>
    <col min="12293" max="12296" width="9.140625" style="199"/>
    <col min="12297" max="12297" width="10.42578125" style="199" customWidth="1"/>
    <col min="12298" max="12545" width="9.140625" style="199"/>
    <col min="12546" max="12546" width="49.85546875" style="199" customWidth="1"/>
    <col min="12547" max="12547" width="14.85546875" style="199" customWidth="1"/>
    <col min="12548" max="12548" width="16" style="199" customWidth="1"/>
    <col min="12549" max="12552" width="9.140625" style="199"/>
    <col min="12553" max="12553" width="10.42578125" style="199" customWidth="1"/>
    <col min="12554" max="12801" width="9.140625" style="199"/>
    <col min="12802" max="12802" width="49.85546875" style="199" customWidth="1"/>
    <col min="12803" max="12803" width="14.85546875" style="199" customWidth="1"/>
    <col min="12804" max="12804" width="16" style="199" customWidth="1"/>
    <col min="12805" max="12808" width="9.140625" style="199"/>
    <col min="12809" max="12809" width="10.42578125" style="199" customWidth="1"/>
    <col min="12810" max="13057" width="9.140625" style="199"/>
    <col min="13058" max="13058" width="49.85546875" style="199" customWidth="1"/>
    <col min="13059" max="13059" width="14.85546875" style="199" customWidth="1"/>
    <col min="13060" max="13060" width="16" style="199" customWidth="1"/>
    <col min="13061" max="13064" width="9.140625" style="199"/>
    <col min="13065" max="13065" width="10.42578125" style="199" customWidth="1"/>
    <col min="13066" max="13313" width="9.140625" style="199"/>
    <col min="13314" max="13314" width="49.85546875" style="199" customWidth="1"/>
    <col min="13315" max="13315" width="14.85546875" style="199" customWidth="1"/>
    <col min="13316" max="13316" width="16" style="199" customWidth="1"/>
    <col min="13317" max="13320" width="9.140625" style="199"/>
    <col min="13321" max="13321" width="10.42578125" style="199" customWidth="1"/>
    <col min="13322" max="13569" width="9.140625" style="199"/>
    <col min="13570" max="13570" width="49.85546875" style="199" customWidth="1"/>
    <col min="13571" max="13571" width="14.85546875" style="199" customWidth="1"/>
    <col min="13572" max="13572" width="16" style="199" customWidth="1"/>
    <col min="13573" max="13576" width="9.140625" style="199"/>
    <col min="13577" max="13577" width="10.42578125" style="199" customWidth="1"/>
    <col min="13578" max="13825" width="9.140625" style="199"/>
    <col min="13826" max="13826" width="49.85546875" style="199" customWidth="1"/>
    <col min="13827" max="13827" width="14.85546875" style="199" customWidth="1"/>
    <col min="13828" max="13828" width="16" style="199" customWidth="1"/>
    <col min="13829" max="13832" width="9.140625" style="199"/>
    <col min="13833" max="13833" width="10.42578125" style="199" customWidth="1"/>
    <col min="13834" max="14081" width="9.140625" style="199"/>
    <col min="14082" max="14082" width="49.85546875" style="199" customWidth="1"/>
    <col min="14083" max="14083" width="14.85546875" style="199" customWidth="1"/>
    <col min="14084" max="14084" width="16" style="199" customWidth="1"/>
    <col min="14085" max="14088" width="9.140625" style="199"/>
    <col min="14089" max="14089" width="10.42578125" style="199" customWidth="1"/>
    <col min="14090" max="14337" width="9.140625" style="199"/>
    <col min="14338" max="14338" width="49.85546875" style="199" customWidth="1"/>
    <col min="14339" max="14339" width="14.85546875" style="199" customWidth="1"/>
    <col min="14340" max="14340" width="16" style="199" customWidth="1"/>
    <col min="14341" max="14344" width="9.140625" style="199"/>
    <col min="14345" max="14345" width="10.42578125" style="199" customWidth="1"/>
    <col min="14346" max="14593" width="9.140625" style="199"/>
    <col min="14594" max="14594" width="49.85546875" style="199" customWidth="1"/>
    <col min="14595" max="14595" width="14.85546875" style="199" customWidth="1"/>
    <col min="14596" max="14596" width="16" style="199" customWidth="1"/>
    <col min="14597" max="14600" width="9.140625" style="199"/>
    <col min="14601" max="14601" width="10.42578125" style="199" customWidth="1"/>
    <col min="14602" max="14849" width="9.140625" style="199"/>
    <col min="14850" max="14850" width="49.85546875" style="199" customWidth="1"/>
    <col min="14851" max="14851" width="14.85546875" style="199" customWidth="1"/>
    <col min="14852" max="14852" width="16" style="199" customWidth="1"/>
    <col min="14853" max="14856" width="9.140625" style="199"/>
    <col min="14857" max="14857" width="10.42578125" style="199" customWidth="1"/>
    <col min="14858" max="15105" width="9.140625" style="199"/>
    <col min="15106" max="15106" width="49.85546875" style="199" customWidth="1"/>
    <col min="15107" max="15107" width="14.85546875" style="199" customWidth="1"/>
    <col min="15108" max="15108" width="16" style="199" customWidth="1"/>
    <col min="15109" max="15112" width="9.140625" style="199"/>
    <col min="15113" max="15113" width="10.42578125" style="199" customWidth="1"/>
    <col min="15114" max="15361" width="9.140625" style="199"/>
    <col min="15362" max="15362" width="49.85546875" style="199" customWidth="1"/>
    <col min="15363" max="15363" width="14.85546875" style="199" customWidth="1"/>
    <col min="15364" max="15364" width="16" style="199" customWidth="1"/>
    <col min="15365" max="15368" width="9.140625" style="199"/>
    <col min="15369" max="15369" width="10.42578125" style="199" customWidth="1"/>
    <col min="15370" max="15617" width="9.140625" style="199"/>
    <col min="15618" max="15618" width="49.85546875" style="199" customWidth="1"/>
    <col min="15619" max="15619" width="14.85546875" style="199" customWidth="1"/>
    <col min="15620" max="15620" width="16" style="199" customWidth="1"/>
    <col min="15621" max="15624" width="9.140625" style="199"/>
    <col min="15625" max="15625" width="10.42578125" style="199" customWidth="1"/>
    <col min="15626" max="15873" width="9.140625" style="199"/>
    <col min="15874" max="15874" width="49.85546875" style="199" customWidth="1"/>
    <col min="15875" max="15875" width="14.85546875" style="199" customWidth="1"/>
    <col min="15876" max="15876" width="16" style="199" customWidth="1"/>
    <col min="15877" max="15880" width="9.140625" style="199"/>
    <col min="15881" max="15881" width="10.42578125" style="199" customWidth="1"/>
    <col min="15882" max="16129" width="9.140625" style="199"/>
    <col min="16130" max="16130" width="49.85546875" style="199" customWidth="1"/>
    <col min="16131" max="16131" width="14.85546875" style="199" customWidth="1"/>
    <col min="16132" max="16132" width="16" style="199" customWidth="1"/>
    <col min="16133" max="16136" width="9.140625" style="199"/>
    <col min="16137" max="16137" width="10.42578125" style="199" customWidth="1"/>
    <col min="16138" max="16384" width="9.140625" style="199"/>
  </cols>
  <sheetData>
    <row r="1" spans="2:8">
      <c r="B1" s="299" t="s">
        <v>160</v>
      </c>
      <c r="C1" s="299"/>
      <c r="D1" s="299"/>
      <c r="E1" s="198"/>
      <c r="F1" s="198"/>
      <c r="G1" s="198"/>
      <c r="H1" s="198"/>
    </row>
    <row r="2" spans="2:8" ht="9" customHeight="1">
      <c r="B2" s="200"/>
      <c r="C2" s="200"/>
      <c r="D2" s="200"/>
      <c r="E2" s="198"/>
      <c r="F2" s="198"/>
      <c r="G2" s="198"/>
      <c r="H2" s="198"/>
    </row>
    <row r="3" spans="2:8" s="40" customFormat="1" ht="21">
      <c r="B3" s="115" t="s">
        <v>149</v>
      </c>
      <c r="C3" s="116"/>
      <c r="D3" s="116"/>
    </row>
    <row r="4" spans="2:8" s="202" customFormat="1" ht="11.25" customHeight="1">
      <c r="C4" s="201"/>
      <c r="D4" s="201"/>
    </row>
    <row r="5" spans="2:8" s="202" customFormat="1">
      <c r="B5" s="203" t="s">
        <v>11</v>
      </c>
      <c r="C5" s="204" t="s">
        <v>12</v>
      </c>
      <c r="D5" s="205" t="s">
        <v>13</v>
      </c>
    </row>
    <row r="6" spans="2:8" s="202" customFormat="1">
      <c r="B6" s="189" t="s">
        <v>195</v>
      </c>
      <c r="C6" s="206"/>
      <c r="D6" s="207"/>
    </row>
    <row r="7" spans="2:8" s="210" customFormat="1">
      <c r="B7" s="188" t="s">
        <v>182</v>
      </c>
      <c r="C7" s="208">
        <f>'วันที่ 3'!F159</f>
        <v>1</v>
      </c>
      <c r="D7" s="209">
        <f>C7*100/C$40</f>
        <v>0.86206896551724133</v>
      </c>
    </row>
    <row r="8" spans="2:8" s="210" customFormat="1">
      <c r="B8" s="197" t="s">
        <v>194</v>
      </c>
      <c r="C8" s="208"/>
      <c r="D8" s="209"/>
    </row>
    <row r="9" spans="2:8" s="210" customFormat="1">
      <c r="B9" s="188" t="s">
        <v>186</v>
      </c>
      <c r="C9" s="208">
        <f>'วันที่ 3'!F167</f>
        <v>3</v>
      </c>
      <c r="D9" s="209">
        <f t="shared" ref="D9:D40" si="0">C9*100/C$40</f>
        <v>2.5862068965517242</v>
      </c>
    </row>
    <row r="10" spans="2:8" s="210" customFormat="1">
      <c r="B10" s="188" t="s">
        <v>183</v>
      </c>
      <c r="C10" s="208">
        <f>'วันที่ 3'!F168</f>
        <v>2</v>
      </c>
      <c r="D10" s="209">
        <f t="shared" si="0"/>
        <v>1.7241379310344827</v>
      </c>
    </row>
    <row r="11" spans="2:8" s="210" customFormat="1">
      <c r="B11" s="188" t="s">
        <v>184</v>
      </c>
      <c r="C11" s="208">
        <f>'วันที่ 3'!F169</f>
        <v>2</v>
      </c>
      <c r="D11" s="209">
        <f t="shared" si="0"/>
        <v>1.7241379310344827</v>
      </c>
    </row>
    <row r="12" spans="2:8" s="210" customFormat="1">
      <c r="B12" s="188" t="s">
        <v>185</v>
      </c>
      <c r="C12" s="208">
        <f>'วันที่ 3'!F170</f>
        <v>2</v>
      </c>
      <c r="D12" s="209">
        <f t="shared" si="0"/>
        <v>1.7241379310344827</v>
      </c>
    </row>
    <row r="13" spans="2:8" s="210" customFormat="1">
      <c r="B13" s="188" t="s">
        <v>187</v>
      </c>
      <c r="C13" s="208">
        <f>'วันที่ 3'!F170</f>
        <v>2</v>
      </c>
      <c r="D13" s="209">
        <f t="shared" si="0"/>
        <v>1.7241379310344827</v>
      </c>
    </row>
    <row r="14" spans="2:8" s="210" customFormat="1">
      <c r="B14" s="188" t="s">
        <v>188</v>
      </c>
      <c r="C14" s="208">
        <f>'วันที่ 3'!F172</f>
        <v>8</v>
      </c>
      <c r="D14" s="209">
        <f t="shared" si="0"/>
        <v>6.8965517241379306</v>
      </c>
    </row>
    <row r="15" spans="2:8" s="210" customFormat="1">
      <c r="B15" s="188" t="s">
        <v>189</v>
      </c>
      <c r="C15" s="208">
        <f>'วันที่ 3'!F173</f>
        <v>1</v>
      </c>
      <c r="D15" s="209">
        <f t="shared" si="0"/>
        <v>0.86206896551724133</v>
      </c>
    </row>
    <row r="16" spans="2:8" s="210" customFormat="1">
      <c r="B16" s="188" t="s">
        <v>106</v>
      </c>
      <c r="C16" s="208">
        <f>'วันที่ 3'!F174</f>
        <v>5</v>
      </c>
      <c r="D16" s="209">
        <f t="shared" si="0"/>
        <v>4.3103448275862073</v>
      </c>
    </row>
    <row r="17" spans="2:4" s="210" customFormat="1">
      <c r="B17" s="188" t="s">
        <v>182</v>
      </c>
      <c r="C17" s="208">
        <f>'วันที่ 3'!F175</f>
        <v>33</v>
      </c>
      <c r="D17" s="209">
        <f t="shared" si="0"/>
        <v>28.448275862068964</v>
      </c>
    </row>
    <row r="18" spans="2:4" s="210" customFormat="1">
      <c r="B18" s="188" t="s">
        <v>208</v>
      </c>
      <c r="C18" s="208">
        <f>'วันที่ 3'!F176</f>
        <v>1</v>
      </c>
      <c r="D18" s="209">
        <f t="shared" si="0"/>
        <v>0.86206896551724133</v>
      </c>
    </row>
    <row r="19" spans="2:4" s="210" customFormat="1">
      <c r="B19" s="188" t="s">
        <v>209</v>
      </c>
      <c r="C19" s="208">
        <f>'วันที่ 3'!F177</f>
        <v>5</v>
      </c>
      <c r="D19" s="209">
        <f t="shared" si="0"/>
        <v>4.3103448275862073</v>
      </c>
    </row>
    <row r="20" spans="2:4" s="210" customFormat="1">
      <c r="B20" s="188" t="s">
        <v>105</v>
      </c>
      <c r="C20" s="208">
        <f>'วันที่ 3'!F178</f>
        <v>1</v>
      </c>
      <c r="D20" s="209">
        <f t="shared" si="0"/>
        <v>0.86206896551724133</v>
      </c>
    </row>
    <row r="21" spans="2:4" s="210" customFormat="1">
      <c r="B21" s="188" t="s">
        <v>190</v>
      </c>
      <c r="C21" s="208">
        <f>'วันที่ 3'!F179</f>
        <v>2</v>
      </c>
      <c r="D21" s="209">
        <f t="shared" si="0"/>
        <v>1.7241379310344827</v>
      </c>
    </row>
    <row r="22" spans="2:4" s="210" customFormat="1">
      <c r="B22" s="188" t="s">
        <v>65</v>
      </c>
      <c r="C22" s="208">
        <f>'วันที่ 3'!F180</f>
        <v>11</v>
      </c>
      <c r="D22" s="209">
        <f t="shared" si="0"/>
        <v>9.4827586206896548</v>
      </c>
    </row>
    <row r="23" spans="2:4" s="210" customFormat="1">
      <c r="B23" s="189" t="s">
        <v>210</v>
      </c>
      <c r="C23" s="208"/>
      <c r="D23" s="209"/>
    </row>
    <row r="24" spans="2:4" s="210" customFormat="1">
      <c r="B24" s="188" t="s">
        <v>186</v>
      </c>
      <c r="C24" s="208">
        <f>'วันที่ 3'!F183</f>
        <v>1</v>
      </c>
      <c r="D24" s="209">
        <f t="shared" si="0"/>
        <v>0.86206896551724133</v>
      </c>
    </row>
    <row r="25" spans="2:4" s="210" customFormat="1">
      <c r="B25" s="188" t="s">
        <v>187</v>
      </c>
      <c r="C25" s="208">
        <f>'วันที่ 3'!F184</f>
        <v>4</v>
      </c>
      <c r="D25" s="209">
        <f t="shared" si="0"/>
        <v>3.4482758620689653</v>
      </c>
    </row>
    <row r="26" spans="2:4" s="210" customFormat="1">
      <c r="B26" s="188" t="s">
        <v>106</v>
      </c>
      <c r="C26" s="208">
        <f>'วันที่ 3'!F185</f>
        <v>1</v>
      </c>
      <c r="D26" s="209">
        <f t="shared" si="0"/>
        <v>0.86206896551724133</v>
      </c>
    </row>
    <row r="27" spans="2:4" s="210" customFormat="1">
      <c r="B27" s="188" t="s">
        <v>93</v>
      </c>
      <c r="C27" s="208">
        <f>'วันที่ 3'!F186</f>
        <v>1</v>
      </c>
      <c r="D27" s="209">
        <f t="shared" si="0"/>
        <v>0.86206896551724133</v>
      </c>
    </row>
    <row r="28" spans="2:4" s="210" customFormat="1">
      <c r="B28" s="188" t="s">
        <v>182</v>
      </c>
      <c r="C28" s="208">
        <f>'วันที่ 3'!F187</f>
        <v>7</v>
      </c>
      <c r="D28" s="209">
        <f t="shared" si="0"/>
        <v>6.0344827586206895</v>
      </c>
    </row>
    <row r="29" spans="2:4" s="210" customFormat="1">
      <c r="B29" s="188" t="s">
        <v>208</v>
      </c>
      <c r="C29" s="208">
        <f>'วันที่ 3'!F188</f>
        <v>2</v>
      </c>
      <c r="D29" s="209">
        <f t="shared" si="0"/>
        <v>1.7241379310344827</v>
      </c>
    </row>
    <row r="30" spans="2:4" s="210" customFormat="1">
      <c r="B30" s="188" t="s">
        <v>209</v>
      </c>
      <c r="C30" s="208">
        <f>'วันที่ 3'!F189</f>
        <v>4</v>
      </c>
      <c r="D30" s="209">
        <f t="shared" si="0"/>
        <v>3.4482758620689653</v>
      </c>
    </row>
    <row r="31" spans="2:4" s="210" customFormat="1">
      <c r="B31" s="188" t="s">
        <v>105</v>
      </c>
      <c r="C31" s="208">
        <f>'วันที่ 3'!F190</f>
        <v>4</v>
      </c>
      <c r="D31" s="209">
        <f t="shared" si="0"/>
        <v>3.4482758620689653</v>
      </c>
    </row>
    <row r="32" spans="2:4" s="210" customFormat="1">
      <c r="B32" s="188" t="s">
        <v>190</v>
      </c>
      <c r="C32" s="208">
        <f>'วันที่ 3'!F191</f>
        <v>4</v>
      </c>
      <c r="D32" s="209">
        <f t="shared" si="0"/>
        <v>3.4482758620689653</v>
      </c>
    </row>
    <row r="33" spans="2:7" s="210" customFormat="1">
      <c r="B33" s="188" t="s">
        <v>191</v>
      </c>
      <c r="C33" s="208">
        <f>'วันที่ 3'!F192</f>
        <v>1</v>
      </c>
      <c r="D33" s="209">
        <f t="shared" si="0"/>
        <v>0.86206896551724133</v>
      </c>
    </row>
    <row r="34" spans="2:7" s="210" customFormat="1">
      <c r="B34" s="188" t="s">
        <v>193</v>
      </c>
      <c r="C34" s="208">
        <f>'วันที่ 3'!F193</f>
        <v>1</v>
      </c>
      <c r="D34" s="209">
        <f t="shared" si="0"/>
        <v>0.86206896551724133</v>
      </c>
    </row>
    <row r="35" spans="2:7" s="210" customFormat="1">
      <c r="B35" s="188" t="s">
        <v>65</v>
      </c>
      <c r="C35" s="208">
        <f>'วันที่ 3'!F194</f>
        <v>4</v>
      </c>
      <c r="D35" s="209">
        <f t="shared" si="0"/>
        <v>3.4482758620689653</v>
      </c>
    </row>
    <row r="36" spans="2:7" s="202" customFormat="1">
      <c r="B36" s="197" t="s">
        <v>211</v>
      </c>
      <c r="C36" s="188"/>
      <c r="D36" s="209"/>
    </row>
    <row r="37" spans="2:7" s="202" customFormat="1">
      <c r="B37" s="188" t="s">
        <v>183</v>
      </c>
      <c r="C37" s="206">
        <f>'วันที่ 3'!F162</f>
        <v>1</v>
      </c>
      <c r="D37" s="209">
        <f t="shared" si="0"/>
        <v>0.86206896551724133</v>
      </c>
    </row>
    <row r="38" spans="2:7" s="202" customFormat="1">
      <c r="B38" s="188" t="s">
        <v>106</v>
      </c>
      <c r="C38" s="206">
        <f>'วันที่ 3'!F163</f>
        <v>1</v>
      </c>
      <c r="D38" s="209">
        <f t="shared" si="0"/>
        <v>0.86206896551724133</v>
      </c>
    </row>
    <row r="39" spans="2:7" s="202" customFormat="1">
      <c r="B39" s="188" t="s">
        <v>208</v>
      </c>
      <c r="C39" s="206">
        <f>'วันที่ 3'!F164</f>
        <v>1</v>
      </c>
      <c r="D39" s="209">
        <f t="shared" si="0"/>
        <v>0.86206896551724133</v>
      </c>
    </row>
    <row r="40" spans="2:7" s="213" customFormat="1" ht="19.5" thickBot="1">
      <c r="B40" s="211" t="s">
        <v>14</v>
      </c>
      <c r="C40" s="212">
        <f>SUM(C7:C39)</f>
        <v>116</v>
      </c>
      <c r="D40" s="225">
        <f t="shared" si="0"/>
        <v>100</v>
      </c>
    </row>
    <row r="41" spans="2:7" s="213" customFormat="1" ht="19.5" thickTop="1">
      <c r="B41" s="214"/>
      <c r="C41" s="215"/>
      <c r="D41" s="216"/>
    </row>
    <row r="42" spans="2:7">
      <c r="B42" s="299" t="s">
        <v>134</v>
      </c>
      <c r="C42" s="299"/>
      <c r="D42" s="299"/>
    </row>
    <row r="43" spans="2:7">
      <c r="B43" s="200"/>
      <c r="C43" s="200"/>
      <c r="D43" s="200"/>
    </row>
    <row r="44" spans="2:7" s="40" customFormat="1" ht="21">
      <c r="B44" s="117" t="s">
        <v>163</v>
      </c>
      <c r="C44" s="173"/>
      <c r="D44" s="173"/>
      <c r="E44" s="173"/>
      <c r="F44" s="173"/>
      <c r="G44" s="173"/>
    </row>
    <row r="45" spans="2:7" s="40" customFormat="1" ht="21">
      <c r="B45" s="173" t="s">
        <v>212</v>
      </c>
      <c r="C45" s="173"/>
      <c r="D45" s="173"/>
      <c r="E45" s="173"/>
      <c r="F45" s="173"/>
      <c r="G45" s="173"/>
    </row>
    <row r="46" spans="2:7" s="40" customFormat="1" ht="21">
      <c r="B46" s="173" t="s">
        <v>213</v>
      </c>
      <c r="C46" s="173"/>
      <c r="D46" s="173"/>
      <c r="E46" s="173"/>
      <c r="F46" s="173"/>
      <c r="G46" s="173"/>
    </row>
    <row r="47" spans="2:7" s="46" customFormat="1" ht="21">
      <c r="B47" s="46" t="s">
        <v>214</v>
      </c>
    </row>
  </sheetData>
  <mergeCells count="2">
    <mergeCell ref="B1:D1"/>
    <mergeCell ref="B42:D4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4"/>
  <sheetViews>
    <sheetView topLeftCell="A73" zoomScale="120" zoomScaleNormal="120" workbookViewId="0">
      <selection activeCell="A78" sqref="A78:G78"/>
    </sheetView>
  </sheetViews>
  <sheetFormatPr defaultRowHeight="15"/>
  <cols>
    <col min="4" max="4" width="36.42578125" customWidth="1"/>
    <col min="5" max="5" width="6" customWidth="1"/>
    <col min="6" max="6" width="8.140625" customWidth="1"/>
    <col min="7" max="7" width="13.28515625" customWidth="1"/>
  </cols>
  <sheetData>
    <row r="1" spans="1:8" s="13" customFormat="1" ht="19.5">
      <c r="A1" s="236" t="s">
        <v>139</v>
      </c>
      <c r="B1" s="236"/>
      <c r="C1" s="236"/>
      <c r="D1" s="236"/>
      <c r="E1" s="236"/>
      <c r="F1" s="236"/>
      <c r="G1" s="236"/>
      <c r="H1" s="19"/>
    </row>
    <row r="2" spans="1:8" s="13" customFormat="1" ht="19.5">
      <c r="A2" s="15"/>
      <c r="B2" s="15"/>
      <c r="C2" s="15"/>
      <c r="D2" s="15"/>
      <c r="E2" s="15"/>
      <c r="F2" s="15"/>
      <c r="G2" s="15"/>
      <c r="H2" s="19"/>
    </row>
    <row r="3" spans="1:8" s="40" customFormat="1" ht="21">
      <c r="A3" s="41" t="s">
        <v>180</v>
      </c>
      <c r="E3" s="116"/>
      <c r="F3" s="116"/>
      <c r="G3" s="116"/>
    </row>
    <row r="4" spans="1:8" s="40" customFormat="1" ht="37.5" customHeight="1">
      <c r="A4" s="223" t="s">
        <v>181</v>
      </c>
      <c r="B4" s="224"/>
      <c r="C4" s="224"/>
      <c r="D4" s="224"/>
      <c r="E4" s="116"/>
      <c r="F4" s="116"/>
      <c r="G4" s="116"/>
    </row>
    <row r="5" spans="1:8" s="13" customFormat="1" ht="20.25" thickBot="1">
      <c r="A5" s="14"/>
      <c r="E5" s="15"/>
      <c r="F5" s="15"/>
      <c r="G5" s="15"/>
    </row>
    <row r="6" spans="1:8" s="13" customFormat="1" ht="20.25" thickTop="1">
      <c r="A6" s="252" t="s">
        <v>20</v>
      </c>
      <c r="B6" s="253"/>
      <c r="C6" s="253"/>
      <c r="D6" s="254"/>
      <c r="E6" s="258" t="s">
        <v>215</v>
      </c>
      <c r="F6" s="259"/>
      <c r="G6" s="260"/>
    </row>
    <row r="7" spans="1:8" s="13" customFormat="1" ht="39.75" thickBot="1">
      <c r="A7" s="255"/>
      <c r="B7" s="256"/>
      <c r="C7" s="256"/>
      <c r="D7" s="257"/>
      <c r="E7" s="20"/>
      <c r="F7" s="142" t="s">
        <v>21</v>
      </c>
      <c r="G7" s="143" t="s">
        <v>110</v>
      </c>
    </row>
    <row r="8" spans="1:8" s="13" customFormat="1" ht="20.25" thickTop="1">
      <c r="A8" s="26" t="s">
        <v>39</v>
      </c>
      <c r="B8" s="27"/>
      <c r="C8" s="27"/>
      <c r="D8" s="43"/>
      <c r="E8" s="28"/>
      <c r="F8" s="23"/>
      <c r="G8" s="28"/>
      <c r="H8" s="17"/>
    </row>
    <row r="9" spans="1:8" s="13" customFormat="1" ht="19.5">
      <c r="A9" s="261" t="s">
        <v>203</v>
      </c>
      <c r="B9" s="261"/>
      <c r="C9" s="261"/>
      <c r="D9" s="261"/>
      <c r="E9" s="100">
        <f>'วันที่ 3'!AE118</f>
        <v>2.5775862068965516</v>
      </c>
      <c r="F9" s="100">
        <f>'วันที่ 3'!AE119</f>
        <v>1.3065111994326259</v>
      </c>
      <c r="G9" s="101" t="str">
        <f>IF(E9&gt;4.5,"มากที่สุด",IF(E9&gt;3.5,"มาก",IF(E9&gt;2.5,"ปานกลาง",IF(E9&gt;1.5,"น้อย",IF(E9&lt;=1.5,"น้อยที่สุด")))))</f>
        <v>ปานกลาง</v>
      </c>
    </row>
    <row r="10" spans="1:8" s="13" customFormat="1" ht="19.5">
      <c r="A10" s="261" t="s">
        <v>75</v>
      </c>
      <c r="B10" s="261"/>
      <c r="C10" s="261"/>
      <c r="D10" s="261"/>
      <c r="E10" s="100">
        <f>'วันที่ 3'!AF118</f>
        <v>2.5689655172413794</v>
      </c>
      <c r="F10" s="100">
        <f>'วันที่ 3'!AF119</f>
        <v>1.2732986120004759</v>
      </c>
      <c r="G10" s="101" t="str">
        <f t="shared" ref="G10:G12" si="0">IF(E10&gt;4.5,"มากที่สุด",IF(E10&gt;3.5,"มาก",IF(E10&gt;2.5,"ปานกลาง",IF(E10&gt;1.5,"น้อย",IF(E10&lt;=1.5,"น้อยที่สุด")))))</f>
        <v>ปานกลาง</v>
      </c>
    </row>
    <row r="11" spans="1:8" s="13" customFormat="1" ht="20.25" customHeight="1">
      <c r="A11" s="251" t="s">
        <v>76</v>
      </c>
      <c r="B11" s="251"/>
      <c r="C11" s="251"/>
      <c r="D11" s="251"/>
      <c r="E11" s="102">
        <f>'วันที่ 3'!AG118</f>
        <v>2.5172413793103448</v>
      </c>
      <c r="F11" s="102">
        <f>'วันที่ 3'!AG119</f>
        <v>1.2886309460595879</v>
      </c>
      <c r="G11" s="103" t="str">
        <f t="shared" si="0"/>
        <v>ปานกลาง</v>
      </c>
    </row>
    <row r="12" spans="1:8" s="13" customFormat="1" ht="20.25" thickBot="1">
      <c r="A12" s="29"/>
      <c r="B12" s="30"/>
      <c r="C12" s="30"/>
      <c r="D12" s="31" t="s">
        <v>40</v>
      </c>
      <c r="E12" s="65">
        <f>AVERAGE(E9:E11)</f>
        <v>2.5545977011494254</v>
      </c>
      <c r="F12" s="64">
        <f>'วันที่ 3'!AG120</f>
        <v>1.2861069237219045</v>
      </c>
      <c r="G12" s="39" t="str">
        <f t="shared" si="0"/>
        <v>ปานกลาง</v>
      </c>
    </row>
    <row r="13" spans="1:8" s="13" customFormat="1" ht="20.25" thickTop="1">
      <c r="A13" s="32" t="s">
        <v>41</v>
      </c>
      <c r="B13" s="21"/>
      <c r="C13" s="21"/>
      <c r="D13" s="34"/>
      <c r="E13" s="33"/>
      <c r="F13" s="33"/>
      <c r="G13" s="34"/>
    </row>
    <row r="14" spans="1:8" s="13" customFormat="1" ht="19.5">
      <c r="A14" s="99" t="s">
        <v>204</v>
      </c>
      <c r="B14" s="99"/>
      <c r="C14" s="99"/>
      <c r="D14" s="99"/>
      <c r="E14" s="100">
        <f>'วันที่ 3'!AQ118</f>
        <v>3.9051724137931036</v>
      </c>
      <c r="F14" s="100">
        <f>'วันที่ 3'!AQ119</f>
        <v>0.60402200184318211</v>
      </c>
      <c r="G14" s="101" t="str">
        <f>IF(E14&gt;4.5,"มากที่สุด",IF(E14&gt;3.5,"มาก",IF(E14&gt;2.5,"ปานกลาง",IF(E14&gt;1.5,"น้อย",IF(E14&lt;=1.5,"น้อยที่สุด")))))</f>
        <v>มาก</v>
      </c>
    </row>
    <row r="15" spans="1:8" s="13" customFormat="1" ht="19.5">
      <c r="A15" s="99" t="s">
        <v>77</v>
      </c>
      <c r="B15" s="99"/>
      <c r="C15" s="99"/>
      <c r="D15" s="99"/>
      <c r="E15" s="100">
        <f>'วันที่ 3'!AR118</f>
        <v>3.8620689655172415</v>
      </c>
      <c r="F15" s="100">
        <f>'วันที่ 3'!AR119</f>
        <v>0.60284184563994248</v>
      </c>
      <c r="G15" s="101" t="str">
        <f t="shared" ref="G15:G17" si="1">IF(E15&gt;4.5,"มากที่สุด",IF(E15&gt;3.5,"มาก",IF(E15&gt;2.5,"ปานกลาง",IF(E15&gt;1.5,"น้อย",IF(E15&lt;=1.5,"น้อยที่สุด")))))</f>
        <v>มาก</v>
      </c>
    </row>
    <row r="16" spans="1:8" s="13" customFormat="1" ht="20.25" customHeight="1">
      <c r="A16" s="251" t="s">
        <v>78</v>
      </c>
      <c r="B16" s="251"/>
      <c r="C16" s="251"/>
      <c r="D16" s="251"/>
      <c r="E16" s="102">
        <f>'วันที่ 3'!AS118</f>
        <v>3.8793103448275863</v>
      </c>
      <c r="F16" s="102">
        <f>'วันที่ 3'!AS119</f>
        <v>0.60656083122718296</v>
      </c>
      <c r="G16" s="103" t="str">
        <f t="shared" si="1"/>
        <v>มาก</v>
      </c>
    </row>
    <row r="17" spans="1:9" s="13" customFormat="1" ht="20.25" thickBot="1">
      <c r="A17" s="35"/>
      <c r="B17" s="36"/>
      <c r="C17" s="37"/>
      <c r="D17" s="31" t="s">
        <v>40</v>
      </c>
      <c r="E17" s="64">
        <f>AVERAGE(E14:E16)</f>
        <v>3.8821839080459775</v>
      </c>
      <c r="F17" s="38">
        <f>'วันที่ 3'!AS120</f>
        <v>0.60299335028637024</v>
      </c>
      <c r="G17" s="39" t="str">
        <f t="shared" si="1"/>
        <v>มาก</v>
      </c>
      <c r="I17" s="22"/>
    </row>
    <row r="18" spans="1:9" s="13" customFormat="1" ht="20.25" thickTop="1">
      <c r="A18" s="17"/>
      <c r="B18" s="17"/>
      <c r="C18" s="17"/>
      <c r="D18" s="17"/>
      <c r="E18" s="18"/>
      <c r="F18" s="18"/>
      <c r="G18" s="18"/>
    </row>
    <row r="19" spans="1:9" s="46" customFormat="1" ht="21">
      <c r="A19" s="47"/>
      <c r="B19" s="47" t="s">
        <v>164</v>
      </c>
      <c r="C19" s="47"/>
      <c r="D19" s="47"/>
      <c r="E19" s="47"/>
      <c r="F19" s="47"/>
      <c r="G19" s="47"/>
      <c r="H19" s="47"/>
      <c r="I19" s="47"/>
    </row>
    <row r="20" spans="1:9" s="46" customFormat="1" ht="21">
      <c r="A20" s="47" t="s">
        <v>172</v>
      </c>
      <c r="B20" s="47"/>
      <c r="C20" s="47"/>
      <c r="D20" s="47"/>
      <c r="E20" s="47"/>
      <c r="F20" s="47"/>
      <c r="G20" s="47"/>
      <c r="H20" s="47"/>
      <c r="I20" s="47"/>
    </row>
    <row r="21" spans="1:9" s="46" customFormat="1" ht="21">
      <c r="A21" s="47" t="s">
        <v>216</v>
      </c>
      <c r="B21" s="47"/>
      <c r="C21" s="47"/>
      <c r="D21" s="47"/>
      <c r="E21" s="47"/>
      <c r="F21" s="47"/>
      <c r="G21" s="47"/>
      <c r="H21" s="47"/>
      <c r="I21" s="47"/>
    </row>
    <row r="22" spans="1:9" s="46" customFormat="1" ht="21">
      <c r="A22" s="47" t="s">
        <v>217</v>
      </c>
      <c r="B22" s="47"/>
      <c r="C22" s="47"/>
      <c r="D22" s="47"/>
      <c r="E22" s="47"/>
      <c r="F22" s="47"/>
      <c r="G22" s="47"/>
      <c r="H22" s="47"/>
      <c r="I22" s="47"/>
    </row>
    <row r="23" spans="1:9" s="40" customFormat="1" ht="21">
      <c r="A23" s="174" t="s">
        <v>218</v>
      </c>
      <c r="B23" s="174"/>
      <c r="C23" s="147"/>
      <c r="D23" s="147"/>
      <c r="E23" s="147"/>
      <c r="F23" s="147"/>
      <c r="G23" s="147"/>
      <c r="H23" s="147"/>
      <c r="I23" s="147"/>
    </row>
    <row r="24" spans="1:9" s="40" customFormat="1" ht="21">
      <c r="A24" s="174" t="s">
        <v>219</v>
      </c>
      <c r="B24" s="174"/>
      <c r="C24" s="147"/>
      <c r="D24" s="147"/>
      <c r="E24" s="147"/>
      <c r="F24" s="147"/>
      <c r="G24" s="147"/>
      <c r="H24" s="147"/>
      <c r="I24" s="147"/>
    </row>
    <row r="25" spans="1:9" s="13" customFormat="1" ht="19.5">
      <c r="A25" s="25"/>
      <c r="B25" s="25"/>
      <c r="C25" s="19"/>
      <c r="D25" s="19"/>
      <c r="E25" s="19"/>
      <c r="F25" s="19"/>
      <c r="G25" s="19"/>
      <c r="H25" s="19"/>
      <c r="I25" s="19"/>
    </row>
    <row r="26" spans="1:9" s="13" customFormat="1" ht="19.5">
      <c r="A26" s="25"/>
      <c r="B26" s="25"/>
      <c r="C26" s="19"/>
      <c r="D26" s="19"/>
      <c r="E26" s="19"/>
      <c r="F26" s="19"/>
      <c r="G26" s="19"/>
      <c r="H26" s="19"/>
      <c r="I26" s="19"/>
    </row>
    <row r="27" spans="1:9" s="13" customFormat="1" ht="19.5">
      <c r="A27" s="25"/>
      <c r="B27" s="25"/>
      <c r="C27" s="19"/>
      <c r="D27" s="19"/>
      <c r="E27" s="19"/>
      <c r="F27" s="19"/>
      <c r="G27" s="19"/>
      <c r="H27" s="19"/>
      <c r="I27" s="19"/>
    </row>
    <row r="28" spans="1:9" s="13" customFormat="1" ht="19.5">
      <c r="A28" s="25"/>
      <c r="B28" s="25"/>
      <c r="C28" s="19"/>
      <c r="D28" s="19"/>
      <c r="E28" s="19"/>
      <c r="F28" s="19"/>
      <c r="G28" s="19"/>
      <c r="H28" s="19"/>
      <c r="I28" s="19"/>
    </row>
    <row r="29" spans="1:9" s="13" customFormat="1" ht="19.5">
      <c r="A29" s="25"/>
      <c r="B29" s="25"/>
      <c r="C29" s="19"/>
      <c r="D29" s="19"/>
      <c r="E29" s="19"/>
      <c r="F29" s="19"/>
      <c r="G29" s="19"/>
      <c r="H29" s="19"/>
      <c r="I29" s="19"/>
    </row>
    <row r="30" spans="1:9" s="13" customFormat="1" ht="19.5">
      <c r="A30" s="25"/>
      <c r="B30" s="25"/>
      <c r="C30" s="19"/>
      <c r="D30" s="19"/>
      <c r="E30" s="19"/>
      <c r="F30" s="19"/>
      <c r="G30" s="19"/>
      <c r="H30" s="19"/>
      <c r="I30" s="19"/>
    </row>
    <row r="31" spans="1:9" s="13" customFormat="1" ht="19.5">
      <c r="A31" s="25"/>
      <c r="B31" s="25"/>
      <c r="C31" s="19"/>
      <c r="D31" s="19"/>
      <c r="E31" s="19"/>
      <c r="F31" s="19"/>
      <c r="G31" s="19"/>
      <c r="H31" s="19"/>
      <c r="I31" s="19"/>
    </row>
    <row r="32" spans="1:9" s="13" customFormat="1" ht="19.5">
      <c r="A32" s="25"/>
      <c r="B32" s="25"/>
      <c r="C32" s="19"/>
      <c r="D32" s="19"/>
      <c r="E32" s="19"/>
      <c r="F32" s="19"/>
      <c r="G32" s="19"/>
      <c r="H32" s="19"/>
      <c r="I32" s="19"/>
    </row>
    <row r="33" spans="1:9" s="13" customFormat="1" ht="19.5">
      <c r="A33" s="25"/>
      <c r="B33" s="25"/>
      <c r="C33" s="19"/>
      <c r="D33" s="19"/>
      <c r="E33" s="19"/>
      <c r="F33" s="19"/>
      <c r="G33" s="19"/>
      <c r="H33" s="19"/>
      <c r="I33" s="19"/>
    </row>
    <row r="34" spans="1:9" s="13" customFormat="1" ht="19.5">
      <c r="A34" s="25"/>
      <c r="B34" s="25"/>
      <c r="C34" s="19"/>
      <c r="D34" s="19"/>
      <c r="E34" s="19"/>
      <c r="F34" s="19"/>
      <c r="G34" s="19"/>
      <c r="H34" s="19"/>
      <c r="I34" s="19"/>
    </row>
    <row r="35" spans="1:9" s="13" customFormat="1" ht="19.5">
      <c r="A35" s="25"/>
      <c r="B35" s="25"/>
      <c r="C35" s="19"/>
      <c r="D35" s="19"/>
      <c r="E35" s="19"/>
      <c r="F35" s="19"/>
      <c r="G35" s="19"/>
      <c r="H35" s="19"/>
      <c r="I35" s="19"/>
    </row>
    <row r="36" spans="1:9" s="13" customFormat="1" ht="19.5">
      <c r="A36" s="25"/>
      <c r="B36" s="25"/>
      <c r="C36" s="19"/>
      <c r="D36" s="19"/>
      <c r="E36" s="19"/>
      <c r="F36" s="19"/>
      <c r="G36" s="19"/>
      <c r="H36" s="19"/>
      <c r="I36" s="19"/>
    </row>
    <row r="37" spans="1:9" s="13" customFormat="1" ht="19.5">
      <c r="A37" s="25"/>
      <c r="B37" s="25"/>
      <c r="C37" s="19"/>
      <c r="D37" s="19"/>
      <c r="E37" s="19"/>
      <c r="F37" s="19"/>
      <c r="G37" s="19"/>
      <c r="H37" s="19"/>
      <c r="I37" s="19"/>
    </row>
    <row r="38" spans="1:9" s="13" customFormat="1" ht="19.5">
      <c r="A38" s="25"/>
      <c r="B38" s="25"/>
      <c r="C38" s="19"/>
      <c r="D38" s="19"/>
      <c r="E38" s="19"/>
      <c r="F38" s="19"/>
      <c r="G38" s="19"/>
      <c r="H38" s="19"/>
      <c r="I38" s="19"/>
    </row>
    <row r="39" spans="1:9" s="13" customFormat="1" ht="19.5">
      <c r="A39" s="236" t="s">
        <v>46</v>
      </c>
      <c r="B39" s="236"/>
      <c r="C39" s="236"/>
      <c r="D39" s="236"/>
      <c r="E39" s="236"/>
      <c r="F39" s="236"/>
      <c r="G39" s="236"/>
    </row>
    <row r="40" spans="1:9" s="13" customFormat="1" ht="19.5">
      <c r="A40" s="171"/>
      <c r="B40" s="171"/>
      <c r="C40" s="171"/>
      <c r="D40" s="171"/>
      <c r="E40" s="171"/>
      <c r="F40" s="171"/>
      <c r="G40" s="171"/>
    </row>
    <row r="41" spans="1:9" s="13" customFormat="1" ht="19.5">
      <c r="A41" s="14" t="s">
        <v>38</v>
      </c>
      <c r="E41" s="15"/>
      <c r="F41" s="15"/>
      <c r="G41" s="15"/>
    </row>
    <row r="42" spans="1:9" s="70" customFormat="1" ht="19.5">
      <c r="A42" s="71" t="s">
        <v>150</v>
      </c>
      <c r="E42" s="72"/>
      <c r="F42" s="72"/>
      <c r="G42" s="72"/>
    </row>
    <row r="43" spans="1:9" s="70" customFormat="1" ht="14.25" customHeight="1" thickBot="1">
      <c r="A43" s="71"/>
      <c r="E43" s="72"/>
      <c r="F43" s="72"/>
      <c r="G43" s="72"/>
    </row>
    <row r="44" spans="1:9" s="70" customFormat="1" ht="20.25" thickTop="1">
      <c r="A44" s="265" t="s">
        <v>20</v>
      </c>
      <c r="B44" s="266"/>
      <c r="C44" s="266"/>
      <c r="D44" s="267"/>
      <c r="E44" s="271" t="s">
        <v>215</v>
      </c>
      <c r="F44" s="272"/>
      <c r="G44" s="273"/>
    </row>
    <row r="45" spans="1:9" s="70" customFormat="1" ht="39">
      <c r="A45" s="268"/>
      <c r="B45" s="269"/>
      <c r="C45" s="269"/>
      <c r="D45" s="270"/>
      <c r="E45" s="90"/>
      <c r="F45" s="141" t="s">
        <v>21</v>
      </c>
      <c r="G45" s="150" t="s">
        <v>110</v>
      </c>
    </row>
    <row r="46" spans="1:9" s="70" customFormat="1" ht="19.5">
      <c r="A46" s="262" t="s">
        <v>22</v>
      </c>
      <c r="B46" s="263"/>
      <c r="C46" s="263"/>
      <c r="D46" s="264"/>
      <c r="E46" s="92"/>
      <c r="F46" s="93"/>
      <c r="G46" s="93"/>
    </row>
    <row r="47" spans="1:9" s="70" customFormat="1" ht="19.5">
      <c r="A47" s="262" t="s">
        <v>23</v>
      </c>
      <c r="B47" s="263"/>
      <c r="C47" s="263"/>
      <c r="D47" s="264"/>
      <c r="E47" s="92">
        <f>'วันที่ 3'!O118</f>
        <v>4.4137931034482758</v>
      </c>
      <c r="F47" s="92">
        <f>'วันที่ 3'!O119</f>
        <v>0.74680729738687279</v>
      </c>
      <c r="G47" s="93" t="str">
        <f>IF(E47&gt;4.5,"มากที่สุด",IF(E47&gt;3.5,"มาก",IF(E47&gt;2.5,"ปานกลาง",IF(E47&gt;1.5,"น้อย",IF(E47&lt;=1.5,"น้อยที่สุด")))))</f>
        <v>มาก</v>
      </c>
    </row>
    <row r="48" spans="1:9" s="70" customFormat="1" ht="19.5">
      <c r="A48" s="91" t="s">
        <v>166</v>
      </c>
      <c r="B48" s="91"/>
      <c r="C48" s="91"/>
      <c r="D48" s="91"/>
      <c r="E48" s="92">
        <f>'วันที่ 3'!P118</f>
        <v>4.2155172413793105</v>
      </c>
      <c r="F48" s="92">
        <f>'วันที่ 3'!P119</f>
        <v>0.8000655895151576</v>
      </c>
      <c r="G48" s="93" t="str">
        <f>IF(E48&gt;4.5,"มากที่สุด",IF(E48&gt;3.5,"มาก",IF(E48&gt;2.5,"ปานกลาง",IF(E48&gt;1.5,"น้อย",IF(E48&lt;=1.5,"น้อยที่สุด")))))</f>
        <v>มาก</v>
      </c>
    </row>
    <row r="49" spans="1:9" s="70" customFormat="1" ht="19.5">
      <c r="A49" s="91" t="s">
        <v>79</v>
      </c>
      <c r="B49" s="91"/>
      <c r="C49" s="91"/>
      <c r="D49" s="91"/>
      <c r="E49" s="92">
        <f>'วันที่ 3'!Q118</f>
        <v>4.181034482758621</v>
      </c>
      <c r="F49" s="92">
        <f>'วันที่ 3'!Q119</f>
        <v>0.68014241387258501</v>
      </c>
      <c r="G49" s="93" t="str">
        <f t="shared" ref="G49:G61" si="2">IF(E49&gt;4.5,"มากที่สุด",IF(E49&gt;3.5,"มาก",IF(E49&gt;2.5,"ปานกลาง",IF(E49&gt;1.5,"น้อย",IF(E49&lt;=1.5,"น้อยที่สุด")))))</f>
        <v>มาก</v>
      </c>
    </row>
    <row r="50" spans="1:9" s="70" customFormat="1" ht="19.5">
      <c r="A50" s="274" t="s">
        <v>24</v>
      </c>
      <c r="B50" s="275"/>
      <c r="C50" s="275"/>
      <c r="D50" s="276"/>
      <c r="E50" s="73">
        <f>'วันที่ 3'!Q121</f>
        <v>4.2701149425287355</v>
      </c>
      <c r="F50" s="73">
        <f>'วันที่ 3'!Q120</f>
        <v>0.74888811991174808</v>
      </c>
      <c r="G50" s="74" t="str">
        <f>IF(E50&gt;4.5,"มากที่สุด",IF(E50&gt;3.5,"มาก",IF(E50&gt;2.5,"ปานกลาง",IF(E50&gt;1.5,"น้อย",IF(E50&lt;=1.5,"น้อยที่สุด")))))</f>
        <v>มาก</v>
      </c>
      <c r="I50" s="75"/>
    </row>
    <row r="51" spans="1:9" s="70" customFormat="1" ht="19.5">
      <c r="A51" s="262" t="s">
        <v>25</v>
      </c>
      <c r="B51" s="263"/>
      <c r="C51" s="263"/>
      <c r="D51" s="264"/>
      <c r="E51" s="93"/>
      <c r="F51" s="93"/>
      <c r="G51" s="93"/>
    </row>
    <row r="52" spans="1:9" s="70" customFormat="1" ht="19.5">
      <c r="A52" s="91" t="s">
        <v>26</v>
      </c>
      <c r="B52" s="91"/>
      <c r="C52" s="91"/>
      <c r="D52" s="91"/>
      <c r="E52" s="92">
        <f>'วันที่ 3'!R118</f>
        <v>4.318965517241379</v>
      </c>
      <c r="F52" s="92">
        <f>'วันที่ 3'!R119</f>
        <v>0.65407269814048385</v>
      </c>
      <c r="G52" s="93" t="str">
        <f t="shared" si="2"/>
        <v>มาก</v>
      </c>
    </row>
    <row r="53" spans="1:9" s="70" customFormat="1" ht="19.5">
      <c r="A53" s="262" t="s">
        <v>27</v>
      </c>
      <c r="B53" s="263"/>
      <c r="C53" s="263"/>
      <c r="D53" s="264"/>
      <c r="E53" s="92">
        <f>'วันที่ 3'!S118</f>
        <v>4.2844827586206895</v>
      </c>
      <c r="F53" s="92">
        <f>'วันที่ 3'!S119</f>
        <v>0.71997626147773375</v>
      </c>
      <c r="G53" s="93" t="str">
        <f>IF(E53&gt;4.5,"มากที่สุด",IF(E53&gt;3.5,"มาก",IF(E53&gt;2.5,"ปานกลาง",IF(E53&gt;1.5,"น้อย",IF(E53&lt;=1.5,"น้อยที่สุด")))))</f>
        <v>มาก</v>
      </c>
    </row>
    <row r="54" spans="1:9" s="70" customFormat="1" ht="19.5">
      <c r="A54" s="277" t="s">
        <v>66</v>
      </c>
      <c r="B54" s="278"/>
      <c r="C54" s="278"/>
      <c r="D54" s="279"/>
      <c r="E54" s="76">
        <f>'วันที่ 3'!S121</f>
        <v>4.3017241379310347</v>
      </c>
      <c r="F54" s="76">
        <f>'วันที่ 3'!S120</f>
        <v>0.68654133584349153</v>
      </c>
      <c r="G54" s="77" t="str">
        <f t="shared" si="2"/>
        <v>มาก</v>
      </c>
    </row>
    <row r="55" spans="1:9" s="70" customFormat="1" ht="19.5">
      <c r="A55" s="262" t="s">
        <v>28</v>
      </c>
      <c r="B55" s="263"/>
      <c r="C55" s="263"/>
      <c r="D55" s="264"/>
      <c r="E55" s="92"/>
      <c r="F55" s="92"/>
      <c r="G55" s="93"/>
    </row>
    <row r="56" spans="1:9" s="70" customFormat="1" ht="19.5">
      <c r="A56" s="262" t="s">
        <v>29</v>
      </c>
      <c r="B56" s="263"/>
      <c r="C56" s="263"/>
      <c r="D56" s="264"/>
      <c r="E56" s="92">
        <f>'วันที่ 3'!T118</f>
        <v>4.1724137931034484</v>
      </c>
      <c r="F56" s="92">
        <f>'วันที่ 3'!T119</f>
        <v>0.70125182562224375</v>
      </c>
      <c r="G56" s="93" t="str">
        <f t="shared" si="2"/>
        <v>มาก</v>
      </c>
    </row>
    <row r="57" spans="1:9" s="70" customFormat="1" ht="19.5">
      <c r="A57" s="262" t="s">
        <v>30</v>
      </c>
      <c r="B57" s="263"/>
      <c r="C57" s="263"/>
      <c r="D57" s="264"/>
      <c r="E57" s="92">
        <f>'วันที่ 3'!U118</f>
        <v>3.7155172413793105</v>
      </c>
      <c r="F57" s="92">
        <f>'วันที่ 3'!U119</f>
        <v>0.96734539924438578</v>
      </c>
      <c r="G57" s="93" t="str">
        <f t="shared" si="2"/>
        <v>มาก</v>
      </c>
    </row>
    <row r="58" spans="1:9" s="70" customFormat="1" ht="19.5">
      <c r="A58" s="91" t="s">
        <v>31</v>
      </c>
      <c r="B58" s="91"/>
      <c r="C58" s="91"/>
      <c r="D58" s="91"/>
      <c r="E58" s="92">
        <f>'วันที่ 3'!V118</f>
        <v>4.0862068965517242</v>
      </c>
      <c r="F58" s="92">
        <f>'วันที่ 3'!V119</f>
        <v>0.71710729919637539</v>
      </c>
      <c r="G58" s="93" t="str">
        <f t="shared" si="2"/>
        <v>มาก</v>
      </c>
    </row>
    <row r="59" spans="1:9" s="70" customFormat="1" ht="19.5">
      <c r="A59" s="262" t="s">
        <v>32</v>
      </c>
      <c r="B59" s="263"/>
      <c r="C59" s="263"/>
      <c r="D59" s="264"/>
      <c r="E59" s="92">
        <f>'วันที่ 3'!W118</f>
        <v>4.1982758620689653</v>
      </c>
      <c r="F59" s="92">
        <f>'วันที่ 3'!W119</f>
        <v>0.57815038793074169</v>
      </c>
      <c r="G59" s="93" t="str">
        <f t="shared" si="2"/>
        <v>มาก</v>
      </c>
    </row>
    <row r="60" spans="1:9" s="70" customFormat="1" ht="19.5">
      <c r="A60" s="262" t="s">
        <v>33</v>
      </c>
      <c r="B60" s="263"/>
      <c r="C60" s="263"/>
      <c r="D60" s="264"/>
      <c r="E60" s="92">
        <f>'วันที่ 3'!X118</f>
        <v>4.2327586206896548</v>
      </c>
      <c r="F60" s="92">
        <f>'วันที่ 3'!X119</f>
        <v>0.56503572215953191</v>
      </c>
      <c r="G60" s="93" t="str">
        <f t="shared" si="2"/>
        <v>มาก</v>
      </c>
    </row>
    <row r="61" spans="1:9" s="70" customFormat="1" ht="19.5">
      <c r="A61" s="277" t="s">
        <v>67</v>
      </c>
      <c r="B61" s="278"/>
      <c r="C61" s="278"/>
      <c r="D61" s="279"/>
      <c r="E61" s="76">
        <f>'วันที่ 3'!X121</f>
        <v>4.0810344827586205</v>
      </c>
      <c r="F61" s="76">
        <f>'วันที่ 3'!X120</f>
        <v>0.74248262461755443</v>
      </c>
      <c r="G61" s="78" t="str">
        <f t="shared" si="2"/>
        <v>มาก</v>
      </c>
    </row>
    <row r="62" spans="1:9" s="70" customFormat="1" ht="19.5">
      <c r="A62" s="262" t="s">
        <v>151</v>
      </c>
      <c r="B62" s="263"/>
      <c r="C62" s="263"/>
      <c r="D62" s="264"/>
      <c r="E62" s="76"/>
      <c r="F62" s="76"/>
      <c r="G62" s="78"/>
    </row>
    <row r="63" spans="1:9" s="70" customFormat="1" ht="36.75" customHeight="1">
      <c r="A63" s="282" t="s">
        <v>152</v>
      </c>
      <c r="B63" s="283"/>
      <c r="C63" s="283"/>
      <c r="D63" s="284"/>
      <c r="E63" s="102">
        <f>'วันที่ 3'!AT118</f>
        <v>4.1034482758620694</v>
      </c>
      <c r="F63" s="102">
        <f>'วันที่ 3'!AT119</f>
        <v>0.56536729646314399</v>
      </c>
      <c r="G63" s="103" t="str">
        <f t="shared" ref="G63:G67" si="3">IF(E63&gt;4.5,"มากที่สุด",IF(E63&gt;3.5,"มาก",IF(E63&gt;2.5,"ปานกลาง",IF(E63&gt;1.5,"น้อย",IF(E63&lt;=1.5,"น้อยที่สุด")))))</f>
        <v>มาก</v>
      </c>
    </row>
    <row r="64" spans="1:9" s="70" customFormat="1" ht="39.75" customHeight="1">
      <c r="A64" s="251" t="s">
        <v>155</v>
      </c>
      <c r="B64" s="251"/>
      <c r="C64" s="251"/>
      <c r="D64" s="251"/>
      <c r="E64" s="102">
        <f>'วันที่ 3'!AU118</f>
        <v>4.2241379310344831</v>
      </c>
      <c r="F64" s="102">
        <f>'วันที่ 3'!AU119</f>
        <v>0.51221949942598077</v>
      </c>
      <c r="G64" s="103" t="str">
        <f t="shared" si="3"/>
        <v>มาก</v>
      </c>
    </row>
    <row r="65" spans="1:7" s="70" customFormat="1" ht="38.25" customHeight="1">
      <c r="A65" s="251" t="s">
        <v>153</v>
      </c>
      <c r="B65" s="251"/>
      <c r="C65" s="251"/>
      <c r="D65" s="251"/>
      <c r="E65" s="102">
        <f>'วันที่ 3'!AV118</f>
        <v>4.2068965517241379</v>
      </c>
      <c r="F65" s="102">
        <f>'วันที่ 3'!AV119</f>
        <v>0.51948538715373405</v>
      </c>
      <c r="G65" s="103" t="str">
        <f t="shared" si="3"/>
        <v>มาก</v>
      </c>
    </row>
    <row r="66" spans="1:7" s="70" customFormat="1" ht="40.5" customHeight="1">
      <c r="A66" s="251" t="s">
        <v>154</v>
      </c>
      <c r="B66" s="251"/>
      <c r="C66" s="251"/>
      <c r="D66" s="251"/>
      <c r="E66" s="102">
        <f>'วันที่ 3'!AW118</f>
        <v>4.1896551724137927</v>
      </c>
      <c r="F66" s="102">
        <f>'วันที่ 3'!AW119</f>
        <v>0.60309049149322103</v>
      </c>
      <c r="G66" s="103" t="str">
        <f t="shared" si="3"/>
        <v>มาก</v>
      </c>
    </row>
    <row r="67" spans="1:7" s="70" customFormat="1" ht="19.5">
      <c r="A67" s="277" t="s">
        <v>201</v>
      </c>
      <c r="B67" s="278"/>
      <c r="C67" s="278"/>
      <c r="D67" s="279"/>
      <c r="E67" s="65">
        <f>'วันที่ 3'!AW121</f>
        <v>4.0529556650246308</v>
      </c>
      <c r="F67" s="184">
        <f>'วันที่ 3'!AW120</f>
        <v>0.59251694779170228</v>
      </c>
      <c r="G67" s="185" t="str">
        <f t="shared" si="3"/>
        <v>มาก</v>
      </c>
    </row>
    <row r="68" spans="1:7" s="70" customFormat="1" ht="19.5">
      <c r="A68" s="262" t="s">
        <v>34</v>
      </c>
      <c r="B68" s="263"/>
      <c r="C68" s="263"/>
      <c r="D68" s="264"/>
      <c r="E68" s="182"/>
      <c r="F68" s="182"/>
      <c r="G68" s="183"/>
    </row>
    <row r="69" spans="1:7" s="70" customFormat="1" ht="19.5">
      <c r="A69" s="91" t="s">
        <v>35</v>
      </c>
      <c r="B69" s="91"/>
      <c r="C69" s="91"/>
      <c r="D69" s="91"/>
      <c r="E69" s="94">
        <f>'วันที่ 3'!AX118</f>
        <v>3.3706896551724137</v>
      </c>
      <c r="F69" s="94">
        <f>'วันที่ 3'!AX119</f>
        <v>0.99153085341978087</v>
      </c>
      <c r="G69" s="93" t="str">
        <f t="shared" ref="G69:G73" si="4">IF(E69&gt;4.5,"มากที่สุด",IF(E69&gt;3.5,"มาก",IF(E69&gt;2.5,"ปานกลาง",IF(E69&gt;1.5,"น้อย",IF(E69&lt;=1.5,"น้อยที่สุด")))))</f>
        <v>ปานกลาง</v>
      </c>
    </row>
    <row r="70" spans="1:7" s="70" customFormat="1" ht="21" customHeight="1">
      <c r="A70" s="280" t="s">
        <v>80</v>
      </c>
      <c r="B70" s="281"/>
      <c r="C70" s="281"/>
      <c r="D70" s="281"/>
      <c r="E70" s="95">
        <f>'วันที่ 3'!AY118</f>
        <v>3.896551724137931</v>
      </c>
      <c r="F70" s="95">
        <f>'วันที่ 3'!AY119</f>
        <v>0.73873346778915028</v>
      </c>
      <c r="G70" s="96" t="str">
        <f t="shared" si="4"/>
        <v>มาก</v>
      </c>
    </row>
    <row r="71" spans="1:7" s="70" customFormat="1" ht="19.5">
      <c r="A71" s="91" t="s">
        <v>36</v>
      </c>
      <c r="B71" s="91"/>
      <c r="C71" s="91"/>
      <c r="D71" s="91"/>
      <c r="E71" s="94">
        <f>'วันที่ 3'!AZ118</f>
        <v>3.9913793103448274</v>
      </c>
      <c r="F71" s="94">
        <f>'วันที่ 3'!AZ119</f>
        <v>0.74010210406252841</v>
      </c>
      <c r="G71" s="93" t="str">
        <f t="shared" si="4"/>
        <v>มาก</v>
      </c>
    </row>
    <row r="72" spans="1:7" s="70" customFormat="1" ht="19.5">
      <c r="A72" s="277" t="s">
        <v>68</v>
      </c>
      <c r="B72" s="278"/>
      <c r="C72" s="278"/>
      <c r="D72" s="279"/>
      <c r="E72" s="76">
        <f>'วันที่ 3'!AZ121</f>
        <v>3.7528735632183907</v>
      </c>
      <c r="F72" s="76">
        <f>'วันที่ 3'!AZ120</f>
        <v>0.8734758259676122</v>
      </c>
      <c r="G72" s="78" t="str">
        <f t="shared" si="4"/>
        <v>มาก</v>
      </c>
    </row>
    <row r="73" spans="1:7" s="70" customFormat="1" ht="20.25" thickBot="1">
      <c r="A73" s="285" t="s">
        <v>37</v>
      </c>
      <c r="B73" s="286"/>
      <c r="C73" s="286"/>
      <c r="D73" s="287"/>
      <c r="E73" s="79">
        <f>'วันที่ 3'!BA118</f>
        <v>3.9038624189455877</v>
      </c>
      <c r="F73" s="79">
        <f>'วันที่ 3'!BA119</f>
        <v>0.94582782072537175</v>
      </c>
      <c r="G73" s="80" t="str">
        <f t="shared" si="4"/>
        <v>มาก</v>
      </c>
    </row>
    <row r="74" spans="1:7" s="66" customFormat="1" ht="20.25" thickTop="1">
      <c r="A74" s="67"/>
      <c r="B74" s="67"/>
      <c r="C74" s="67"/>
      <c r="D74" s="67"/>
      <c r="E74" s="68"/>
      <c r="F74" s="68"/>
      <c r="G74" s="67"/>
    </row>
    <row r="75" spans="1:7" s="13" customFormat="1" ht="19.5">
      <c r="A75" s="236" t="s">
        <v>113</v>
      </c>
      <c r="B75" s="236"/>
      <c r="C75" s="236"/>
      <c r="D75" s="236"/>
      <c r="E75" s="236"/>
      <c r="F75" s="236"/>
      <c r="G75" s="236"/>
    </row>
    <row r="76" spans="1:7" s="13" customFormat="1" ht="19.5">
      <c r="A76" s="23"/>
      <c r="B76" s="23"/>
      <c r="C76" s="23"/>
      <c r="D76" s="23"/>
      <c r="E76" s="24"/>
      <c r="F76" s="24"/>
      <c r="G76" s="23"/>
    </row>
    <row r="77" spans="1:7" s="40" customFormat="1" ht="21">
      <c r="A77" s="151"/>
      <c r="B77" s="289" t="s">
        <v>156</v>
      </c>
      <c r="C77" s="289"/>
      <c r="D77" s="289"/>
      <c r="E77" s="289"/>
      <c r="F77" s="289"/>
      <c r="G77" s="289"/>
    </row>
    <row r="78" spans="1:7" s="40" customFormat="1" ht="21">
      <c r="A78" s="235" t="s">
        <v>165</v>
      </c>
      <c r="B78" s="288"/>
      <c r="C78" s="288"/>
      <c r="D78" s="288"/>
      <c r="E78" s="288"/>
      <c r="F78" s="288"/>
      <c r="G78" s="288"/>
    </row>
    <row r="79" spans="1:7" s="40" customFormat="1" ht="21">
      <c r="A79" s="235" t="s">
        <v>167</v>
      </c>
      <c r="B79" s="288"/>
      <c r="C79" s="288"/>
      <c r="D79" s="288"/>
      <c r="E79" s="288"/>
      <c r="F79" s="288"/>
      <c r="G79" s="288"/>
    </row>
    <row r="80" spans="1:7" s="40" customFormat="1" ht="21">
      <c r="A80" s="148"/>
      <c r="B80" s="235" t="s">
        <v>168</v>
      </c>
      <c r="C80" s="235"/>
      <c r="D80" s="235"/>
      <c r="E80" s="235"/>
      <c r="F80" s="235"/>
      <c r="G80" s="235"/>
    </row>
    <row r="81" spans="1:7" s="40" customFormat="1" ht="21">
      <c r="A81" s="235" t="s">
        <v>169</v>
      </c>
      <c r="B81" s="288"/>
      <c r="C81" s="288"/>
      <c r="D81" s="288"/>
      <c r="E81" s="288"/>
      <c r="F81" s="288"/>
      <c r="G81" s="288"/>
    </row>
    <row r="82" spans="1:7" s="40" customFormat="1" ht="21">
      <c r="A82" s="235" t="s">
        <v>249</v>
      </c>
      <c r="B82" s="288"/>
      <c r="C82" s="288"/>
      <c r="D82" s="288"/>
      <c r="E82" s="288"/>
      <c r="F82" s="288"/>
      <c r="G82" s="288"/>
    </row>
    <row r="83" spans="1:7" s="40" customFormat="1" ht="21">
      <c r="A83" s="233" t="s">
        <v>242</v>
      </c>
      <c r="B83" s="233"/>
      <c r="C83" s="233"/>
      <c r="D83" s="233"/>
      <c r="E83" s="233"/>
      <c r="F83" s="233"/>
      <c r="G83" s="233"/>
    </row>
    <row r="84" spans="1:7" s="46" customFormat="1" ht="21">
      <c r="A84" s="46" t="s">
        <v>170</v>
      </c>
    </row>
  </sheetData>
  <mergeCells count="40">
    <mergeCell ref="A83:G83"/>
    <mergeCell ref="A72:D72"/>
    <mergeCell ref="A73:D73"/>
    <mergeCell ref="A75:G75"/>
    <mergeCell ref="B77:G77"/>
    <mergeCell ref="A79:G79"/>
    <mergeCell ref="A81:G81"/>
    <mergeCell ref="A82:G82"/>
    <mergeCell ref="A78:G78"/>
    <mergeCell ref="B80:G80"/>
    <mergeCell ref="A65:D65"/>
    <mergeCell ref="A66:D66"/>
    <mergeCell ref="A67:D67"/>
    <mergeCell ref="A68:D68"/>
    <mergeCell ref="A70:D70"/>
    <mergeCell ref="A47:D47"/>
    <mergeCell ref="A53:D53"/>
    <mergeCell ref="A60:D60"/>
    <mergeCell ref="A63:D63"/>
    <mergeCell ref="A64:D64"/>
    <mergeCell ref="A62:D62"/>
    <mergeCell ref="A50:D50"/>
    <mergeCell ref="A51:D51"/>
    <mergeCell ref="A54:D54"/>
    <mergeCell ref="A55:D55"/>
    <mergeCell ref="A56:D56"/>
    <mergeCell ref="A57:D57"/>
    <mergeCell ref="A59:D59"/>
    <mergeCell ref="A61:D61"/>
    <mergeCell ref="A46:D46"/>
    <mergeCell ref="A16:D16"/>
    <mergeCell ref="A39:G39"/>
    <mergeCell ref="A44:D45"/>
    <mergeCell ref="E44:G44"/>
    <mergeCell ref="A11:D11"/>
    <mergeCell ref="A1:G1"/>
    <mergeCell ref="A6:D7"/>
    <mergeCell ref="E6:G6"/>
    <mergeCell ref="A9:D9"/>
    <mergeCell ref="A10:D10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70" r:id="rId4">
          <objectPr defaultSize="0" autoPict="0" r:id="rId5">
            <anchor moveWithCells="1" sizeWithCells="1">
              <from>
                <xdr:col>4</xdr:col>
                <xdr:colOff>180975</xdr:colOff>
                <xdr:row>6</xdr:row>
                <xdr:rowOff>57150</xdr:rowOff>
              </from>
              <to>
                <xdr:col>4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7170" r:id="rId4"/>
      </mc:Fallback>
    </mc:AlternateContent>
    <mc:AlternateContent xmlns:mc="http://schemas.openxmlformats.org/markup-compatibility/2006">
      <mc:Choice Requires="x14">
        <oleObject progId="Equation.3" shapeId="7171" r:id="rId6">
          <objectPr defaultSize="0" autoPict="0" r:id="rId5">
            <anchor moveWithCells="1" sizeWithCells="1">
              <from>
                <xdr:col>4</xdr:col>
                <xdr:colOff>257175</xdr:colOff>
                <xdr:row>44</xdr:row>
                <xdr:rowOff>66675</xdr:rowOff>
              </from>
              <to>
                <xdr:col>4</xdr:col>
                <xdr:colOff>390525</xdr:colOff>
                <xdr:row>44</xdr:row>
                <xdr:rowOff>247650</xdr:rowOff>
              </to>
            </anchor>
          </objectPr>
        </oleObject>
      </mc:Choice>
      <mc:Fallback>
        <oleObject progId="Equation.3" shapeId="7171" r:id="rId6"/>
      </mc:Fallback>
    </mc:AlternateContent>
    <mc:AlternateContent xmlns:mc="http://schemas.openxmlformats.org/markup-compatibility/2006">
      <mc:Choice Requires="x14">
        <oleObject progId="Equation.3" shapeId="7172" r:id="rId7">
          <objectPr defaultSize="0" autoPict="0" r:id="rId5">
            <anchor moveWithCells="1" sizeWithCells="1">
              <from>
                <xdr:col>4</xdr:col>
                <xdr:colOff>180975</xdr:colOff>
                <xdr:row>6</xdr:row>
                <xdr:rowOff>57150</xdr:rowOff>
              </from>
              <to>
                <xdr:col>4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7172" r:id="rId7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10" zoomScaleNormal="110" workbookViewId="0">
      <selection activeCell="G9" sqref="G9"/>
    </sheetView>
  </sheetViews>
  <sheetFormatPr defaultRowHeight="21"/>
  <cols>
    <col min="1" max="1" width="5.85546875" style="40" customWidth="1"/>
    <col min="2" max="2" width="5.5703125" style="40" customWidth="1"/>
    <col min="3" max="3" width="62.140625" style="40" customWidth="1"/>
    <col min="4" max="4" width="7.42578125" style="40" customWidth="1"/>
    <col min="5" max="256" width="9.140625" style="40"/>
    <col min="257" max="257" width="5.85546875" style="40" customWidth="1"/>
    <col min="258" max="258" width="5.5703125" style="40" customWidth="1"/>
    <col min="259" max="259" width="69.28515625" style="40" customWidth="1"/>
    <col min="260" max="260" width="7.42578125" style="40" customWidth="1"/>
    <col min="261" max="512" width="9.140625" style="40"/>
    <col min="513" max="513" width="5.85546875" style="40" customWidth="1"/>
    <col min="514" max="514" width="5.5703125" style="40" customWidth="1"/>
    <col min="515" max="515" width="69.28515625" style="40" customWidth="1"/>
    <col min="516" max="516" width="7.42578125" style="40" customWidth="1"/>
    <col min="517" max="768" width="9.140625" style="40"/>
    <col min="769" max="769" width="5.85546875" style="40" customWidth="1"/>
    <col min="770" max="770" width="5.5703125" style="40" customWidth="1"/>
    <col min="771" max="771" width="69.28515625" style="40" customWidth="1"/>
    <col min="772" max="772" width="7.42578125" style="40" customWidth="1"/>
    <col min="773" max="1024" width="9.140625" style="40"/>
    <col min="1025" max="1025" width="5.85546875" style="40" customWidth="1"/>
    <col min="1026" max="1026" width="5.5703125" style="40" customWidth="1"/>
    <col min="1027" max="1027" width="69.28515625" style="40" customWidth="1"/>
    <col min="1028" max="1028" width="7.42578125" style="40" customWidth="1"/>
    <col min="1029" max="1280" width="9.140625" style="40"/>
    <col min="1281" max="1281" width="5.85546875" style="40" customWidth="1"/>
    <col min="1282" max="1282" width="5.5703125" style="40" customWidth="1"/>
    <col min="1283" max="1283" width="69.28515625" style="40" customWidth="1"/>
    <col min="1284" max="1284" width="7.42578125" style="40" customWidth="1"/>
    <col min="1285" max="1536" width="9.140625" style="40"/>
    <col min="1537" max="1537" width="5.85546875" style="40" customWidth="1"/>
    <col min="1538" max="1538" width="5.5703125" style="40" customWidth="1"/>
    <col min="1539" max="1539" width="69.28515625" style="40" customWidth="1"/>
    <col min="1540" max="1540" width="7.42578125" style="40" customWidth="1"/>
    <col min="1541" max="1792" width="9.140625" style="40"/>
    <col min="1793" max="1793" width="5.85546875" style="40" customWidth="1"/>
    <col min="1794" max="1794" width="5.5703125" style="40" customWidth="1"/>
    <col min="1795" max="1795" width="69.28515625" style="40" customWidth="1"/>
    <col min="1796" max="1796" width="7.42578125" style="40" customWidth="1"/>
    <col min="1797" max="2048" width="9.140625" style="40"/>
    <col min="2049" max="2049" width="5.85546875" style="40" customWidth="1"/>
    <col min="2050" max="2050" width="5.5703125" style="40" customWidth="1"/>
    <col min="2051" max="2051" width="69.28515625" style="40" customWidth="1"/>
    <col min="2052" max="2052" width="7.42578125" style="40" customWidth="1"/>
    <col min="2053" max="2304" width="9.140625" style="40"/>
    <col min="2305" max="2305" width="5.85546875" style="40" customWidth="1"/>
    <col min="2306" max="2306" width="5.5703125" style="40" customWidth="1"/>
    <col min="2307" max="2307" width="69.28515625" style="40" customWidth="1"/>
    <col min="2308" max="2308" width="7.42578125" style="40" customWidth="1"/>
    <col min="2309" max="2560" width="9.140625" style="40"/>
    <col min="2561" max="2561" width="5.85546875" style="40" customWidth="1"/>
    <col min="2562" max="2562" width="5.5703125" style="40" customWidth="1"/>
    <col min="2563" max="2563" width="69.28515625" style="40" customWidth="1"/>
    <col min="2564" max="2564" width="7.42578125" style="40" customWidth="1"/>
    <col min="2565" max="2816" width="9.140625" style="40"/>
    <col min="2817" max="2817" width="5.85546875" style="40" customWidth="1"/>
    <col min="2818" max="2818" width="5.5703125" style="40" customWidth="1"/>
    <col min="2819" max="2819" width="69.28515625" style="40" customWidth="1"/>
    <col min="2820" max="2820" width="7.42578125" style="40" customWidth="1"/>
    <col min="2821" max="3072" width="9.140625" style="40"/>
    <col min="3073" max="3073" width="5.85546875" style="40" customWidth="1"/>
    <col min="3074" max="3074" width="5.5703125" style="40" customWidth="1"/>
    <col min="3075" max="3075" width="69.28515625" style="40" customWidth="1"/>
    <col min="3076" max="3076" width="7.42578125" style="40" customWidth="1"/>
    <col min="3077" max="3328" width="9.140625" style="40"/>
    <col min="3329" max="3329" width="5.85546875" style="40" customWidth="1"/>
    <col min="3330" max="3330" width="5.5703125" style="40" customWidth="1"/>
    <col min="3331" max="3331" width="69.28515625" style="40" customWidth="1"/>
    <col min="3332" max="3332" width="7.42578125" style="40" customWidth="1"/>
    <col min="3333" max="3584" width="9.140625" style="40"/>
    <col min="3585" max="3585" width="5.85546875" style="40" customWidth="1"/>
    <col min="3586" max="3586" width="5.5703125" style="40" customWidth="1"/>
    <col min="3587" max="3587" width="69.28515625" style="40" customWidth="1"/>
    <col min="3588" max="3588" width="7.42578125" style="40" customWidth="1"/>
    <col min="3589" max="3840" width="9.140625" style="40"/>
    <col min="3841" max="3841" width="5.85546875" style="40" customWidth="1"/>
    <col min="3842" max="3842" width="5.5703125" style="40" customWidth="1"/>
    <col min="3843" max="3843" width="69.28515625" style="40" customWidth="1"/>
    <col min="3844" max="3844" width="7.42578125" style="40" customWidth="1"/>
    <col min="3845" max="4096" width="9.140625" style="40"/>
    <col min="4097" max="4097" width="5.85546875" style="40" customWidth="1"/>
    <col min="4098" max="4098" width="5.5703125" style="40" customWidth="1"/>
    <col min="4099" max="4099" width="69.28515625" style="40" customWidth="1"/>
    <col min="4100" max="4100" width="7.42578125" style="40" customWidth="1"/>
    <col min="4101" max="4352" width="9.140625" style="40"/>
    <col min="4353" max="4353" width="5.85546875" style="40" customWidth="1"/>
    <col min="4354" max="4354" width="5.5703125" style="40" customWidth="1"/>
    <col min="4355" max="4355" width="69.28515625" style="40" customWidth="1"/>
    <col min="4356" max="4356" width="7.42578125" style="40" customWidth="1"/>
    <col min="4357" max="4608" width="9.140625" style="40"/>
    <col min="4609" max="4609" width="5.85546875" style="40" customWidth="1"/>
    <col min="4610" max="4610" width="5.5703125" style="40" customWidth="1"/>
    <col min="4611" max="4611" width="69.28515625" style="40" customWidth="1"/>
    <col min="4612" max="4612" width="7.42578125" style="40" customWidth="1"/>
    <col min="4613" max="4864" width="9.140625" style="40"/>
    <col min="4865" max="4865" width="5.85546875" style="40" customWidth="1"/>
    <col min="4866" max="4866" width="5.5703125" style="40" customWidth="1"/>
    <col min="4867" max="4867" width="69.28515625" style="40" customWidth="1"/>
    <col min="4868" max="4868" width="7.42578125" style="40" customWidth="1"/>
    <col min="4869" max="5120" width="9.140625" style="40"/>
    <col min="5121" max="5121" width="5.85546875" style="40" customWidth="1"/>
    <col min="5122" max="5122" width="5.5703125" style="40" customWidth="1"/>
    <col min="5123" max="5123" width="69.28515625" style="40" customWidth="1"/>
    <col min="5124" max="5124" width="7.42578125" style="40" customWidth="1"/>
    <col min="5125" max="5376" width="9.140625" style="40"/>
    <col min="5377" max="5377" width="5.85546875" style="40" customWidth="1"/>
    <col min="5378" max="5378" width="5.5703125" style="40" customWidth="1"/>
    <col min="5379" max="5379" width="69.28515625" style="40" customWidth="1"/>
    <col min="5380" max="5380" width="7.42578125" style="40" customWidth="1"/>
    <col min="5381" max="5632" width="9.140625" style="40"/>
    <col min="5633" max="5633" width="5.85546875" style="40" customWidth="1"/>
    <col min="5634" max="5634" width="5.5703125" style="40" customWidth="1"/>
    <col min="5635" max="5635" width="69.28515625" style="40" customWidth="1"/>
    <col min="5636" max="5636" width="7.42578125" style="40" customWidth="1"/>
    <col min="5637" max="5888" width="9.140625" style="40"/>
    <col min="5889" max="5889" width="5.85546875" style="40" customWidth="1"/>
    <col min="5890" max="5890" width="5.5703125" style="40" customWidth="1"/>
    <col min="5891" max="5891" width="69.28515625" style="40" customWidth="1"/>
    <col min="5892" max="5892" width="7.42578125" style="40" customWidth="1"/>
    <col min="5893" max="6144" width="9.140625" style="40"/>
    <col min="6145" max="6145" width="5.85546875" style="40" customWidth="1"/>
    <col min="6146" max="6146" width="5.5703125" style="40" customWidth="1"/>
    <col min="6147" max="6147" width="69.28515625" style="40" customWidth="1"/>
    <col min="6148" max="6148" width="7.42578125" style="40" customWidth="1"/>
    <col min="6149" max="6400" width="9.140625" style="40"/>
    <col min="6401" max="6401" width="5.85546875" style="40" customWidth="1"/>
    <col min="6402" max="6402" width="5.5703125" style="40" customWidth="1"/>
    <col min="6403" max="6403" width="69.28515625" style="40" customWidth="1"/>
    <col min="6404" max="6404" width="7.42578125" style="40" customWidth="1"/>
    <col min="6405" max="6656" width="9.140625" style="40"/>
    <col min="6657" max="6657" width="5.85546875" style="40" customWidth="1"/>
    <col min="6658" max="6658" width="5.5703125" style="40" customWidth="1"/>
    <col min="6659" max="6659" width="69.28515625" style="40" customWidth="1"/>
    <col min="6660" max="6660" width="7.42578125" style="40" customWidth="1"/>
    <col min="6661" max="6912" width="9.140625" style="40"/>
    <col min="6913" max="6913" width="5.85546875" style="40" customWidth="1"/>
    <col min="6914" max="6914" width="5.5703125" style="40" customWidth="1"/>
    <col min="6915" max="6915" width="69.28515625" style="40" customWidth="1"/>
    <col min="6916" max="6916" width="7.42578125" style="40" customWidth="1"/>
    <col min="6917" max="7168" width="9.140625" style="40"/>
    <col min="7169" max="7169" width="5.85546875" style="40" customWidth="1"/>
    <col min="7170" max="7170" width="5.5703125" style="40" customWidth="1"/>
    <col min="7171" max="7171" width="69.28515625" style="40" customWidth="1"/>
    <col min="7172" max="7172" width="7.42578125" style="40" customWidth="1"/>
    <col min="7173" max="7424" width="9.140625" style="40"/>
    <col min="7425" max="7425" width="5.85546875" style="40" customWidth="1"/>
    <col min="7426" max="7426" width="5.5703125" style="40" customWidth="1"/>
    <col min="7427" max="7427" width="69.28515625" style="40" customWidth="1"/>
    <col min="7428" max="7428" width="7.42578125" style="40" customWidth="1"/>
    <col min="7429" max="7680" width="9.140625" style="40"/>
    <col min="7681" max="7681" width="5.85546875" style="40" customWidth="1"/>
    <col min="7682" max="7682" width="5.5703125" style="40" customWidth="1"/>
    <col min="7683" max="7683" width="69.28515625" style="40" customWidth="1"/>
    <col min="7684" max="7684" width="7.42578125" style="40" customWidth="1"/>
    <col min="7685" max="7936" width="9.140625" style="40"/>
    <col min="7937" max="7937" width="5.85546875" style="40" customWidth="1"/>
    <col min="7938" max="7938" width="5.5703125" style="40" customWidth="1"/>
    <col min="7939" max="7939" width="69.28515625" style="40" customWidth="1"/>
    <col min="7940" max="7940" width="7.42578125" style="40" customWidth="1"/>
    <col min="7941" max="8192" width="9.140625" style="40"/>
    <col min="8193" max="8193" width="5.85546875" style="40" customWidth="1"/>
    <col min="8194" max="8194" width="5.5703125" style="40" customWidth="1"/>
    <col min="8195" max="8195" width="69.28515625" style="40" customWidth="1"/>
    <col min="8196" max="8196" width="7.42578125" style="40" customWidth="1"/>
    <col min="8197" max="8448" width="9.140625" style="40"/>
    <col min="8449" max="8449" width="5.85546875" style="40" customWidth="1"/>
    <col min="8450" max="8450" width="5.5703125" style="40" customWidth="1"/>
    <col min="8451" max="8451" width="69.28515625" style="40" customWidth="1"/>
    <col min="8452" max="8452" width="7.42578125" style="40" customWidth="1"/>
    <col min="8453" max="8704" width="9.140625" style="40"/>
    <col min="8705" max="8705" width="5.85546875" style="40" customWidth="1"/>
    <col min="8706" max="8706" width="5.5703125" style="40" customWidth="1"/>
    <col min="8707" max="8707" width="69.28515625" style="40" customWidth="1"/>
    <col min="8708" max="8708" width="7.42578125" style="40" customWidth="1"/>
    <col min="8709" max="8960" width="9.140625" style="40"/>
    <col min="8961" max="8961" width="5.85546875" style="40" customWidth="1"/>
    <col min="8962" max="8962" width="5.5703125" style="40" customWidth="1"/>
    <col min="8963" max="8963" width="69.28515625" style="40" customWidth="1"/>
    <col min="8964" max="8964" width="7.42578125" style="40" customWidth="1"/>
    <col min="8965" max="9216" width="9.140625" style="40"/>
    <col min="9217" max="9217" width="5.85546875" style="40" customWidth="1"/>
    <col min="9218" max="9218" width="5.5703125" style="40" customWidth="1"/>
    <col min="9219" max="9219" width="69.28515625" style="40" customWidth="1"/>
    <col min="9220" max="9220" width="7.42578125" style="40" customWidth="1"/>
    <col min="9221" max="9472" width="9.140625" style="40"/>
    <col min="9473" max="9473" width="5.85546875" style="40" customWidth="1"/>
    <col min="9474" max="9474" width="5.5703125" style="40" customWidth="1"/>
    <col min="9475" max="9475" width="69.28515625" style="40" customWidth="1"/>
    <col min="9476" max="9476" width="7.42578125" style="40" customWidth="1"/>
    <col min="9477" max="9728" width="9.140625" style="40"/>
    <col min="9729" max="9729" width="5.85546875" style="40" customWidth="1"/>
    <col min="9730" max="9730" width="5.5703125" style="40" customWidth="1"/>
    <col min="9731" max="9731" width="69.28515625" style="40" customWidth="1"/>
    <col min="9732" max="9732" width="7.42578125" style="40" customWidth="1"/>
    <col min="9733" max="9984" width="9.140625" style="40"/>
    <col min="9985" max="9985" width="5.85546875" style="40" customWidth="1"/>
    <col min="9986" max="9986" width="5.5703125" style="40" customWidth="1"/>
    <col min="9987" max="9987" width="69.28515625" style="40" customWidth="1"/>
    <col min="9988" max="9988" width="7.42578125" style="40" customWidth="1"/>
    <col min="9989" max="10240" width="9.140625" style="40"/>
    <col min="10241" max="10241" width="5.85546875" style="40" customWidth="1"/>
    <col min="10242" max="10242" width="5.5703125" style="40" customWidth="1"/>
    <col min="10243" max="10243" width="69.28515625" style="40" customWidth="1"/>
    <col min="10244" max="10244" width="7.42578125" style="40" customWidth="1"/>
    <col min="10245" max="10496" width="9.140625" style="40"/>
    <col min="10497" max="10497" width="5.85546875" style="40" customWidth="1"/>
    <col min="10498" max="10498" width="5.5703125" style="40" customWidth="1"/>
    <col min="10499" max="10499" width="69.28515625" style="40" customWidth="1"/>
    <col min="10500" max="10500" width="7.42578125" style="40" customWidth="1"/>
    <col min="10501" max="10752" width="9.140625" style="40"/>
    <col min="10753" max="10753" width="5.85546875" style="40" customWidth="1"/>
    <col min="10754" max="10754" width="5.5703125" style="40" customWidth="1"/>
    <col min="10755" max="10755" width="69.28515625" style="40" customWidth="1"/>
    <col min="10756" max="10756" width="7.42578125" style="40" customWidth="1"/>
    <col min="10757" max="11008" width="9.140625" style="40"/>
    <col min="11009" max="11009" width="5.85546875" style="40" customWidth="1"/>
    <col min="11010" max="11010" width="5.5703125" style="40" customWidth="1"/>
    <col min="11011" max="11011" width="69.28515625" style="40" customWidth="1"/>
    <col min="11012" max="11012" width="7.42578125" style="40" customWidth="1"/>
    <col min="11013" max="11264" width="9.140625" style="40"/>
    <col min="11265" max="11265" width="5.85546875" style="40" customWidth="1"/>
    <col min="11266" max="11266" width="5.5703125" style="40" customWidth="1"/>
    <col min="11267" max="11267" width="69.28515625" style="40" customWidth="1"/>
    <col min="11268" max="11268" width="7.42578125" style="40" customWidth="1"/>
    <col min="11269" max="11520" width="9.140625" style="40"/>
    <col min="11521" max="11521" width="5.85546875" style="40" customWidth="1"/>
    <col min="11522" max="11522" width="5.5703125" style="40" customWidth="1"/>
    <col min="11523" max="11523" width="69.28515625" style="40" customWidth="1"/>
    <col min="11524" max="11524" width="7.42578125" style="40" customWidth="1"/>
    <col min="11525" max="11776" width="9.140625" style="40"/>
    <col min="11777" max="11777" width="5.85546875" style="40" customWidth="1"/>
    <col min="11778" max="11778" width="5.5703125" style="40" customWidth="1"/>
    <col min="11779" max="11779" width="69.28515625" style="40" customWidth="1"/>
    <col min="11780" max="11780" width="7.42578125" style="40" customWidth="1"/>
    <col min="11781" max="12032" width="9.140625" style="40"/>
    <col min="12033" max="12033" width="5.85546875" style="40" customWidth="1"/>
    <col min="12034" max="12034" width="5.5703125" style="40" customWidth="1"/>
    <col min="12035" max="12035" width="69.28515625" style="40" customWidth="1"/>
    <col min="12036" max="12036" width="7.42578125" style="40" customWidth="1"/>
    <col min="12037" max="12288" width="9.140625" style="40"/>
    <col min="12289" max="12289" width="5.85546875" style="40" customWidth="1"/>
    <col min="12290" max="12290" width="5.5703125" style="40" customWidth="1"/>
    <col min="12291" max="12291" width="69.28515625" style="40" customWidth="1"/>
    <col min="12292" max="12292" width="7.42578125" style="40" customWidth="1"/>
    <col min="12293" max="12544" width="9.140625" style="40"/>
    <col min="12545" max="12545" width="5.85546875" style="40" customWidth="1"/>
    <col min="12546" max="12546" width="5.5703125" style="40" customWidth="1"/>
    <col min="12547" max="12547" width="69.28515625" style="40" customWidth="1"/>
    <col min="12548" max="12548" width="7.42578125" style="40" customWidth="1"/>
    <col min="12549" max="12800" width="9.140625" style="40"/>
    <col min="12801" max="12801" width="5.85546875" style="40" customWidth="1"/>
    <col min="12802" max="12802" width="5.5703125" style="40" customWidth="1"/>
    <col min="12803" max="12803" width="69.28515625" style="40" customWidth="1"/>
    <col min="12804" max="12804" width="7.42578125" style="40" customWidth="1"/>
    <col min="12805" max="13056" width="9.140625" style="40"/>
    <col min="13057" max="13057" width="5.85546875" style="40" customWidth="1"/>
    <col min="13058" max="13058" width="5.5703125" style="40" customWidth="1"/>
    <col min="13059" max="13059" width="69.28515625" style="40" customWidth="1"/>
    <col min="13060" max="13060" width="7.42578125" style="40" customWidth="1"/>
    <col min="13061" max="13312" width="9.140625" style="40"/>
    <col min="13313" max="13313" width="5.85546875" style="40" customWidth="1"/>
    <col min="13314" max="13314" width="5.5703125" style="40" customWidth="1"/>
    <col min="13315" max="13315" width="69.28515625" style="40" customWidth="1"/>
    <col min="13316" max="13316" width="7.42578125" style="40" customWidth="1"/>
    <col min="13317" max="13568" width="9.140625" style="40"/>
    <col min="13569" max="13569" width="5.85546875" style="40" customWidth="1"/>
    <col min="13570" max="13570" width="5.5703125" style="40" customWidth="1"/>
    <col min="13571" max="13571" width="69.28515625" style="40" customWidth="1"/>
    <col min="13572" max="13572" width="7.42578125" style="40" customWidth="1"/>
    <col min="13573" max="13824" width="9.140625" style="40"/>
    <col min="13825" max="13825" width="5.85546875" style="40" customWidth="1"/>
    <col min="13826" max="13826" width="5.5703125" style="40" customWidth="1"/>
    <col min="13827" max="13827" width="69.28515625" style="40" customWidth="1"/>
    <col min="13828" max="13828" width="7.42578125" style="40" customWidth="1"/>
    <col min="13829" max="14080" width="9.140625" style="40"/>
    <col min="14081" max="14081" width="5.85546875" style="40" customWidth="1"/>
    <col min="14082" max="14082" width="5.5703125" style="40" customWidth="1"/>
    <col min="14083" max="14083" width="69.28515625" style="40" customWidth="1"/>
    <col min="14084" max="14084" width="7.42578125" style="40" customWidth="1"/>
    <col min="14085" max="14336" width="9.140625" style="40"/>
    <col min="14337" max="14337" width="5.85546875" style="40" customWidth="1"/>
    <col min="14338" max="14338" width="5.5703125" style="40" customWidth="1"/>
    <col min="14339" max="14339" width="69.28515625" style="40" customWidth="1"/>
    <col min="14340" max="14340" width="7.42578125" style="40" customWidth="1"/>
    <col min="14341" max="14592" width="9.140625" style="40"/>
    <col min="14593" max="14593" width="5.85546875" style="40" customWidth="1"/>
    <col min="14594" max="14594" width="5.5703125" style="40" customWidth="1"/>
    <col min="14595" max="14595" width="69.28515625" style="40" customWidth="1"/>
    <col min="14596" max="14596" width="7.42578125" style="40" customWidth="1"/>
    <col min="14597" max="14848" width="9.140625" style="40"/>
    <col min="14849" max="14849" width="5.85546875" style="40" customWidth="1"/>
    <col min="14850" max="14850" width="5.5703125" style="40" customWidth="1"/>
    <col min="14851" max="14851" width="69.28515625" style="40" customWidth="1"/>
    <col min="14852" max="14852" width="7.42578125" style="40" customWidth="1"/>
    <col min="14853" max="15104" width="9.140625" style="40"/>
    <col min="15105" max="15105" width="5.85546875" style="40" customWidth="1"/>
    <col min="15106" max="15106" width="5.5703125" style="40" customWidth="1"/>
    <col min="15107" max="15107" width="69.28515625" style="40" customWidth="1"/>
    <col min="15108" max="15108" width="7.42578125" style="40" customWidth="1"/>
    <col min="15109" max="15360" width="9.140625" style="40"/>
    <col min="15361" max="15361" width="5.85546875" style="40" customWidth="1"/>
    <col min="15362" max="15362" width="5.5703125" style="40" customWidth="1"/>
    <col min="15363" max="15363" width="69.28515625" style="40" customWidth="1"/>
    <col min="15364" max="15364" width="7.42578125" style="40" customWidth="1"/>
    <col min="15365" max="15616" width="9.140625" style="40"/>
    <col min="15617" max="15617" width="5.85546875" style="40" customWidth="1"/>
    <col min="15618" max="15618" width="5.5703125" style="40" customWidth="1"/>
    <col min="15619" max="15619" width="69.28515625" style="40" customWidth="1"/>
    <col min="15620" max="15620" width="7.42578125" style="40" customWidth="1"/>
    <col min="15621" max="15872" width="9.140625" style="40"/>
    <col min="15873" max="15873" width="5.85546875" style="40" customWidth="1"/>
    <col min="15874" max="15874" width="5.5703125" style="40" customWidth="1"/>
    <col min="15875" max="15875" width="69.28515625" style="40" customWidth="1"/>
    <col min="15876" max="15876" width="7.42578125" style="40" customWidth="1"/>
    <col min="15877" max="16128" width="9.140625" style="40"/>
    <col min="16129" max="16129" width="5.85546875" style="40" customWidth="1"/>
    <col min="16130" max="16130" width="5.5703125" style="40" customWidth="1"/>
    <col min="16131" max="16131" width="69.28515625" style="40" customWidth="1"/>
    <col min="16132" max="16132" width="7.42578125" style="40" customWidth="1"/>
    <col min="16133" max="16384" width="9.140625" style="40"/>
  </cols>
  <sheetData>
    <row r="1" spans="1:5" ht="21" customHeight="1">
      <c r="A1" s="290" t="s">
        <v>135</v>
      </c>
      <c r="B1" s="290"/>
      <c r="C1" s="290"/>
      <c r="D1" s="290"/>
    </row>
    <row r="2" spans="1:5" ht="21" customHeight="1">
      <c r="A2" s="172"/>
      <c r="B2" s="172"/>
      <c r="C2" s="172"/>
      <c r="D2" s="172"/>
    </row>
    <row r="3" spans="1:5">
      <c r="A3" s="41" t="s">
        <v>42</v>
      </c>
    </row>
    <row r="4" spans="1:5">
      <c r="A4" s="41"/>
    </row>
    <row r="5" spans="1:5">
      <c r="B5" s="40" t="s">
        <v>81</v>
      </c>
    </row>
    <row r="6" spans="1:5">
      <c r="B6" s="231" t="s">
        <v>82</v>
      </c>
      <c r="C6" s="231"/>
      <c r="D6" s="231"/>
    </row>
    <row r="8" spans="1:5">
      <c r="B8" s="58" t="s">
        <v>43</v>
      </c>
      <c r="C8" s="58" t="s">
        <v>20</v>
      </c>
      <c r="D8" s="59" t="s">
        <v>44</v>
      </c>
    </row>
    <row r="9" spans="1:5">
      <c r="B9" s="60">
        <v>1</v>
      </c>
      <c r="C9" s="62" t="s">
        <v>99</v>
      </c>
      <c r="D9" s="61">
        <v>11</v>
      </c>
    </row>
    <row r="10" spans="1:5">
      <c r="B10" s="60">
        <v>2</v>
      </c>
      <c r="C10" s="62" t="s">
        <v>101</v>
      </c>
      <c r="D10" s="61">
        <v>3</v>
      </c>
    </row>
    <row r="11" spans="1:5">
      <c r="B11" s="60">
        <v>3</v>
      </c>
      <c r="C11" s="62" t="s">
        <v>100</v>
      </c>
      <c r="D11" s="61">
        <v>2</v>
      </c>
    </row>
    <row r="12" spans="1:5">
      <c r="B12" s="60">
        <v>4</v>
      </c>
      <c r="C12" s="62" t="s">
        <v>102</v>
      </c>
      <c r="D12" s="61">
        <v>2</v>
      </c>
    </row>
    <row r="13" spans="1:5" s="42" customFormat="1" ht="21.75" thickBot="1">
      <c r="B13" s="291" t="s">
        <v>14</v>
      </c>
      <c r="C13" s="292"/>
      <c r="D13" s="63">
        <f>SUM(D9:D12)</f>
        <v>18</v>
      </c>
      <c r="E13" s="40"/>
    </row>
    <row r="14" spans="1:5" ht="21.75" thickTop="1"/>
  </sheetData>
  <mergeCells count="3">
    <mergeCell ref="A1:D1"/>
    <mergeCell ref="B6:D6"/>
    <mergeCell ref="B13:C13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7" zoomScale="120" zoomScaleNormal="120" workbookViewId="0">
      <selection activeCell="C12" sqref="C12"/>
    </sheetView>
  </sheetViews>
  <sheetFormatPr defaultRowHeight="21"/>
  <cols>
    <col min="1" max="1" width="5.85546875" style="40" customWidth="1"/>
    <col min="2" max="2" width="5.5703125" style="40" customWidth="1"/>
    <col min="3" max="3" width="62.140625" style="40" customWidth="1"/>
    <col min="4" max="4" width="7.42578125" style="40" customWidth="1"/>
    <col min="5" max="256" width="9" style="40"/>
    <col min="257" max="257" width="5.85546875" style="40" customWidth="1"/>
    <col min="258" max="258" width="5.5703125" style="40" customWidth="1"/>
    <col min="259" max="259" width="69.28515625" style="40" customWidth="1"/>
    <col min="260" max="260" width="7.42578125" style="40" customWidth="1"/>
    <col min="261" max="512" width="9" style="40"/>
    <col min="513" max="513" width="5.85546875" style="40" customWidth="1"/>
    <col min="514" max="514" width="5.5703125" style="40" customWidth="1"/>
    <col min="515" max="515" width="69.28515625" style="40" customWidth="1"/>
    <col min="516" max="516" width="7.42578125" style="40" customWidth="1"/>
    <col min="517" max="768" width="9" style="40"/>
    <col min="769" max="769" width="5.85546875" style="40" customWidth="1"/>
    <col min="770" max="770" width="5.5703125" style="40" customWidth="1"/>
    <col min="771" max="771" width="69.28515625" style="40" customWidth="1"/>
    <col min="772" max="772" width="7.42578125" style="40" customWidth="1"/>
    <col min="773" max="1024" width="9" style="40"/>
    <col min="1025" max="1025" width="5.85546875" style="40" customWidth="1"/>
    <col min="1026" max="1026" width="5.5703125" style="40" customWidth="1"/>
    <col min="1027" max="1027" width="69.28515625" style="40" customWidth="1"/>
    <col min="1028" max="1028" width="7.42578125" style="40" customWidth="1"/>
    <col min="1029" max="1280" width="9" style="40"/>
    <col min="1281" max="1281" width="5.85546875" style="40" customWidth="1"/>
    <col min="1282" max="1282" width="5.5703125" style="40" customWidth="1"/>
    <col min="1283" max="1283" width="69.28515625" style="40" customWidth="1"/>
    <col min="1284" max="1284" width="7.42578125" style="40" customWidth="1"/>
    <col min="1285" max="1536" width="9" style="40"/>
    <col min="1537" max="1537" width="5.85546875" style="40" customWidth="1"/>
    <col min="1538" max="1538" width="5.5703125" style="40" customWidth="1"/>
    <col min="1539" max="1539" width="69.28515625" style="40" customWidth="1"/>
    <col min="1540" max="1540" width="7.42578125" style="40" customWidth="1"/>
    <col min="1541" max="1792" width="9" style="40"/>
    <col min="1793" max="1793" width="5.85546875" style="40" customWidth="1"/>
    <col min="1794" max="1794" width="5.5703125" style="40" customWidth="1"/>
    <col min="1795" max="1795" width="69.28515625" style="40" customWidth="1"/>
    <col min="1796" max="1796" width="7.42578125" style="40" customWidth="1"/>
    <col min="1797" max="2048" width="9" style="40"/>
    <col min="2049" max="2049" width="5.85546875" style="40" customWidth="1"/>
    <col min="2050" max="2050" width="5.5703125" style="40" customWidth="1"/>
    <col min="2051" max="2051" width="69.28515625" style="40" customWidth="1"/>
    <col min="2052" max="2052" width="7.42578125" style="40" customWidth="1"/>
    <col min="2053" max="2304" width="9" style="40"/>
    <col min="2305" max="2305" width="5.85546875" style="40" customWidth="1"/>
    <col min="2306" max="2306" width="5.5703125" style="40" customWidth="1"/>
    <col min="2307" max="2307" width="69.28515625" style="40" customWidth="1"/>
    <col min="2308" max="2308" width="7.42578125" style="40" customWidth="1"/>
    <col min="2309" max="2560" width="9" style="40"/>
    <col min="2561" max="2561" width="5.85546875" style="40" customWidth="1"/>
    <col min="2562" max="2562" width="5.5703125" style="40" customWidth="1"/>
    <col min="2563" max="2563" width="69.28515625" style="40" customWidth="1"/>
    <col min="2564" max="2564" width="7.42578125" style="40" customWidth="1"/>
    <col min="2565" max="2816" width="9" style="40"/>
    <col min="2817" max="2817" width="5.85546875" style="40" customWidth="1"/>
    <col min="2818" max="2818" width="5.5703125" style="40" customWidth="1"/>
    <col min="2819" max="2819" width="69.28515625" style="40" customWidth="1"/>
    <col min="2820" max="2820" width="7.42578125" style="40" customWidth="1"/>
    <col min="2821" max="3072" width="9" style="40"/>
    <col min="3073" max="3073" width="5.85546875" style="40" customWidth="1"/>
    <col min="3074" max="3074" width="5.5703125" style="40" customWidth="1"/>
    <col min="3075" max="3075" width="69.28515625" style="40" customWidth="1"/>
    <col min="3076" max="3076" width="7.42578125" style="40" customWidth="1"/>
    <col min="3077" max="3328" width="9" style="40"/>
    <col min="3329" max="3329" width="5.85546875" style="40" customWidth="1"/>
    <col min="3330" max="3330" width="5.5703125" style="40" customWidth="1"/>
    <col min="3331" max="3331" width="69.28515625" style="40" customWidth="1"/>
    <col min="3332" max="3332" width="7.42578125" style="40" customWidth="1"/>
    <col min="3333" max="3584" width="9" style="40"/>
    <col min="3585" max="3585" width="5.85546875" style="40" customWidth="1"/>
    <col min="3586" max="3586" width="5.5703125" style="40" customWidth="1"/>
    <col min="3587" max="3587" width="69.28515625" style="40" customWidth="1"/>
    <col min="3588" max="3588" width="7.42578125" style="40" customWidth="1"/>
    <col min="3589" max="3840" width="9" style="40"/>
    <col min="3841" max="3841" width="5.85546875" style="40" customWidth="1"/>
    <col min="3842" max="3842" width="5.5703125" style="40" customWidth="1"/>
    <col min="3843" max="3843" width="69.28515625" style="40" customWidth="1"/>
    <col min="3844" max="3844" width="7.42578125" style="40" customWidth="1"/>
    <col min="3845" max="4096" width="9" style="40"/>
    <col min="4097" max="4097" width="5.85546875" style="40" customWidth="1"/>
    <col min="4098" max="4098" width="5.5703125" style="40" customWidth="1"/>
    <col min="4099" max="4099" width="69.28515625" style="40" customWidth="1"/>
    <col min="4100" max="4100" width="7.42578125" style="40" customWidth="1"/>
    <col min="4101" max="4352" width="9" style="40"/>
    <col min="4353" max="4353" width="5.85546875" style="40" customWidth="1"/>
    <col min="4354" max="4354" width="5.5703125" style="40" customWidth="1"/>
    <col min="4355" max="4355" width="69.28515625" style="40" customWidth="1"/>
    <col min="4356" max="4356" width="7.42578125" style="40" customWidth="1"/>
    <col min="4357" max="4608" width="9" style="40"/>
    <col min="4609" max="4609" width="5.85546875" style="40" customWidth="1"/>
    <col min="4610" max="4610" width="5.5703125" style="40" customWidth="1"/>
    <col min="4611" max="4611" width="69.28515625" style="40" customWidth="1"/>
    <col min="4612" max="4612" width="7.42578125" style="40" customWidth="1"/>
    <col min="4613" max="4864" width="9" style="40"/>
    <col min="4865" max="4865" width="5.85546875" style="40" customWidth="1"/>
    <col min="4866" max="4866" width="5.5703125" style="40" customWidth="1"/>
    <col min="4867" max="4867" width="69.28515625" style="40" customWidth="1"/>
    <col min="4868" max="4868" width="7.42578125" style="40" customWidth="1"/>
    <col min="4869" max="5120" width="9" style="40"/>
    <col min="5121" max="5121" width="5.85546875" style="40" customWidth="1"/>
    <col min="5122" max="5122" width="5.5703125" style="40" customWidth="1"/>
    <col min="5123" max="5123" width="69.28515625" style="40" customWidth="1"/>
    <col min="5124" max="5124" width="7.42578125" style="40" customWidth="1"/>
    <col min="5125" max="5376" width="9" style="40"/>
    <col min="5377" max="5377" width="5.85546875" style="40" customWidth="1"/>
    <col min="5378" max="5378" width="5.5703125" style="40" customWidth="1"/>
    <col min="5379" max="5379" width="69.28515625" style="40" customWidth="1"/>
    <col min="5380" max="5380" width="7.42578125" style="40" customWidth="1"/>
    <col min="5381" max="5632" width="9" style="40"/>
    <col min="5633" max="5633" width="5.85546875" style="40" customWidth="1"/>
    <col min="5634" max="5634" width="5.5703125" style="40" customWidth="1"/>
    <col min="5635" max="5635" width="69.28515625" style="40" customWidth="1"/>
    <col min="5636" max="5636" width="7.42578125" style="40" customWidth="1"/>
    <col min="5637" max="5888" width="9" style="40"/>
    <col min="5889" max="5889" width="5.85546875" style="40" customWidth="1"/>
    <col min="5890" max="5890" width="5.5703125" style="40" customWidth="1"/>
    <col min="5891" max="5891" width="69.28515625" style="40" customWidth="1"/>
    <col min="5892" max="5892" width="7.42578125" style="40" customWidth="1"/>
    <col min="5893" max="6144" width="9" style="40"/>
    <col min="6145" max="6145" width="5.85546875" style="40" customWidth="1"/>
    <col min="6146" max="6146" width="5.5703125" style="40" customWidth="1"/>
    <col min="6147" max="6147" width="69.28515625" style="40" customWidth="1"/>
    <col min="6148" max="6148" width="7.42578125" style="40" customWidth="1"/>
    <col min="6149" max="6400" width="9" style="40"/>
    <col min="6401" max="6401" width="5.85546875" style="40" customWidth="1"/>
    <col min="6402" max="6402" width="5.5703125" style="40" customWidth="1"/>
    <col min="6403" max="6403" width="69.28515625" style="40" customWidth="1"/>
    <col min="6404" max="6404" width="7.42578125" style="40" customWidth="1"/>
    <col min="6405" max="6656" width="9" style="40"/>
    <col min="6657" max="6657" width="5.85546875" style="40" customWidth="1"/>
    <col min="6658" max="6658" width="5.5703125" style="40" customWidth="1"/>
    <col min="6659" max="6659" width="69.28515625" style="40" customWidth="1"/>
    <col min="6660" max="6660" width="7.42578125" style="40" customWidth="1"/>
    <col min="6661" max="6912" width="9" style="40"/>
    <col min="6913" max="6913" width="5.85546875" style="40" customWidth="1"/>
    <col min="6914" max="6914" width="5.5703125" style="40" customWidth="1"/>
    <col min="6915" max="6915" width="69.28515625" style="40" customWidth="1"/>
    <col min="6916" max="6916" width="7.42578125" style="40" customWidth="1"/>
    <col min="6917" max="7168" width="9" style="40"/>
    <col min="7169" max="7169" width="5.85546875" style="40" customWidth="1"/>
    <col min="7170" max="7170" width="5.5703125" style="40" customWidth="1"/>
    <col min="7171" max="7171" width="69.28515625" style="40" customWidth="1"/>
    <col min="7172" max="7172" width="7.42578125" style="40" customWidth="1"/>
    <col min="7173" max="7424" width="9" style="40"/>
    <col min="7425" max="7425" width="5.85546875" style="40" customWidth="1"/>
    <col min="7426" max="7426" width="5.5703125" style="40" customWidth="1"/>
    <col min="7427" max="7427" width="69.28515625" style="40" customWidth="1"/>
    <col min="7428" max="7428" width="7.42578125" style="40" customWidth="1"/>
    <col min="7429" max="7680" width="9" style="40"/>
    <col min="7681" max="7681" width="5.85546875" style="40" customWidth="1"/>
    <col min="7682" max="7682" width="5.5703125" style="40" customWidth="1"/>
    <col min="7683" max="7683" width="69.28515625" style="40" customWidth="1"/>
    <col min="7684" max="7684" width="7.42578125" style="40" customWidth="1"/>
    <col min="7685" max="7936" width="9" style="40"/>
    <col min="7937" max="7937" width="5.85546875" style="40" customWidth="1"/>
    <col min="7938" max="7938" width="5.5703125" style="40" customWidth="1"/>
    <col min="7939" max="7939" width="69.28515625" style="40" customWidth="1"/>
    <col min="7940" max="7940" width="7.42578125" style="40" customWidth="1"/>
    <col min="7941" max="8192" width="9" style="40"/>
    <col min="8193" max="8193" width="5.85546875" style="40" customWidth="1"/>
    <col min="8194" max="8194" width="5.5703125" style="40" customWidth="1"/>
    <col min="8195" max="8195" width="69.28515625" style="40" customWidth="1"/>
    <col min="8196" max="8196" width="7.42578125" style="40" customWidth="1"/>
    <col min="8197" max="8448" width="9" style="40"/>
    <col min="8449" max="8449" width="5.85546875" style="40" customWidth="1"/>
    <col min="8450" max="8450" width="5.5703125" style="40" customWidth="1"/>
    <col min="8451" max="8451" width="69.28515625" style="40" customWidth="1"/>
    <col min="8452" max="8452" width="7.42578125" style="40" customWidth="1"/>
    <col min="8453" max="8704" width="9" style="40"/>
    <col min="8705" max="8705" width="5.85546875" style="40" customWidth="1"/>
    <col min="8706" max="8706" width="5.5703125" style="40" customWidth="1"/>
    <col min="8707" max="8707" width="69.28515625" style="40" customWidth="1"/>
    <col min="8708" max="8708" width="7.42578125" style="40" customWidth="1"/>
    <col min="8709" max="8960" width="9" style="40"/>
    <col min="8961" max="8961" width="5.85546875" style="40" customWidth="1"/>
    <col min="8962" max="8962" width="5.5703125" style="40" customWidth="1"/>
    <col min="8963" max="8963" width="69.28515625" style="40" customWidth="1"/>
    <col min="8964" max="8964" width="7.42578125" style="40" customWidth="1"/>
    <col min="8965" max="9216" width="9" style="40"/>
    <col min="9217" max="9217" width="5.85546875" style="40" customWidth="1"/>
    <col min="9218" max="9218" width="5.5703125" style="40" customWidth="1"/>
    <col min="9219" max="9219" width="69.28515625" style="40" customWidth="1"/>
    <col min="9220" max="9220" width="7.42578125" style="40" customWidth="1"/>
    <col min="9221" max="9472" width="9" style="40"/>
    <col min="9473" max="9473" width="5.85546875" style="40" customWidth="1"/>
    <col min="9474" max="9474" width="5.5703125" style="40" customWidth="1"/>
    <col min="9475" max="9475" width="69.28515625" style="40" customWidth="1"/>
    <col min="9476" max="9476" width="7.42578125" style="40" customWidth="1"/>
    <col min="9477" max="9728" width="9" style="40"/>
    <col min="9729" max="9729" width="5.85546875" style="40" customWidth="1"/>
    <col min="9730" max="9730" width="5.5703125" style="40" customWidth="1"/>
    <col min="9731" max="9731" width="69.28515625" style="40" customWidth="1"/>
    <col min="9732" max="9732" width="7.42578125" style="40" customWidth="1"/>
    <col min="9733" max="9984" width="9" style="40"/>
    <col min="9985" max="9985" width="5.85546875" style="40" customWidth="1"/>
    <col min="9986" max="9986" width="5.5703125" style="40" customWidth="1"/>
    <col min="9987" max="9987" width="69.28515625" style="40" customWidth="1"/>
    <col min="9988" max="9988" width="7.42578125" style="40" customWidth="1"/>
    <col min="9989" max="10240" width="9" style="40"/>
    <col min="10241" max="10241" width="5.85546875" style="40" customWidth="1"/>
    <col min="10242" max="10242" width="5.5703125" style="40" customWidth="1"/>
    <col min="10243" max="10243" width="69.28515625" style="40" customWidth="1"/>
    <col min="10244" max="10244" width="7.42578125" style="40" customWidth="1"/>
    <col min="10245" max="10496" width="9" style="40"/>
    <col min="10497" max="10497" width="5.85546875" style="40" customWidth="1"/>
    <col min="10498" max="10498" width="5.5703125" style="40" customWidth="1"/>
    <col min="10499" max="10499" width="69.28515625" style="40" customWidth="1"/>
    <col min="10500" max="10500" width="7.42578125" style="40" customWidth="1"/>
    <col min="10501" max="10752" width="9" style="40"/>
    <col min="10753" max="10753" width="5.85546875" style="40" customWidth="1"/>
    <col min="10754" max="10754" width="5.5703125" style="40" customWidth="1"/>
    <col min="10755" max="10755" width="69.28515625" style="40" customWidth="1"/>
    <col min="10756" max="10756" width="7.42578125" style="40" customWidth="1"/>
    <col min="10757" max="11008" width="9" style="40"/>
    <col min="11009" max="11009" width="5.85546875" style="40" customWidth="1"/>
    <col min="11010" max="11010" width="5.5703125" style="40" customWidth="1"/>
    <col min="11011" max="11011" width="69.28515625" style="40" customWidth="1"/>
    <col min="11012" max="11012" width="7.42578125" style="40" customWidth="1"/>
    <col min="11013" max="11264" width="9" style="40"/>
    <col min="11265" max="11265" width="5.85546875" style="40" customWidth="1"/>
    <col min="11266" max="11266" width="5.5703125" style="40" customWidth="1"/>
    <col min="11267" max="11267" width="69.28515625" style="40" customWidth="1"/>
    <col min="11268" max="11268" width="7.42578125" style="40" customWidth="1"/>
    <col min="11269" max="11520" width="9" style="40"/>
    <col min="11521" max="11521" width="5.85546875" style="40" customWidth="1"/>
    <col min="11522" max="11522" width="5.5703125" style="40" customWidth="1"/>
    <col min="11523" max="11523" width="69.28515625" style="40" customWidth="1"/>
    <col min="11524" max="11524" width="7.42578125" style="40" customWidth="1"/>
    <col min="11525" max="11776" width="9" style="40"/>
    <col min="11777" max="11777" width="5.85546875" style="40" customWidth="1"/>
    <col min="11778" max="11778" width="5.5703125" style="40" customWidth="1"/>
    <col min="11779" max="11779" width="69.28515625" style="40" customWidth="1"/>
    <col min="11780" max="11780" width="7.42578125" style="40" customWidth="1"/>
    <col min="11781" max="12032" width="9" style="40"/>
    <col min="12033" max="12033" width="5.85546875" style="40" customWidth="1"/>
    <col min="12034" max="12034" width="5.5703125" style="40" customWidth="1"/>
    <col min="12035" max="12035" width="69.28515625" style="40" customWidth="1"/>
    <col min="12036" max="12036" width="7.42578125" style="40" customWidth="1"/>
    <col min="12037" max="12288" width="9" style="40"/>
    <col min="12289" max="12289" width="5.85546875" style="40" customWidth="1"/>
    <col min="12290" max="12290" width="5.5703125" style="40" customWidth="1"/>
    <col min="12291" max="12291" width="69.28515625" style="40" customWidth="1"/>
    <col min="12292" max="12292" width="7.42578125" style="40" customWidth="1"/>
    <col min="12293" max="12544" width="9" style="40"/>
    <col min="12545" max="12545" width="5.85546875" style="40" customWidth="1"/>
    <col min="12546" max="12546" width="5.5703125" style="40" customWidth="1"/>
    <col min="12547" max="12547" width="69.28515625" style="40" customWidth="1"/>
    <col min="12548" max="12548" width="7.42578125" style="40" customWidth="1"/>
    <col min="12549" max="12800" width="9" style="40"/>
    <col min="12801" max="12801" width="5.85546875" style="40" customWidth="1"/>
    <col min="12802" max="12802" width="5.5703125" style="40" customWidth="1"/>
    <col min="12803" max="12803" width="69.28515625" style="40" customWidth="1"/>
    <col min="12804" max="12804" width="7.42578125" style="40" customWidth="1"/>
    <col min="12805" max="13056" width="9" style="40"/>
    <col min="13057" max="13057" width="5.85546875" style="40" customWidth="1"/>
    <col min="13058" max="13058" width="5.5703125" style="40" customWidth="1"/>
    <col min="13059" max="13059" width="69.28515625" style="40" customWidth="1"/>
    <col min="13060" max="13060" width="7.42578125" style="40" customWidth="1"/>
    <col min="13061" max="13312" width="9" style="40"/>
    <col min="13313" max="13313" width="5.85546875" style="40" customWidth="1"/>
    <col min="13314" max="13314" width="5.5703125" style="40" customWidth="1"/>
    <col min="13315" max="13315" width="69.28515625" style="40" customWidth="1"/>
    <col min="13316" max="13316" width="7.42578125" style="40" customWidth="1"/>
    <col min="13317" max="13568" width="9" style="40"/>
    <col min="13569" max="13569" width="5.85546875" style="40" customWidth="1"/>
    <col min="13570" max="13570" width="5.5703125" style="40" customWidth="1"/>
    <col min="13571" max="13571" width="69.28515625" style="40" customWidth="1"/>
    <col min="13572" max="13572" width="7.42578125" style="40" customWidth="1"/>
    <col min="13573" max="13824" width="9" style="40"/>
    <col min="13825" max="13825" width="5.85546875" style="40" customWidth="1"/>
    <col min="13826" max="13826" width="5.5703125" style="40" customWidth="1"/>
    <col min="13827" max="13827" width="69.28515625" style="40" customWidth="1"/>
    <col min="13828" max="13828" width="7.42578125" style="40" customWidth="1"/>
    <col min="13829" max="14080" width="9" style="40"/>
    <col min="14081" max="14081" width="5.85546875" style="40" customWidth="1"/>
    <col min="14082" max="14082" width="5.5703125" style="40" customWidth="1"/>
    <col min="14083" max="14083" width="69.28515625" style="40" customWidth="1"/>
    <col min="14084" max="14084" width="7.42578125" style="40" customWidth="1"/>
    <col min="14085" max="14336" width="9" style="40"/>
    <col min="14337" max="14337" width="5.85546875" style="40" customWidth="1"/>
    <col min="14338" max="14338" width="5.5703125" style="40" customWidth="1"/>
    <col min="14339" max="14339" width="69.28515625" style="40" customWidth="1"/>
    <col min="14340" max="14340" width="7.42578125" style="40" customWidth="1"/>
    <col min="14341" max="14592" width="9" style="40"/>
    <col min="14593" max="14593" width="5.85546875" style="40" customWidth="1"/>
    <col min="14594" max="14594" width="5.5703125" style="40" customWidth="1"/>
    <col min="14595" max="14595" width="69.28515625" style="40" customWidth="1"/>
    <col min="14596" max="14596" width="7.42578125" style="40" customWidth="1"/>
    <col min="14597" max="14848" width="9" style="40"/>
    <col min="14849" max="14849" width="5.85546875" style="40" customWidth="1"/>
    <col min="14850" max="14850" width="5.5703125" style="40" customWidth="1"/>
    <col min="14851" max="14851" width="69.28515625" style="40" customWidth="1"/>
    <col min="14852" max="14852" width="7.42578125" style="40" customWidth="1"/>
    <col min="14853" max="15104" width="9" style="40"/>
    <col min="15105" max="15105" width="5.85546875" style="40" customWidth="1"/>
    <col min="15106" max="15106" width="5.5703125" style="40" customWidth="1"/>
    <col min="15107" max="15107" width="69.28515625" style="40" customWidth="1"/>
    <col min="15108" max="15108" width="7.42578125" style="40" customWidth="1"/>
    <col min="15109" max="15360" width="9" style="40"/>
    <col min="15361" max="15361" width="5.85546875" style="40" customWidth="1"/>
    <col min="15362" max="15362" width="5.5703125" style="40" customWidth="1"/>
    <col min="15363" max="15363" width="69.28515625" style="40" customWidth="1"/>
    <col min="15364" max="15364" width="7.42578125" style="40" customWidth="1"/>
    <col min="15365" max="15616" width="9" style="40"/>
    <col min="15617" max="15617" width="5.85546875" style="40" customWidth="1"/>
    <col min="15618" max="15618" width="5.5703125" style="40" customWidth="1"/>
    <col min="15619" max="15619" width="69.28515625" style="40" customWidth="1"/>
    <col min="15620" max="15620" width="7.42578125" style="40" customWidth="1"/>
    <col min="15621" max="15872" width="9" style="40"/>
    <col min="15873" max="15873" width="5.85546875" style="40" customWidth="1"/>
    <col min="15874" max="15874" width="5.5703125" style="40" customWidth="1"/>
    <col min="15875" max="15875" width="69.28515625" style="40" customWidth="1"/>
    <col min="15876" max="15876" width="7.42578125" style="40" customWidth="1"/>
    <col min="15877" max="16128" width="9" style="40"/>
    <col min="16129" max="16129" width="5.85546875" style="40" customWidth="1"/>
    <col min="16130" max="16130" width="5.5703125" style="40" customWidth="1"/>
    <col min="16131" max="16131" width="69.28515625" style="40" customWidth="1"/>
    <col min="16132" max="16132" width="7.42578125" style="40" customWidth="1"/>
    <col min="16133" max="16384" width="9" style="40"/>
  </cols>
  <sheetData>
    <row r="1" spans="1:5" ht="21" customHeight="1">
      <c r="A1" s="290" t="s">
        <v>135</v>
      </c>
      <c r="B1" s="290"/>
      <c r="C1" s="290"/>
      <c r="D1" s="290"/>
    </row>
    <row r="2" spans="1:5">
      <c r="A2" s="41" t="s">
        <v>42</v>
      </c>
    </row>
    <row r="3" spans="1:5">
      <c r="A3" s="41"/>
    </row>
    <row r="4" spans="1:5">
      <c r="B4" s="40" t="s">
        <v>81</v>
      </c>
    </row>
    <row r="5" spans="1:5">
      <c r="B5" s="231" t="s">
        <v>82</v>
      </c>
      <c r="C5" s="231"/>
      <c r="D5" s="231"/>
    </row>
    <row r="7" spans="1:5">
      <c r="B7" s="58" t="s">
        <v>43</v>
      </c>
      <c r="C7" s="58" t="s">
        <v>20</v>
      </c>
      <c r="D7" s="59" t="s">
        <v>44</v>
      </c>
    </row>
    <row r="8" spans="1:5">
      <c r="B8" s="60">
        <v>1</v>
      </c>
      <c r="C8" s="62" t="s">
        <v>99</v>
      </c>
      <c r="D8" s="61">
        <v>54</v>
      </c>
    </row>
    <row r="9" spans="1:5">
      <c r="B9" s="60">
        <v>2</v>
      </c>
      <c r="C9" s="62" t="s">
        <v>94</v>
      </c>
      <c r="D9" s="61">
        <v>18</v>
      </c>
    </row>
    <row r="10" spans="1:5">
      <c r="B10" s="60">
        <v>3</v>
      </c>
      <c r="C10" s="62" t="s">
        <v>95</v>
      </c>
      <c r="D10" s="61">
        <v>2</v>
      </c>
    </row>
    <row r="11" spans="1:5">
      <c r="B11" s="60">
        <v>4</v>
      </c>
      <c r="C11" s="62" t="s">
        <v>96</v>
      </c>
      <c r="D11" s="61">
        <v>2</v>
      </c>
    </row>
    <row r="12" spans="1:5">
      <c r="B12" s="60">
        <v>5</v>
      </c>
      <c r="C12" s="62" t="s">
        <v>101</v>
      </c>
      <c r="D12" s="61">
        <v>3</v>
      </c>
    </row>
    <row r="13" spans="1:5">
      <c r="B13" s="60">
        <v>6</v>
      </c>
      <c r="C13" s="62" t="s">
        <v>100</v>
      </c>
      <c r="D13" s="61">
        <v>2</v>
      </c>
    </row>
    <row r="14" spans="1:5">
      <c r="B14" s="60">
        <v>7</v>
      </c>
      <c r="C14" s="62" t="s">
        <v>102</v>
      </c>
      <c r="D14" s="61">
        <v>2</v>
      </c>
    </row>
    <row r="15" spans="1:5">
      <c r="B15" s="60">
        <v>8</v>
      </c>
      <c r="C15" s="62" t="s">
        <v>104</v>
      </c>
      <c r="D15" s="61">
        <v>1</v>
      </c>
    </row>
    <row r="16" spans="1:5" s="42" customFormat="1" ht="21.75" thickBot="1">
      <c r="B16" s="291" t="s">
        <v>14</v>
      </c>
      <c r="C16" s="292"/>
      <c r="D16" s="63">
        <f>SUM(D8:D15)</f>
        <v>84</v>
      </c>
      <c r="E16" s="40"/>
    </row>
    <row r="17" ht="21.75" thickTop="1"/>
  </sheetData>
  <mergeCells count="3">
    <mergeCell ref="A1:D1"/>
    <mergeCell ref="B16:C16"/>
    <mergeCell ref="B5:D5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48428"/>
  <sheetViews>
    <sheetView topLeftCell="S103" zoomScale="120" zoomScaleNormal="120" workbookViewId="0">
      <selection activeCell="AF111" sqref="AF111"/>
    </sheetView>
  </sheetViews>
  <sheetFormatPr defaultColWidth="15" defaultRowHeight="18.75"/>
  <cols>
    <col min="1" max="1" width="4" style="7" bestFit="1" customWidth="1"/>
    <col min="2" max="2" width="10" style="7" bestFit="1" customWidth="1"/>
    <col min="3" max="3" width="11.85546875" style="7" customWidth="1"/>
    <col min="4" max="4" width="26.140625" style="7" customWidth="1"/>
    <col min="5" max="5" width="29.85546875" style="7" customWidth="1"/>
    <col min="6" max="6" width="7" style="7" customWidth="1"/>
    <col min="7" max="7" width="7.85546875" style="7" customWidth="1"/>
    <col min="8" max="8" width="8" style="7" bestFit="1" customWidth="1"/>
    <col min="9" max="9" width="7" style="7" customWidth="1"/>
    <col min="10" max="10" width="7.28515625" style="7" bestFit="1" customWidth="1"/>
    <col min="11" max="13" width="7.28515625" style="7" customWidth="1"/>
    <col min="14" max="14" width="6.42578125" style="7" customWidth="1"/>
    <col min="15" max="23" width="7.7109375" style="7" customWidth="1"/>
    <col min="24" max="29" width="8.28515625" style="7" hidden="1" customWidth="1"/>
    <col min="30" max="30" width="7.42578125" style="105" customWidth="1"/>
    <col min="31" max="31" width="7.140625" style="105" customWidth="1"/>
    <col min="32" max="32" width="6.7109375" style="105" customWidth="1"/>
    <col min="33" max="33" width="5.85546875" style="109" hidden="1" customWidth="1"/>
    <col min="34" max="34" width="6.140625" style="109" hidden="1" customWidth="1"/>
    <col min="35" max="35" width="6.7109375" style="109" hidden="1" customWidth="1"/>
    <col min="36" max="36" width="6.140625" style="109" hidden="1" customWidth="1"/>
    <col min="37" max="37" width="8.5703125" style="50" hidden="1" customWidth="1"/>
    <col min="38" max="38" width="7.7109375" style="50" hidden="1" customWidth="1"/>
    <col min="39" max="39" width="7.140625" style="50" hidden="1" customWidth="1"/>
    <col min="40" max="40" width="6.42578125" style="50" hidden="1" customWidth="1"/>
    <col min="41" max="41" width="7.42578125" style="50" hidden="1" customWidth="1"/>
    <col min="42" max="48" width="7.42578125" style="120" customWidth="1"/>
    <col min="49" max="49" width="7.7109375" style="53" customWidth="1"/>
    <col min="50" max="50" width="9.140625" style="53" customWidth="1"/>
    <col min="51" max="51" width="9.42578125" style="53" customWidth="1"/>
    <col min="52" max="16384" width="15" style="7"/>
  </cols>
  <sheetData>
    <row r="1" spans="1:51" s="1" customFormat="1" ht="37.5">
      <c r="B1" s="48" t="s">
        <v>0</v>
      </c>
      <c r="C1" s="48" t="s">
        <v>85</v>
      </c>
      <c r="D1" s="48" t="s">
        <v>1</v>
      </c>
      <c r="E1" s="48" t="s">
        <v>2</v>
      </c>
      <c r="F1" s="48" t="s">
        <v>3</v>
      </c>
      <c r="G1" s="48" t="s">
        <v>4</v>
      </c>
      <c r="H1" s="48" t="s">
        <v>1</v>
      </c>
      <c r="I1" s="48" t="s">
        <v>5</v>
      </c>
      <c r="J1" s="48" t="s">
        <v>88</v>
      </c>
      <c r="K1" s="48" t="s">
        <v>98</v>
      </c>
      <c r="L1" s="48" t="s">
        <v>103</v>
      </c>
      <c r="M1" s="48" t="s">
        <v>109</v>
      </c>
      <c r="N1" s="2">
        <v>1.1000000000000001</v>
      </c>
      <c r="O1" s="2">
        <v>1.2</v>
      </c>
      <c r="P1" s="2">
        <v>1.3</v>
      </c>
      <c r="Q1" s="3">
        <v>2.1</v>
      </c>
      <c r="R1" s="3">
        <v>2.2000000000000002</v>
      </c>
      <c r="S1" s="4">
        <v>3.1</v>
      </c>
      <c r="T1" s="4">
        <v>3.2</v>
      </c>
      <c r="U1" s="4">
        <v>3.3</v>
      </c>
      <c r="V1" s="4">
        <v>3.4</v>
      </c>
      <c r="W1" s="4">
        <v>3.5</v>
      </c>
      <c r="X1" s="5">
        <v>4.0999999999999996</v>
      </c>
      <c r="Y1" s="5" t="s">
        <v>6</v>
      </c>
      <c r="Z1" s="5">
        <v>4.2</v>
      </c>
      <c r="AA1" s="5" t="s">
        <v>7</v>
      </c>
      <c r="AB1" s="6">
        <v>4.3</v>
      </c>
      <c r="AC1" s="6">
        <v>4.4000000000000004</v>
      </c>
      <c r="AD1" s="104" t="s">
        <v>6</v>
      </c>
      <c r="AE1" s="104" t="s">
        <v>48</v>
      </c>
      <c r="AF1" s="104" t="s">
        <v>49</v>
      </c>
      <c r="AG1" s="108" t="s">
        <v>7</v>
      </c>
      <c r="AH1" s="108" t="s">
        <v>50</v>
      </c>
      <c r="AI1" s="108" t="s">
        <v>51</v>
      </c>
      <c r="AJ1" s="108" t="s">
        <v>52</v>
      </c>
      <c r="AK1" s="51" t="s">
        <v>53</v>
      </c>
      <c r="AL1" s="49">
        <v>4.3</v>
      </c>
      <c r="AM1" s="49">
        <v>4.4000000000000004</v>
      </c>
      <c r="AN1" s="49">
        <v>4.5</v>
      </c>
      <c r="AO1" s="49">
        <v>4.5999999999999996</v>
      </c>
      <c r="AP1" s="119" t="s">
        <v>7</v>
      </c>
      <c r="AQ1" s="119" t="s">
        <v>50</v>
      </c>
      <c r="AR1" s="119" t="s">
        <v>51</v>
      </c>
      <c r="AS1" s="119">
        <v>4.3</v>
      </c>
      <c r="AT1" s="119">
        <v>4.4000000000000004</v>
      </c>
      <c r="AU1" s="119">
        <v>4.5</v>
      </c>
      <c r="AV1" s="119">
        <v>4.5999999999999996</v>
      </c>
      <c r="AW1" s="52">
        <v>5.0999999999999996</v>
      </c>
      <c r="AX1" s="52">
        <v>5.2</v>
      </c>
      <c r="AY1" s="52">
        <v>5.3</v>
      </c>
    </row>
    <row r="2" spans="1:51">
      <c r="A2" s="7">
        <v>1</v>
      </c>
      <c r="B2" s="7">
        <v>1</v>
      </c>
      <c r="C2" s="7" t="s">
        <v>86</v>
      </c>
      <c r="D2" s="7" t="s">
        <v>71</v>
      </c>
      <c r="E2" s="7" t="s">
        <v>63</v>
      </c>
      <c r="F2" s="7">
        <v>1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8">
        <v>5</v>
      </c>
      <c r="O2" s="8">
        <v>4</v>
      </c>
      <c r="P2" s="8">
        <v>4</v>
      </c>
      <c r="Q2" s="9">
        <v>4</v>
      </c>
      <c r="R2" s="9">
        <v>4</v>
      </c>
      <c r="S2" s="10">
        <v>5</v>
      </c>
      <c r="T2" s="10">
        <v>4</v>
      </c>
      <c r="U2" s="10">
        <v>4</v>
      </c>
      <c r="V2" s="10">
        <v>4</v>
      </c>
      <c r="W2" s="10">
        <v>5</v>
      </c>
      <c r="X2" s="11"/>
      <c r="Y2" s="11"/>
      <c r="Z2" s="11"/>
      <c r="AA2" s="11"/>
      <c r="AB2" s="12"/>
      <c r="AC2" s="12"/>
      <c r="AD2" s="105">
        <v>2</v>
      </c>
      <c r="AE2" s="105">
        <v>3</v>
      </c>
      <c r="AF2" s="105">
        <v>3</v>
      </c>
      <c r="AG2" s="109">
        <v>4</v>
      </c>
      <c r="AH2" s="109">
        <v>5</v>
      </c>
      <c r="AI2" s="109">
        <v>5</v>
      </c>
      <c r="AJ2" s="109">
        <v>5</v>
      </c>
      <c r="AK2" s="50">
        <v>5</v>
      </c>
      <c r="AL2" s="50">
        <v>5</v>
      </c>
      <c r="AM2" s="50">
        <v>4</v>
      </c>
      <c r="AN2" s="50">
        <v>4</v>
      </c>
      <c r="AO2" s="50">
        <v>5</v>
      </c>
      <c r="AP2" s="120">
        <v>3</v>
      </c>
      <c r="AQ2" s="120">
        <v>3</v>
      </c>
      <c r="AR2" s="120">
        <v>3</v>
      </c>
      <c r="AS2" s="120">
        <v>4</v>
      </c>
      <c r="AT2" s="120">
        <v>4</v>
      </c>
      <c r="AU2" s="120">
        <v>4</v>
      </c>
      <c r="AV2" s="120">
        <v>4</v>
      </c>
      <c r="AW2" s="53">
        <v>3</v>
      </c>
      <c r="AX2" s="53">
        <v>3</v>
      </c>
      <c r="AY2" s="53">
        <v>4</v>
      </c>
    </row>
    <row r="3" spans="1:51">
      <c r="A3" s="7">
        <v>2</v>
      </c>
      <c r="B3" s="7">
        <v>2</v>
      </c>
      <c r="C3" s="7" t="s">
        <v>86</v>
      </c>
      <c r="D3" s="7" t="s">
        <v>8</v>
      </c>
      <c r="E3" s="7" t="s">
        <v>63</v>
      </c>
      <c r="F3" s="7">
        <v>1</v>
      </c>
      <c r="G3" s="7">
        <v>0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8">
        <v>4</v>
      </c>
      <c r="O3" s="8">
        <v>4</v>
      </c>
      <c r="P3" s="8">
        <v>4</v>
      </c>
      <c r="Q3" s="9">
        <v>4</v>
      </c>
      <c r="R3" s="9">
        <v>4</v>
      </c>
      <c r="S3" s="10">
        <v>3</v>
      </c>
      <c r="T3" s="10">
        <v>4</v>
      </c>
      <c r="U3" s="10">
        <v>4</v>
      </c>
      <c r="V3" s="10">
        <v>4</v>
      </c>
      <c r="W3" s="10">
        <v>3</v>
      </c>
      <c r="X3" s="11"/>
      <c r="Y3" s="11"/>
      <c r="Z3" s="11"/>
      <c r="AA3" s="11"/>
      <c r="AB3" s="12"/>
      <c r="AC3" s="12"/>
      <c r="AD3" s="105">
        <v>4</v>
      </c>
      <c r="AE3" s="105">
        <v>5</v>
      </c>
      <c r="AF3" s="105">
        <v>5</v>
      </c>
      <c r="AG3" s="109">
        <v>2</v>
      </c>
      <c r="AH3" s="109">
        <v>4</v>
      </c>
      <c r="AI3" s="109">
        <v>4</v>
      </c>
      <c r="AJ3" s="109">
        <v>3</v>
      </c>
      <c r="AK3" s="50">
        <v>3</v>
      </c>
      <c r="AL3" s="50">
        <v>5</v>
      </c>
      <c r="AM3" s="50">
        <v>3</v>
      </c>
      <c r="AN3" s="50">
        <v>4</v>
      </c>
      <c r="AO3" s="50">
        <v>4</v>
      </c>
      <c r="AP3" s="120">
        <v>4</v>
      </c>
      <c r="AQ3" s="120">
        <v>4</v>
      </c>
      <c r="AR3" s="120">
        <v>4</v>
      </c>
      <c r="AS3" s="120">
        <v>4</v>
      </c>
      <c r="AT3" s="120">
        <v>4</v>
      </c>
      <c r="AU3" s="120">
        <v>4</v>
      </c>
      <c r="AV3" s="120">
        <v>4</v>
      </c>
      <c r="AW3" s="53">
        <v>4</v>
      </c>
      <c r="AX3" s="53">
        <v>4</v>
      </c>
      <c r="AY3" s="53">
        <v>4</v>
      </c>
    </row>
    <row r="4" spans="1:51" ht="37.5">
      <c r="A4" s="7">
        <v>3</v>
      </c>
      <c r="B4" s="7">
        <v>4</v>
      </c>
      <c r="C4" s="7" t="s">
        <v>86</v>
      </c>
      <c r="D4" s="7" t="s">
        <v>83</v>
      </c>
      <c r="E4" s="7" t="s">
        <v>63</v>
      </c>
      <c r="F4" s="7">
        <v>1</v>
      </c>
      <c r="G4" s="7">
        <v>0</v>
      </c>
      <c r="H4" s="7">
        <v>0</v>
      </c>
      <c r="I4" s="7">
        <v>0</v>
      </c>
      <c r="J4" s="7">
        <v>1</v>
      </c>
      <c r="K4" s="7">
        <v>0</v>
      </c>
      <c r="L4" s="7">
        <v>0</v>
      </c>
      <c r="M4" s="7">
        <v>0</v>
      </c>
      <c r="N4" s="8">
        <v>5</v>
      </c>
      <c r="O4" s="8">
        <v>4</v>
      </c>
      <c r="P4" s="8">
        <v>4</v>
      </c>
      <c r="Q4" s="9">
        <v>5</v>
      </c>
      <c r="R4" s="9">
        <v>5</v>
      </c>
      <c r="S4" s="10">
        <v>3</v>
      </c>
      <c r="T4" s="10">
        <v>3</v>
      </c>
      <c r="U4" s="10">
        <v>4</v>
      </c>
      <c r="V4" s="10">
        <v>3</v>
      </c>
      <c r="W4" s="10">
        <v>5</v>
      </c>
      <c r="X4" s="11"/>
      <c r="Y4" s="11"/>
      <c r="Z4" s="11"/>
      <c r="AA4" s="11"/>
      <c r="AB4" s="12"/>
      <c r="AC4" s="12"/>
      <c r="AD4" s="105">
        <v>3</v>
      </c>
      <c r="AE4" s="105">
        <v>3</v>
      </c>
      <c r="AF4" s="105">
        <v>3</v>
      </c>
      <c r="AG4" s="109">
        <v>5</v>
      </c>
      <c r="AH4" s="109">
        <v>4</v>
      </c>
      <c r="AI4" s="109">
        <v>4</v>
      </c>
      <c r="AJ4" s="109">
        <v>4</v>
      </c>
      <c r="AK4" s="50">
        <v>4</v>
      </c>
      <c r="AL4" s="50">
        <v>4</v>
      </c>
      <c r="AM4" s="50">
        <v>5</v>
      </c>
      <c r="AN4" s="50">
        <v>5</v>
      </c>
      <c r="AO4" s="50">
        <v>2</v>
      </c>
      <c r="AP4" s="120">
        <v>4</v>
      </c>
      <c r="AQ4" s="120">
        <v>4</v>
      </c>
      <c r="AR4" s="120">
        <v>4</v>
      </c>
      <c r="AS4" s="120">
        <v>4</v>
      </c>
      <c r="AT4" s="120">
        <v>3</v>
      </c>
      <c r="AU4" s="120">
        <v>4</v>
      </c>
      <c r="AV4" s="120">
        <v>4</v>
      </c>
      <c r="AW4" s="53">
        <v>3</v>
      </c>
      <c r="AX4" s="53">
        <v>4</v>
      </c>
      <c r="AY4" s="53">
        <v>4</v>
      </c>
    </row>
    <row r="5" spans="1:51" ht="37.5">
      <c r="A5" s="7">
        <v>4</v>
      </c>
      <c r="B5" s="7">
        <v>4</v>
      </c>
      <c r="C5" s="7" t="s">
        <v>86</v>
      </c>
      <c r="D5" s="7" t="s">
        <v>83</v>
      </c>
      <c r="E5" s="7" t="s">
        <v>91</v>
      </c>
      <c r="F5" s="7">
        <v>1</v>
      </c>
      <c r="G5" s="7">
        <v>0</v>
      </c>
      <c r="H5" s="7">
        <v>1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v>4</v>
      </c>
      <c r="O5" s="8">
        <v>4</v>
      </c>
      <c r="P5" s="8">
        <v>4</v>
      </c>
      <c r="Q5" s="9">
        <v>4</v>
      </c>
      <c r="R5" s="9">
        <v>4</v>
      </c>
      <c r="S5" s="10">
        <v>4</v>
      </c>
      <c r="T5" s="10">
        <v>4</v>
      </c>
      <c r="U5" s="10">
        <v>4</v>
      </c>
      <c r="V5" s="10">
        <v>4</v>
      </c>
      <c r="W5" s="10">
        <v>4</v>
      </c>
      <c r="X5" s="11"/>
      <c r="Y5" s="11"/>
      <c r="Z5" s="11"/>
      <c r="AA5" s="11"/>
      <c r="AB5" s="12"/>
      <c r="AC5" s="12"/>
      <c r="AD5" s="105">
        <v>4</v>
      </c>
      <c r="AE5" s="105">
        <v>4</v>
      </c>
      <c r="AF5" s="105">
        <v>4</v>
      </c>
      <c r="AG5" s="109">
        <v>3</v>
      </c>
      <c r="AH5" s="109">
        <v>4</v>
      </c>
      <c r="AI5" s="109">
        <v>5</v>
      </c>
      <c r="AJ5" s="109">
        <v>4</v>
      </c>
      <c r="AK5" s="50">
        <v>4</v>
      </c>
      <c r="AL5" s="50">
        <v>4</v>
      </c>
      <c r="AM5" s="50">
        <v>2</v>
      </c>
      <c r="AN5" s="50">
        <v>4</v>
      </c>
      <c r="AO5" s="50">
        <v>4</v>
      </c>
      <c r="AP5" s="120">
        <v>4</v>
      </c>
      <c r="AQ5" s="120">
        <v>4</v>
      </c>
      <c r="AR5" s="120">
        <v>4</v>
      </c>
      <c r="AS5" s="120">
        <v>4</v>
      </c>
      <c r="AT5" s="120">
        <v>4</v>
      </c>
      <c r="AU5" s="120">
        <v>4</v>
      </c>
      <c r="AV5" s="120">
        <v>4</v>
      </c>
      <c r="AW5" s="53">
        <v>4</v>
      </c>
      <c r="AX5" s="53">
        <v>4</v>
      </c>
      <c r="AY5" s="53">
        <v>4</v>
      </c>
    </row>
    <row r="6" spans="1:51">
      <c r="A6" s="7">
        <v>5</v>
      </c>
      <c r="B6" s="7">
        <v>1</v>
      </c>
      <c r="C6" s="7" t="s">
        <v>86</v>
      </c>
      <c r="D6" s="7" t="s">
        <v>71</v>
      </c>
      <c r="E6" s="7" t="s">
        <v>63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8">
        <v>3</v>
      </c>
      <c r="O6" s="8">
        <v>3</v>
      </c>
      <c r="P6" s="8">
        <v>3</v>
      </c>
      <c r="Q6" s="9">
        <v>3</v>
      </c>
      <c r="R6" s="9">
        <v>3</v>
      </c>
      <c r="S6" s="10">
        <v>2</v>
      </c>
      <c r="T6" s="10">
        <v>2</v>
      </c>
      <c r="U6" s="10">
        <v>3</v>
      </c>
      <c r="V6" s="10">
        <v>3</v>
      </c>
      <c r="W6" s="10">
        <v>3</v>
      </c>
      <c r="X6" s="11"/>
      <c r="Y6" s="11"/>
      <c r="Z6" s="11"/>
      <c r="AA6" s="11"/>
      <c r="AB6" s="12"/>
      <c r="AC6" s="12"/>
      <c r="AD6" s="105">
        <v>3</v>
      </c>
      <c r="AE6" s="105">
        <v>3</v>
      </c>
      <c r="AF6" s="105">
        <v>3</v>
      </c>
      <c r="AG6" s="109">
        <v>4</v>
      </c>
      <c r="AH6" s="109">
        <v>3</v>
      </c>
      <c r="AI6" s="109">
        <v>4</v>
      </c>
      <c r="AJ6" s="109">
        <v>4</v>
      </c>
      <c r="AK6" s="50">
        <v>4</v>
      </c>
      <c r="AL6" s="50">
        <v>4</v>
      </c>
      <c r="AM6" s="50">
        <v>3</v>
      </c>
      <c r="AN6" s="50">
        <v>3</v>
      </c>
      <c r="AO6" s="50">
        <v>4</v>
      </c>
      <c r="AP6" s="120">
        <v>3</v>
      </c>
      <c r="AQ6" s="120">
        <v>3</v>
      </c>
      <c r="AR6" s="120">
        <v>3</v>
      </c>
      <c r="AS6" s="120">
        <v>2</v>
      </c>
      <c r="AT6" s="120">
        <v>3</v>
      </c>
      <c r="AU6" s="120">
        <v>3</v>
      </c>
      <c r="AV6" s="120">
        <v>3</v>
      </c>
      <c r="AW6" s="53">
        <v>3</v>
      </c>
      <c r="AX6" s="53">
        <v>3</v>
      </c>
      <c r="AY6" s="53">
        <v>3</v>
      </c>
    </row>
    <row r="7" spans="1:51" ht="37.5">
      <c r="A7" s="7">
        <v>6</v>
      </c>
      <c r="B7" s="7">
        <v>1</v>
      </c>
      <c r="C7" s="7" t="s">
        <v>86</v>
      </c>
      <c r="D7" s="7" t="s">
        <v>71</v>
      </c>
      <c r="E7" s="7" t="s">
        <v>57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5</v>
      </c>
      <c r="O7" s="8">
        <v>5</v>
      </c>
      <c r="P7" s="8">
        <v>4</v>
      </c>
      <c r="Q7" s="9">
        <v>5</v>
      </c>
      <c r="R7" s="9">
        <v>5</v>
      </c>
      <c r="S7" s="10">
        <v>2</v>
      </c>
      <c r="T7" s="10">
        <v>2</v>
      </c>
      <c r="U7" s="10">
        <v>2</v>
      </c>
      <c r="V7" s="10">
        <v>4</v>
      </c>
      <c r="W7" s="10">
        <v>4</v>
      </c>
      <c r="X7" s="11"/>
      <c r="Y7" s="11"/>
      <c r="Z7" s="11"/>
      <c r="AA7" s="11"/>
      <c r="AB7" s="12"/>
      <c r="AC7" s="12"/>
      <c r="AD7" s="105">
        <v>4</v>
      </c>
      <c r="AE7" s="105">
        <v>4</v>
      </c>
      <c r="AF7" s="105">
        <v>4</v>
      </c>
      <c r="AG7" s="109">
        <v>4</v>
      </c>
      <c r="AH7" s="109">
        <v>5</v>
      </c>
      <c r="AI7" s="109">
        <v>5</v>
      </c>
      <c r="AJ7" s="109">
        <v>5</v>
      </c>
      <c r="AK7" s="50">
        <v>5</v>
      </c>
      <c r="AL7" s="50">
        <v>5</v>
      </c>
      <c r="AM7" s="50">
        <v>5</v>
      </c>
      <c r="AN7" s="50">
        <v>5</v>
      </c>
      <c r="AO7" s="50">
        <v>4</v>
      </c>
      <c r="AP7" s="120">
        <v>4</v>
      </c>
      <c r="AQ7" s="120">
        <v>4</v>
      </c>
      <c r="AR7" s="120">
        <v>4</v>
      </c>
      <c r="AS7" s="120">
        <v>4</v>
      </c>
      <c r="AT7" s="120">
        <v>4</v>
      </c>
      <c r="AU7" s="120">
        <v>4</v>
      </c>
      <c r="AV7" s="120">
        <v>4</v>
      </c>
      <c r="AW7" s="53">
        <v>2</v>
      </c>
      <c r="AX7" s="53">
        <v>3</v>
      </c>
      <c r="AY7" s="53">
        <v>3</v>
      </c>
    </row>
    <row r="8" spans="1:51">
      <c r="A8" s="7">
        <v>7</v>
      </c>
      <c r="B8" s="7">
        <v>1</v>
      </c>
      <c r="C8" s="7" t="s">
        <v>86</v>
      </c>
      <c r="D8" s="7" t="s">
        <v>71</v>
      </c>
      <c r="E8" s="7" t="s">
        <v>91</v>
      </c>
      <c r="F8" s="7">
        <v>0</v>
      </c>
      <c r="G8" s="7">
        <v>0</v>
      </c>
      <c r="H8" s="7">
        <v>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v>2</v>
      </c>
      <c r="O8" s="8">
        <v>5</v>
      </c>
      <c r="P8" s="8">
        <v>5</v>
      </c>
      <c r="Q8" s="9">
        <v>3</v>
      </c>
      <c r="R8" s="9">
        <v>1</v>
      </c>
      <c r="S8" s="10">
        <v>5</v>
      </c>
      <c r="T8" s="10">
        <v>4</v>
      </c>
      <c r="U8" s="10">
        <v>4</v>
      </c>
      <c r="V8" s="10">
        <v>4</v>
      </c>
      <c r="W8" s="10">
        <v>4</v>
      </c>
      <c r="X8" s="11"/>
      <c r="Y8" s="11"/>
      <c r="Z8" s="11"/>
      <c r="AA8" s="11"/>
      <c r="AB8" s="12"/>
      <c r="AC8" s="12"/>
      <c r="AD8" s="105">
        <v>1</v>
      </c>
      <c r="AE8" s="105">
        <v>1</v>
      </c>
      <c r="AF8" s="105">
        <v>1</v>
      </c>
      <c r="AG8" s="109">
        <v>5</v>
      </c>
      <c r="AH8" s="109">
        <v>5</v>
      </c>
      <c r="AI8" s="109">
        <v>5</v>
      </c>
      <c r="AJ8" s="109">
        <v>5</v>
      </c>
      <c r="AK8" s="50">
        <v>4</v>
      </c>
      <c r="AL8" s="50">
        <v>4</v>
      </c>
      <c r="AM8" s="50">
        <v>5</v>
      </c>
      <c r="AN8" s="50">
        <v>5</v>
      </c>
      <c r="AO8" s="50">
        <v>5</v>
      </c>
      <c r="AP8" s="120">
        <v>3</v>
      </c>
      <c r="AQ8" s="120">
        <v>3</v>
      </c>
      <c r="AR8" s="120">
        <v>3</v>
      </c>
      <c r="AS8" s="120">
        <v>4</v>
      </c>
      <c r="AT8" s="120">
        <v>3</v>
      </c>
      <c r="AU8" s="120">
        <v>4</v>
      </c>
      <c r="AV8" s="120">
        <v>4</v>
      </c>
      <c r="AW8" s="53">
        <v>1</v>
      </c>
      <c r="AX8" s="53">
        <v>2</v>
      </c>
      <c r="AY8" s="53">
        <v>2</v>
      </c>
    </row>
    <row r="9" spans="1:51">
      <c r="A9" s="7">
        <v>8</v>
      </c>
      <c r="B9" s="7">
        <v>1</v>
      </c>
      <c r="C9" s="7" t="s">
        <v>86</v>
      </c>
      <c r="D9" s="7" t="s">
        <v>71</v>
      </c>
      <c r="E9" s="7" t="s">
        <v>59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8">
        <v>4</v>
      </c>
      <c r="O9" s="8">
        <v>4</v>
      </c>
      <c r="P9" s="8">
        <v>4</v>
      </c>
      <c r="Q9" s="9">
        <v>5</v>
      </c>
      <c r="R9" s="9">
        <v>5</v>
      </c>
      <c r="S9" s="10">
        <v>5</v>
      </c>
      <c r="T9" s="10">
        <v>4</v>
      </c>
      <c r="U9" s="10">
        <v>3</v>
      </c>
      <c r="V9" s="10">
        <v>4</v>
      </c>
      <c r="W9" s="10">
        <v>4</v>
      </c>
      <c r="X9" s="11"/>
      <c r="Y9" s="11"/>
      <c r="Z9" s="11"/>
      <c r="AA9" s="11"/>
      <c r="AB9" s="12"/>
      <c r="AC9" s="12"/>
      <c r="AD9" s="105">
        <v>2</v>
      </c>
      <c r="AE9" s="105">
        <v>2</v>
      </c>
      <c r="AF9" s="105">
        <v>2</v>
      </c>
      <c r="AG9" s="109">
        <v>3</v>
      </c>
      <c r="AH9" s="109">
        <v>4</v>
      </c>
      <c r="AI9" s="109">
        <v>4</v>
      </c>
      <c r="AJ9" s="109">
        <v>4</v>
      </c>
      <c r="AK9" s="50">
        <v>4</v>
      </c>
      <c r="AL9" s="50">
        <v>4</v>
      </c>
      <c r="AM9" s="50">
        <v>4</v>
      </c>
      <c r="AN9" s="50">
        <v>4</v>
      </c>
      <c r="AO9" s="50">
        <v>4</v>
      </c>
      <c r="AP9" s="120">
        <v>3</v>
      </c>
      <c r="AQ9" s="120">
        <v>3</v>
      </c>
      <c r="AR9" s="120">
        <v>3</v>
      </c>
      <c r="AS9" s="120">
        <v>3</v>
      </c>
      <c r="AT9" s="120">
        <v>4</v>
      </c>
      <c r="AU9" s="120">
        <v>4</v>
      </c>
      <c r="AV9" s="120">
        <v>4</v>
      </c>
      <c r="AW9" s="53">
        <v>1</v>
      </c>
      <c r="AX9" s="53">
        <v>2</v>
      </c>
      <c r="AY9" s="53">
        <v>2</v>
      </c>
    </row>
    <row r="10" spans="1:51" ht="37.5">
      <c r="A10" s="7">
        <v>9</v>
      </c>
      <c r="B10" s="7">
        <v>4</v>
      </c>
      <c r="C10" s="7" t="s">
        <v>86</v>
      </c>
      <c r="D10" s="7" t="s">
        <v>83</v>
      </c>
      <c r="E10" s="7" t="s">
        <v>117</v>
      </c>
      <c r="F10" s="7">
        <v>1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8">
        <v>5</v>
      </c>
      <c r="O10" s="8">
        <v>5</v>
      </c>
      <c r="P10" s="8">
        <v>4</v>
      </c>
      <c r="Q10" s="9">
        <v>5</v>
      </c>
      <c r="R10" s="9">
        <v>5</v>
      </c>
      <c r="S10" s="10">
        <v>5</v>
      </c>
      <c r="T10" s="10">
        <v>4</v>
      </c>
      <c r="U10" s="10">
        <v>5</v>
      </c>
      <c r="V10" s="10">
        <v>5</v>
      </c>
      <c r="W10" s="10">
        <v>5</v>
      </c>
      <c r="X10" s="11"/>
      <c r="Y10" s="11"/>
      <c r="Z10" s="11"/>
      <c r="AA10" s="11"/>
      <c r="AB10" s="12"/>
      <c r="AC10" s="12"/>
      <c r="AD10" s="105">
        <v>2</v>
      </c>
      <c r="AE10" s="105">
        <v>2</v>
      </c>
      <c r="AF10" s="105">
        <v>2</v>
      </c>
      <c r="AG10" s="109">
        <v>4</v>
      </c>
      <c r="AH10" s="109">
        <v>4</v>
      </c>
      <c r="AI10" s="109">
        <v>4</v>
      </c>
      <c r="AJ10" s="109">
        <v>4</v>
      </c>
      <c r="AK10" s="50">
        <v>4</v>
      </c>
      <c r="AL10" s="50">
        <v>4</v>
      </c>
      <c r="AM10" s="50">
        <v>4</v>
      </c>
      <c r="AN10" s="50">
        <v>4</v>
      </c>
      <c r="AO10" s="50">
        <v>3</v>
      </c>
      <c r="AP10" s="120">
        <v>4</v>
      </c>
      <c r="AQ10" s="120">
        <v>4</v>
      </c>
      <c r="AR10" s="120">
        <v>4</v>
      </c>
      <c r="AS10" s="120">
        <v>4</v>
      </c>
      <c r="AT10" s="120">
        <v>4</v>
      </c>
      <c r="AU10" s="120">
        <v>4</v>
      </c>
      <c r="AV10" s="120">
        <v>4</v>
      </c>
      <c r="AW10" s="53">
        <v>3</v>
      </c>
      <c r="AX10" s="53">
        <v>4</v>
      </c>
      <c r="AY10" s="53">
        <v>4</v>
      </c>
    </row>
    <row r="11" spans="1:51">
      <c r="A11" s="7">
        <v>10</v>
      </c>
      <c r="B11" s="7">
        <v>1</v>
      </c>
      <c r="C11" s="7" t="s">
        <v>86</v>
      </c>
      <c r="D11" s="7" t="s">
        <v>71</v>
      </c>
      <c r="E11" s="7" t="s">
        <v>92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8">
        <v>5</v>
      </c>
      <c r="O11" s="8">
        <v>3</v>
      </c>
      <c r="P11" s="8">
        <v>5</v>
      </c>
      <c r="Q11" s="9">
        <v>5</v>
      </c>
      <c r="R11" s="9">
        <v>5</v>
      </c>
      <c r="S11" s="10">
        <v>5</v>
      </c>
      <c r="T11" s="10">
        <v>4</v>
      </c>
      <c r="U11" s="10">
        <v>5</v>
      </c>
      <c r="V11" s="10">
        <v>5</v>
      </c>
      <c r="W11" s="10">
        <v>5</v>
      </c>
      <c r="X11" s="11"/>
      <c r="Y11" s="11"/>
      <c r="Z11" s="11"/>
      <c r="AA11" s="11"/>
      <c r="AB11" s="12"/>
      <c r="AC11" s="12"/>
      <c r="AD11" s="105">
        <v>2</v>
      </c>
      <c r="AE11" s="105">
        <v>2</v>
      </c>
      <c r="AF11" s="105">
        <v>2</v>
      </c>
      <c r="AG11" s="109">
        <v>4</v>
      </c>
      <c r="AH11" s="109">
        <v>4</v>
      </c>
      <c r="AI11" s="109">
        <v>4</v>
      </c>
      <c r="AJ11" s="109">
        <v>4</v>
      </c>
      <c r="AK11" s="50">
        <v>4</v>
      </c>
      <c r="AL11" s="50">
        <v>4</v>
      </c>
      <c r="AM11" s="50">
        <v>4</v>
      </c>
      <c r="AN11" s="50">
        <v>4</v>
      </c>
      <c r="AO11" s="50">
        <v>4</v>
      </c>
      <c r="AP11" s="120">
        <v>3</v>
      </c>
      <c r="AQ11" s="120">
        <v>3</v>
      </c>
      <c r="AR11" s="120">
        <v>4</v>
      </c>
      <c r="AS11" s="120">
        <v>4</v>
      </c>
      <c r="AT11" s="120">
        <v>4</v>
      </c>
      <c r="AU11" s="120">
        <v>4</v>
      </c>
      <c r="AV11" s="120">
        <v>4</v>
      </c>
      <c r="AW11" s="53">
        <v>4</v>
      </c>
      <c r="AX11" s="53">
        <v>4</v>
      </c>
      <c r="AY11" s="53">
        <v>4</v>
      </c>
    </row>
    <row r="12" spans="1:51" ht="37.5">
      <c r="A12" s="7">
        <v>11</v>
      </c>
      <c r="B12" s="7">
        <v>4</v>
      </c>
      <c r="C12" s="7" t="s">
        <v>86</v>
      </c>
      <c r="D12" s="7" t="s">
        <v>83</v>
      </c>
      <c r="E12" s="7" t="s">
        <v>117</v>
      </c>
      <c r="F12" s="7">
        <v>1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8">
        <v>4</v>
      </c>
      <c r="O12" s="8">
        <v>4</v>
      </c>
      <c r="P12" s="8">
        <v>3</v>
      </c>
      <c r="Q12" s="9">
        <v>4</v>
      </c>
      <c r="R12" s="9">
        <v>4</v>
      </c>
      <c r="S12" s="10">
        <v>4</v>
      </c>
      <c r="T12" s="10">
        <v>3</v>
      </c>
      <c r="U12" s="10">
        <v>4</v>
      </c>
      <c r="V12" s="10">
        <v>4</v>
      </c>
      <c r="W12" s="10">
        <v>4</v>
      </c>
      <c r="X12" s="11"/>
      <c r="Y12" s="11"/>
      <c r="Z12" s="11"/>
      <c r="AA12" s="11"/>
      <c r="AB12" s="12"/>
      <c r="AC12" s="12"/>
      <c r="AD12" s="105">
        <v>2</v>
      </c>
      <c r="AE12" s="105">
        <v>2</v>
      </c>
      <c r="AF12" s="105">
        <v>2</v>
      </c>
      <c r="AG12" s="109">
        <v>4</v>
      </c>
      <c r="AH12" s="109">
        <v>4</v>
      </c>
      <c r="AI12" s="109">
        <v>4</v>
      </c>
      <c r="AJ12" s="109">
        <v>4</v>
      </c>
      <c r="AK12" s="50">
        <v>4</v>
      </c>
      <c r="AL12" s="50">
        <v>4</v>
      </c>
      <c r="AM12" s="50">
        <v>4</v>
      </c>
      <c r="AN12" s="50">
        <v>4</v>
      </c>
      <c r="AO12" s="50">
        <v>4</v>
      </c>
      <c r="AP12" s="120">
        <v>3</v>
      </c>
      <c r="AQ12" s="120">
        <v>4</v>
      </c>
      <c r="AR12" s="120">
        <v>4</v>
      </c>
      <c r="AS12" s="120">
        <v>4</v>
      </c>
      <c r="AT12" s="120">
        <v>4</v>
      </c>
      <c r="AU12" s="120">
        <v>4</v>
      </c>
      <c r="AV12" s="120">
        <v>4</v>
      </c>
      <c r="AW12" s="53">
        <v>3</v>
      </c>
      <c r="AX12" s="53">
        <v>3</v>
      </c>
      <c r="AY12" s="53">
        <v>4</v>
      </c>
    </row>
    <row r="13" spans="1:51">
      <c r="A13" s="7">
        <v>12</v>
      </c>
      <c r="B13" s="7">
        <v>6</v>
      </c>
      <c r="C13" s="7" t="s">
        <v>86</v>
      </c>
      <c r="D13" s="7" t="s">
        <v>65</v>
      </c>
      <c r="E13" s="7" t="s">
        <v>108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8">
        <v>5</v>
      </c>
      <c r="O13" s="8">
        <v>5</v>
      </c>
      <c r="P13" s="8">
        <v>5</v>
      </c>
      <c r="Q13" s="9">
        <v>5</v>
      </c>
      <c r="R13" s="9">
        <v>5</v>
      </c>
      <c r="S13" s="10">
        <v>4</v>
      </c>
      <c r="T13" s="10">
        <v>3</v>
      </c>
      <c r="U13" s="10">
        <v>4</v>
      </c>
      <c r="V13" s="10">
        <v>4</v>
      </c>
      <c r="W13" s="10">
        <v>4</v>
      </c>
      <c r="X13" s="11"/>
      <c r="Y13" s="11"/>
      <c r="Z13" s="11"/>
      <c r="AA13" s="11"/>
      <c r="AB13" s="12"/>
      <c r="AC13" s="12"/>
      <c r="AD13" s="105">
        <v>3</v>
      </c>
      <c r="AE13" s="105">
        <v>3</v>
      </c>
      <c r="AF13" s="105">
        <v>3</v>
      </c>
      <c r="AG13" s="109">
        <v>1</v>
      </c>
      <c r="AH13" s="109">
        <v>4</v>
      </c>
      <c r="AI13" s="109">
        <v>4</v>
      </c>
      <c r="AJ13" s="109">
        <v>4</v>
      </c>
      <c r="AK13" s="50">
        <v>4</v>
      </c>
      <c r="AL13" s="50">
        <v>5</v>
      </c>
      <c r="AM13" s="50">
        <v>5</v>
      </c>
      <c r="AN13" s="50">
        <v>4</v>
      </c>
      <c r="AO13" s="50">
        <v>5</v>
      </c>
      <c r="AP13" s="120">
        <v>4</v>
      </c>
      <c r="AQ13" s="120">
        <v>4</v>
      </c>
      <c r="AR13" s="120">
        <v>4</v>
      </c>
      <c r="AS13" s="120">
        <v>4</v>
      </c>
      <c r="AT13" s="120">
        <v>4</v>
      </c>
      <c r="AU13" s="120">
        <v>4</v>
      </c>
      <c r="AV13" s="120">
        <v>4</v>
      </c>
      <c r="AW13" s="53">
        <v>4</v>
      </c>
      <c r="AX13" s="53">
        <v>4</v>
      </c>
      <c r="AY13" s="53">
        <v>4</v>
      </c>
    </row>
    <row r="14" spans="1:51">
      <c r="A14" s="7">
        <v>13</v>
      </c>
      <c r="B14" s="7">
        <v>6</v>
      </c>
      <c r="C14" s="7" t="s">
        <v>86</v>
      </c>
      <c r="D14" s="7" t="s">
        <v>65</v>
      </c>
      <c r="E14" s="7" t="s">
        <v>108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8">
        <v>4</v>
      </c>
      <c r="O14" s="8">
        <v>4</v>
      </c>
      <c r="P14" s="8">
        <v>4</v>
      </c>
      <c r="Q14" s="9">
        <v>5</v>
      </c>
      <c r="R14" s="9">
        <v>4</v>
      </c>
      <c r="S14" s="10">
        <v>5</v>
      </c>
      <c r="T14" s="10">
        <v>3</v>
      </c>
      <c r="U14" s="10">
        <v>4</v>
      </c>
      <c r="V14" s="10">
        <v>4</v>
      </c>
      <c r="W14" s="10">
        <v>5</v>
      </c>
      <c r="X14" s="11"/>
      <c r="Y14" s="11"/>
      <c r="Z14" s="11"/>
      <c r="AA14" s="11"/>
      <c r="AB14" s="12"/>
      <c r="AC14" s="12"/>
      <c r="AD14" s="105">
        <v>2</v>
      </c>
      <c r="AE14" s="105">
        <v>3</v>
      </c>
      <c r="AF14" s="105">
        <v>3</v>
      </c>
      <c r="AG14" s="109">
        <v>2</v>
      </c>
      <c r="AH14" s="109">
        <v>4</v>
      </c>
      <c r="AI14" s="109">
        <v>4</v>
      </c>
      <c r="AJ14" s="109">
        <v>5</v>
      </c>
      <c r="AK14" s="50">
        <v>4</v>
      </c>
      <c r="AL14" s="50">
        <v>4</v>
      </c>
      <c r="AM14" s="50">
        <v>4</v>
      </c>
      <c r="AN14" s="50">
        <v>4</v>
      </c>
      <c r="AO14" s="50">
        <v>4</v>
      </c>
      <c r="AP14" s="120">
        <v>4</v>
      </c>
      <c r="AQ14" s="120">
        <v>4</v>
      </c>
      <c r="AR14" s="120">
        <v>3</v>
      </c>
      <c r="AS14" s="120">
        <v>3</v>
      </c>
      <c r="AT14" s="120">
        <v>5</v>
      </c>
      <c r="AU14" s="120">
        <v>4</v>
      </c>
      <c r="AV14" s="120">
        <v>4</v>
      </c>
      <c r="AW14" s="53">
        <v>3</v>
      </c>
      <c r="AX14" s="53">
        <v>3</v>
      </c>
      <c r="AY14" s="53">
        <v>4</v>
      </c>
    </row>
    <row r="15" spans="1:51" ht="37.5">
      <c r="A15" s="7">
        <v>14</v>
      </c>
      <c r="B15" s="7">
        <v>4</v>
      </c>
      <c r="C15" s="7" t="s">
        <v>86</v>
      </c>
      <c r="D15" s="7" t="s">
        <v>83</v>
      </c>
      <c r="E15" s="7" t="s">
        <v>91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8">
        <v>5</v>
      </c>
      <c r="O15" s="8">
        <v>5</v>
      </c>
      <c r="P15" s="8">
        <v>5</v>
      </c>
      <c r="Q15" s="9">
        <v>5</v>
      </c>
      <c r="R15" s="9">
        <v>5</v>
      </c>
      <c r="S15" s="10">
        <v>5</v>
      </c>
      <c r="T15" s="10">
        <v>5</v>
      </c>
      <c r="U15" s="10">
        <v>5</v>
      </c>
      <c r="V15" s="10">
        <v>5</v>
      </c>
      <c r="W15" s="10">
        <v>5</v>
      </c>
      <c r="X15" s="11"/>
      <c r="Y15" s="11"/>
      <c r="Z15" s="11"/>
      <c r="AA15" s="11"/>
      <c r="AB15" s="12"/>
      <c r="AC15" s="12"/>
      <c r="AD15" s="105">
        <v>2</v>
      </c>
      <c r="AE15" s="105">
        <v>2</v>
      </c>
      <c r="AF15" s="105">
        <v>2</v>
      </c>
      <c r="AG15" s="109">
        <v>3</v>
      </c>
      <c r="AH15" s="109">
        <v>4</v>
      </c>
      <c r="AI15" s="109">
        <v>4</v>
      </c>
      <c r="AJ15" s="109">
        <v>4</v>
      </c>
      <c r="AK15" s="50">
        <v>4</v>
      </c>
      <c r="AL15" s="50">
        <v>4</v>
      </c>
      <c r="AM15" s="50">
        <v>4</v>
      </c>
      <c r="AN15" s="50">
        <v>4</v>
      </c>
      <c r="AO15" s="50">
        <v>5</v>
      </c>
      <c r="AP15" s="120">
        <v>3</v>
      </c>
      <c r="AQ15" s="120">
        <v>3</v>
      </c>
      <c r="AR15" s="120">
        <v>3</v>
      </c>
      <c r="AS15" s="120">
        <v>4</v>
      </c>
      <c r="AT15" s="120">
        <v>4</v>
      </c>
      <c r="AU15" s="120">
        <v>4</v>
      </c>
      <c r="AV15" s="120">
        <v>4</v>
      </c>
      <c r="AW15" s="53">
        <v>4</v>
      </c>
      <c r="AX15" s="53">
        <v>4</v>
      </c>
      <c r="AY15" s="53">
        <v>5</v>
      </c>
    </row>
    <row r="16" spans="1:51" ht="37.5">
      <c r="A16" s="7">
        <v>15</v>
      </c>
      <c r="B16" s="7">
        <v>4</v>
      </c>
      <c r="C16" s="7" t="s">
        <v>86</v>
      </c>
      <c r="D16" s="7" t="s">
        <v>83</v>
      </c>
      <c r="E16" s="7" t="s">
        <v>91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8">
        <v>5</v>
      </c>
      <c r="O16" s="8">
        <v>5</v>
      </c>
      <c r="P16" s="8">
        <v>5</v>
      </c>
      <c r="Q16" s="9">
        <v>5</v>
      </c>
      <c r="R16" s="9">
        <v>5</v>
      </c>
      <c r="S16" s="10">
        <v>5</v>
      </c>
      <c r="T16" s="10">
        <v>5</v>
      </c>
      <c r="U16" s="10">
        <v>5</v>
      </c>
      <c r="V16" s="10">
        <v>5</v>
      </c>
      <c r="W16" s="10">
        <v>5</v>
      </c>
      <c r="X16" s="11"/>
      <c r="Y16" s="11"/>
      <c r="Z16" s="11"/>
      <c r="AA16" s="11"/>
      <c r="AB16" s="12"/>
      <c r="AC16" s="12"/>
      <c r="AD16" s="105">
        <v>1</v>
      </c>
      <c r="AE16" s="105">
        <v>1</v>
      </c>
      <c r="AF16" s="105">
        <v>1</v>
      </c>
      <c r="AP16" s="120">
        <v>4</v>
      </c>
      <c r="AQ16" s="120">
        <v>4</v>
      </c>
      <c r="AR16" s="120">
        <v>4</v>
      </c>
      <c r="AS16" s="120">
        <v>5</v>
      </c>
      <c r="AT16" s="120">
        <v>5</v>
      </c>
      <c r="AU16" s="120">
        <v>5</v>
      </c>
      <c r="AV16" s="120">
        <v>5</v>
      </c>
      <c r="AW16" s="53">
        <v>5</v>
      </c>
      <c r="AX16" s="53">
        <v>5</v>
      </c>
      <c r="AY16" s="53">
        <v>5</v>
      </c>
    </row>
    <row r="17" spans="1:51" ht="37.5">
      <c r="A17" s="7">
        <v>16</v>
      </c>
      <c r="B17" s="7">
        <v>4</v>
      </c>
      <c r="C17" s="7" t="s">
        <v>86</v>
      </c>
      <c r="D17" s="7" t="s">
        <v>83</v>
      </c>
      <c r="E17" s="7" t="s">
        <v>91</v>
      </c>
      <c r="F17" s="7">
        <v>1</v>
      </c>
      <c r="G17" s="7">
        <v>0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8">
        <v>4</v>
      </c>
      <c r="O17" s="8">
        <v>4</v>
      </c>
      <c r="P17" s="8">
        <v>4</v>
      </c>
      <c r="Q17" s="9">
        <v>5</v>
      </c>
      <c r="R17" s="9">
        <v>5</v>
      </c>
      <c r="S17" s="10">
        <v>5</v>
      </c>
      <c r="T17" s="10">
        <v>1</v>
      </c>
      <c r="U17" s="10">
        <v>4</v>
      </c>
      <c r="V17" s="10">
        <v>4</v>
      </c>
      <c r="W17" s="10">
        <v>4</v>
      </c>
      <c r="X17" s="11"/>
      <c r="Y17" s="11"/>
      <c r="Z17" s="11"/>
      <c r="AA17" s="11"/>
      <c r="AB17" s="12"/>
      <c r="AC17" s="12"/>
      <c r="AD17" s="105">
        <v>1</v>
      </c>
      <c r="AE17" s="105">
        <v>1</v>
      </c>
      <c r="AF17" s="105">
        <v>1</v>
      </c>
      <c r="AP17" s="120">
        <v>3</v>
      </c>
      <c r="AQ17" s="120">
        <v>3</v>
      </c>
      <c r="AR17" s="120">
        <v>4</v>
      </c>
      <c r="AS17" s="120">
        <v>4</v>
      </c>
      <c r="AT17" s="120">
        <v>4</v>
      </c>
      <c r="AU17" s="120">
        <v>5</v>
      </c>
      <c r="AV17" s="120">
        <v>5</v>
      </c>
      <c r="AW17" s="53">
        <v>2</v>
      </c>
      <c r="AX17" s="53">
        <v>4</v>
      </c>
      <c r="AY17" s="53">
        <v>4</v>
      </c>
    </row>
    <row r="18" spans="1:51">
      <c r="A18" s="7">
        <v>17</v>
      </c>
      <c r="B18" s="7">
        <v>6</v>
      </c>
      <c r="C18" s="7" t="s">
        <v>86</v>
      </c>
      <c r="D18" s="7" t="s">
        <v>65</v>
      </c>
      <c r="E18" s="7" t="s">
        <v>108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8">
        <v>5</v>
      </c>
      <c r="O18" s="8">
        <v>5</v>
      </c>
      <c r="P18" s="8">
        <v>5</v>
      </c>
      <c r="Q18" s="9">
        <v>5</v>
      </c>
      <c r="R18" s="9">
        <v>5</v>
      </c>
      <c r="S18" s="10">
        <v>5</v>
      </c>
      <c r="T18" s="10">
        <v>2</v>
      </c>
      <c r="U18" s="10">
        <v>5</v>
      </c>
      <c r="V18" s="10">
        <v>5</v>
      </c>
      <c r="W18" s="10">
        <v>5</v>
      </c>
      <c r="X18" s="11"/>
      <c r="Y18" s="11"/>
      <c r="Z18" s="11"/>
      <c r="AA18" s="11"/>
      <c r="AB18" s="12"/>
      <c r="AC18" s="12"/>
      <c r="AD18" s="105">
        <v>3</v>
      </c>
      <c r="AE18" s="105">
        <v>3</v>
      </c>
      <c r="AF18" s="105">
        <v>3</v>
      </c>
      <c r="AP18" s="120">
        <v>4</v>
      </c>
      <c r="AQ18" s="120">
        <v>4</v>
      </c>
      <c r="AR18" s="120">
        <v>4</v>
      </c>
      <c r="AS18" s="120">
        <v>4</v>
      </c>
      <c r="AT18" s="120">
        <v>4</v>
      </c>
      <c r="AU18" s="120">
        <v>4</v>
      </c>
      <c r="AV18" s="120">
        <v>5</v>
      </c>
      <c r="AW18" s="53">
        <v>3</v>
      </c>
      <c r="AX18" s="53">
        <v>5</v>
      </c>
      <c r="AY18" s="53">
        <v>5</v>
      </c>
    </row>
    <row r="19" spans="1:51" ht="37.5">
      <c r="A19" s="7">
        <v>18</v>
      </c>
      <c r="B19" s="7">
        <v>4</v>
      </c>
      <c r="C19" s="7" t="s">
        <v>86</v>
      </c>
      <c r="D19" s="7" t="s">
        <v>83</v>
      </c>
      <c r="E19" s="7" t="s">
        <v>61</v>
      </c>
      <c r="F19" s="7">
        <v>0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8">
        <v>5</v>
      </c>
      <c r="O19" s="8">
        <v>5</v>
      </c>
      <c r="P19" s="8">
        <v>5</v>
      </c>
      <c r="Q19" s="9">
        <v>5</v>
      </c>
      <c r="R19" s="9">
        <v>5</v>
      </c>
      <c r="S19" s="10">
        <v>5</v>
      </c>
      <c r="T19" s="10">
        <v>5</v>
      </c>
      <c r="U19" s="10">
        <v>5</v>
      </c>
      <c r="V19" s="10">
        <v>5</v>
      </c>
      <c r="W19" s="10">
        <v>5</v>
      </c>
      <c r="X19" s="11"/>
      <c r="Y19" s="11"/>
      <c r="Z19" s="11"/>
      <c r="AA19" s="11"/>
      <c r="AB19" s="12"/>
      <c r="AC19" s="12"/>
      <c r="AD19" s="105">
        <v>1</v>
      </c>
      <c r="AE19" s="105">
        <v>1</v>
      </c>
      <c r="AF19" s="105">
        <v>1</v>
      </c>
      <c r="AP19" s="120">
        <v>3</v>
      </c>
      <c r="AQ19" s="120">
        <v>4</v>
      </c>
      <c r="AR19" s="120">
        <v>3</v>
      </c>
      <c r="AS19" s="120">
        <v>5</v>
      </c>
      <c r="AT19" s="120">
        <v>5</v>
      </c>
      <c r="AU19" s="120">
        <v>3</v>
      </c>
      <c r="AV19" s="120">
        <v>5</v>
      </c>
      <c r="AW19" s="53">
        <v>3</v>
      </c>
      <c r="AX19" s="53">
        <v>5</v>
      </c>
      <c r="AY19" s="53">
        <v>5</v>
      </c>
    </row>
    <row r="20" spans="1:51">
      <c r="A20" s="7">
        <v>19</v>
      </c>
      <c r="B20" s="7">
        <v>5</v>
      </c>
      <c r="C20" s="7" t="s">
        <v>86</v>
      </c>
      <c r="D20" s="7" t="s">
        <v>72</v>
      </c>
      <c r="E20" s="7" t="s">
        <v>65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8">
        <v>5</v>
      </c>
      <c r="O20" s="8">
        <v>5</v>
      </c>
      <c r="P20" s="8">
        <v>5</v>
      </c>
      <c r="Q20" s="9">
        <v>5</v>
      </c>
      <c r="R20" s="9">
        <v>5</v>
      </c>
      <c r="S20" s="10">
        <v>4</v>
      </c>
      <c r="T20" s="10">
        <v>1</v>
      </c>
      <c r="U20" s="10">
        <v>3</v>
      </c>
      <c r="V20" s="10">
        <v>4</v>
      </c>
      <c r="W20" s="10">
        <v>4</v>
      </c>
      <c r="X20" s="11"/>
      <c r="Y20" s="11"/>
      <c r="Z20" s="11"/>
      <c r="AA20" s="11"/>
      <c r="AB20" s="12"/>
      <c r="AC20" s="12"/>
      <c r="AD20" s="105">
        <v>2</v>
      </c>
      <c r="AE20" s="105">
        <v>2</v>
      </c>
      <c r="AF20" s="105">
        <v>2</v>
      </c>
      <c r="AP20" s="120">
        <v>4</v>
      </c>
      <c r="AQ20" s="120">
        <v>4</v>
      </c>
      <c r="AR20" s="120">
        <v>4</v>
      </c>
      <c r="AS20" s="120">
        <v>5</v>
      </c>
      <c r="AT20" s="120">
        <v>5</v>
      </c>
      <c r="AU20" s="120">
        <v>4</v>
      </c>
      <c r="AV20" s="120">
        <v>5</v>
      </c>
      <c r="AW20" s="53">
        <v>3</v>
      </c>
      <c r="AX20" s="53">
        <v>4</v>
      </c>
      <c r="AY20" s="53">
        <v>3</v>
      </c>
    </row>
    <row r="21" spans="1:51" ht="37.5">
      <c r="A21" s="7">
        <v>20</v>
      </c>
      <c r="B21" s="7">
        <v>4</v>
      </c>
      <c r="C21" s="7" t="s">
        <v>86</v>
      </c>
      <c r="D21" s="7" t="s">
        <v>83</v>
      </c>
      <c r="E21" s="7" t="s">
        <v>61</v>
      </c>
      <c r="F21" s="7">
        <v>0</v>
      </c>
      <c r="G21" s="7">
        <v>0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8">
        <v>4</v>
      </c>
      <c r="O21" s="8">
        <v>4</v>
      </c>
      <c r="P21" s="8">
        <v>4</v>
      </c>
      <c r="Q21" s="9">
        <v>4</v>
      </c>
      <c r="R21" s="9">
        <v>4</v>
      </c>
      <c r="S21" s="10">
        <v>4</v>
      </c>
      <c r="T21" s="10">
        <v>4</v>
      </c>
      <c r="U21" s="10">
        <v>4</v>
      </c>
      <c r="V21" s="10">
        <v>4</v>
      </c>
      <c r="W21" s="10">
        <v>4</v>
      </c>
      <c r="X21" s="11"/>
      <c r="Y21" s="11"/>
      <c r="Z21" s="11"/>
      <c r="AA21" s="11"/>
      <c r="AB21" s="12"/>
      <c r="AC21" s="12"/>
      <c r="AD21" s="105">
        <v>3</v>
      </c>
      <c r="AE21" s="105">
        <v>3</v>
      </c>
      <c r="AF21" s="105">
        <v>3</v>
      </c>
      <c r="AP21" s="120">
        <v>4</v>
      </c>
      <c r="AQ21" s="120">
        <v>4</v>
      </c>
      <c r="AR21" s="120">
        <v>4</v>
      </c>
      <c r="AS21" s="120">
        <v>4</v>
      </c>
      <c r="AT21" s="120">
        <v>4</v>
      </c>
      <c r="AU21" s="120">
        <v>4</v>
      </c>
      <c r="AV21" s="120">
        <v>4</v>
      </c>
      <c r="AW21" s="53">
        <v>3</v>
      </c>
      <c r="AX21" s="53">
        <v>4</v>
      </c>
      <c r="AY21" s="53">
        <v>4</v>
      </c>
    </row>
    <row r="22" spans="1:51">
      <c r="A22" s="7">
        <v>21</v>
      </c>
      <c r="B22" s="7">
        <v>6</v>
      </c>
      <c r="C22" s="7" t="s">
        <v>86</v>
      </c>
      <c r="D22" s="7" t="s">
        <v>65</v>
      </c>
      <c r="E22" s="7" t="s">
        <v>108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8">
        <v>5</v>
      </c>
      <c r="O22" s="8">
        <v>5</v>
      </c>
      <c r="P22" s="8">
        <v>5</v>
      </c>
      <c r="Q22" s="9">
        <v>5</v>
      </c>
      <c r="R22" s="9">
        <v>5</v>
      </c>
      <c r="S22" s="10">
        <v>5</v>
      </c>
      <c r="T22" s="10">
        <v>4</v>
      </c>
      <c r="U22" s="10">
        <v>5</v>
      </c>
      <c r="V22" s="10">
        <v>5</v>
      </c>
      <c r="W22" s="10">
        <v>5</v>
      </c>
      <c r="X22" s="11"/>
      <c r="Y22" s="11"/>
      <c r="Z22" s="11"/>
      <c r="AA22" s="11"/>
      <c r="AB22" s="12"/>
      <c r="AC22" s="12"/>
      <c r="AD22" s="105">
        <v>3</v>
      </c>
      <c r="AE22" s="105">
        <v>3</v>
      </c>
      <c r="AF22" s="105">
        <v>3</v>
      </c>
      <c r="AP22" s="120">
        <v>4</v>
      </c>
      <c r="AQ22" s="120">
        <v>4</v>
      </c>
      <c r="AR22" s="120">
        <v>4</v>
      </c>
      <c r="AS22" s="120">
        <v>5</v>
      </c>
      <c r="AT22" s="120">
        <v>5</v>
      </c>
      <c r="AU22" s="120">
        <v>5</v>
      </c>
      <c r="AV22" s="120">
        <v>5</v>
      </c>
      <c r="AW22" s="53">
        <v>5</v>
      </c>
      <c r="AX22" s="53">
        <v>5</v>
      </c>
      <c r="AY22" s="53">
        <v>5</v>
      </c>
    </row>
    <row r="23" spans="1:51" ht="37.5">
      <c r="A23" s="7">
        <v>22</v>
      </c>
      <c r="B23" s="7">
        <v>4</v>
      </c>
      <c r="C23" s="7" t="s">
        <v>86</v>
      </c>
      <c r="D23" s="7" t="s">
        <v>83</v>
      </c>
      <c r="E23" s="7" t="s">
        <v>93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v>4</v>
      </c>
      <c r="O23" s="8">
        <v>4</v>
      </c>
      <c r="P23" s="8">
        <v>4</v>
      </c>
      <c r="Q23" s="9">
        <v>4</v>
      </c>
      <c r="R23" s="9">
        <v>4</v>
      </c>
      <c r="S23" s="10">
        <v>4</v>
      </c>
      <c r="T23" s="10">
        <v>4</v>
      </c>
      <c r="U23" s="10">
        <v>4</v>
      </c>
      <c r="V23" s="10">
        <v>4</v>
      </c>
      <c r="W23" s="10">
        <v>4</v>
      </c>
      <c r="X23" s="11"/>
      <c r="Y23" s="11"/>
      <c r="Z23" s="11"/>
      <c r="AA23" s="11"/>
      <c r="AB23" s="12"/>
      <c r="AC23" s="12"/>
      <c r="AD23" s="105">
        <v>4</v>
      </c>
      <c r="AE23" s="105">
        <v>4</v>
      </c>
      <c r="AF23" s="105">
        <v>4</v>
      </c>
      <c r="AG23" s="109">
        <v>3</v>
      </c>
      <c r="AH23" s="109">
        <v>4</v>
      </c>
      <c r="AI23" s="109">
        <v>4</v>
      </c>
      <c r="AJ23" s="109">
        <v>4</v>
      </c>
      <c r="AK23" s="50">
        <v>4</v>
      </c>
      <c r="AL23" s="50">
        <v>4</v>
      </c>
      <c r="AM23" s="50">
        <v>4</v>
      </c>
      <c r="AN23" s="50">
        <v>4</v>
      </c>
      <c r="AO23" s="50">
        <v>4</v>
      </c>
      <c r="AP23" s="120">
        <v>4</v>
      </c>
      <c r="AQ23" s="120">
        <v>4</v>
      </c>
      <c r="AR23" s="120">
        <v>4</v>
      </c>
      <c r="AS23" s="120">
        <v>4</v>
      </c>
      <c r="AT23" s="120">
        <v>4</v>
      </c>
      <c r="AU23" s="120">
        <v>4</v>
      </c>
      <c r="AV23" s="120">
        <v>4</v>
      </c>
      <c r="AW23" s="53">
        <v>4</v>
      </c>
      <c r="AX23" s="53">
        <v>4</v>
      </c>
      <c r="AY23" s="53">
        <v>4</v>
      </c>
    </row>
    <row r="24" spans="1:51" ht="37.5">
      <c r="A24" s="7">
        <v>23</v>
      </c>
      <c r="B24" s="7">
        <v>4</v>
      </c>
      <c r="C24" s="7" t="s">
        <v>86</v>
      </c>
      <c r="D24" s="7" t="s">
        <v>83</v>
      </c>
      <c r="E24" s="7" t="s">
        <v>93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8">
        <v>5</v>
      </c>
      <c r="O24" s="8">
        <v>5</v>
      </c>
      <c r="P24" s="8">
        <v>5</v>
      </c>
      <c r="Q24" s="9">
        <v>5</v>
      </c>
      <c r="R24" s="9">
        <v>5</v>
      </c>
      <c r="S24" s="10">
        <v>4</v>
      </c>
      <c r="T24" s="10">
        <v>2</v>
      </c>
      <c r="U24" s="10">
        <v>5</v>
      </c>
      <c r="V24" s="10">
        <v>4</v>
      </c>
      <c r="W24" s="10">
        <v>4</v>
      </c>
      <c r="X24" s="11"/>
      <c r="Y24" s="11"/>
      <c r="Z24" s="11"/>
      <c r="AA24" s="11"/>
      <c r="AB24" s="12"/>
      <c r="AC24" s="12"/>
      <c r="AD24" s="105">
        <v>2</v>
      </c>
      <c r="AE24" s="105">
        <v>3</v>
      </c>
      <c r="AF24" s="105">
        <v>2</v>
      </c>
      <c r="AG24" s="109">
        <v>2</v>
      </c>
      <c r="AH24" s="109">
        <v>5</v>
      </c>
      <c r="AI24" s="109">
        <v>3</v>
      </c>
      <c r="AJ24" s="109">
        <v>3</v>
      </c>
      <c r="AK24" s="50">
        <v>3</v>
      </c>
      <c r="AL24" s="50">
        <v>5</v>
      </c>
      <c r="AM24" s="50">
        <v>2</v>
      </c>
      <c r="AN24" s="50">
        <v>3</v>
      </c>
      <c r="AO24" s="50">
        <v>4</v>
      </c>
      <c r="AP24" s="120">
        <v>4</v>
      </c>
      <c r="AQ24" s="120">
        <v>3</v>
      </c>
      <c r="AR24" s="120">
        <v>4</v>
      </c>
      <c r="AS24" s="120">
        <v>4</v>
      </c>
      <c r="AT24" s="120">
        <v>4</v>
      </c>
      <c r="AU24" s="120">
        <v>4</v>
      </c>
      <c r="AV24" s="120">
        <v>4</v>
      </c>
      <c r="AW24" s="53">
        <v>3</v>
      </c>
      <c r="AX24" s="53">
        <v>4</v>
      </c>
      <c r="AY24" s="53">
        <v>3</v>
      </c>
    </row>
    <row r="25" spans="1:51" ht="37.5">
      <c r="A25" s="7">
        <v>24</v>
      </c>
      <c r="B25" s="7">
        <v>4</v>
      </c>
      <c r="C25" s="7" t="s">
        <v>86</v>
      </c>
      <c r="D25" s="7" t="s">
        <v>83</v>
      </c>
      <c r="E25" s="7" t="s">
        <v>55</v>
      </c>
      <c r="F25" s="7">
        <v>1</v>
      </c>
      <c r="G25" s="7">
        <v>1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">
        <v>5</v>
      </c>
      <c r="O25" s="8">
        <v>5</v>
      </c>
      <c r="P25" s="8">
        <v>5</v>
      </c>
      <c r="Q25" s="9">
        <v>5</v>
      </c>
      <c r="R25" s="9">
        <v>5</v>
      </c>
      <c r="S25" s="10">
        <v>5</v>
      </c>
      <c r="T25" s="10">
        <v>4</v>
      </c>
      <c r="U25" s="10">
        <v>5</v>
      </c>
      <c r="V25" s="10">
        <v>5</v>
      </c>
      <c r="W25" s="10">
        <v>5</v>
      </c>
      <c r="X25" s="11"/>
      <c r="Y25" s="11"/>
      <c r="Z25" s="11"/>
      <c r="AA25" s="11"/>
      <c r="AB25" s="12"/>
      <c r="AC25" s="12"/>
      <c r="AD25" s="105">
        <v>4</v>
      </c>
      <c r="AE25" s="105">
        <v>4</v>
      </c>
      <c r="AF25" s="105">
        <v>4</v>
      </c>
      <c r="AG25" s="109">
        <v>4</v>
      </c>
      <c r="AH25" s="109">
        <v>3</v>
      </c>
      <c r="AI25" s="109">
        <v>4</v>
      </c>
      <c r="AJ25" s="109">
        <v>4</v>
      </c>
      <c r="AK25" s="50">
        <v>4</v>
      </c>
      <c r="AL25" s="50">
        <v>4</v>
      </c>
      <c r="AM25" s="50">
        <v>4</v>
      </c>
      <c r="AN25" s="50">
        <v>4</v>
      </c>
      <c r="AO25" s="50">
        <v>4</v>
      </c>
      <c r="AP25" s="120">
        <v>4</v>
      </c>
      <c r="AQ25" s="120">
        <v>4</v>
      </c>
      <c r="AR25" s="120">
        <v>4</v>
      </c>
      <c r="AS25" s="120">
        <v>4</v>
      </c>
      <c r="AT25" s="120">
        <v>4</v>
      </c>
      <c r="AU25" s="120">
        <v>4</v>
      </c>
      <c r="AV25" s="120">
        <v>5</v>
      </c>
      <c r="AW25" s="53">
        <v>4</v>
      </c>
      <c r="AX25" s="53">
        <v>4</v>
      </c>
      <c r="AY25" s="53">
        <v>4</v>
      </c>
    </row>
    <row r="26" spans="1:51">
      <c r="A26" s="7">
        <v>25</v>
      </c>
      <c r="B26" s="7">
        <v>5</v>
      </c>
      <c r="C26" s="7" t="s">
        <v>86</v>
      </c>
      <c r="D26" s="7" t="s">
        <v>72</v>
      </c>
      <c r="E26" s="7" t="s">
        <v>65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">
        <v>5</v>
      </c>
      <c r="O26" s="8">
        <v>4</v>
      </c>
      <c r="P26" s="8">
        <v>4</v>
      </c>
      <c r="Q26" s="9">
        <v>5</v>
      </c>
      <c r="R26" s="9">
        <v>5</v>
      </c>
      <c r="S26" s="10">
        <v>5</v>
      </c>
      <c r="T26" s="10">
        <v>4</v>
      </c>
      <c r="U26" s="10">
        <v>5</v>
      </c>
      <c r="V26" s="10">
        <v>5</v>
      </c>
      <c r="W26" s="10">
        <v>5</v>
      </c>
      <c r="X26" s="11"/>
      <c r="Y26" s="11"/>
      <c r="Z26" s="11"/>
      <c r="AA26" s="11"/>
      <c r="AB26" s="12"/>
      <c r="AC26" s="12"/>
      <c r="AD26" s="105">
        <v>4</v>
      </c>
      <c r="AE26" s="105">
        <v>4</v>
      </c>
      <c r="AF26" s="105">
        <v>4</v>
      </c>
      <c r="AP26" s="120">
        <v>5</v>
      </c>
      <c r="AQ26" s="120">
        <v>5</v>
      </c>
      <c r="AR26" s="120">
        <v>5</v>
      </c>
      <c r="AS26" s="120">
        <v>4</v>
      </c>
      <c r="AT26" s="120">
        <v>4</v>
      </c>
      <c r="AU26" s="120">
        <v>4</v>
      </c>
      <c r="AV26" s="120">
        <v>4</v>
      </c>
      <c r="AW26" s="53">
        <v>3</v>
      </c>
      <c r="AX26" s="53">
        <v>5</v>
      </c>
      <c r="AY26" s="53">
        <v>5</v>
      </c>
    </row>
    <row r="27" spans="1:51">
      <c r="A27" s="7">
        <v>26</v>
      </c>
      <c r="B27" s="7">
        <v>1</v>
      </c>
      <c r="C27" s="7" t="s">
        <v>86</v>
      </c>
      <c r="D27" s="7" t="s">
        <v>71</v>
      </c>
      <c r="E27" s="7" t="s">
        <v>61</v>
      </c>
      <c r="F27" s="7">
        <v>0</v>
      </c>
      <c r="G27" s="7">
        <v>0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8">
        <v>4</v>
      </c>
      <c r="O27" s="8">
        <v>4</v>
      </c>
      <c r="P27" s="8">
        <v>4</v>
      </c>
      <c r="Q27" s="9">
        <v>4</v>
      </c>
      <c r="R27" s="9">
        <v>4</v>
      </c>
      <c r="S27" s="10">
        <v>4</v>
      </c>
      <c r="T27" s="10">
        <v>4</v>
      </c>
      <c r="U27" s="10">
        <v>4</v>
      </c>
      <c r="V27" s="10">
        <v>4</v>
      </c>
      <c r="W27" s="10">
        <v>4</v>
      </c>
      <c r="X27" s="11"/>
      <c r="Y27" s="11"/>
      <c r="Z27" s="11"/>
      <c r="AA27" s="11"/>
      <c r="AB27" s="12"/>
      <c r="AC27" s="12"/>
      <c r="AD27" s="105">
        <v>1</v>
      </c>
      <c r="AE27" s="105">
        <v>1</v>
      </c>
      <c r="AF27" s="105">
        <v>1</v>
      </c>
      <c r="AP27" s="120">
        <v>3</v>
      </c>
      <c r="AQ27" s="120">
        <v>3</v>
      </c>
      <c r="AR27" s="120">
        <v>3</v>
      </c>
      <c r="AS27" s="120">
        <v>4</v>
      </c>
      <c r="AT27" s="120">
        <v>4</v>
      </c>
      <c r="AU27" s="120">
        <v>4</v>
      </c>
      <c r="AV27" s="120">
        <v>4</v>
      </c>
      <c r="AW27" s="53">
        <v>2</v>
      </c>
      <c r="AX27" s="53">
        <v>4</v>
      </c>
      <c r="AY27" s="53">
        <v>4</v>
      </c>
    </row>
    <row r="28" spans="1:51">
      <c r="A28" s="7">
        <v>27</v>
      </c>
      <c r="B28" s="7">
        <v>1</v>
      </c>
      <c r="C28" s="7" t="s">
        <v>86</v>
      </c>
      <c r="D28" s="7" t="s">
        <v>71</v>
      </c>
      <c r="E28" s="7" t="s">
        <v>91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8">
        <v>4</v>
      </c>
      <c r="O28" s="8">
        <v>4</v>
      </c>
      <c r="P28" s="8">
        <v>4</v>
      </c>
      <c r="Q28" s="9">
        <v>4</v>
      </c>
      <c r="R28" s="9">
        <v>4</v>
      </c>
      <c r="S28" s="10">
        <v>4</v>
      </c>
      <c r="T28" s="10">
        <v>1</v>
      </c>
      <c r="U28" s="10">
        <v>3</v>
      </c>
      <c r="V28" s="10">
        <v>4</v>
      </c>
      <c r="W28" s="10">
        <v>4</v>
      </c>
      <c r="X28" s="11"/>
      <c r="Y28" s="11"/>
      <c r="Z28" s="11"/>
      <c r="AA28" s="11"/>
      <c r="AB28" s="12"/>
      <c r="AC28" s="12"/>
      <c r="AD28" s="105">
        <v>2</v>
      </c>
      <c r="AE28" s="105">
        <v>2</v>
      </c>
      <c r="AF28" s="105">
        <v>2</v>
      </c>
      <c r="AP28" s="120">
        <v>3</v>
      </c>
      <c r="AQ28" s="120">
        <v>3</v>
      </c>
      <c r="AR28" s="120">
        <v>3</v>
      </c>
      <c r="AS28" s="120">
        <v>3</v>
      </c>
      <c r="AT28" s="120">
        <v>3</v>
      </c>
      <c r="AU28" s="120">
        <v>3</v>
      </c>
      <c r="AV28" s="120">
        <v>3</v>
      </c>
      <c r="AW28" s="53">
        <v>1</v>
      </c>
      <c r="AX28" s="53">
        <v>3</v>
      </c>
      <c r="AY28" s="53">
        <v>3</v>
      </c>
    </row>
    <row r="29" spans="1:51">
      <c r="A29" s="7">
        <v>28</v>
      </c>
      <c r="B29" s="7">
        <v>1</v>
      </c>
      <c r="C29" s="7" t="s">
        <v>86</v>
      </c>
      <c r="D29" s="7" t="s">
        <v>71</v>
      </c>
      <c r="E29" s="7" t="s">
        <v>63</v>
      </c>
      <c r="F29" s="7">
        <v>1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8">
        <v>5</v>
      </c>
      <c r="O29" s="8">
        <v>5</v>
      </c>
      <c r="P29" s="8">
        <v>5</v>
      </c>
      <c r="Q29" s="9">
        <v>5</v>
      </c>
      <c r="R29" s="9">
        <v>5</v>
      </c>
      <c r="S29" s="10">
        <v>5</v>
      </c>
      <c r="T29" s="10">
        <v>5</v>
      </c>
      <c r="U29" s="10">
        <v>5</v>
      </c>
      <c r="V29" s="10">
        <v>5</v>
      </c>
      <c r="W29" s="10">
        <v>5</v>
      </c>
      <c r="X29" s="11"/>
      <c r="Y29" s="11"/>
      <c r="Z29" s="11"/>
      <c r="AA29" s="11"/>
      <c r="AB29" s="12"/>
      <c r="AC29" s="12"/>
      <c r="AD29" s="105">
        <v>5</v>
      </c>
      <c r="AE29" s="105">
        <v>5</v>
      </c>
      <c r="AF29" s="105">
        <v>5</v>
      </c>
      <c r="AP29" s="120">
        <v>5</v>
      </c>
      <c r="AQ29" s="120">
        <v>5</v>
      </c>
      <c r="AR29" s="120">
        <v>5</v>
      </c>
      <c r="AS29" s="120">
        <v>5</v>
      </c>
      <c r="AT29" s="120">
        <v>5</v>
      </c>
      <c r="AU29" s="120">
        <v>5</v>
      </c>
      <c r="AV29" s="120">
        <v>5</v>
      </c>
      <c r="AW29" s="53">
        <v>5</v>
      </c>
      <c r="AX29" s="53">
        <v>5</v>
      </c>
      <c r="AY29" s="53">
        <v>5</v>
      </c>
    </row>
    <row r="30" spans="1:51">
      <c r="A30" s="7">
        <v>29</v>
      </c>
      <c r="B30" s="7">
        <v>1</v>
      </c>
      <c r="C30" s="7" t="s">
        <v>86</v>
      </c>
      <c r="D30" s="7" t="s">
        <v>71</v>
      </c>
      <c r="E30" s="7" t="s">
        <v>55</v>
      </c>
      <c r="F30" s="7">
        <v>0</v>
      </c>
      <c r="G30" s="7">
        <v>0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8">
        <v>5</v>
      </c>
      <c r="O30" s="8">
        <v>4</v>
      </c>
      <c r="P30" s="8">
        <v>4</v>
      </c>
      <c r="Q30" s="9">
        <v>5</v>
      </c>
      <c r="R30" s="9">
        <v>5</v>
      </c>
      <c r="S30" s="10">
        <v>4</v>
      </c>
      <c r="T30" s="10">
        <v>4</v>
      </c>
      <c r="U30" s="10">
        <v>4</v>
      </c>
      <c r="V30" s="10">
        <v>4</v>
      </c>
      <c r="W30" s="10">
        <v>4</v>
      </c>
      <c r="X30" s="11"/>
      <c r="Y30" s="11"/>
      <c r="Z30" s="11"/>
      <c r="AA30" s="11"/>
      <c r="AB30" s="12"/>
      <c r="AC30" s="12"/>
      <c r="AD30" s="105">
        <v>4</v>
      </c>
      <c r="AE30" s="105">
        <v>4</v>
      </c>
      <c r="AF30" s="105">
        <v>4</v>
      </c>
      <c r="AP30" s="120">
        <v>4</v>
      </c>
      <c r="AQ30" s="120">
        <v>4</v>
      </c>
      <c r="AR30" s="120">
        <v>4</v>
      </c>
      <c r="AS30" s="120">
        <v>4</v>
      </c>
      <c r="AT30" s="120">
        <v>4</v>
      </c>
      <c r="AU30" s="120">
        <v>4</v>
      </c>
      <c r="AV30" s="120">
        <v>4</v>
      </c>
      <c r="AW30" s="53">
        <v>4</v>
      </c>
      <c r="AX30" s="53">
        <v>4</v>
      </c>
      <c r="AY30" s="53">
        <v>4</v>
      </c>
    </row>
    <row r="31" spans="1:51">
      <c r="A31" s="7">
        <v>30</v>
      </c>
      <c r="B31" s="7">
        <v>5</v>
      </c>
      <c r="C31" s="7" t="s">
        <v>86</v>
      </c>
      <c r="D31" s="7" t="s">
        <v>72</v>
      </c>
      <c r="E31" s="7" t="s">
        <v>65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8">
        <v>5</v>
      </c>
      <c r="O31" s="8">
        <v>5</v>
      </c>
      <c r="P31" s="8">
        <v>5</v>
      </c>
      <c r="Q31" s="9">
        <v>5</v>
      </c>
      <c r="R31" s="9">
        <v>5</v>
      </c>
      <c r="S31" s="10">
        <v>3</v>
      </c>
      <c r="T31" s="10">
        <v>4</v>
      </c>
      <c r="U31" s="10">
        <v>4</v>
      </c>
      <c r="V31" s="10">
        <v>5</v>
      </c>
      <c r="W31" s="10">
        <v>5</v>
      </c>
      <c r="X31" s="11"/>
      <c r="Y31" s="11"/>
      <c r="Z31" s="11"/>
      <c r="AA31" s="11"/>
      <c r="AB31" s="12"/>
      <c r="AC31" s="12"/>
      <c r="AD31" s="105">
        <v>2</v>
      </c>
      <c r="AE31" s="105">
        <v>3</v>
      </c>
      <c r="AF31" s="105">
        <v>3</v>
      </c>
      <c r="AP31" s="120">
        <v>4</v>
      </c>
      <c r="AQ31" s="120">
        <v>4</v>
      </c>
      <c r="AR31" s="120">
        <v>4</v>
      </c>
      <c r="AS31" s="120">
        <v>4</v>
      </c>
      <c r="AT31" s="120">
        <v>4</v>
      </c>
      <c r="AU31" s="120">
        <v>5</v>
      </c>
      <c r="AV31" s="120">
        <v>5</v>
      </c>
      <c r="AW31" s="53">
        <v>3</v>
      </c>
      <c r="AX31" s="53">
        <v>4</v>
      </c>
      <c r="AY31" s="53">
        <v>4</v>
      </c>
    </row>
    <row r="32" spans="1:51" ht="37.5">
      <c r="A32" s="7">
        <v>31</v>
      </c>
      <c r="B32" s="7">
        <v>4</v>
      </c>
      <c r="C32" s="7" t="s">
        <v>86</v>
      </c>
      <c r="D32" s="7" t="s">
        <v>83</v>
      </c>
      <c r="E32" s="7" t="s">
        <v>107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8">
        <v>4</v>
      </c>
      <c r="O32" s="8">
        <v>4</v>
      </c>
      <c r="P32" s="8">
        <v>4</v>
      </c>
      <c r="Q32" s="9">
        <v>5</v>
      </c>
      <c r="R32" s="9">
        <v>5</v>
      </c>
      <c r="S32" s="10">
        <v>4</v>
      </c>
      <c r="T32" s="10">
        <v>3</v>
      </c>
      <c r="U32" s="10">
        <v>4</v>
      </c>
      <c r="V32" s="10">
        <v>4</v>
      </c>
      <c r="W32" s="10">
        <v>4</v>
      </c>
      <c r="X32" s="11"/>
      <c r="Y32" s="11"/>
      <c r="Z32" s="11"/>
      <c r="AA32" s="11"/>
      <c r="AB32" s="12"/>
      <c r="AC32" s="12"/>
      <c r="AD32" s="105">
        <v>3</v>
      </c>
      <c r="AE32" s="105">
        <v>3</v>
      </c>
      <c r="AF32" s="105">
        <v>3</v>
      </c>
      <c r="AP32" s="120">
        <v>4</v>
      </c>
      <c r="AQ32" s="120">
        <v>4</v>
      </c>
      <c r="AR32" s="120">
        <v>4</v>
      </c>
      <c r="AS32" s="120">
        <v>4</v>
      </c>
      <c r="AT32" s="120">
        <v>4</v>
      </c>
      <c r="AU32" s="120">
        <v>4</v>
      </c>
      <c r="AV32" s="120">
        <v>4</v>
      </c>
      <c r="AW32" s="53">
        <v>3</v>
      </c>
      <c r="AX32" s="53">
        <v>4</v>
      </c>
      <c r="AY32" s="53">
        <v>4</v>
      </c>
    </row>
    <row r="33" spans="1:51">
      <c r="A33" s="7">
        <v>32</v>
      </c>
      <c r="B33" s="7">
        <v>1</v>
      </c>
      <c r="C33" s="7" t="s">
        <v>86</v>
      </c>
      <c r="D33" s="7" t="s">
        <v>71</v>
      </c>
      <c r="E33" s="7" t="s">
        <v>111</v>
      </c>
      <c r="F33" s="7">
        <v>0</v>
      </c>
      <c r="G33" s="7">
        <v>0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8">
        <v>4</v>
      </c>
      <c r="O33" s="8">
        <v>4</v>
      </c>
      <c r="P33" s="8">
        <v>3</v>
      </c>
      <c r="Q33" s="9">
        <v>4</v>
      </c>
      <c r="R33" s="9">
        <v>4</v>
      </c>
      <c r="S33" s="10">
        <v>4</v>
      </c>
      <c r="T33" s="10">
        <v>3</v>
      </c>
      <c r="U33" s="10">
        <v>4</v>
      </c>
      <c r="V33" s="10">
        <v>4</v>
      </c>
      <c r="W33" s="10">
        <v>4</v>
      </c>
      <c r="X33" s="11"/>
      <c r="Y33" s="11"/>
      <c r="Z33" s="11"/>
      <c r="AA33" s="11"/>
      <c r="AB33" s="12"/>
      <c r="AC33" s="12"/>
      <c r="AD33" s="105">
        <v>4</v>
      </c>
      <c r="AE33" s="105">
        <v>4</v>
      </c>
      <c r="AF33" s="105">
        <v>4</v>
      </c>
      <c r="AP33" s="120">
        <v>4</v>
      </c>
      <c r="AQ33" s="120">
        <v>4</v>
      </c>
      <c r="AR33" s="120">
        <v>4</v>
      </c>
      <c r="AS33" s="120">
        <v>4</v>
      </c>
      <c r="AT33" s="120">
        <v>4</v>
      </c>
      <c r="AU33" s="120">
        <v>4</v>
      </c>
      <c r="AV33" s="120">
        <v>4</v>
      </c>
      <c r="AW33" s="53">
        <v>4</v>
      </c>
      <c r="AX33" s="53">
        <v>4</v>
      </c>
      <c r="AY33" s="53">
        <v>4</v>
      </c>
    </row>
    <row r="34" spans="1:51">
      <c r="A34" s="7">
        <v>33</v>
      </c>
      <c r="B34" s="7">
        <v>1</v>
      </c>
      <c r="C34" s="7" t="s">
        <v>86</v>
      </c>
      <c r="D34" s="7" t="s">
        <v>71</v>
      </c>
      <c r="E34" s="7" t="s">
        <v>63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8">
        <v>4</v>
      </c>
      <c r="O34" s="8">
        <v>4</v>
      </c>
      <c r="P34" s="8">
        <v>4</v>
      </c>
      <c r="Q34" s="9">
        <v>4</v>
      </c>
      <c r="R34" s="9">
        <v>4</v>
      </c>
      <c r="S34" s="10">
        <v>4</v>
      </c>
      <c r="T34" s="10">
        <v>4</v>
      </c>
      <c r="U34" s="10">
        <v>4</v>
      </c>
      <c r="V34" s="10">
        <v>4</v>
      </c>
      <c r="W34" s="10">
        <v>4</v>
      </c>
      <c r="X34" s="11"/>
      <c r="Y34" s="11"/>
      <c r="Z34" s="11"/>
      <c r="AA34" s="11"/>
      <c r="AB34" s="12"/>
      <c r="AC34" s="12"/>
      <c r="AD34" s="105">
        <v>2</v>
      </c>
      <c r="AE34" s="105">
        <v>2</v>
      </c>
      <c r="AF34" s="105">
        <v>2</v>
      </c>
      <c r="AP34" s="120">
        <v>4</v>
      </c>
      <c r="AQ34" s="120">
        <v>4</v>
      </c>
      <c r="AR34" s="120">
        <v>4</v>
      </c>
      <c r="AS34" s="120">
        <v>4</v>
      </c>
      <c r="AT34" s="120">
        <v>4</v>
      </c>
      <c r="AU34" s="120">
        <v>4</v>
      </c>
      <c r="AV34" s="120">
        <v>4</v>
      </c>
      <c r="AW34" s="53">
        <v>3</v>
      </c>
      <c r="AX34" s="53">
        <v>4</v>
      </c>
      <c r="AY34" s="53">
        <v>4</v>
      </c>
    </row>
    <row r="35" spans="1:51">
      <c r="A35" s="7">
        <v>34</v>
      </c>
      <c r="B35" s="7">
        <v>1</v>
      </c>
      <c r="C35" s="7" t="s">
        <v>86</v>
      </c>
      <c r="D35" s="7" t="s">
        <v>71</v>
      </c>
      <c r="E35" s="7" t="s">
        <v>65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8">
        <v>5</v>
      </c>
      <c r="O35" s="8">
        <v>5</v>
      </c>
      <c r="P35" s="8">
        <v>5</v>
      </c>
      <c r="Q35" s="9">
        <v>5</v>
      </c>
      <c r="R35" s="9">
        <v>5</v>
      </c>
      <c r="S35" s="10">
        <v>3</v>
      </c>
      <c r="T35" s="10">
        <v>2</v>
      </c>
      <c r="U35" s="10">
        <v>5</v>
      </c>
      <c r="V35" s="10">
        <v>5</v>
      </c>
      <c r="W35" s="10">
        <v>4</v>
      </c>
      <c r="X35" s="11"/>
      <c r="Y35" s="11"/>
      <c r="Z35" s="11"/>
      <c r="AA35" s="11"/>
      <c r="AB35" s="12"/>
      <c r="AC35" s="12"/>
      <c r="AD35" s="105">
        <v>1</v>
      </c>
      <c r="AE35" s="105">
        <v>1</v>
      </c>
      <c r="AF35" s="105">
        <v>1</v>
      </c>
      <c r="AP35" s="120">
        <v>3</v>
      </c>
      <c r="AQ35" s="120">
        <v>4</v>
      </c>
      <c r="AR35" s="120">
        <v>2</v>
      </c>
      <c r="AS35" s="120">
        <v>3</v>
      </c>
      <c r="AT35" s="120">
        <v>2</v>
      </c>
      <c r="AU35" s="120">
        <v>4</v>
      </c>
      <c r="AV35" s="120">
        <v>4</v>
      </c>
      <c r="AW35" s="53">
        <v>2</v>
      </c>
      <c r="AX35" s="53">
        <v>4</v>
      </c>
      <c r="AY35" s="53">
        <v>3</v>
      </c>
    </row>
    <row r="36" spans="1:51">
      <c r="A36" s="7">
        <v>35</v>
      </c>
      <c r="B36" s="7">
        <v>1</v>
      </c>
      <c r="C36" s="7" t="s">
        <v>86</v>
      </c>
      <c r="D36" s="7" t="s">
        <v>71</v>
      </c>
      <c r="E36" s="7" t="s">
        <v>111</v>
      </c>
      <c r="F36" s="7">
        <v>0</v>
      </c>
      <c r="G36" s="7">
        <v>0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8">
        <v>5</v>
      </c>
      <c r="O36" s="8">
        <v>5</v>
      </c>
      <c r="P36" s="8">
        <v>5</v>
      </c>
      <c r="Q36" s="9">
        <v>5</v>
      </c>
      <c r="R36" s="9">
        <v>5</v>
      </c>
      <c r="S36" s="10">
        <v>5</v>
      </c>
      <c r="T36" s="10">
        <v>3</v>
      </c>
      <c r="U36" s="10">
        <v>4</v>
      </c>
      <c r="V36" s="10">
        <v>5</v>
      </c>
      <c r="W36" s="10">
        <v>5</v>
      </c>
      <c r="X36" s="11"/>
      <c r="Y36" s="11"/>
      <c r="Z36" s="11"/>
      <c r="AA36" s="11"/>
      <c r="AB36" s="12"/>
      <c r="AC36" s="12"/>
      <c r="AD36" s="105">
        <v>1</v>
      </c>
      <c r="AE36" s="105">
        <v>1</v>
      </c>
      <c r="AF36" s="105">
        <v>1</v>
      </c>
      <c r="AP36" s="120">
        <v>4</v>
      </c>
      <c r="AQ36" s="120">
        <v>4</v>
      </c>
      <c r="AR36" s="120">
        <v>4</v>
      </c>
      <c r="AS36" s="120">
        <v>5</v>
      </c>
      <c r="AT36" s="120">
        <v>5</v>
      </c>
      <c r="AU36" s="120">
        <v>5</v>
      </c>
      <c r="AV36" s="120">
        <v>5</v>
      </c>
      <c r="AW36" s="53">
        <v>4</v>
      </c>
      <c r="AX36" s="53">
        <v>4</v>
      </c>
      <c r="AY36" s="53">
        <v>5</v>
      </c>
    </row>
    <row r="37" spans="1:51">
      <c r="A37" s="7">
        <v>36</v>
      </c>
      <c r="B37" s="7">
        <v>1</v>
      </c>
      <c r="C37" s="7" t="s">
        <v>86</v>
      </c>
      <c r="D37" s="7" t="s">
        <v>71</v>
      </c>
      <c r="E37" s="7" t="s">
        <v>61</v>
      </c>
      <c r="F37" s="7">
        <v>1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8">
        <v>4</v>
      </c>
      <c r="O37" s="8">
        <v>4</v>
      </c>
      <c r="P37" s="8">
        <v>4</v>
      </c>
      <c r="Q37" s="9">
        <v>4</v>
      </c>
      <c r="R37" s="9">
        <v>4</v>
      </c>
      <c r="S37" s="10">
        <v>4</v>
      </c>
      <c r="T37" s="10">
        <v>4</v>
      </c>
      <c r="U37" s="10">
        <v>4</v>
      </c>
      <c r="V37" s="10">
        <v>4</v>
      </c>
      <c r="W37" s="10">
        <v>4</v>
      </c>
      <c r="X37" s="11"/>
      <c r="Y37" s="11"/>
      <c r="Z37" s="11"/>
      <c r="AA37" s="11"/>
      <c r="AB37" s="12"/>
      <c r="AC37" s="12"/>
      <c r="AD37" s="105">
        <v>2</v>
      </c>
      <c r="AE37" s="105">
        <v>2</v>
      </c>
      <c r="AF37" s="105">
        <v>2</v>
      </c>
      <c r="AP37" s="120">
        <v>4</v>
      </c>
      <c r="AQ37" s="120">
        <v>4</v>
      </c>
      <c r="AR37" s="120">
        <v>4</v>
      </c>
      <c r="AS37" s="120">
        <v>4</v>
      </c>
      <c r="AT37" s="120">
        <v>4</v>
      </c>
      <c r="AU37" s="120">
        <v>4</v>
      </c>
      <c r="AV37" s="120">
        <v>4</v>
      </c>
      <c r="AW37" s="53">
        <v>4</v>
      </c>
      <c r="AX37" s="53">
        <v>4</v>
      </c>
      <c r="AY37" s="53">
        <v>4</v>
      </c>
    </row>
    <row r="38" spans="1:51">
      <c r="A38" s="7">
        <v>37</v>
      </c>
      <c r="B38" s="7">
        <v>1</v>
      </c>
      <c r="C38" s="7" t="s">
        <v>86</v>
      </c>
      <c r="D38" s="7" t="s">
        <v>71</v>
      </c>
      <c r="E38" s="7" t="s">
        <v>91</v>
      </c>
      <c r="F38" s="7">
        <v>0</v>
      </c>
      <c r="G38" s="7">
        <v>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8">
        <v>5</v>
      </c>
      <c r="O38" s="8">
        <v>5</v>
      </c>
      <c r="P38" s="8">
        <v>5</v>
      </c>
      <c r="Q38" s="9">
        <v>4</v>
      </c>
      <c r="R38" s="9">
        <v>4</v>
      </c>
      <c r="S38" s="10">
        <v>5</v>
      </c>
      <c r="T38" s="10">
        <v>3</v>
      </c>
      <c r="U38" s="10">
        <v>3</v>
      </c>
      <c r="V38" s="10">
        <v>3</v>
      </c>
      <c r="W38" s="10">
        <v>5</v>
      </c>
      <c r="X38" s="11"/>
      <c r="Y38" s="11"/>
      <c r="Z38" s="11"/>
      <c r="AA38" s="11"/>
      <c r="AB38" s="12"/>
      <c r="AC38" s="12"/>
      <c r="AD38" s="105">
        <v>1</v>
      </c>
      <c r="AE38" s="105">
        <v>2</v>
      </c>
      <c r="AF38" s="105">
        <v>1</v>
      </c>
      <c r="AP38" s="120">
        <v>5</v>
      </c>
      <c r="AQ38" s="120">
        <v>4</v>
      </c>
      <c r="AR38" s="120">
        <v>4</v>
      </c>
      <c r="AS38" s="120">
        <v>4</v>
      </c>
      <c r="AT38" s="120">
        <v>5</v>
      </c>
      <c r="AU38" s="120">
        <v>4</v>
      </c>
      <c r="AV38" s="120">
        <v>5</v>
      </c>
      <c r="AW38" s="53">
        <v>2</v>
      </c>
      <c r="AX38" s="53">
        <v>3</v>
      </c>
      <c r="AY38" s="53">
        <v>3</v>
      </c>
    </row>
    <row r="39" spans="1:51">
      <c r="A39" s="7">
        <v>38</v>
      </c>
      <c r="B39" s="7">
        <v>1</v>
      </c>
      <c r="C39" s="7" t="s">
        <v>86</v>
      </c>
      <c r="D39" s="7" t="s">
        <v>71</v>
      </c>
      <c r="E39" s="7" t="s">
        <v>63</v>
      </c>
      <c r="F39" s="7">
        <v>1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8">
        <v>5</v>
      </c>
      <c r="O39" s="8">
        <v>5</v>
      </c>
      <c r="P39" s="8">
        <v>5</v>
      </c>
      <c r="Q39" s="9">
        <v>5</v>
      </c>
      <c r="R39" s="9">
        <v>5</v>
      </c>
      <c r="S39" s="10">
        <v>4</v>
      </c>
      <c r="T39" s="10">
        <v>4</v>
      </c>
      <c r="U39" s="10">
        <v>4</v>
      </c>
      <c r="V39" s="10">
        <v>4</v>
      </c>
      <c r="W39" s="10">
        <v>4</v>
      </c>
      <c r="X39" s="11"/>
      <c r="Y39" s="11"/>
      <c r="Z39" s="11"/>
      <c r="AA39" s="11"/>
      <c r="AB39" s="12"/>
      <c r="AC39" s="12"/>
      <c r="AD39" s="105">
        <v>5</v>
      </c>
      <c r="AE39" s="105">
        <v>5</v>
      </c>
      <c r="AF39" s="105">
        <v>5</v>
      </c>
      <c r="AP39" s="120">
        <v>5</v>
      </c>
      <c r="AQ39" s="120">
        <v>5</v>
      </c>
      <c r="AR39" s="120">
        <v>5</v>
      </c>
      <c r="AS39" s="120">
        <v>5</v>
      </c>
      <c r="AT39" s="120">
        <v>5</v>
      </c>
      <c r="AU39" s="120">
        <v>5</v>
      </c>
      <c r="AV39" s="120">
        <v>5</v>
      </c>
      <c r="AW39" s="53">
        <v>5</v>
      </c>
      <c r="AX39" s="53">
        <v>5</v>
      </c>
      <c r="AY39" s="53">
        <v>5</v>
      </c>
    </row>
    <row r="40" spans="1:51">
      <c r="A40" s="7">
        <v>39</v>
      </c>
      <c r="B40" s="7">
        <v>1</v>
      </c>
      <c r="C40" s="7" t="s">
        <v>86</v>
      </c>
      <c r="D40" s="7" t="s">
        <v>71</v>
      </c>
      <c r="E40" s="7" t="s">
        <v>91</v>
      </c>
      <c r="F40" s="7">
        <v>1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8">
        <v>4</v>
      </c>
      <c r="O40" s="8">
        <v>4</v>
      </c>
      <c r="P40" s="8">
        <v>4</v>
      </c>
      <c r="Q40" s="9">
        <v>4</v>
      </c>
      <c r="R40" s="9">
        <v>4</v>
      </c>
      <c r="S40" s="10">
        <v>4</v>
      </c>
      <c r="T40" s="10">
        <v>4</v>
      </c>
      <c r="U40" s="10">
        <v>4</v>
      </c>
      <c r="V40" s="10">
        <v>4</v>
      </c>
      <c r="W40" s="10">
        <v>4</v>
      </c>
      <c r="X40" s="11"/>
      <c r="Y40" s="11"/>
      <c r="Z40" s="11"/>
      <c r="AA40" s="11"/>
      <c r="AB40" s="12"/>
      <c r="AC40" s="12"/>
      <c r="AD40" s="105">
        <v>1</v>
      </c>
      <c r="AE40" s="105">
        <v>1</v>
      </c>
      <c r="AF40" s="105">
        <v>1</v>
      </c>
      <c r="AP40" s="120">
        <v>4</v>
      </c>
      <c r="AQ40" s="120">
        <v>4</v>
      </c>
      <c r="AR40" s="120">
        <v>4</v>
      </c>
      <c r="AS40" s="120">
        <v>4</v>
      </c>
      <c r="AT40" s="120">
        <v>4</v>
      </c>
      <c r="AU40" s="120">
        <v>4</v>
      </c>
      <c r="AV40" s="120">
        <v>4</v>
      </c>
      <c r="AW40" s="53">
        <v>3</v>
      </c>
      <c r="AX40" s="53">
        <v>4</v>
      </c>
      <c r="AY40" s="53">
        <v>4</v>
      </c>
    </row>
    <row r="41" spans="1:51">
      <c r="A41" s="7">
        <v>40</v>
      </c>
      <c r="B41" s="7">
        <v>1</v>
      </c>
      <c r="C41" s="7" t="s">
        <v>86</v>
      </c>
      <c r="D41" s="7" t="s">
        <v>71</v>
      </c>
      <c r="E41" s="7" t="s">
        <v>63</v>
      </c>
      <c r="F41" s="7">
        <v>0</v>
      </c>
      <c r="G41" s="7">
        <v>0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8">
        <v>5</v>
      </c>
      <c r="O41" s="8">
        <v>5</v>
      </c>
      <c r="P41" s="8">
        <v>5</v>
      </c>
      <c r="Q41" s="9">
        <v>5</v>
      </c>
      <c r="R41" s="9">
        <v>5</v>
      </c>
      <c r="S41" s="10">
        <v>3</v>
      </c>
      <c r="T41" s="10">
        <v>3</v>
      </c>
      <c r="U41" s="10">
        <v>4</v>
      </c>
      <c r="V41" s="10">
        <v>5</v>
      </c>
      <c r="W41" s="10">
        <v>5</v>
      </c>
      <c r="X41" s="11"/>
      <c r="Y41" s="11"/>
      <c r="Z41" s="11"/>
      <c r="AA41" s="11"/>
      <c r="AB41" s="12"/>
      <c r="AC41" s="12"/>
      <c r="AD41" s="105">
        <v>1</v>
      </c>
      <c r="AE41" s="105">
        <v>1</v>
      </c>
      <c r="AF41" s="105">
        <v>1</v>
      </c>
      <c r="AP41" s="120">
        <v>4</v>
      </c>
      <c r="AQ41" s="120">
        <v>4</v>
      </c>
      <c r="AR41" s="120">
        <v>4</v>
      </c>
      <c r="AS41" s="120">
        <v>4</v>
      </c>
      <c r="AT41" s="120">
        <v>5</v>
      </c>
      <c r="AU41" s="120">
        <v>4</v>
      </c>
      <c r="AV41" s="120">
        <v>4</v>
      </c>
      <c r="AW41" s="53">
        <v>3</v>
      </c>
      <c r="AX41" s="53">
        <v>4</v>
      </c>
      <c r="AY41" s="53">
        <v>5</v>
      </c>
    </row>
    <row r="42" spans="1:51" ht="37.5">
      <c r="A42" s="7">
        <v>41</v>
      </c>
      <c r="B42" s="7">
        <v>1</v>
      </c>
      <c r="C42" s="7" t="s">
        <v>86</v>
      </c>
      <c r="D42" s="7" t="s">
        <v>71</v>
      </c>
      <c r="E42" s="7" t="s">
        <v>57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8">
        <v>5</v>
      </c>
      <c r="O42" s="8">
        <v>3</v>
      </c>
      <c r="P42" s="8">
        <v>4</v>
      </c>
      <c r="Q42" s="9">
        <v>5</v>
      </c>
      <c r="R42" s="9">
        <v>5</v>
      </c>
      <c r="S42" s="10">
        <v>4</v>
      </c>
      <c r="T42" s="10">
        <v>4</v>
      </c>
      <c r="U42" s="10">
        <v>5</v>
      </c>
      <c r="V42" s="10">
        <v>5</v>
      </c>
      <c r="W42" s="10">
        <v>5</v>
      </c>
      <c r="X42" s="11"/>
      <c r="Y42" s="11"/>
      <c r="Z42" s="11"/>
      <c r="AA42" s="11"/>
      <c r="AB42" s="12"/>
      <c r="AC42" s="12"/>
      <c r="AD42" s="105">
        <v>1</v>
      </c>
      <c r="AE42" s="105">
        <v>1</v>
      </c>
      <c r="AF42" s="105">
        <v>1</v>
      </c>
      <c r="AP42" s="120">
        <v>3</v>
      </c>
      <c r="AQ42" s="120">
        <v>3</v>
      </c>
      <c r="AR42" s="120">
        <v>3</v>
      </c>
      <c r="AS42" s="120">
        <v>3</v>
      </c>
      <c r="AT42" s="120">
        <v>4</v>
      </c>
      <c r="AU42" s="120">
        <v>4</v>
      </c>
      <c r="AV42" s="120">
        <v>4</v>
      </c>
      <c r="AW42" s="53">
        <v>4</v>
      </c>
      <c r="AX42" s="53">
        <v>4</v>
      </c>
      <c r="AY42" s="53">
        <v>4</v>
      </c>
    </row>
    <row r="43" spans="1:51">
      <c r="A43" s="7">
        <v>42</v>
      </c>
      <c r="B43" s="7">
        <v>1</v>
      </c>
      <c r="C43" s="7" t="s">
        <v>86</v>
      </c>
      <c r="D43" s="7" t="s">
        <v>71</v>
      </c>
      <c r="E43" s="7" t="s">
        <v>63</v>
      </c>
      <c r="F43" s="7">
        <v>0</v>
      </c>
      <c r="G43" s="7">
        <v>0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8">
        <v>5</v>
      </c>
      <c r="O43" s="8">
        <v>5</v>
      </c>
      <c r="P43" s="8">
        <v>4</v>
      </c>
      <c r="Q43" s="9">
        <v>5</v>
      </c>
      <c r="R43" s="9">
        <v>5</v>
      </c>
      <c r="S43" s="10">
        <v>3</v>
      </c>
      <c r="T43" s="10">
        <v>3</v>
      </c>
      <c r="U43" s="10">
        <v>4</v>
      </c>
      <c r="V43" s="10">
        <v>5</v>
      </c>
      <c r="W43" s="10">
        <v>5</v>
      </c>
      <c r="X43" s="11"/>
      <c r="Y43" s="11"/>
      <c r="Z43" s="11"/>
      <c r="AA43" s="11"/>
      <c r="AB43" s="12"/>
      <c r="AC43" s="12"/>
      <c r="AD43" s="105">
        <v>3</v>
      </c>
      <c r="AE43" s="105">
        <v>3</v>
      </c>
      <c r="AF43" s="105">
        <v>3</v>
      </c>
      <c r="AP43" s="120">
        <v>4</v>
      </c>
      <c r="AQ43" s="120">
        <v>4</v>
      </c>
      <c r="AR43" s="120">
        <v>4</v>
      </c>
      <c r="AS43" s="120">
        <v>4</v>
      </c>
      <c r="AT43" s="120">
        <v>5</v>
      </c>
      <c r="AU43" s="120">
        <v>5</v>
      </c>
      <c r="AV43" s="120">
        <v>5</v>
      </c>
      <c r="AW43" s="53">
        <v>3</v>
      </c>
      <c r="AX43" s="53">
        <v>3</v>
      </c>
      <c r="AY43" s="53">
        <v>4</v>
      </c>
    </row>
    <row r="44" spans="1:51">
      <c r="A44" s="7">
        <v>43</v>
      </c>
      <c r="B44" s="7">
        <v>1</v>
      </c>
      <c r="C44" s="7" t="s">
        <v>86</v>
      </c>
      <c r="D44" s="7" t="s">
        <v>71</v>
      </c>
      <c r="E44" s="7" t="s">
        <v>63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8">
        <v>4</v>
      </c>
      <c r="O44" s="8">
        <v>4</v>
      </c>
      <c r="P44" s="8">
        <v>4</v>
      </c>
      <c r="Q44" s="9">
        <v>5</v>
      </c>
      <c r="R44" s="9">
        <v>5</v>
      </c>
      <c r="S44" s="10">
        <v>3</v>
      </c>
      <c r="T44" s="10">
        <v>3</v>
      </c>
      <c r="U44" s="10">
        <v>4</v>
      </c>
      <c r="V44" s="10">
        <v>4</v>
      </c>
      <c r="W44" s="10">
        <v>5</v>
      </c>
      <c r="X44" s="11"/>
      <c r="Y44" s="11"/>
      <c r="Z44" s="11"/>
      <c r="AA44" s="11"/>
      <c r="AB44" s="12"/>
      <c r="AC44" s="12"/>
      <c r="AD44" s="105">
        <v>1</v>
      </c>
      <c r="AE44" s="105">
        <v>1</v>
      </c>
      <c r="AF44" s="105">
        <v>1</v>
      </c>
      <c r="AP44" s="120">
        <v>3</v>
      </c>
      <c r="AQ44" s="120">
        <v>3</v>
      </c>
      <c r="AR44" s="120">
        <v>3</v>
      </c>
      <c r="AS44" s="120">
        <v>5</v>
      </c>
      <c r="AT44" s="120">
        <v>5</v>
      </c>
      <c r="AU44" s="120">
        <v>5</v>
      </c>
      <c r="AV44" s="120">
        <v>5</v>
      </c>
      <c r="AW44" s="53">
        <v>4</v>
      </c>
      <c r="AX44" s="53">
        <v>4</v>
      </c>
      <c r="AY44" s="53">
        <v>4</v>
      </c>
    </row>
    <row r="45" spans="1:51">
      <c r="A45" s="7">
        <v>44</v>
      </c>
      <c r="B45" s="7">
        <v>1</v>
      </c>
      <c r="C45" s="7" t="s">
        <v>86</v>
      </c>
      <c r="D45" s="7" t="s">
        <v>71</v>
      </c>
      <c r="E45" s="7" t="s">
        <v>91</v>
      </c>
      <c r="F45" s="7">
        <v>0</v>
      </c>
      <c r="G45" s="7">
        <v>0</v>
      </c>
      <c r="H45" s="7">
        <v>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8">
        <v>5</v>
      </c>
      <c r="O45" s="8">
        <v>5</v>
      </c>
      <c r="P45" s="8">
        <v>5</v>
      </c>
      <c r="Q45" s="9">
        <v>5</v>
      </c>
      <c r="R45" s="9">
        <v>5</v>
      </c>
      <c r="S45" s="10">
        <v>5</v>
      </c>
      <c r="T45" s="10">
        <v>3</v>
      </c>
      <c r="U45" s="10">
        <v>5</v>
      </c>
      <c r="V45" s="10">
        <v>4</v>
      </c>
      <c r="W45" s="10">
        <v>5</v>
      </c>
      <c r="X45" s="11"/>
      <c r="Y45" s="11"/>
      <c r="Z45" s="11"/>
      <c r="AA45" s="11"/>
      <c r="AB45" s="12"/>
      <c r="AC45" s="12"/>
      <c r="AD45" s="105">
        <v>3</v>
      </c>
      <c r="AE45" s="105">
        <v>3</v>
      </c>
      <c r="AF45" s="105">
        <v>2</v>
      </c>
      <c r="AP45" s="120">
        <v>4</v>
      </c>
      <c r="AQ45" s="120">
        <v>5</v>
      </c>
      <c r="AR45" s="120">
        <v>5</v>
      </c>
      <c r="AS45" s="120">
        <v>5</v>
      </c>
      <c r="AT45" s="120">
        <v>5</v>
      </c>
      <c r="AU45" s="120">
        <v>5</v>
      </c>
      <c r="AV45" s="120">
        <v>5</v>
      </c>
      <c r="AW45" s="53">
        <v>3</v>
      </c>
      <c r="AX45" s="53">
        <v>4</v>
      </c>
      <c r="AY45" s="53">
        <v>4</v>
      </c>
    </row>
    <row r="46" spans="1:51">
      <c r="A46" s="7">
        <v>45</v>
      </c>
      <c r="B46" s="7">
        <v>1</v>
      </c>
      <c r="C46" s="7" t="s">
        <v>86</v>
      </c>
      <c r="D46" s="7" t="s">
        <v>71</v>
      </c>
      <c r="E46" s="7" t="s">
        <v>91</v>
      </c>
      <c r="F46" s="7">
        <v>0</v>
      </c>
      <c r="G46" s="7">
        <v>0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8">
        <v>5</v>
      </c>
      <c r="O46" s="8">
        <v>4</v>
      </c>
      <c r="P46" s="8">
        <v>4</v>
      </c>
      <c r="Q46" s="9">
        <v>5</v>
      </c>
      <c r="R46" s="9">
        <v>5</v>
      </c>
      <c r="S46" s="10">
        <v>4</v>
      </c>
      <c r="T46" s="10">
        <v>3</v>
      </c>
      <c r="U46" s="10">
        <v>5</v>
      </c>
      <c r="V46" s="10">
        <v>5</v>
      </c>
      <c r="W46" s="10">
        <v>5</v>
      </c>
      <c r="X46" s="11"/>
      <c r="Y46" s="11"/>
      <c r="Z46" s="11"/>
      <c r="AA46" s="11"/>
      <c r="AB46" s="12"/>
      <c r="AC46" s="12"/>
      <c r="AD46" s="105">
        <v>2</v>
      </c>
      <c r="AE46" s="105">
        <v>2</v>
      </c>
      <c r="AF46" s="105">
        <v>1</v>
      </c>
      <c r="AP46" s="120">
        <v>3</v>
      </c>
      <c r="AQ46" s="120">
        <v>4</v>
      </c>
      <c r="AR46" s="120">
        <v>4</v>
      </c>
      <c r="AS46" s="120">
        <v>5</v>
      </c>
      <c r="AT46" s="120">
        <v>4</v>
      </c>
      <c r="AU46" s="120">
        <v>4</v>
      </c>
      <c r="AV46" s="120">
        <v>4</v>
      </c>
      <c r="AW46" s="53">
        <v>4</v>
      </c>
      <c r="AX46" s="53">
        <v>4</v>
      </c>
      <c r="AY46" s="53">
        <v>4</v>
      </c>
    </row>
    <row r="47" spans="1:51">
      <c r="A47" s="7">
        <v>46</v>
      </c>
      <c r="B47" s="7">
        <v>1</v>
      </c>
      <c r="C47" s="7" t="s">
        <v>86</v>
      </c>
      <c r="D47" s="7" t="s">
        <v>71</v>
      </c>
      <c r="E47" s="7" t="s">
        <v>63</v>
      </c>
      <c r="F47" s="7">
        <v>0</v>
      </c>
      <c r="G47" s="7">
        <v>0</v>
      </c>
      <c r="H47" s="7">
        <v>0</v>
      </c>
      <c r="I47" s="7">
        <v>1</v>
      </c>
      <c r="J47" s="7">
        <v>0</v>
      </c>
      <c r="K47" s="7">
        <v>0</v>
      </c>
      <c r="L47" s="7">
        <v>0</v>
      </c>
      <c r="M47" s="7">
        <v>0</v>
      </c>
      <c r="N47" s="8">
        <v>4</v>
      </c>
      <c r="O47" s="8">
        <v>4</v>
      </c>
      <c r="P47" s="8">
        <v>4</v>
      </c>
      <c r="Q47" s="9">
        <v>4</v>
      </c>
      <c r="R47" s="9">
        <v>4</v>
      </c>
      <c r="S47" s="10">
        <v>4</v>
      </c>
      <c r="T47" s="10">
        <v>2</v>
      </c>
      <c r="U47" s="10">
        <v>4</v>
      </c>
      <c r="V47" s="10">
        <v>4</v>
      </c>
      <c r="W47" s="10">
        <v>4</v>
      </c>
      <c r="X47" s="11"/>
      <c r="Y47" s="11"/>
      <c r="Z47" s="11"/>
      <c r="AA47" s="11"/>
      <c r="AB47" s="12"/>
      <c r="AC47" s="12"/>
      <c r="AD47" s="105">
        <v>3</v>
      </c>
      <c r="AE47" s="105">
        <v>2</v>
      </c>
      <c r="AF47" s="105">
        <v>3</v>
      </c>
      <c r="AP47" s="120">
        <v>4</v>
      </c>
      <c r="AQ47" s="120">
        <v>4</v>
      </c>
      <c r="AR47" s="120">
        <v>4</v>
      </c>
      <c r="AS47" s="120">
        <v>4</v>
      </c>
      <c r="AT47" s="120">
        <v>4</v>
      </c>
      <c r="AU47" s="120">
        <v>4</v>
      </c>
      <c r="AV47" s="120">
        <v>4</v>
      </c>
      <c r="AW47" s="53">
        <v>3</v>
      </c>
      <c r="AX47" s="53">
        <v>4</v>
      </c>
      <c r="AY47" s="53">
        <v>4</v>
      </c>
    </row>
    <row r="48" spans="1:51">
      <c r="A48" s="7">
        <v>47</v>
      </c>
      <c r="B48" s="7">
        <v>1</v>
      </c>
      <c r="C48" s="7" t="s">
        <v>86</v>
      </c>
      <c r="D48" s="7" t="s">
        <v>71</v>
      </c>
      <c r="E48" s="7" t="s">
        <v>114</v>
      </c>
      <c r="F48" s="7">
        <v>0</v>
      </c>
      <c r="G48" s="7">
        <v>0</v>
      </c>
      <c r="H48" s="7">
        <v>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8">
        <v>5</v>
      </c>
      <c r="O48" s="8">
        <v>5</v>
      </c>
      <c r="P48" s="8">
        <v>5</v>
      </c>
      <c r="Q48" s="9">
        <v>5</v>
      </c>
      <c r="R48" s="9">
        <v>5</v>
      </c>
      <c r="S48" s="10">
        <v>5</v>
      </c>
      <c r="T48" s="10">
        <v>3</v>
      </c>
      <c r="U48" s="10">
        <v>5</v>
      </c>
      <c r="V48" s="10">
        <v>5</v>
      </c>
      <c r="W48" s="10">
        <v>5</v>
      </c>
      <c r="X48" s="11"/>
      <c r="Y48" s="11"/>
      <c r="Z48" s="11"/>
      <c r="AA48" s="11"/>
      <c r="AB48" s="12"/>
      <c r="AC48" s="12"/>
      <c r="AD48" s="105">
        <v>1</v>
      </c>
      <c r="AE48" s="105">
        <v>1</v>
      </c>
      <c r="AF48" s="105">
        <v>1</v>
      </c>
      <c r="AP48" s="120">
        <v>3</v>
      </c>
      <c r="AQ48" s="120">
        <v>3</v>
      </c>
      <c r="AR48" s="120">
        <v>3</v>
      </c>
      <c r="AS48" s="120">
        <v>3</v>
      </c>
      <c r="AT48" s="120">
        <v>4</v>
      </c>
      <c r="AU48" s="120">
        <v>4</v>
      </c>
      <c r="AV48" s="120">
        <v>4</v>
      </c>
      <c r="AW48" s="53">
        <v>2</v>
      </c>
      <c r="AX48" s="53">
        <v>3</v>
      </c>
      <c r="AY48" s="53">
        <v>3</v>
      </c>
    </row>
    <row r="49" spans="1:51">
      <c r="A49" s="7">
        <v>48</v>
      </c>
      <c r="B49" s="7">
        <v>1</v>
      </c>
      <c r="C49" s="7" t="s">
        <v>86</v>
      </c>
      <c r="D49" s="7" t="s">
        <v>71</v>
      </c>
      <c r="E49" s="7" t="s">
        <v>114</v>
      </c>
      <c r="F49" s="7">
        <v>0</v>
      </c>
      <c r="G49" s="7">
        <v>0</v>
      </c>
      <c r="H49" s="7">
        <v>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8">
        <v>5</v>
      </c>
      <c r="O49" s="8">
        <v>5</v>
      </c>
      <c r="P49" s="8">
        <v>5</v>
      </c>
      <c r="Q49" s="9">
        <v>5</v>
      </c>
      <c r="R49" s="9">
        <v>5</v>
      </c>
      <c r="S49" s="10">
        <v>5</v>
      </c>
      <c r="T49" s="10">
        <v>5</v>
      </c>
      <c r="U49" s="10">
        <v>5</v>
      </c>
      <c r="V49" s="10">
        <v>5</v>
      </c>
      <c r="W49" s="10">
        <v>5</v>
      </c>
      <c r="X49" s="11"/>
      <c r="Y49" s="11"/>
      <c r="Z49" s="11"/>
      <c r="AA49" s="11"/>
      <c r="AB49" s="12"/>
      <c r="AC49" s="12"/>
      <c r="AD49" s="105">
        <v>1</v>
      </c>
      <c r="AE49" s="105">
        <v>1</v>
      </c>
      <c r="AF49" s="105">
        <v>1</v>
      </c>
      <c r="AP49" s="120">
        <v>4</v>
      </c>
      <c r="AQ49" s="120">
        <v>4</v>
      </c>
      <c r="AR49" s="120">
        <v>4</v>
      </c>
      <c r="AS49" s="120">
        <v>4</v>
      </c>
      <c r="AT49" s="120">
        <v>4</v>
      </c>
      <c r="AU49" s="120">
        <v>4</v>
      </c>
      <c r="AV49" s="120">
        <v>4</v>
      </c>
      <c r="AW49" s="53">
        <v>2</v>
      </c>
      <c r="AX49" s="53">
        <v>1</v>
      </c>
      <c r="AY49" s="53">
        <v>5</v>
      </c>
    </row>
    <row r="50" spans="1:51">
      <c r="A50" s="7">
        <v>49</v>
      </c>
      <c r="B50" s="7">
        <v>1</v>
      </c>
      <c r="C50" s="7" t="s">
        <v>86</v>
      </c>
      <c r="D50" s="7" t="s">
        <v>71</v>
      </c>
      <c r="E50" s="7" t="s">
        <v>63</v>
      </c>
      <c r="F50" s="7">
        <v>0</v>
      </c>
      <c r="G50" s="7">
        <v>0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8">
        <v>4</v>
      </c>
      <c r="O50" s="8">
        <v>4</v>
      </c>
      <c r="P50" s="8">
        <v>4</v>
      </c>
      <c r="Q50" s="9">
        <v>4</v>
      </c>
      <c r="R50" s="9">
        <v>4</v>
      </c>
      <c r="S50" s="10">
        <v>4</v>
      </c>
      <c r="T50" s="10">
        <v>4</v>
      </c>
      <c r="U50" s="10">
        <v>4</v>
      </c>
      <c r="V50" s="10">
        <v>3</v>
      </c>
      <c r="W50" s="10">
        <v>4</v>
      </c>
      <c r="X50" s="11"/>
      <c r="Y50" s="11"/>
      <c r="Z50" s="11"/>
      <c r="AA50" s="11"/>
      <c r="AB50" s="12"/>
      <c r="AC50" s="12"/>
      <c r="AD50" s="105">
        <v>2</v>
      </c>
      <c r="AE50" s="105">
        <v>3</v>
      </c>
      <c r="AF50" s="105">
        <v>2</v>
      </c>
      <c r="AP50" s="120">
        <v>4</v>
      </c>
      <c r="AQ50" s="120">
        <v>4</v>
      </c>
      <c r="AR50" s="120">
        <v>4</v>
      </c>
      <c r="AS50" s="120">
        <v>4</v>
      </c>
      <c r="AT50" s="120">
        <v>4</v>
      </c>
      <c r="AU50" s="120">
        <v>4</v>
      </c>
      <c r="AV50" s="120">
        <v>4</v>
      </c>
      <c r="AW50" s="53">
        <v>2</v>
      </c>
      <c r="AX50" s="53">
        <v>4</v>
      </c>
      <c r="AY50" s="53">
        <v>4</v>
      </c>
    </row>
    <row r="51" spans="1:51">
      <c r="A51" s="7">
        <v>50</v>
      </c>
      <c r="B51" s="7">
        <v>1</v>
      </c>
      <c r="C51" s="7" t="s">
        <v>86</v>
      </c>
      <c r="D51" s="7" t="s">
        <v>71</v>
      </c>
      <c r="E51" s="7" t="s">
        <v>64</v>
      </c>
      <c r="F51" s="7">
        <v>0</v>
      </c>
      <c r="G51" s="7">
        <v>0</v>
      </c>
      <c r="H51" s="7">
        <v>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8">
        <v>4</v>
      </c>
      <c r="O51" s="8">
        <v>4</v>
      </c>
      <c r="P51" s="8">
        <v>4</v>
      </c>
      <c r="Q51" s="9">
        <v>4</v>
      </c>
      <c r="R51" s="9">
        <v>4</v>
      </c>
      <c r="S51" s="10">
        <v>3</v>
      </c>
      <c r="T51" s="10">
        <v>2</v>
      </c>
      <c r="U51" s="10">
        <v>4</v>
      </c>
      <c r="V51" s="10">
        <v>4</v>
      </c>
      <c r="W51" s="10">
        <v>4</v>
      </c>
      <c r="X51" s="11"/>
      <c r="Y51" s="11"/>
      <c r="Z51" s="11"/>
      <c r="AA51" s="11"/>
      <c r="AB51" s="12"/>
      <c r="AC51" s="12"/>
      <c r="AD51" s="105">
        <v>2</v>
      </c>
      <c r="AE51" s="105">
        <v>3</v>
      </c>
      <c r="AF51" s="105">
        <v>2</v>
      </c>
      <c r="AP51" s="120">
        <v>3</v>
      </c>
      <c r="AQ51" s="120">
        <v>4</v>
      </c>
      <c r="AR51" s="120">
        <v>3</v>
      </c>
      <c r="AS51" s="120">
        <v>4</v>
      </c>
      <c r="AT51" s="120">
        <v>4</v>
      </c>
      <c r="AU51" s="120">
        <v>4</v>
      </c>
      <c r="AV51" s="120">
        <v>4</v>
      </c>
      <c r="AW51" s="53">
        <v>3</v>
      </c>
      <c r="AX51" s="53">
        <v>3</v>
      </c>
      <c r="AY51" s="53">
        <v>4</v>
      </c>
    </row>
    <row r="52" spans="1:51">
      <c r="A52" s="7">
        <v>51</v>
      </c>
      <c r="B52" s="7">
        <v>1</v>
      </c>
      <c r="C52" s="7" t="s">
        <v>86</v>
      </c>
      <c r="D52" s="7" t="s">
        <v>71</v>
      </c>
      <c r="E52" s="7" t="s">
        <v>64</v>
      </c>
      <c r="F52" s="7">
        <v>0</v>
      </c>
      <c r="G52" s="7">
        <v>0</v>
      </c>
      <c r="H52" s="7">
        <v>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8">
        <v>5</v>
      </c>
      <c r="O52" s="8">
        <v>5</v>
      </c>
      <c r="P52" s="8">
        <v>4</v>
      </c>
      <c r="Q52" s="9">
        <v>5</v>
      </c>
      <c r="R52" s="9">
        <v>5</v>
      </c>
      <c r="S52" s="10">
        <v>2</v>
      </c>
      <c r="T52" s="10">
        <v>2</v>
      </c>
      <c r="U52" s="10">
        <v>1</v>
      </c>
      <c r="V52" s="10">
        <v>4</v>
      </c>
      <c r="W52" s="10">
        <v>4</v>
      </c>
      <c r="X52" s="11"/>
      <c r="Y52" s="11"/>
      <c r="Z52" s="11"/>
      <c r="AA52" s="11"/>
      <c r="AB52" s="12"/>
      <c r="AC52" s="12"/>
      <c r="AD52" s="105">
        <v>2</v>
      </c>
      <c r="AE52" s="105">
        <v>2</v>
      </c>
      <c r="AF52" s="105">
        <v>2</v>
      </c>
      <c r="AP52" s="120">
        <v>3</v>
      </c>
      <c r="AQ52" s="120">
        <v>3</v>
      </c>
      <c r="AR52" s="120">
        <v>3</v>
      </c>
      <c r="AS52" s="120">
        <v>3</v>
      </c>
      <c r="AT52" s="120">
        <v>2</v>
      </c>
      <c r="AU52" s="120">
        <v>2</v>
      </c>
      <c r="AV52" s="120">
        <v>2</v>
      </c>
      <c r="AW52" s="53">
        <v>1</v>
      </c>
      <c r="AX52" s="53">
        <v>1</v>
      </c>
      <c r="AY52" s="53">
        <v>1</v>
      </c>
    </row>
    <row r="53" spans="1:51">
      <c r="A53" s="7">
        <v>52</v>
      </c>
      <c r="B53" s="7">
        <v>1</v>
      </c>
      <c r="C53" s="7" t="s">
        <v>86</v>
      </c>
      <c r="D53" s="7" t="s">
        <v>71</v>
      </c>
      <c r="E53" s="7" t="s">
        <v>91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8">
        <v>5</v>
      </c>
      <c r="O53" s="8">
        <v>5</v>
      </c>
      <c r="P53" s="8">
        <v>5</v>
      </c>
      <c r="Q53" s="9">
        <v>5</v>
      </c>
      <c r="R53" s="9">
        <v>5</v>
      </c>
      <c r="S53" s="10">
        <v>5</v>
      </c>
      <c r="T53" s="10">
        <v>4</v>
      </c>
      <c r="U53" s="10">
        <v>5</v>
      </c>
      <c r="V53" s="10">
        <v>4</v>
      </c>
      <c r="W53" s="10">
        <v>5</v>
      </c>
      <c r="X53" s="11"/>
      <c r="Y53" s="11"/>
      <c r="Z53" s="11"/>
      <c r="AA53" s="11"/>
      <c r="AB53" s="12"/>
      <c r="AC53" s="12"/>
      <c r="AD53" s="105">
        <v>2</v>
      </c>
      <c r="AE53" s="105">
        <v>2</v>
      </c>
      <c r="AF53" s="105">
        <v>3</v>
      </c>
      <c r="AP53" s="120">
        <v>4</v>
      </c>
      <c r="AQ53" s="120">
        <v>4</v>
      </c>
      <c r="AR53" s="120">
        <v>4</v>
      </c>
      <c r="AS53" s="120">
        <v>4</v>
      </c>
      <c r="AT53" s="120">
        <v>4</v>
      </c>
      <c r="AU53" s="120">
        <v>4</v>
      </c>
      <c r="AV53" s="120">
        <v>4</v>
      </c>
      <c r="AW53" s="53">
        <v>3</v>
      </c>
      <c r="AX53" s="53">
        <v>4</v>
      </c>
      <c r="AY53" s="53">
        <v>4</v>
      </c>
    </row>
    <row r="54" spans="1:51">
      <c r="A54" s="7">
        <v>53</v>
      </c>
      <c r="B54" s="7">
        <v>1</v>
      </c>
      <c r="C54" s="7" t="s">
        <v>86</v>
      </c>
      <c r="D54" s="7" t="s">
        <v>71</v>
      </c>
      <c r="E54" s="7" t="s">
        <v>91</v>
      </c>
      <c r="F54" s="7">
        <v>0</v>
      </c>
      <c r="G54" s="7">
        <v>0</v>
      </c>
      <c r="H54" s="7">
        <v>1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8">
        <v>4</v>
      </c>
      <c r="O54" s="8">
        <v>4</v>
      </c>
      <c r="P54" s="8">
        <v>4</v>
      </c>
      <c r="Q54" s="9">
        <v>4</v>
      </c>
      <c r="R54" s="9">
        <v>4</v>
      </c>
      <c r="S54" s="10">
        <v>3</v>
      </c>
      <c r="T54" s="10">
        <v>1</v>
      </c>
      <c r="U54" s="10">
        <v>4</v>
      </c>
      <c r="V54" s="10">
        <v>4</v>
      </c>
      <c r="W54" s="10">
        <v>4</v>
      </c>
      <c r="X54" s="11"/>
      <c r="Y54" s="11"/>
      <c r="Z54" s="11"/>
      <c r="AA54" s="11"/>
      <c r="AB54" s="12"/>
      <c r="AC54" s="12"/>
      <c r="AD54" s="105">
        <v>2</v>
      </c>
      <c r="AE54" s="105">
        <v>2</v>
      </c>
      <c r="AF54" s="105">
        <v>2</v>
      </c>
      <c r="AP54" s="120">
        <v>3</v>
      </c>
      <c r="AQ54" s="120">
        <v>3</v>
      </c>
      <c r="AR54" s="120">
        <v>3</v>
      </c>
      <c r="AS54" s="120">
        <v>3</v>
      </c>
      <c r="AT54" s="120">
        <v>3</v>
      </c>
      <c r="AU54" s="120">
        <v>3</v>
      </c>
      <c r="AV54" s="120">
        <v>3</v>
      </c>
      <c r="AW54" s="53">
        <v>2</v>
      </c>
      <c r="AX54" s="53">
        <v>1</v>
      </c>
      <c r="AY54" s="53">
        <v>2</v>
      </c>
    </row>
    <row r="55" spans="1:51">
      <c r="A55" s="7">
        <v>54</v>
      </c>
      <c r="B55" s="7">
        <v>1</v>
      </c>
      <c r="C55" s="7" t="s">
        <v>86</v>
      </c>
      <c r="D55" s="7" t="s">
        <v>71</v>
      </c>
      <c r="E55" s="7" t="s">
        <v>63</v>
      </c>
      <c r="F55" s="7">
        <v>0</v>
      </c>
      <c r="G55" s="7">
        <v>0</v>
      </c>
      <c r="H55" s="7">
        <v>1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8">
        <v>5</v>
      </c>
      <c r="O55" s="8">
        <v>5</v>
      </c>
      <c r="P55" s="8">
        <v>4</v>
      </c>
      <c r="Q55" s="9">
        <v>5</v>
      </c>
      <c r="R55" s="9">
        <v>5</v>
      </c>
      <c r="S55" s="10">
        <v>3</v>
      </c>
      <c r="T55" s="10">
        <v>2</v>
      </c>
      <c r="U55" s="10">
        <v>2</v>
      </c>
      <c r="V55" s="10">
        <v>4</v>
      </c>
      <c r="W55" s="10">
        <v>5</v>
      </c>
      <c r="X55" s="11"/>
      <c r="Y55" s="11"/>
      <c r="Z55" s="11"/>
      <c r="AA55" s="11"/>
      <c r="AB55" s="12"/>
      <c r="AC55" s="12"/>
      <c r="AD55" s="105">
        <v>2</v>
      </c>
      <c r="AE55" s="105">
        <v>2</v>
      </c>
      <c r="AF55" s="105">
        <v>2</v>
      </c>
      <c r="AP55" s="120">
        <v>4</v>
      </c>
      <c r="AQ55" s="120">
        <v>4</v>
      </c>
      <c r="AR55" s="120">
        <v>3</v>
      </c>
      <c r="AS55" s="120">
        <v>3</v>
      </c>
      <c r="AT55" s="120">
        <v>3</v>
      </c>
      <c r="AU55" s="120">
        <v>3</v>
      </c>
      <c r="AV55" s="120">
        <v>3</v>
      </c>
      <c r="AW55" s="53">
        <v>1</v>
      </c>
      <c r="AX55" s="53">
        <v>5</v>
      </c>
      <c r="AY55" s="53">
        <v>2</v>
      </c>
    </row>
    <row r="56" spans="1:51">
      <c r="A56" s="7">
        <v>55</v>
      </c>
      <c r="B56" s="7">
        <v>1</v>
      </c>
      <c r="C56" s="7" t="s">
        <v>86</v>
      </c>
      <c r="D56" s="7" t="s">
        <v>71</v>
      </c>
      <c r="E56" s="7" t="s">
        <v>63</v>
      </c>
      <c r="F56" s="7">
        <v>0</v>
      </c>
      <c r="G56" s="7">
        <v>0</v>
      </c>
      <c r="H56" s="7">
        <v>1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8">
        <v>5</v>
      </c>
      <c r="O56" s="8">
        <v>5</v>
      </c>
      <c r="P56" s="8">
        <v>5</v>
      </c>
      <c r="Q56" s="9">
        <v>5</v>
      </c>
      <c r="R56" s="9">
        <v>5</v>
      </c>
      <c r="S56" s="10">
        <v>4</v>
      </c>
      <c r="T56" s="10">
        <v>4</v>
      </c>
      <c r="U56" s="10">
        <v>4</v>
      </c>
      <c r="V56" s="10">
        <v>5</v>
      </c>
      <c r="W56" s="10">
        <v>5</v>
      </c>
      <c r="X56" s="11"/>
      <c r="Y56" s="11"/>
      <c r="Z56" s="11"/>
      <c r="AA56" s="11"/>
      <c r="AB56" s="12"/>
      <c r="AC56" s="12"/>
      <c r="AD56" s="105">
        <v>1</v>
      </c>
      <c r="AE56" s="105">
        <v>2</v>
      </c>
      <c r="AF56" s="105">
        <v>1</v>
      </c>
      <c r="AP56" s="120">
        <v>4</v>
      </c>
      <c r="AQ56" s="120">
        <v>4</v>
      </c>
      <c r="AR56" s="120">
        <v>5</v>
      </c>
      <c r="AS56" s="120">
        <v>4</v>
      </c>
      <c r="AT56" s="120">
        <v>4</v>
      </c>
      <c r="AU56" s="120">
        <v>4</v>
      </c>
      <c r="AV56" s="120">
        <v>4</v>
      </c>
      <c r="AW56" s="53">
        <v>3</v>
      </c>
      <c r="AX56" s="53">
        <v>4</v>
      </c>
      <c r="AY56" s="53">
        <v>4</v>
      </c>
    </row>
    <row r="57" spans="1:51">
      <c r="A57" s="7">
        <v>56</v>
      </c>
      <c r="B57" s="7">
        <v>1</v>
      </c>
      <c r="C57" s="7" t="s">
        <v>86</v>
      </c>
      <c r="D57" s="7" t="s">
        <v>71</v>
      </c>
      <c r="E57" s="7" t="s">
        <v>63</v>
      </c>
      <c r="F57" s="7">
        <v>1</v>
      </c>
      <c r="G57" s="7">
        <v>0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8">
        <v>5</v>
      </c>
      <c r="O57" s="8">
        <v>5</v>
      </c>
      <c r="P57" s="8">
        <v>5</v>
      </c>
      <c r="Q57" s="9">
        <v>5</v>
      </c>
      <c r="R57" s="9">
        <v>5</v>
      </c>
      <c r="S57" s="10">
        <v>4</v>
      </c>
      <c r="T57" s="10">
        <v>3</v>
      </c>
      <c r="U57" s="10">
        <v>3</v>
      </c>
      <c r="V57" s="10">
        <v>4</v>
      </c>
      <c r="W57" s="10">
        <v>4</v>
      </c>
      <c r="X57" s="11"/>
      <c r="Y57" s="11"/>
      <c r="Z57" s="11"/>
      <c r="AA57" s="11"/>
      <c r="AB57" s="12"/>
      <c r="AC57" s="12"/>
      <c r="AD57" s="105">
        <v>1</v>
      </c>
      <c r="AE57" s="105">
        <v>1</v>
      </c>
      <c r="AF57" s="105">
        <v>1</v>
      </c>
      <c r="AP57" s="120">
        <v>4</v>
      </c>
      <c r="AQ57" s="120">
        <v>4</v>
      </c>
      <c r="AR57" s="120">
        <v>4</v>
      </c>
      <c r="AS57" s="120">
        <v>5</v>
      </c>
      <c r="AT57" s="120">
        <v>4</v>
      </c>
      <c r="AU57" s="120">
        <v>4</v>
      </c>
      <c r="AV57" s="120">
        <v>4</v>
      </c>
      <c r="AW57" s="53">
        <v>4</v>
      </c>
      <c r="AX57" s="53">
        <v>4</v>
      </c>
      <c r="AY57" s="53">
        <v>4</v>
      </c>
    </row>
    <row r="58" spans="1:51">
      <c r="A58" s="7">
        <v>57</v>
      </c>
      <c r="B58" s="7">
        <v>1</v>
      </c>
      <c r="C58" s="7" t="s">
        <v>86</v>
      </c>
      <c r="D58" s="7" t="s">
        <v>71</v>
      </c>
      <c r="E58" s="7" t="s">
        <v>63</v>
      </c>
      <c r="F58" s="7">
        <v>1</v>
      </c>
      <c r="G58" s="7">
        <v>0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8">
        <v>4</v>
      </c>
      <c r="O58" s="8">
        <v>4</v>
      </c>
      <c r="P58" s="8">
        <v>4</v>
      </c>
      <c r="Q58" s="9">
        <v>5</v>
      </c>
      <c r="R58" s="9">
        <v>5</v>
      </c>
      <c r="S58" s="10">
        <v>4</v>
      </c>
      <c r="T58" s="10">
        <v>4</v>
      </c>
      <c r="U58" s="10">
        <v>5</v>
      </c>
      <c r="V58" s="10">
        <v>4</v>
      </c>
      <c r="W58" s="10">
        <v>4</v>
      </c>
      <c r="X58" s="11"/>
      <c r="Y58" s="11"/>
      <c r="Z58" s="11"/>
      <c r="AA58" s="11"/>
      <c r="AB58" s="12"/>
      <c r="AC58" s="12"/>
      <c r="AD58" s="105">
        <v>3</v>
      </c>
      <c r="AE58" s="105">
        <v>3</v>
      </c>
      <c r="AF58" s="105">
        <v>3</v>
      </c>
      <c r="AP58" s="120">
        <v>4</v>
      </c>
      <c r="AQ58" s="120">
        <v>4</v>
      </c>
      <c r="AR58" s="120">
        <v>4</v>
      </c>
      <c r="AS58" s="120">
        <v>4</v>
      </c>
      <c r="AT58" s="120">
        <v>4</v>
      </c>
      <c r="AU58" s="120">
        <v>4</v>
      </c>
      <c r="AV58" s="120">
        <v>4</v>
      </c>
      <c r="AW58" s="53">
        <v>4</v>
      </c>
      <c r="AX58" s="53">
        <v>4</v>
      </c>
      <c r="AY58" s="53">
        <v>4</v>
      </c>
    </row>
    <row r="59" spans="1:51">
      <c r="A59" s="7">
        <v>58</v>
      </c>
      <c r="B59" s="7">
        <v>1</v>
      </c>
      <c r="C59" s="7" t="s">
        <v>86</v>
      </c>
      <c r="D59" s="7" t="s">
        <v>71</v>
      </c>
      <c r="E59" s="7" t="s">
        <v>91</v>
      </c>
      <c r="F59" s="7">
        <v>0</v>
      </c>
      <c r="G59" s="7">
        <v>0</v>
      </c>
      <c r="H59" s="7">
        <v>1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8">
        <v>5</v>
      </c>
      <c r="O59" s="8">
        <v>4</v>
      </c>
      <c r="P59" s="8">
        <v>4</v>
      </c>
      <c r="Q59" s="9">
        <v>5</v>
      </c>
      <c r="R59" s="9">
        <v>4</v>
      </c>
      <c r="S59" s="10">
        <v>4</v>
      </c>
      <c r="T59" s="10">
        <v>4</v>
      </c>
      <c r="U59" s="10">
        <v>4</v>
      </c>
      <c r="V59" s="10">
        <v>4</v>
      </c>
      <c r="W59" s="10">
        <v>4</v>
      </c>
      <c r="X59" s="11"/>
      <c r="Y59" s="11"/>
      <c r="Z59" s="11"/>
      <c r="AA59" s="11"/>
      <c r="AB59" s="12"/>
      <c r="AC59" s="12"/>
      <c r="AD59" s="105">
        <v>3</v>
      </c>
      <c r="AE59" s="105">
        <v>3</v>
      </c>
      <c r="AF59" s="105">
        <v>3</v>
      </c>
      <c r="AP59" s="120">
        <v>4</v>
      </c>
      <c r="AQ59" s="120">
        <v>4</v>
      </c>
      <c r="AR59" s="120">
        <v>4</v>
      </c>
      <c r="AS59" s="120">
        <v>4</v>
      </c>
      <c r="AT59" s="120">
        <v>4</v>
      </c>
      <c r="AU59" s="120">
        <v>4</v>
      </c>
      <c r="AV59" s="120">
        <v>4</v>
      </c>
      <c r="AW59" s="53">
        <v>4</v>
      </c>
      <c r="AX59" s="53">
        <v>3</v>
      </c>
      <c r="AY59" s="53">
        <v>4</v>
      </c>
    </row>
    <row r="60" spans="1:51">
      <c r="A60" s="7">
        <v>59</v>
      </c>
      <c r="B60" s="7">
        <v>1</v>
      </c>
      <c r="C60" s="7" t="s">
        <v>86</v>
      </c>
      <c r="D60" s="7" t="s">
        <v>71</v>
      </c>
      <c r="E60" s="7" t="s">
        <v>91</v>
      </c>
      <c r="F60" s="7">
        <v>0</v>
      </c>
      <c r="G60" s="7">
        <v>0</v>
      </c>
      <c r="H60" s="7">
        <v>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8">
        <v>5</v>
      </c>
      <c r="O60" s="8">
        <v>5</v>
      </c>
      <c r="P60" s="8">
        <v>4</v>
      </c>
      <c r="Q60" s="9">
        <v>5</v>
      </c>
      <c r="R60" s="9">
        <v>5</v>
      </c>
      <c r="S60" s="10">
        <v>5</v>
      </c>
      <c r="T60" s="10">
        <v>3</v>
      </c>
      <c r="U60" s="10">
        <v>5</v>
      </c>
      <c r="V60" s="10">
        <v>5</v>
      </c>
      <c r="W60" s="10">
        <v>5</v>
      </c>
      <c r="X60" s="11"/>
      <c r="Y60" s="11"/>
      <c r="Z60" s="11"/>
      <c r="AA60" s="11"/>
      <c r="AB60" s="12"/>
      <c r="AC60" s="12"/>
      <c r="AD60" s="105">
        <v>1</v>
      </c>
      <c r="AE60" s="105">
        <v>1</v>
      </c>
      <c r="AF60" s="105">
        <v>1</v>
      </c>
      <c r="AP60" s="120">
        <v>4</v>
      </c>
      <c r="AQ60" s="120">
        <v>4</v>
      </c>
      <c r="AR60" s="120">
        <v>3</v>
      </c>
      <c r="AS60" s="120">
        <v>5</v>
      </c>
      <c r="AT60" s="120">
        <v>4</v>
      </c>
      <c r="AU60" s="120">
        <v>4</v>
      </c>
      <c r="AV60" s="120">
        <v>4</v>
      </c>
      <c r="AW60" s="53">
        <v>2</v>
      </c>
      <c r="AX60" s="53">
        <v>2</v>
      </c>
      <c r="AY60" s="53">
        <v>2</v>
      </c>
    </row>
    <row r="61" spans="1:51">
      <c r="A61" s="7">
        <v>60</v>
      </c>
      <c r="B61" s="7">
        <v>1</v>
      </c>
      <c r="C61" s="7" t="s">
        <v>86</v>
      </c>
      <c r="D61" s="7" t="s">
        <v>71</v>
      </c>
      <c r="E61" s="7" t="s">
        <v>61</v>
      </c>
      <c r="F61" s="7">
        <v>0</v>
      </c>
      <c r="G61" s="7">
        <v>0</v>
      </c>
      <c r="H61" s="7">
        <v>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8">
        <v>5</v>
      </c>
      <c r="O61" s="8">
        <v>5</v>
      </c>
      <c r="P61" s="8">
        <v>5</v>
      </c>
      <c r="Q61" s="9">
        <v>5</v>
      </c>
      <c r="R61" s="9">
        <v>5</v>
      </c>
      <c r="S61" s="10">
        <v>3</v>
      </c>
      <c r="T61" s="10">
        <v>1</v>
      </c>
      <c r="U61" s="10">
        <v>2</v>
      </c>
      <c r="V61" s="10">
        <v>5</v>
      </c>
      <c r="W61" s="10">
        <v>5</v>
      </c>
      <c r="X61" s="11"/>
      <c r="Y61" s="11"/>
      <c r="Z61" s="11"/>
      <c r="AA61" s="11"/>
      <c r="AB61" s="12"/>
      <c r="AC61" s="12"/>
      <c r="AD61" s="105">
        <v>1</v>
      </c>
      <c r="AE61" s="105">
        <v>1</v>
      </c>
      <c r="AF61" s="105">
        <v>1</v>
      </c>
      <c r="AP61" s="120">
        <v>3</v>
      </c>
      <c r="AQ61" s="120">
        <v>3</v>
      </c>
      <c r="AR61" s="120">
        <v>3</v>
      </c>
      <c r="AS61" s="120">
        <v>5</v>
      </c>
      <c r="AT61" s="120">
        <v>4</v>
      </c>
      <c r="AU61" s="120">
        <v>4</v>
      </c>
      <c r="AV61" s="120">
        <v>4</v>
      </c>
      <c r="AW61" s="53">
        <v>2</v>
      </c>
      <c r="AX61" s="53">
        <v>4</v>
      </c>
      <c r="AY61" s="53">
        <v>2</v>
      </c>
    </row>
    <row r="62" spans="1:51">
      <c r="A62" s="7">
        <v>61</v>
      </c>
      <c r="B62" s="7">
        <v>1</v>
      </c>
      <c r="C62" s="7" t="s">
        <v>86</v>
      </c>
      <c r="D62" s="7" t="s">
        <v>71</v>
      </c>
      <c r="E62" s="7" t="s">
        <v>107</v>
      </c>
      <c r="F62" s="7">
        <v>0</v>
      </c>
      <c r="G62" s="7">
        <v>0</v>
      </c>
      <c r="H62" s="7">
        <v>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8">
        <v>5</v>
      </c>
      <c r="O62" s="8">
        <v>5</v>
      </c>
      <c r="P62" s="8">
        <v>5</v>
      </c>
      <c r="Q62" s="9">
        <v>5</v>
      </c>
      <c r="R62" s="9">
        <v>5</v>
      </c>
      <c r="S62" s="10">
        <v>5</v>
      </c>
      <c r="T62" s="10">
        <v>3</v>
      </c>
      <c r="U62" s="10">
        <v>5</v>
      </c>
      <c r="V62" s="10">
        <v>5</v>
      </c>
      <c r="W62" s="10">
        <v>5</v>
      </c>
      <c r="X62" s="11"/>
      <c r="Y62" s="11"/>
      <c r="Z62" s="11"/>
      <c r="AA62" s="11"/>
      <c r="AB62" s="12"/>
      <c r="AC62" s="12"/>
      <c r="AD62" s="105">
        <v>3</v>
      </c>
      <c r="AE62" s="105">
        <v>3</v>
      </c>
      <c r="AF62" s="105">
        <v>3</v>
      </c>
      <c r="AP62" s="120">
        <v>4</v>
      </c>
      <c r="AQ62" s="120">
        <v>4</v>
      </c>
      <c r="AR62" s="120">
        <v>4</v>
      </c>
      <c r="AS62" s="120">
        <v>5</v>
      </c>
      <c r="AT62" s="120">
        <v>4</v>
      </c>
      <c r="AU62" s="120">
        <v>4</v>
      </c>
      <c r="AV62" s="120">
        <v>4</v>
      </c>
      <c r="AW62" s="53">
        <v>4</v>
      </c>
      <c r="AX62" s="53">
        <v>4</v>
      </c>
      <c r="AY62" s="53">
        <v>4</v>
      </c>
    </row>
    <row r="63" spans="1:51">
      <c r="A63" s="7">
        <v>62</v>
      </c>
      <c r="B63" s="7">
        <v>2</v>
      </c>
      <c r="C63" s="7" t="s">
        <v>86</v>
      </c>
      <c r="D63" s="7" t="s">
        <v>8</v>
      </c>
      <c r="E63" s="7" t="s">
        <v>63</v>
      </c>
      <c r="F63" s="7">
        <v>1</v>
      </c>
      <c r="G63" s="7">
        <v>0</v>
      </c>
      <c r="H63" s="7">
        <v>1</v>
      </c>
      <c r="I63" s="7">
        <v>1</v>
      </c>
      <c r="J63" s="7">
        <v>0</v>
      </c>
      <c r="K63" s="7">
        <v>0</v>
      </c>
      <c r="L63" s="7">
        <v>0</v>
      </c>
      <c r="M63" s="7">
        <v>0</v>
      </c>
      <c r="N63" s="8">
        <v>5</v>
      </c>
      <c r="O63" s="8">
        <v>4</v>
      </c>
      <c r="P63" s="8">
        <v>3</v>
      </c>
      <c r="Q63" s="9">
        <v>4</v>
      </c>
      <c r="R63" s="9">
        <v>4</v>
      </c>
      <c r="S63" s="10">
        <v>4</v>
      </c>
      <c r="T63" s="10">
        <v>1</v>
      </c>
      <c r="U63" s="10">
        <v>3</v>
      </c>
      <c r="V63" s="10">
        <v>5</v>
      </c>
      <c r="W63" s="10">
        <v>1</v>
      </c>
      <c r="X63" s="11"/>
      <c r="Y63" s="11"/>
      <c r="Z63" s="11"/>
      <c r="AA63" s="11"/>
      <c r="AB63" s="12"/>
      <c r="AC63" s="12"/>
      <c r="AD63" s="105">
        <v>3</v>
      </c>
      <c r="AE63" s="105">
        <v>3</v>
      </c>
      <c r="AF63" s="105">
        <v>3</v>
      </c>
      <c r="AP63" s="120">
        <v>3</v>
      </c>
      <c r="AQ63" s="120">
        <v>3</v>
      </c>
      <c r="AR63" s="120">
        <v>3</v>
      </c>
      <c r="AS63" s="120">
        <v>4</v>
      </c>
      <c r="AT63" s="120">
        <v>4</v>
      </c>
      <c r="AU63" s="120">
        <v>4</v>
      </c>
      <c r="AV63" s="120">
        <v>4</v>
      </c>
      <c r="AW63" s="53">
        <v>1</v>
      </c>
      <c r="AX63" s="53">
        <v>3</v>
      </c>
      <c r="AY63" s="53">
        <v>3</v>
      </c>
    </row>
    <row r="64" spans="1:51">
      <c r="A64" s="7">
        <v>63</v>
      </c>
      <c r="B64" s="7">
        <v>1</v>
      </c>
      <c r="C64" s="7" t="s">
        <v>86</v>
      </c>
      <c r="D64" s="7" t="s">
        <v>71</v>
      </c>
      <c r="E64" s="7" t="s">
        <v>93</v>
      </c>
      <c r="F64" s="7">
        <v>0</v>
      </c>
      <c r="G64" s="7">
        <v>0</v>
      </c>
      <c r="H64" s="7">
        <v>0</v>
      </c>
      <c r="I64" s="7">
        <v>0</v>
      </c>
      <c r="J64" s="7">
        <v>1</v>
      </c>
      <c r="K64" s="7">
        <v>0</v>
      </c>
      <c r="L64" s="7">
        <v>0</v>
      </c>
      <c r="M64" s="7">
        <v>0</v>
      </c>
      <c r="N64" s="8">
        <v>4</v>
      </c>
      <c r="O64" s="8">
        <v>4</v>
      </c>
      <c r="P64" s="8">
        <v>3</v>
      </c>
      <c r="Q64" s="9">
        <v>4</v>
      </c>
      <c r="R64" s="9">
        <v>4</v>
      </c>
      <c r="S64" s="10">
        <v>4</v>
      </c>
      <c r="T64" s="10">
        <v>1</v>
      </c>
      <c r="U64" s="10">
        <v>3</v>
      </c>
      <c r="V64" s="10">
        <v>3</v>
      </c>
      <c r="W64" s="10">
        <v>4</v>
      </c>
      <c r="X64" s="11"/>
      <c r="Y64" s="11"/>
      <c r="Z64" s="11"/>
      <c r="AA64" s="11"/>
      <c r="AB64" s="12"/>
      <c r="AC64" s="12"/>
      <c r="AD64" s="105">
        <v>1</v>
      </c>
      <c r="AE64" s="105">
        <v>1</v>
      </c>
      <c r="AF64" s="105">
        <v>1</v>
      </c>
      <c r="AP64" s="120">
        <v>3</v>
      </c>
      <c r="AQ64" s="120">
        <v>3</v>
      </c>
      <c r="AR64" s="120">
        <v>3</v>
      </c>
      <c r="AS64" s="120">
        <v>3</v>
      </c>
      <c r="AT64" s="120">
        <v>3</v>
      </c>
      <c r="AU64" s="120">
        <v>3</v>
      </c>
      <c r="AV64" s="120">
        <v>3</v>
      </c>
      <c r="AW64" s="53">
        <v>1</v>
      </c>
      <c r="AX64" s="53">
        <v>3</v>
      </c>
      <c r="AY64" s="53">
        <v>3</v>
      </c>
    </row>
    <row r="65" spans="1:51">
      <c r="A65" s="7">
        <v>64</v>
      </c>
      <c r="B65" s="7">
        <v>1</v>
      </c>
      <c r="C65" s="7" t="s">
        <v>86</v>
      </c>
      <c r="D65" s="7" t="s">
        <v>71</v>
      </c>
      <c r="E65" s="7" t="s">
        <v>65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8">
        <v>5</v>
      </c>
      <c r="O65" s="8">
        <v>5</v>
      </c>
      <c r="P65" s="8">
        <v>5</v>
      </c>
      <c r="Q65" s="9">
        <v>5</v>
      </c>
      <c r="R65" s="9">
        <v>5</v>
      </c>
      <c r="S65" s="10">
        <v>4</v>
      </c>
      <c r="T65" s="10">
        <v>4</v>
      </c>
      <c r="U65" s="10">
        <v>5</v>
      </c>
      <c r="V65" s="10">
        <v>5</v>
      </c>
      <c r="W65" s="10">
        <v>5</v>
      </c>
      <c r="X65" s="11"/>
      <c r="Y65" s="11"/>
      <c r="Z65" s="11"/>
      <c r="AA65" s="11"/>
      <c r="AB65" s="12"/>
      <c r="AC65" s="12"/>
      <c r="AD65" s="105">
        <v>5</v>
      </c>
      <c r="AE65" s="105">
        <v>5</v>
      </c>
      <c r="AF65" s="105">
        <v>5</v>
      </c>
      <c r="AP65" s="120">
        <v>5</v>
      </c>
      <c r="AQ65" s="120">
        <v>5</v>
      </c>
      <c r="AR65" s="120">
        <v>5</v>
      </c>
      <c r="AS65" s="120">
        <v>5</v>
      </c>
      <c r="AT65" s="120">
        <v>5</v>
      </c>
      <c r="AU65" s="120">
        <v>5</v>
      </c>
      <c r="AV65" s="120">
        <v>5</v>
      </c>
      <c r="AW65" s="53">
        <v>1</v>
      </c>
      <c r="AX65" s="53">
        <v>4</v>
      </c>
      <c r="AY65" s="53">
        <v>5</v>
      </c>
    </row>
    <row r="66" spans="1:51" s="124" customFormat="1" ht="37.5">
      <c r="A66" s="7">
        <v>65</v>
      </c>
      <c r="B66" s="124">
        <v>4</v>
      </c>
      <c r="C66" s="124" t="s">
        <v>86</v>
      </c>
      <c r="D66" s="124" t="s">
        <v>83</v>
      </c>
      <c r="E66" s="124" t="s">
        <v>57</v>
      </c>
      <c r="F66" s="124">
        <v>0</v>
      </c>
      <c r="G66" s="124">
        <v>0</v>
      </c>
      <c r="H66" s="124">
        <v>1</v>
      </c>
      <c r="I66" s="124">
        <v>0</v>
      </c>
      <c r="J66" s="124">
        <v>0</v>
      </c>
      <c r="K66" s="124">
        <v>0</v>
      </c>
      <c r="L66" s="124">
        <v>0</v>
      </c>
      <c r="M66" s="7">
        <v>0</v>
      </c>
      <c r="N66" s="125">
        <v>4</v>
      </c>
      <c r="O66" s="125">
        <v>4</v>
      </c>
      <c r="P66" s="125">
        <v>4</v>
      </c>
      <c r="Q66" s="126">
        <v>4</v>
      </c>
      <c r="R66" s="126">
        <v>4</v>
      </c>
      <c r="S66" s="127">
        <v>4</v>
      </c>
      <c r="T66" s="127">
        <v>2</v>
      </c>
      <c r="U66" s="127">
        <v>3</v>
      </c>
      <c r="V66" s="127">
        <v>3</v>
      </c>
      <c r="W66" s="127">
        <v>3</v>
      </c>
      <c r="X66" s="128"/>
      <c r="Y66" s="128"/>
      <c r="Z66" s="128"/>
      <c r="AA66" s="128"/>
      <c r="AB66" s="129"/>
      <c r="AC66" s="129"/>
      <c r="AD66" s="130">
        <v>1</v>
      </c>
      <c r="AE66" s="130">
        <v>1</v>
      </c>
      <c r="AF66" s="130">
        <v>1</v>
      </c>
      <c r="AG66" s="131"/>
      <c r="AH66" s="131"/>
      <c r="AI66" s="131"/>
      <c r="AJ66" s="131"/>
      <c r="AK66" s="132"/>
      <c r="AL66" s="132"/>
      <c r="AM66" s="132"/>
      <c r="AN66" s="132"/>
      <c r="AO66" s="132"/>
      <c r="AP66" s="133">
        <v>3</v>
      </c>
      <c r="AQ66" s="133">
        <v>3</v>
      </c>
      <c r="AR66" s="133">
        <v>3</v>
      </c>
      <c r="AS66" s="133">
        <v>4</v>
      </c>
      <c r="AT66" s="133">
        <v>4</v>
      </c>
      <c r="AU66" s="133">
        <v>4</v>
      </c>
      <c r="AV66" s="133">
        <v>4</v>
      </c>
      <c r="AW66" s="134">
        <v>1</v>
      </c>
      <c r="AX66" s="134">
        <v>4</v>
      </c>
      <c r="AY66" s="134">
        <v>3</v>
      </c>
    </row>
    <row r="67" spans="1:51">
      <c r="A67" s="7">
        <v>66</v>
      </c>
      <c r="B67" s="7">
        <v>1</v>
      </c>
      <c r="C67" s="7" t="s">
        <v>86</v>
      </c>
      <c r="D67" s="7" t="s">
        <v>71</v>
      </c>
      <c r="E67" s="7" t="s">
        <v>63</v>
      </c>
      <c r="F67" s="7">
        <v>0</v>
      </c>
      <c r="G67" s="7">
        <v>0</v>
      </c>
      <c r="H67" s="7">
        <v>1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8">
        <v>5</v>
      </c>
      <c r="O67" s="8">
        <v>5</v>
      </c>
      <c r="P67" s="8">
        <v>5</v>
      </c>
      <c r="Q67" s="9">
        <v>5</v>
      </c>
      <c r="R67" s="9">
        <v>5</v>
      </c>
      <c r="S67" s="10">
        <v>2</v>
      </c>
      <c r="T67" s="10">
        <v>1</v>
      </c>
      <c r="U67" s="10">
        <v>4</v>
      </c>
      <c r="V67" s="10">
        <v>4</v>
      </c>
      <c r="W67" s="10">
        <v>4</v>
      </c>
      <c r="X67" s="11"/>
      <c r="Y67" s="11"/>
      <c r="Z67" s="11"/>
      <c r="AA67" s="11"/>
      <c r="AB67" s="12"/>
      <c r="AC67" s="12"/>
      <c r="AD67" s="105">
        <v>1</v>
      </c>
      <c r="AE67" s="105">
        <v>1</v>
      </c>
      <c r="AF67" s="105">
        <v>1</v>
      </c>
      <c r="AP67" s="120">
        <v>3</v>
      </c>
      <c r="AQ67" s="120">
        <v>3</v>
      </c>
      <c r="AR67" s="120">
        <v>3</v>
      </c>
      <c r="AS67" s="120">
        <v>4</v>
      </c>
      <c r="AT67" s="120">
        <v>3</v>
      </c>
      <c r="AU67" s="120">
        <v>5</v>
      </c>
      <c r="AV67" s="120">
        <v>5</v>
      </c>
      <c r="AW67" s="53">
        <v>1</v>
      </c>
      <c r="AX67" s="53">
        <v>3</v>
      </c>
      <c r="AY67" s="53">
        <v>1</v>
      </c>
    </row>
    <row r="68" spans="1:51">
      <c r="A68" s="7">
        <v>67</v>
      </c>
      <c r="B68" s="7">
        <v>1</v>
      </c>
      <c r="C68" s="7" t="s">
        <v>86</v>
      </c>
      <c r="D68" s="7" t="s">
        <v>71</v>
      </c>
      <c r="E68" s="7" t="s">
        <v>117</v>
      </c>
      <c r="F68" s="7">
        <v>0</v>
      </c>
      <c r="G68" s="7">
        <v>0</v>
      </c>
      <c r="H68" s="7">
        <v>1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8">
        <v>4</v>
      </c>
      <c r="O68" s="8">
        <v>3</v>
      </c>
      <c r="P68" s="8">
        <v>3</v>
      </c>
      <c r="Q68" s="9">
        <v>3</v>
      </c>
      <c r="R68" s="9">
        <v>3</v>
      </c>
      <c r="S68" s="10">
        <v>4</v>
      </c>
      <c r="T68" s="10">
        <v>1</v>
      </c>
      <c r="U68" s="10">
        <v>4</v>
      </c>
      <c r="V68" s="10">
        <v>4</v>
      </c>
      <c r="W68" s="10">
        <v>4</v>
      </c>
      <c r="X68" s="11"/>
      <c r="Y68" s="11"/>
      <c r="Z68" s="11"/>
      <c r="AA68" s="11"/>
      <c r="AB68" s="12"/>
      <c r="AC68" s="12"/>
      <c r="AD68" s="105">
        <v>1</v>
      </c>
      <c r="AE68" s="105">
        <v>1</v>
      </c>
      <c r="AF68" s="105">
        <v>1</v>
      </c>
      <c r="AP68" s="120">
        <v>3</v>
      </c>
      <c r="AQ68" s="120">
        <v>3</v>
      </c>
      <c r="AR68" s="120">
        <v>3</v>
      </c>
      <c r="AS68" s="120">
        <v>4</v>
      </c>
      <c r="AT68" s="120">
        <v>2</v>
      </c>
      <c r="AU68" s="120">
        <v>5</v>
      </c>
      <c r="AV68" s="120">
        <v>5</v>
      </c>
      <c r="AW68" s="53">
        <v>1</v>
      </c>
      <c r="AX68" s="53">
        <v>2</v>
      </c>
      <c r="AY68" s="53">
        <v>1</v>
      </c>
    </row>
    <row r="69" spans="1:51" ht="37.5">
      <c r="A69" s="7">
        <v>68</v>
      </c>
      <c r="B69" s="7">
        <v>1</v>
      </c>
      <c r="C69" s="7" t="s">
        <v>86</v>
      </c>
      <c r="D69" s="7" t="s">
        <v>71</v>
      </c>
      <c r="E69" s="7" t="s">
        <v>116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8">
        <v>4</v>
      </c>
      <c r="O69" s="8">
        <v>4</v>
      </c>
      <c r="P69" s="8">
        <v>5</v>
      </c>
      <c r="Q69" s="9">
        <v>5</v>
      </c>
      <c r="R69" s="9">
        <v>5</v>
      </c>
      <c r="S69" s="10">
        <v>5</v>
      </c>
      <c r="T69" s="10">
        <v>5</v>
      </c>
      <c r="U69" s="10">
        <v>5</v>
      </c>
      <c r="V69" s="10">
        <v>5</v>
      </c>
      <c r="W69" s="10">
        <v>5</v>
      </c>
      <c r="X69" s="11"/>
      <c r="Y69" s="11"/>
      <c r="Z69" s="11"/>
      <c r="AA69" s="11"/>
      <c r="AB69" s="12"/>
      <c r="AC69" s="12"/>
      <c r="AD69" s="105">
        <v>2</v>
      </c>
      <c r="AE69" s="105">
        <v>2</v>
      </c>
      <c r="AF69" s="105">
        <v>2</v>
      </c>
      <c r="AP69" s="120">
        <v>4</v>
      </c>
      <c r="AQ69" s="120">
        <v>4</v>
      </c>
      <c r="AR69" s="120">
        <v>4</v>
      </c>
      <c r="AS69" s="120">
        <v>4</v>
      </c>
      <c r="AT69" s="120">
        <v>4</v>
      </c>
      <c r="AU69" s="120">
        <v>4</v>
      </c>
      <c r="AV69" s="120">
        <v>4</v>
      </c>
      <c r="AW69" s="53">
        <v>3</v>
      </c>
      <c r="AX69" s="53">
        <v>4</v>
      </c>
      <c r="AY69" s="53">
        <v>4</v>
      </c>
    </row>
    <row r="70" spans="1:51">
      <c r="A70" s="7">
        <v>69</v>
      </c>
      <c r="B70" s="7">
        <v>1</v>
      </c>
      <c r="C70" s="7" t="s">
        <v>86</v>
      </c>
      <c r="D70" s="7" t="s">
        <v>71</v>
      </c>
      <c r="E70" s="7" t="s">
        <v>111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8">
        <v>5</v>
      </c>
      <c r="O70" s="8">
        <v>5</v>
      </c>
      <c r="P70" s="8">
        <v>5</v>
      </c>
      <c r="Q70" s="9">
        <v>5</v>
      </c>
      <c r="R70" s="9">
        <v>5</v>
      </c>
      <c r="S70" s="10">
        <v>5</v>
      </c>
      <c r="T70" s="10">
        <v>1</v>
      </c>
      <c r="U70" s="10">
        <v>3</v>
      </c>
      <c r="V70" s="10">
        <v>2</v>
      </c>
      <c r="W70" s="10">
        <v>5</v>
      </c>
      <c r="X70" s="11"/>
      <c r="Y70" s="11"/>
      <c r="Z70" s="11"/>
      <c r="AA70" s="11"/>
      <c r="AB70" s="12"/>
      <c r="AC70" s="12"/>
      <c r="AD70" s="105">
        <v>1</v>
      </c>
      <c r="AE70" s="105">
        <v>1</v>
      </c>
      <c r="AF70" s="105">
        <v>1</v>
      </c>
      <c r="AP70" s="120">
        <v>5</v>
      </c>
      <c r="AQ70" s="120">
        <v>5</v>
      </c>
      <c r="AR70" s="120">
        <v>5</v>
      </c>
      <c r="AS70" s="120">
        <v>5</v>
      </c>
      <c r="AT70" s="120">
        <v>5</v>
      </c>
      <c r="AU70" s="120">
        <v>5</v>
      </c>
      <c r="AV70" s="120">
        <v>5</v>
      </c>
      <c r="AW70" s="53">
        <v>2</v>
      </c>
      <c r="AX70" s="53">
        <v>5</v>
      </c>
      <c r="AY70" s="53">
        <v>5</v>
      </c>
    </row>
    <row r="71" spans="1:51">
      <c r="A71" s="7">
        <v>70</v>
      </c>
      <c r="B71" s="7">
        <v>1</v>
      </c>
      <c r="C71" s="7" t="s">
        <v>86</v>
      </c>
      <c r="D71" s="7" t="s">
        <v>71</v>
      </c>
      <c r="E71" s="7" t="s">
        <v>111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1</v>
      </c>
      <c r="L71" s="7">
        <v>1</v>
      </c>
      <c r="M71" s="7">
        <v>0</v>
      </c>
      <c r="N71" s="8">
        <v>4</v>
      </c>
      <c r="O71" s="8">
        <v>3</v>
      </c>
      <c r="P71" s="8">
        <v>3</v>
      </c>
      <c r="Q71" s="9">
        <v>4</v>
      </c>
      <c r="R71" s="9">
        <v>4</v>
      </c>
      <c r="S71" s="10">
        <v>4</v>
      </c>
      <c r="T71" s="10">
        <v>2</v>
      </c>
      <c r="U71" s="10">
        <v>2</v>
      </c>
      <c r="V71" s="10">
        <v>3</v>
      </c>
      <c r="W71" s="10">
        <v>4</v>
      </c>
      <c r="X71" s="11"/>
      <c r="Y71" s="11"/>
      <c r="Z71" s="11"/>
      <c r="AA71" s="11"/>
      <c r="AB71" s="12"/>
      <c r="AC71" s="12"/>
      <c r="AD71" s="105">
        <v>2</v>
      </c>
      <c r="AE71" s="105">
        <v>2</v>
      </c>
      <c r="AF71" s="105">
        <v>2</v>
      </c>
      <c r="AP71" s="120">
        <v>3</v>
      </c>
      <c r="AQ71" s="120">
        <v>3</v>
      </c>
      <c r="AR71" s="120">
        <v>3</v>
      </c>
      <c r="AS71" s="120">
        <v>3</v>
      </c>
      <c r="AT71" s="120">
        <v>3</v>
      </c>
      <c r="AU71" s="120">
        <v>5</v>
      </c>
      <c r="AV71" s="120">
        <v>5</v>
      </c>
      <c r="AW71" s="53">
        <v>1</v>
      </c>
      <c r="AX71" s="53">
        <v>2</v>
      </c>
      <c r="AY71" s="53">
        <v>1</v>
      </c>
    </row>
    <row r="72" spans="1:51">
      <c r="A72" s="7">
        <v>71</v>
      </c>
      <c r="B72" s="7">
        <v>1</v>
      </c>
      <c r="C72" s="7" t="s">
        <v>86</v>
      </c>
      <c r="D72" s="7" t="s">
        <v>71</v>
      </c>
      <c r="E72" s="7" t="s">
        <v>91</v>
      </c>
      <c r="F72" s="7">
        <v>0</v>
      </c>
      <c r="G72" s="7">
        <v>0</v>
      </c>
      <c r="H72" s="7">
        <v>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8">
        <v>5</v>
      </c>
      <c r="O72" s="8">
        <v>4</v>
      </c>
      <c r="P72" s="8">
        <v>4</v>
      </c>
      <c r="Q72" s="9">
        <v>4</v>
      </c>
      <c r="R72" s="9">
        <v>4</v>
      </c>
      <c r="S72" s="10">
        <v>4</v>
      </c>
      <c r="T72" s="10">
        <v>3</v>
      </c>
      <c r="U72" s="10">
        <v>4</v>
      </c>
      <c r="V72" s="10">
        <v>4</v>
      </c>
      <c r="W72" s="10">
        <v>4</v>
      </c>
      <c r="X72" s="11"/>
      <c r="Y72" s="11"/>
      <c r="Z72" s="11"/>
      <c r="AA72" s="11"/>
      <c r="AB72" s="12"/>
      <c r="AC72" s="12"/>
      <c r="AD72" s="105">
        <v>3</v>
      </c>
      <c r="AE72" s="105">
        <v>3</v>
      </c>
      <c r="AF72" s="105">
        <v>3</v>
      </c>
      <c r="AP72" s="120">
        <v>4</v>
      </c>
      <c r="AQ72" s="120">
        <v>4</v>
      </c>
      <c r="AR72" s="120">
        <v>4</v>
      </c>
      <c r="AS72" s="120">
        <v>4</v>
      </c>
      <c r="AT72" s="120">
        <v>4</v>
      </c>
      <c r="AU72" s="120">
        <v>4</v>
      </c>
      <c r="AV72" s="120">
        <v>4</v>
      </c>
      <c r="AW72" s="53">
        <v>4</v>
      </c>
      <c r="AX72" s="53">
        <v>4</v>
      </c>
      <c r="AY72" s="53">
        <v>4</v>
      </c>
    </row>
    <row r="73" spans="1:51">
      <c r="A73" s="7">
        <v>72</v>
      </c>
      <c r="B73" s="7">
        <v>1</v>
      </c>
      <c r="C73" s="7" t="s">
        <v>86</v>
      </c>
      <c r="D73" s="7" t="s">
        <v>71</v>
      </c>
      <c r="E73" s="7" t="s">
        <v>59</v>
      </c>
      <c r="F73" s="7">
        <v>0</v>
      </c>
      <c r="G73" s="7">
        <v>0</v>
      </c>
      <c r="H73" s="7">
        <v>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8">
        <v>4</v>
      </c>
      <c r="O73" s="8">
        <v>4</v>
      </c>
      <c r="P73" s="8">
        <v>4</v>
      </c>
      <c r="Q73" s="9">
        <v>5</v>
      </c>
      <c r="R73" s="9">
        <v>5</v>
      </c>
      <c r="S73" s="10">
        <v>5</v>
      </c>
      <c r="T73" s="10">
        <v>3</v>
      </c>
      <c r="U73" s="10">
        <v>4</v>
      </c>
      <c r="V73" s="10">
        <v>4</v>
      </c>
      <c r="W73" s="10">
        <v>4</v>
      </c>
      <c r="X73" s="11"/>
      <c r="Y73" s="11"/>
      <c r="Z73" s="11"/>
      <c r="AA73" s="11"/>
      <c r="AB73" s="12"/>
      <c r="AC73" s="12"/>
      <c r="AD73" s="105">
        <v>3</v>
      </c>
      <c r="AE73" s="105">
        <v>3</v>
      </c>
      <c r="AF73" s="105">
        <v>3</v>
      </c>
      <c r="AP73" s="120">
        <v>4</v>
      </c>
      <c r="AQ73" s="120">
        <v>4</v>
      </c>
      <c r="AR73" s="120">
        <v>4</v>
      </c>
      <c r="AS73" s="120">
        <v>4</v>
      </c>
      <c r="AT73" s="120">
        <v>4</v>
      </c>
      <c r="AU73" s="120">
        <v>4</v>
      </c>
      <c r="AV73" s="120">
        <v>4</v>
      </c>
      <c r="AW73" s="53">
        <v>3</v>
      </c>
      <c r="AX73" s="53">
        <v>4</v>
      </c>
      <c r="AY73" s="53">
        <v>4</v>
      </c>
    </row>
    <row r="74" spans="1:51">
      <c r="A74" s="7">
        <v>73</v>
      </c>
      <c r="B74" s="7">
        <v>1</v>
      </c>
      <c r="C74" s="7" t="s">
        <v>86</v>
      </c>
      <c r="D74" s="7" t="s">
        <v>71</v>
      </c>
      <c r="E74" s="7" t="s">
        <v>91</v>
      </c>
      <c r="F74" s="7">
        <v>0</v>
      </c>
      <c r="G74" s="7">
        <v>0</v>
      </c>
      <c r="H74" s="7">
        <v>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8">
        <v>4</v>
      </c>
      <c r="O74" s="8">
        <v>4</v>
      </c>
      <c r="P74" s="8">
        <v>4</v>
      </c>
      <c r="Q74" s="9">
        <v>4</v>
      </c>
      <c r="R74" s="9">
        <v>4</v>
      </c>
      <c r="S74" s="10">
        <v>3</v>
      </c>
      <c r="T74" s="10">
        <v>3</v>
      </c>
      <c r="U74" s="10">
        <v>4</v>
      </c>
      <c r="V74" s="10">
        <v>4</v>
      </c>
      <c r="W74" s="10">
        <v>4</v>
      </c>
      <c r="X74" s="11"/>
      <c r="Y74" s="11"/>
      <c r="Z74" s="11"/>
      <c r="AA74" s="11"/>
      <c r="AB74" s="12"/>
      <c r="AC74" s="12"/>
      <c r="AD74" s="105">
        <v>1</v>
      </c>
      <c r="AE74" s="105">
        <v>1</v>
      </c>
      <c r="AF74" s="105">
        <v>1</v>
      </c>
      <c r="AP74" s="120">
        <v>2</v>
      </c>
      <c r="AQ74" s="120">
        <v>2</v>
      </c>
      <c r="AR74" s="120">
        <v>2</v>
      </c>
      <c r="AS74" s="120">
        <v>3</v>
      </c>
      <c r="AT74" s="120">
        <v>2</v>
      </c>
      <c r="AU74" s="120">
        <v>5</v>
      </c>
      <c r="AV74" s="120">
        <v>5</v>
      </c>
      <c r="AW74" s="53">
        <v>1</v>
      </c>
      <c r="AX74" s="53">
        <v>1</v>
      </c>
      <c r="AY74" s="53">
        <v>1</v>
      </c>
    </row>
    <row r="75" spans="1:51">
      <c r="A75" s="7">
        <v>74</v>
      </c>
      <c r="B75" s="7">
        <v>1</v>
      </c>
      <c r="C75" s="7" t="s">
        <v>86</v>
      </c>
      <c r="D75" s="7" t="s">
        <v>71</v>
      </c>
      <c r="E75" s="7" t="s">
        <v>111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1</v>
      </c>
      <c r="L75" s="7">
        <v>1</v>
      </c>
      <c r="M75" s="7">
        <v>0</v>
      </c>
      <c r="N75" s="8">
        <v>4</v>
      </c>
      <c r="O75" s="8">
        <v>4</v>
      </c>
      <c r="P75" s="8">
        <v>4</v>
      </c>
      <c r="Q75" s="9">
        <v>4</v>
      </c>
      <c r="R75" s="9">
        <v>4</v>
      </c>
      <c r="S75" s="10">
        <v>4</v>
      </c>
      <c r="T75" s="10">
        <v>4</v>
      </c>
      <c r="U75" s="10">
        <v>4</v>
      </c>
      <c r="V75" s="10">
        <v>4</v>
      </c>
      <c r="W75" s="10">
        <v>4</v>
      </c>
      <c r="X75" s="11"/>
      <c r="Y75" s="11"/>
      <c r="Z75" s="11"/>
      <c r="AA75" s="11"/>
      <c r="AB75" s="12"/>
      <c r="AC75" s="12"/>
      <c r="AD75" s="105">
        <v>4</v>
      </c>
      <c r="AE75" s="105">
        <v>4</v>
      </c>
      <c r="AF75" s="105">
        <v>4</v>
      </c>
      <c r="AP75" s="120">
        <v>4</v>
      </c>
      <c r="AQ75" s="120">
        <v>4</v>
      </c>
      <c r="AR75" s="120">
        <v>4</v>
      </c>
      <c r="AS75" s="120">
        <v>4</v>
      </c>
      <c r="AT75" s="120">
        <v>4</v>
      </c>
      <c r="AU75" s="120">
        <v>4</v>
      </c>
      <c r="AV75" s="120">
        <v>4</v>
      </c>
      <c r="AW75" s="53">
        <v>4</v>
      </c>
      <c r="AX75" s="53">
        <v>4</v>
      </c>
      <c r="AY75" s="53">
        <v>4</v>
      </c>
    </row>
    <row r="76" spans="1:51">
      <c r="A76" s="7">
        <v>75</v>
      </c>
      <c r="B76" s="7">
        <v>1</v>
      </c>
      <c r="C76" s="7" t="s">
        <v>86</v>
      </c>
      <c r="D76" s="7" t="s">
        <v>71</v>
      </c>
      <c r="E76" s="7" t="s">
        <v>59</v>
      </c>
      <c r="F76" s="7">
        <v>0</v>
      </c>
      <c r="G76" s="7">
        <v>0</v>
      </c>
      <c r="H76" s="7">
        <v>0</v>
      </c>
      <c r="I76" s="7">
        <v>1</v>
      </c>
      <c r="J76" s="7">
        <v>0</v>
      </c>
      <c r="K76" s="7">
        <v>0</v>
      </c>
      <c r="L76" s="7">
        <v>0</v>
      </c>
      <c r="M76" s="7">
        <v>0</v>
      </c>
      <c r="N76" s="8">
        <v>5</v>
      </c>
      <c r="O76" s="8">
        <v>5</v>
      </c>
      <c r="P76" s="8">
        <v>5</v>
      </c>
      <c r="Q76" s="9">
        <v>5</v>
      </c>
      <c r="R76" s="9">
        <v>5</v>
      </c>
      <c r="S76" s="10">
        <v>5</v>
      </c>
      <c r="T76" s="10">
        <v>5</v>
      </c>
      <c r="U76" s="10">
        <v>5</v>
      </c>
      <c r="V76" s="10">
        <v>5</v>
      </c>
      <c r="W76" s="10">
        <v>5</v>
      </c>
      <c r="X76" s="11"/>
      <c r="Y76" s="11"/>
      <c r="Z76" s="11"/>
      <c r="AA76" s="11"/>
      <c r="AB76" s="12"/>
      <c r="AC76" s="12"/>
      <c r="AD76" s="105">
        <v>2</v>
      </c>
      <c r="AE76" s="105">
        <v>2</v>
      </c>
      <c r="AF76" s="105">
        <v>1</v>
      </c>
      <c r="AP76" s="120">
        <v>4</v>
      </c>
      <c r="AQ76" s="120">
        <v>4</v>
      </c>
      <c r="AR76" s="120">
        <v>4</v>
      </c>
      <c r="AS76" s="120">
        <v>4</v>
      </c>
      <c r="AT76" s="120">
        <v>2</v>
      </c>
      <c r="AU76" s="120">
        <v>4</v>
      </c>
      <c r="AV76" s="120">
        <v>4</v>
      </c>
      <c r="AW76" s="53">
        <v>2</v>
      </c>
      <c r="AX76" s="53">
        <v>2</v>
      </c>
      <c r="AY76" s="53">
        <v>2</v>
      </c>
    </row>
    <row r="77" spans="1:51">
      <c r="A77" s="7">
        <v>76</v>
      </c>
      <c r="B77" s="7">
        <v>2</v>
      </c>
      <c r="C77" s="7" t="s">
        <v>86</v>
      </c>
      <c r="D77" s="7" t="s">
        <v>8</v>
      </c>
      <c r="E77" s="7" t="s">
        <v>65</v>
      </c>
      <c r="F77" s="7">
        <v>0</v>
      </c>
      <c r="G77" s="7">
        <v>0</v>
      </c>
      <c r="H77" s="7">
        <v>1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8">
        <v>5</v>
      </c>
      <c r="O77" s="8">
        <v>3</v>
      </c>
      <c r="P77" s="8">
        <v>3</v>
      </c>
      <c r="Q77" s="9">
        <v>4</v>
      </c>
      <c r="R77" s="9">
        <v>4</v>
      </c>
      <c r="S77" s="10">
        <v>4</v>
      </c>
      <c r="T77" s="10">
        <v>1</v>
      </c>
      <c r="U77" s="10">
        <v>4</v>
      </c>
      <c r="V77" s="10">
        <v>4</v>
      </c>
      <c r="W77" s="10">
        <v>4</v>
      </c>
      <c r="X77" s="11"/>
      <c r="Y77" s="11"/>
      <c r="Z77" s="11"/>
      <c r="AA77" s="11"/>
      <c r="AB77" s="12"/>
      <c r="AC77" s="12"/>
      <c r="AD77" s="105">
        <v>2</v>
      </c>
      <c r="AE77" s="105">
        <v>2</v>
      </c>
      <c r="AF77" s="105">
        <v>1</v>
      </c>
      <c r="AP77" s="120">
        <v>3</v>
      </c>
      <c r="AQ77" s="120">
        <v>3</v>
      </c>
      <c r="AR77" s="120">
        <v>3</v>
      </c>
      <c r="AS77" s="120">
        <v>4</v>
      </c>
      <c r="AT77" s="120">
        <v>3</v>
      </c>
      <c r="AU77" s="120">
        <v>3</v>
      </c>
      <c r="AV77" s="120">
        <v>3</v>
      </c>
      <c r="AW77" s="53">
        <v>3</v>
      </c>
      <c r="AX77" s="53">
        <v>3</v>
      </c>
      <c r="AY77" s="53">
        <v>4</v>
      </c>
    </row>
    <row r="78" spans="1:51" ht="37.5">
      <c r="A78" s="7">
        <v>77</v>
      </c>
      <c r="B78" s="7">
        <v>4</v>
      </c>
      <c r="C78" s="7" t="s">
        <v>86</v>
      </c>
      <c r="D78" s="7" t="s">
        <v>83</v>
      </c>
      <c r="E78" s="7" t="s">
        <v>63</v>
      </c>
      <c r="F78" s="7">
        <v>1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1</v>
      </c>
      <c r="M78" s="7">
        <v>1</v>
      </c>
      <c r="N78" s="8">
        <v>5</v>
      </c>
      <c r="O78" s="8">
        <v>5</v>
      </c>
      <c r="P78" s="8">
        <v>4</v>
      </c>
      <c r="Q78" s="9">
        <v>5</v>
      </c>
      <c r="R78" s="9">
        <v>5</v>
      </c>
      <c r="S78" s="10">
        <v>4</v>
      </c>
      <c r="T78" s="10">
        <v>4</v>
      </c>
      <c r="U78" s="10">
        <v>5</v>
      </c>
      <c r="V78" s="10">
        <v>5</v>
      </c>
      <c r="W78" s="10">
        <v>5</v>
      </c>
      <c r="X78" s="11"/>
      <c r="Y78" s="11"/>
      <c r="Z78" s="11"/>
      <c r="AA78" s="11"/>
      <c r="AB78" s="12"/>
      <c r="AC78" s="12"/>
      <c r="AD78" s="105">
        <v>2</v>
      </c>
      <c r="AE78" s="105">
        <v>2</v>
      </c>
      <c r="AF78" s="105">
        <v>2</v>
      </c>
      <c r="AP78" s="120">
        <v>4</v>
      </c>
      <c r="AQ78" s="120">
        <v>4</v>
      </c>
      <c r="AR78" s="120">
        <v>4</v>
      </c>
      <c r="AS78" s="120">
        <v>4</v>
      </c>
      <c r="AT78" s="120">
        <v>4</v>
      </c>
      <c r="AU78" s="120">
        <v>4</v>
      </c>
      <c r="AV78" s="120">
        <v>4</v>
      </c>
      <c r="AW78" s="53">
        <v>3</v>
      </c>
      <c r="AX78" s="53">
        <v>4</v>
      </c>
      <c r="AY78" s="53">
        <v>4</v>
      </c>
    </row>
    <row r="79" spans="1:51" ht="37.5">
      <c r="A79" s="7">
        <v>78</v>
      </c>
      <c r="B79" s="7">
        <v>4</v>
      </c>
      <c r="C79" s="7" t="s">
        <v>86</v>
      </c>
      <c r="D79" s="124" t="s">
        <v>83</v>
      </c>
      <c r="E79" s="124" t="s">
        <v>63</v>
      </c>
      <c r="F79" s="7">
        <v>0</v>
      </c>
      <c r="G79" s="7">
        <v>0</v>
      </c>
      <c r="H79" s="7">
        <v>1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8">
        <v>5</v>
      </c>
      <c r="O79" s="8">
        <v>5</v>
      </c>
      <c r="P79" s="8">
        <v>5</v>
      </c>
      <c r="Q79" s="9">
        <v>5</v>
      </c>
      <c r="R79" s="9">
        <v>5</v>
      </c>
      <c r="S79" s="10">
        <v>4</v>
      </c>
      <c r="T79" s="10">
        <v>4</v>
      </c>
      <c r="U79" s="10">
        <v>5</v>
      </c>
      <c r="V79" s="10">
        <v>5</v>
      </c>
      <c r="W79" s="10">
        <v>5</v>
      </c>
      <c r="X79" s="11"/>
      <c r="Y79" s="11"/>
      <c r="Z79" s="11"/>
      <c r="AA79" s="11"/>
      <c r="AB79" s="12"/>
      <c r="AC79" s="12"/>
      <c r="AD79" s="105">
        <v>4</v>
      </c>
      <c r="AE79" s="105">
        <v>4</v>
      </c>
      <c r="AF79" s="105">
        <v>4</v>
      </c>
      <c r="AP79" s="120">
        <v>4</v>
      </c>
      <c r="AQ79" s="120">
        <v>4</v>
      </c>
      <c r="AR79" s="120">
        <v>4</v>
      </c>
      <c r="AS79" s="120">
        <v>5</v>
      </c>
      <c r="AT79" s="120">
        <v>4</v>
      </c>
      <c r="AU79" s="120">
        <v>4</v>
      </c>
      <c r="AV79" s="120">
        <v>4</v>
      </c>
      <c r="AW79" s="53">
        <v>3</v>
      </c>
      <c r="AX79" s="53">
        <v>4</v>
      </c>
      <c r="AY79" s="53">
        <v>4</v>
      </c>
    </row>
    <row r="80" spans="1:51" ht="37.5">
      <c r="A80" s="7">
        <v>79</v>
      </c>
      <c r="B80" s="7">
        <v>4</v>
      </c>
      <c r="C80" s="7" t="s">
        <v>86</v>
      </c>
      <c r="D80" s="124" t="s">
        <v>83</v>
      </c>
      <c r="E80" s="7" t="s">
        <v>59</v>
      </c>
      <c r="F80" s="7">
        <v>0</v>
      </c>
      <c r="G80" s="7">
        <v>0</v>
      </c>
      <c r="H80" s="7">
        <v>1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8">
        <v>5</v>
      </c>
      <c r="O80" s="8">
        <v>5</v>
      </c>
      <c r="P80" s="8">
        <v>5</v>
      </c>
      <c r="Q80" s="9">
        <v>5</v>
      </c>
      <c r="R80" s="9">
        <v>5</v>
      </c>
      <c r="S80" s="10">
        <v>5</v>
      </c>
      <c r="T80" s="10">
        <v>5</v>
      </c>
      <c r="U80" s="10">
        <v>5</v>
      </c>
      <c r="V80" s="10">
        <v>5</v>
      </c>
      <c r="W80" s="10">
        <v>5</v>
      </c>
      <c r="X80" s="11"/>
      <c r="Y80" s="11"/>
      <c r="Z80" s="11"/>
      <c r="AA80" s="11"/>
      <c r="AB80" s="12"/>
      <c r="AC80" s="12"/>
      <c r="AD80" s="105">
        <v>2</v>
      </c>
      <c r="AE80" s="105">
        <v>2</v>
      </c>
      <c r="AF80" s="105">
        <v>2</v>
      </c>
      <c r="AP80" s="120">
        <v>4</v>
      </c>
      <c r="AQ80" s="120">
        <v>4</v>
      </c>
      <c r="AR80" s="120">
        <v>4</v>
      </c>
      <c r="AS80" s="120">
        <v>4</v>
      </c>
      <c r="AT80" s="120">
        <v>4</v>
      </c>
      <c r="AU80" s="120">
        <v>4</v>
      </c>
      <c r="AV80" s="120">
        <v>4</v>
      </c>
      <c r="AW80" s="53">
        <v>3</v>
      </c>
      <c r="AX80" s="53">
        <v>4</v>
      </c>
      <c r="AY80" s="53">
        <v>4</v>
      </c>
    </row>
    <row r="81" spans="1:51" ht="37.5">
      <c r="A81" s="7">
        <v>80</v>
      </c>
      <c r="B81" s="7">
        <v>4</v>
      </c>
      <c r="C81" s="7" t="s">
        <v>86</v>
      </c>
      <c r="D81" s="124" t="s">
        <v>83</v>
      </c>
      <c r="E81" s="7" t="s">
        <v>92</v>
      </c>
      <c r="F81" s="7">
        <v>0</v>
      </c>
      <c r="G81" s="7">
        <v>0</v>
      </c>
      <c r="H81" s="7">
        <v>1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8">
        <v>4</v>
      </c>
      <c r="O81" s="8">
        <v>4</v>
      </c>
      <c r="P81" s="8">
        <v>4</v>
      </c>
      <c r="Q81" s="9">
        <v>4</v>
      </c>
      <c r="R81" s="9">
        <v>4</v>
      </c>
      <c r="S81" s="10">
        <v>4</v>
      </c>
      <c r="T81" s="10">
        <v>1</v>
      </c>
      <c r="U81" s="10">
        <v>4</v>
      </c>
      <c r="V81" s="10">
        <v>4</v>
      </c>
      <c r="W81" s="10">
        <v>4</v>
      </c>
      <c r="X81" s="11"/>
      <c r="Y81" s="11"/>
      <c r="Z81" s="11"/>
      <c r="AA81" s="11"/>
      <c r="AB81" s="12"/>
      <c r="AC81" s="12"/>
      <c r="AD81" s="105">
        <v>3</v>
      </c>
      <c r="AE81" s="105">
        <v>3</v>
      </c>
      <c r="AF81" s="105">
        <v>3</v>
      </c>
      <c r="AP81" s="120">
        <v>4</v>
      </c>
      <c r="AQ81" s="120">
        <v>4</v>
      </c>
      <c r="AR81" s="120">
        <v>4</v>
      </c>
      <c r="AS81" s="120">
        <v>4</v>
      </c>
      <c r="AT81" s="120">
        <v>5</v>
      </c>
      <c r="AU81" s="120">
        <v>5</v>
      </c>
      <c r="AV81" s="120">
        <v>5</v>
      </c>
      <c r="AW81" s="53">
        <v>2</v>
      </c>
      <c r="AX81" s="53">
        <v>3</v>
      </c>
      <c r="AY81" s="53">
        <v>3</v>
      </c>
    </row>
    <row r="82" spans="1:51" ht="37.5">
      <c r="A82" s="7">
        <v>81</v>
      </c>
      <c r="B82" s="7">
        <v>4</v>
      </c>
      <c r="C82" s="7" t="s">
        <v>86</v>
      </c>
      <c r="D82" s="124" t="s">
        <v>83</v>
      </c>
      <c r="E82" s="124" t="s">
        <v>57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1</v>
      </c>
      <c r="L82" s="7">
        <v>1</v>
      </c>
      <c r="M82" s="7">
        <v>1</v>
      </c>
      <c r="N82" s="8">
        <v>4</v>
      </c>
      <c r="O82" s="8">
        <v>3</v>
      </c>
      <c r="P82" s="8">
        <v>3</v>
      </c>
      <c r="Q82" s="9">
        <v>4</v>
      </c>
      <c r="R82" s="9">
        <v>4</v>
      </c>
      <c r="S82" s="10">
        <v>4</v>
      </c>
      <c r="T82" s="10">
        <v>3</v>
      </c>
      <c r="U82" s="10">
        <v>4</v>
      </c>
      <c r="V82" s="10">
        <v>4</v>
      </c>
      <c r="W82" s="10">
        <v>4</v>
      </c>
      <c r="X82" s="11"/>
      <c r="Y82" s="11"/>
      <c r="Z82" s="11"/>
      <c r="AA82" s="11"/>
      <c r="AB82" s="12"/>
      <c r="AC82" s="12"/>
      <c r="AD82" s="105">
        <v>1</v>
      </c>
      <c r="AE82" s="105">
        <v>1</v>
      </c>
      <c r="AF82" s="105">
        <v>1</v>
      </c>
      <c r="AP82" s="120">
        <v>3</v>
      </c>
      <c r="AQ82" s="120">
        <v>3</v>
      </c>
      <c r="AR82" s="120">
        <v>3</v>
      </c>
      <c r="AS82" s="120">
        <v>4</v>
      </c>
      <c r="AT82" s="120">
        <v>3</v>
      </c>
      <c r="AU82" s="120">
        <v>3</v>
      </c>
      <c r="AV82" s="120">
        <v>3</v>
      </c>
      <c r="AW82" s="53">
        <v>2</v>
      </c>
      <c r="AX82" s="53">
        <v>3</v>
      </c>
      <c r="AY82" s="53">
        <v>3</v>
      </c>
    </row>
    <row r="83" spans="1:51" ht="37.5">
      <c r="A83" s="7">
        <v>82</v>
      </c>
      <c r="B83" s="7">
        <v>4</v>
      </c>
      <c r="C83" s="7" t="s">
        <v>86</v>
      </c>
      <c r="D83" s="124" t="s">
        <v>83</v>
      </c>
      <c r="E83" s="124" t="s">
        <v>57</v>
      </c>
      <c r="F83" s="7">
        <v>0</v>
      </c>
      <c r="G83" s="7">
        <v>0</v>
      </c>
      <c r="H83" s="7">
        <v>1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8">
        <v>4</v>
      </c>
      <c r="O83" s="8">
        <v>4</v>
      </c>
      <c r="P83" s="8">
        <v>4</v>
      </c>
      <c r="Q83" s="9">
        <v>4</v>
      </c>
      <c r="R83" s="9">
        <v>4</v>
      </c>
      <c r="S83" s="10">
        <v>4</v>
      </c>
      <c r="T83" s="10">
        <v>3</v>
      </c>
      <c r="U83" s="10">
        <v>3</v>
      </c>
      <c r="V83" s="10">
        <v>4</v>
      </c>
      <c r="W83" s="10">
        <v>4</v>
      </c>
      <c r="X83" s="11"/>
      <c r="Y83" s="11"/>
      <c r="Z83" s="11"/>
      <c r="AA83" s="11"/>
      <c r="AB83" s="12"/>
      <c r="AC83" s="12"/>
      <c r="AD83" s="105">
        <v>3</v>
      </c>
      <c r="AE83" s="105">
        <v>3</v>
      </c>
      <c r="AF83" s="105">
        <v>3</v>
      </c>
      <c r="AP83" s="120">
        <v>4</v>
      </c>
      <c r="AQ83" s="120">
        <v>4</v>
      </c>
      <c r="AR83" s="120">
        <v>4</v>
      </c>
      <c r="AS83" s="120">
        <v>4</v>
      </c>
      <c r="AT83" s="120">
        <v>5</v>
      </c>
      <c r="AU83" s="120">
        <v>5</v>
      </c>
      <c r="AV83" s="120">
        <v>5</v>
      </c>
      <c r="AW83" s="53">
        <v>1</v>
      </c>
      <c r="AX83" s="53">
        <v>4</v>
      </c>
      <c r="AY83" s="53">
        <v>4</v>
      </c>
    </row>
    <row r="84" spans="1:51" ht="37.5">
      <c r="A84" s="7">
        <v>83</v>
      </c>
      <c r="B84" s="7">
        <v>4</v>
      </c>
      <c r="C84" s="7" t="s">
        <v>86</v>
      </c>
      <c r="D84" s="124" t="s">
        <v>83</v>
      </c>
      <c r="E84" s="124" t="s">
        <v>57</v>
      </c>
      <c r="F84" s="7">
        <v>0</v>
      </c>
      <c r="G84" s="7">
        <v>0</v>
      </c>
      <c r="H84" s="7">
        <v>1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8">
        <v>4</v>
      </c>
      <c r="O84" s="8">
        <v>4</v>
      </c>
      <c r="P84" s="8">
        <v>4</v>
      </c>
      <c r="Q84" s="9">
        <v>4</v>
      </c>
      <c r="R84" s="9">
        <v>4</v>
      </c>
      <c r="S84" s="10">
        <v>2</v>
      </c>
      <c r="T84" s="10">
        <v>3</v>
      </c>
      <c r="U84" s="10">
        <v>3</v>
      </c>
      <c r="V84" s="10">
        <v>3</v>
      </c>
      <c r="W84" s="10">
        <v>3</v>
      </c>
      <c r="X84" s="11"/>
      <c r="Y84" s="11"/>
      <c r="Z84" s="11"/>
      <c r="AA84" s="11"/>
      <c r="AB84" s="12"/>
      <c r="AC84" s="12"/>
      <c r="AD84" s="105">
        <v>2</v>
      </c>
      <c r="AE84" s="105">
        <v>2</v>
      </c>
      <c r="AF84" s="105">
        <v>2</v>
      </c>
      <c r="AP84" s="120">
        <v>3</v>
      </c>
      <c r="AQ84" s="120">
        <v>3</v>
      </c>
      <c r="AR84" s="120">
        <v>3</v>
      </c>
      <c r="AS84" s="120">
        <v>4</v>
      </c>
      <c r="AT84" s="120">
        <v>3</v>
      </c>
      <c r="AU84" s="120">
        <v>3</v>
      </c>
      <c r="AV84" s="120">
        <v>3</v>
      </c>
      <c r="AW84" s="53">
        <v>2</v>
      </c>
      <c r="AX84" s="53">
        <v>3</v>
      </c>
      <c r="AY84" s="53">
        <v>4</v>
      </c>
    </row>
    <row r="85" spans="1:51">
      <c r="A85" s="7">
        <v>84</v>
      </c>
      <c r="B85" s="7">
        <v>5</v>
      </c>
      <c r="C85" s="7" t="s">
        <v>86</v>
      </c>
      <c r="D85" s="7" t="s">
        <v>72</v>
      </c>
      <c r="E85" s="7" t="s">
        <v>65</v>
      </c>
      <c r="F85" s="7">
        <v>1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1</v>
      </c>
      <c r="M85" s="7">
        <v>0</v>
      </c>
      <c r="N85" s="8">
        <v>5</v>
      </c>
      <c r="O85" s="8">
        <v>5</v>
      </c>
      <c r="P85" s="8">
        <v>5</v>
      </c>
      <c r="Q85" s="9">
        <v>5</v>
      </c>
      <c r="R85" s="9">
        <v>5</v>
      </c>
      <c r="S85" s="10">
        <v>2</v>
      </c>
      <c r="T85" s="10">
        <v>1</v>
      </c>
      <c r="U85" s="10">
        <v>3</v>
      </c>
      <c r="V85" s="10">
        <v>4</v>
      </c>
      <c r="W85" s="10">
        <v>5</v>
      </c>
      <c r="X85" s="11"/>
      <c r="Y85" s="11"/>
      <c r="Z85" s="11"/>
      <c r="AA85" s="11"/>
      <c r="AB85" s="12"/>
      <c r="AC85" s="12"/>
      <c r="AD85" s="105">
        <v>1</v>
      </c>
      <c r="AE85" s="105">
        <v>1</v>
      </c>
      <c r="AF85" s="105">
        <v>1</v>
      </c>
      <c r="AP85" s="120">
        <v>3</v>
      </c>
      <c r="AQ85" s="120">
        <v>3</v>
      </c>
      <c r="AR85" s="120">
        <v>3</v>
      </c>
      <c r="AS85" s="120">
        <v>3</v>
      </c>
      <c r="AT85" s="120">
        <v>3</v>
      </c>
      <c r="AU85" s="120">
        <v>3</v>
      </c>
      <c r="AV85" s="120">
        <v>3</v>
      </c>
      <c r="AW85" s="53">
        <v>1</v>
      </c>
      <c r="AX85" s="53">
        <v>2</v>
      </c>
      <c r="AY85" s="53">
        <v>4</v>
      </c>
    </row>
    <row r="86" spans="1:51">
      <c r="A86" s="7">
        <v>85</v>
      </c>
      <c r="B86" s="7">
        <v>1</v>
      </c>
      <c r="C86" s="7" t="s">
        <v>86</v>
      </c>
      <c r="D86" s="7" t="s">
        <v>71</v>
      </c>
      <c r="E86" s="7" t="s">
        <v>111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1</v>
      </c>
      <c r="N86" s="8">
        <v>5</v>
      </c>
      <c r="O86" s="8">
        <v>5</v>
      </c>
      <c r="P86" s="8">
        <v>4</v>
      </c>
      <c r="Q86" s="9">
        <v>5</v>
      </c>
      <c r="R86" s="9">
        <v>5</v>
      </c>
      <c r="S86" s="10">
        <v>3</v>
      </c>
      <c r="T86" s="10">
        <v>3</v>
      </c>
      <c r="U86" s="10">
        <v>4</v>
      </c>
      <c r="V86" s="10">
        <v>4</v>
      </c>
      <c r="W86" s="10">
        <v>4</v>
      </c>
      <c r="X86" s="11"/>
      <c r="Y86" s="11"/>
      <c r="Z86" s="11"/>
      <c r="AA86" s="11"/>
      <c r="AB86" s="12"/>
      <c r="AC86" s="12"/>
      <c r="AD86" s="105">
        <v>1</v>
      </c>
      <c r="AE86" s="105">
        <v>1</v>
      </c>
      <c r="AF86" s="105">
        <v>1</v>
      </c>
      <c r="AP86" s="120">
        <v>4</v>
      </c>
      <c r="AQ86" s="120">
        <v>4</v>
      </c>
      <c r="AR86" s="120">
        <v>4</v>
      </c>
      <c r="AS86" s="120">
        <v>5</v>
      </c>
      <c r="AT86" s="120">
        <v>5</v>
      </c>
      <c r="AU86" s="120">
        <v>5</v>
      </c>
      <c r="AV86" s="120">
        <v>5</v>
      </c>
      <c r="AW86" s="53">
        <v>3</v>
      </c>
      <c r="AX86" s="53">
        <v>4</v>
      </c>
      <c r="AY86" s="53">
        <v>5</v>
      </c>
    </row>
    <row r="87" spans="1:51">
      <c r="A87" s="7">
        <v>86</v>
      </c>
      <c r="B87" s="7">
        <v>1</v>
      </c>
      <c r="C87" s="7" t="s">
        <v>86</v>
      </c>
      <c r="D87" s="7" t="s">
        <v>71</v>
      </c>
      <c r="E87" s="7" t="s">
        <v>111</v>
      </c>
      <c r="F87" s="7">
        <v>0</v>
      </c>
      <c r="G87" s="7">
        <v>0</v>
      </c>
      <c r="H87" s="7">
        <v>1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8">
        <v>5</v>
      </c>
      <c r="O87" s="8">
        <v>5</v>
      </c>
      <c r="P87" s="8">
        <v>4</v>
      </c>
      <c r="Q87" s="9">
        <v>4</v>
      </c>
      <c r="R87" s="9">
        <v>4</v>
      </c>
      <c r="S87" s="10">
        <v>3</v>
      </c>
      <c r="T87" s="10">
        <v>3</v>
      </c>
      <c r="U87" s="10">
        <v>4</v>
      </c>
      <c r="V87" s="10">
        <v>4</v>
      </c>
      <c r="W87" s="10">
        <v>4</v>
      </c>
      <c r="X87" s="11"/>
      <c r="Y87" s="11"/>
      <c r="Z87" s="11"/>
      <c r="AA87" s="11"/>
      <c r="AB87" s="12"/>
      <c r="AC87" s="12"/>
      <c r="AD87" s="105">
        <v>3</v>
      </c>
      <c r="AE87" s="105">
        <v>4</v>
      </c>
      <c r="AF87" s="105">
        <v>3</v>
      </c>
      <c r="AP87" s="120">
        <v>4</v>
      </c>
      <c r="AQ87" s="120">
        <v>4</v>
      </c>
      <c r="AR87" s="120">
        <v>4</v>
      </c>
      <c r="AS87" s="120">
        <v>4</v>
      </c>
      <c r="AT87" s="120">
        <v>4</v>
      </c>
      <c r="AU87" s="120">
        <v>4</v>
      </c>
      <c r="AV87" s="120">
        <v>4</v>
      </c>
      <c r="AW87" s="53">
        <v>2</v>
      </c>
      <c r="AX87" s="53">
        <v>3</v>
      </c>
      <c r="AY87" s="53">
        <v>4</v>
      </c>
    </row>
    <row r="88" spans="1:51">
      <c r="A88" s="7">
        <v>87</v>
      </c>
      <c r="B88" s="7">
        <v>1</v>
      </c>
      <c r="C88" s="7" t="s">
        <v>86</v>
      </c>
      <c r="D88" s="7" t="s">
        <v>71</v>
      </c>
      <c r="E88" s="7" t="s">
        <v>63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1</v>
      </c>
      <c r="M88" s="7">
        <v>0</v>
      </c>
      <c r="N88" s="8">
        <v>4</v>
      </c>
      <c r="O88" s="8">
        <v>4</v>
      </c>
      <c r="P88" s="8">
        <v>4</v>
      </c>
      <c r="Q88" s="9">
        <v>4</v>
      </c>
      <c r="R88" s="9">
        <v>4</v>
      </c>
      <c r="S88" s="10">
        <v>4</v>
      </c>
      <c r="T88" s="10">
        <v>2</v>
      </c>
      <c r="U88" s="10">
        <v>4</v>
      </c>
      <c r="V88" s="10">
        <v>4</v>
      </c>
      <c r="W88" s="10">
        <v>4</v>
      </c>
      <c r="X88" s="11"/>
      <c r="Y88" s="11"/>
      <c r="Z88" s="11"/>
      <c r="AA88" s="11"/>
      <c r="AB88" s="12"/>
      <c r="AC88" s="12"/>
      <c r="AD88" s="105">
        <v>2</v>
      </c>
      <c r="AE88" s="105">
        <v>2</v>
      </c>
      <c r="AF88" s="105">
        <v>2</v>
      </c>
      <c r="AP88" s="120">
        <v>3</v>
      </c>
      <c r="AQ88" s="120">
        <v>3</v>
      </c>
      <c r="AR88" s="120">
        <v>3</v>
      </c>
      <c r="AS88" s="120">
        <v>4</v>
      </c>
      <c r="AT88" s="120">
        <v>4</v>
      </c>
      <c r="AU88" s="120">
        <v>4</v>
      </c>
      <c r="AV88" s="120">
        <v>4</v>
      </c>
      <c r="AW88" s="53">
        <v>2</v>
      </c>
      <c r="AX88" s="53">
        <v>3</v>
      </c>
      <c r="AY88" s="53">
        <v>3</v>
      </c>
    </row>
    <row r="89" spans="1:51">
      <c r="A89" s="7">
        <v>88</v>
      </c>
      <c r="B89" s="7">
        <v>1</v>
      </c>
      <c r="C89" s="7" t="s">
        <v>86</v>
      </c>
      <c r="D89" s="7" t="s">
        <v>71</v>
      </c>
      <c r="E89" s="7" t="s">
        <v>63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1</v>
      </c>
      <c r="M89" s="7">
        <v>0</v>
      </c>
      <c r="N89" s="8">
        <v>4</v>
      </c>
      <c r="O89" s="8">
        <v>4</v>
      </c>
      <c r="P89" s="8">
        <v>4</v>
      </c>
      <c r="Q89" s="9">
        <v>5</v>
      </c>
      <c r="R89" s="9">
        <v>4</v>
      </c>
      <c r="S89" s="10">
        <v>4</v>
      </c>
      <c r="T89" s="10">
        <v>4</v>
      </c>
      <c r="U89" s="10">
        <v>4</v>
      </c>
      <c r="V89" s="10">
        <v>4</v>
      </c>
      <c r="W89" s="10">
        <v>4</v>
      </c>
      <c r="X89" s="11"/>
      <c r="Y89" s="11"/>
      <c r="Z89" s="11"/>
      <c r="AA89" s="11"/>
      <c r="AB89" s="12"/>
      <c r="AC89" s="12"/>
      <c r="AD89" s="105">
        <v>2</v>
      </c>
      <c r="AE89" s="105">
        <v>2</v>
      </c>
      <c r="AF89" s="105">
        <v>2</v>
      </c>
      <c r="AP89" s="120">
        <v>4</v>
      </c>
      <c r="AQ89" s="120">
        <v>4</v>
      </c>
      <c r="AR89" s="120">
        <v>4</v>
      </c>
      <c r="AS89" s="120">
        <v>4</v>
      </c>
      <c r="AT89" s="120">
        <v>4</v>
      </c>
      <c r="AU89" s="120">
        <v>4</v>
      </c>
      <c r="AV89" s="120">
        <v>4</v>
      </c>
      <c r="AW89" s="53">
        <v>3</v>
      </c>
      <c r="AX89" s="53">
        <v>4</v>
      </c>
      <c r="AY89" s="53">
        <v>4</v>
      </c>
    </row>
    <row r="90" spans="1:51">
      <c r="A90" s="7">
        <v>89</v>
      </c>
      <c r="B90" s="7">
        <v>1</v>
      </c>
      <c r="C90" s="7" t="s">
        <v>86</v>
      </c>
      <c r="D90" s="7" t="s">
        <v>71</v>
      </c>
      <c r="E90" s="7" t="s">
        <v>63</v>
      </c>
      <c r="F90" s="7">
        <v>0</v>
      </c>
      <c r="G90" s="7">
        <v>0</v>
      </c>
      <c r="H90" s="7">
        <v>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8">
        <v>5</v>
      </c>
      <c r="O90" s="8">
        <v>5</v>
      </c>
      <c r="P90" s="8">
        <v>5</v>
      </c>
      <c r="Q90" s="9">
        <v>5</v>
      </c>
      <c r="R90" s="9">
        <v>5</v>
      </c>
      <c r="S90" s="10">
        <v>5</v>
      </c>
      <c r="T90" s="10">
        <v>1</v>
      </c>
      <c r="U90" s="10">
        <v>3</v>
      </c>
      <c r="V90" s="10">
        <v>3</v>
      </c>
      <c r="W90" s="10">
        <v>5</v>
      </c>
      <c r="X90" s="11"/>
      <c r="Y90" s="11"/>
      <c r="Z90" s="11"/>
      <c r="AA90" s="11"/>
      <c r="AB90" s="12"/>
      <c r="AC90" s="12"/>
      <c r="AD90" s="105">
        <v>1</v>
      </c>
      <c r="AE90" s="105">
        <v>1</v>
      </c>
      <c r="AF90" s="105">
        <v>1</v>
      </c>
      <c r="AP90" s="120">
        <v>4</v>
      </c>
      <c r="AQ90" s="120">
        <v>4</v>
      </c>
      <c r="AR90" s="120">
        <v>4</v>
      </c>
      <c r="AS90" s="120">
        <v>5</v>
      </c>
      <c r="AT90" s="120">
        <v>5</v>
      </c>
      <c r="AU90" s="120">
        <v>5</v>
      </c>
      <c r="AV90" s="120">
        <v>5</v>
      </c>
      <c r="AW90" s="53">
        <v>5</v>
      </c>
      <c r="AX90" s="53">
        <v>4</v>
      </c>
      <c r="AY90" s="53">
        <v>2</v>
      </c>
    </row>
    <row r="91" spans="1:51">
      <c r="A91" s="7">
        <v>90</v>
      </c>
      <c r="B91" s="7">
        <v>1</v>
      </c>
      <c r="C91" s="7" t="s">
        <v>86</v>
      </c>
      <c r="D91" s="7" t="s">
        <v>71</v>
      </c>
      <c r="E91" s="7" t="s">
        <v>61</v>
      </c>
      <c r="F91" s="7">
        <v>0</v>
      </c>
      <c r="G91" s="7">
        <v>0</v>
      </c>
      <c r="H91" s="7">
        <v>1</v>
      </c>
      <c r="I91" s="7">
        <v>0</v>
      </c>
      <c r="J91" s="7">
        <v>0</v>
      </c>
      <c r="K91" s="7">
        <v>0</v>
      </c>
      <c r="L91" s="7">
        <v>1</v>
      </c>
      <c r="M91" s="7">
        <v>0</v>
      </c>
      <c r="N91" s="8">
        <v>5</v>
      </c>
      <c r="O91" s="8">
        <v>4</v>
      </c>
      <c r="P91" s="8">
        <v>4</v>
      </c>
      <c r="Q91" s="9">
        <v>5</v>
      </c>
      <c r="R91" s="9">
        <v>5</v>
      </c>
      <c r="S91" s="10">
        <v>4</v>
      </c>
      <c r="T91" s="10">
        <v>1</v>
      </c>
      <c r="U91" s="10">
        <v>4</v>
      </c>
      <c r="V91" s="10">
        <v>4</v>
      </c>
      <c r="W91" s="10">
        <v>4</v>
      </c>
      <c r="X91" s="11"/>
      <c r="Y91" s="11"/>
      <c r="Z91" s="11"/>
      <c r="AA91" s="11"/>
      <c r="AB91" s="12"/>
      <c r="AC91" s="12"/>
      <c r="AD91" s="105">
        <v>1</v>
      </c>
      <c r="AE91" s="105">
        <v>1</v>
      </c>
      <c r="AF91" s="105">
        <v>1</v>
      </c>
      <c r="AP91" s="120">
        <v>3</v>
      </c>
      <c r="AQ91" s="120">
        <v>3</v>
      </c>
      <c r="AR91" s="120">
        <v>3</v>
      </c>
      <c r="AS91" s="120">
        <v>4</v>
      </c>
      <c r="AT91" s="120">
        <v>3</v>
      </c>
      <c r="AU91" s="120">
        <v>5</v>
      </c>
      <c r="AV91" s="120">
        <v>5</v>
      </c>
      <c r="AW91" s="53">
        <v>1</v>
      </c>
      <c r="AX91" s="53">
        <v>3</v>
      </c>
      <c r="AY91" s="53">
        <v>3</v>
      </c>
    </row>
    <row r="92" spans="1:51">
      <c r="A92" s="7">
        <v>91</v>
      </c>
      <c r="B92" s="7">
        <v>1</v>
      </c>
      <c r="C92" s="7" t="s">
        <v>86</v>
      </c>
      <c r="D92" s="7" t="s">
        <v>71</v>
      </c>
      <c r="E92" s="7" t="s">
        <v>55</v>
      </c>
      <c r="F92" s="7">
        <v>0</v>
      </c>
      <c r="G92" s="7">
        <v>0</v>
      </c>
      <c r="H92" s="7">
        <v>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8">
        <v>5</v>
      </c>
      <c r="O92" s="8">
        <v>4</v>
      </c>
      <c r="P92" s="8">
        <v>4</v>
      </c>
      <c r="Q92" s="9">
        <v>5</v>
      </c>
      <c r="R92" s="9">
        <v>5</v>
      </c>
      <c r="S92" s="10">
        <v>5</v>
      </c>
      <c r="T92" s="10">
        <v>3</v>
      </c>
      <c r="U92" s="10">
        <v>5</v>
      </c>
      <c r="V92" s="10">
        <v>4</v>
      </c>
      <c r="W92" s="10">
        <v>4</v>
      </c>
      <c r="X92" s="11"/>
      <c r="Y92" s="11"/>
      <c r="Z92" s="11"/>
      <c r="AA92" s="11"/>
      <c r="AB92" s="12"/>
      <c r="AC92" s="12"/>
      <c r="AD92" s="105">
        <v>4</v>
      </c>
      <c r="AE92" s="105">
        <v>4</v>
      </c>
      <c r="AF92" s="105">
        <v>4</v>
      </c>
      <c r="AP92" s="120">
        <v>4</v>
      </c>
      <c r="AQ92" s="120">
        <v>4</v>
      </c>
      <c r="AR92" s="120">
        <v>4</v>
      </c>
      <c r="AS92" s="120">
        <v>5</v>
      </c>
      <c r="AT92" s="120">
        <v>5</v>
      </c>
      <c r="AU92" s="120">
        <v>5</v>
      </c>
      <c r="AV92" s="120">
        <v>4</v>
      </c>
      <c r="AW92" s="53">
        <v>3</v>
      </c>
      <c r="AX92" s="53">
        <v>4</v>
      </c>
      <c r="AY92" s="53">
        <v>4</v>
      </c>
    </row>
    <row r="93" spans="1:51">
      <c r="A93" s="7">
        <v>92</v>
      </c>
      <c r="B93" s="7">
        <v>1</v>
      </c>
      <c r="C93" s="7" t="s">
        <v>86</v>
      </c>
      <c r="D93" s="7" t="s">
        <v>71</v>
      </c>
      <c r="E93" s="7" t="s">
        <v>91</v>
      </c>
      <c r="F93" s="7">
        <v>0</v>
      </c>
      <c r="G93" s="7">
        <v>0</v>
      </c>
      <c r="H93" s="7">
        <v>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8">
        <v>4</v>
      </c>
      <c r="O93" s="8">
        <v>4</v>
      </c>
      <c r="P93" s="8">
        <v>4</v>
      </c>
      <c r="Q93" s="9">
        <v>4</v>
      </c>
      <c r="R93" s="9">
        <v>4</v>
      </c>
      <c r="S93" s="10">
        <v>2</v>
      </c>
      <c r="T93" s="10">
        <v>2</v>
      </c>
      <c r="U93" s="10">
        <v>4</v>
      </c>
      <c r="V93" s="10">
        <v>4</v>
      </c>
      <c r="W93" s="10">
        <v>4</v>
      </c>
      <c r="X93" s="11"/>
      <c r="Y93" s="11"/>
      <c r="Z93" s="11"/>
      <c r="AA93" s="11"/>
      <c r="AB93" s="12"/>
      <c r="AC93" s="12"/>
      <c r="AD93" s="105">
        <v>3</v>
      </c>
      <c r="AE93" s="105">
        <v>3</v>
      </c>
      <c r="AF93" s="105">
        <v>3</v>
      </c>
      <c r="AP93" s="120">
        <v>3</v>
      </c>
      <c r="AQ93" s="120">
        <v>4</v>
      </c>
      <c r="AR93" s="120">
        <v>3</v>
      </c>
      <c r="AS93" s="120">
        <v>3</v>
      </c>
      <c r="AT93" s="120">
        <v>3</v>
      </c>
      <c r="AU93" s="120">
        <v>3</v>
      </c>
      <c r="AV93" s="120">
        <v>3</v>
      </c>
      <c r="AW93" s="53">
        <v>2</v>
      </c>
      <c r="AX93" s="53">
        <v>4</v>
      </c>
      <c r="AY93" s="53">
        <v>3</v>
      </c>
    </row>
    <row r="94" spans="1:51">
      <c r="A94" s="7">
        <v>93</v>
      </c>
      <c r="B94" s="7">
        <v>1</v>
      </c>
      <c r="C94" s="7" t="s">
        <v>86</v>
      </c>
      <c r="D94" s="7" t="s">
        <v>71</v>
      </c>
      <c r="E94" s="7" t="s">
        <v>91</v>
      </c>
      <c r="F94" s="7">
        <v>0</v>
      </c>
      <c r="G94" s="7">
        <v>0</v>
      </c>
      <c r="H94" s="7">
        <v>1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8">
        <v>5</v>
      </c>
      <c r="O94" s="8">
        <v>5</v>
      </c>
      <c r="P94" s="8">
        <v>5</v>
      </c>
      <c r="Q94" s="9">
        <v>5</v>
      </c>
      <c r="R94" s="9">
        <v>5</v>
      </c>
      <c r="S94" s="10">
        <v>5</v>
      </c>
      <c r="T94" s="10">
        <v>5</v>
      </c>
      <c r="U94" s="10">
        <v>5</v>
      </c>
      <c r="V94" s="10">
        <v>5</v>
      </c>
      <c r="W94" s="10">
        <v>5</v>
      </c>
      <c r="X94" s="11"/>
      <c r="Y94" s="11"/>
      <c r="Z94" s="11"/>
      <c r="AA94" s="11"/>
      <c r="AB94" s="12"/>
      <c r="AC94" s="12"/>
      <c r="AD94" s="105">
        <v>2</v>
      </c>
      <c r="AE94" s="105">
        <v>2</v>
      </c>
      <c r="AF94" s="105">
        <v>2</v>
      </c>
      <c r="AP94" s="120">
        <v>5</v>
      </c>
      <c r="AQ94" s="120">
        <v>5</v>
      </c>
      <c r="AR94" s="120">
        <v>5</v>
      </c>
      <c r="AS94" s="120">
        <v>5</v>
      </c>
      <c r="AT94" s="120">
        <v>5</v>
      </c>
      <c r="AU94" s="120">
        <v>5</v>
      </c>
      <c r="AV94" s="120">
        <v>5</v>
      </c>
      <c r="AW94" s="53">
        <v>5</v>
      </c>
      <c r="AX94" s="53">
        <v>5</v>
      </c>
      <c r="AY94" s="53">
        <v>5</v>
      </c>
    </row>
    <row r="95" spans="1:51" ht="37.5">
      <c r="A95" s="7">
        <v>94</v>
      </c>
      <c r="B95" s="7">
        <v>1</v>
      </c>
      <c r="C95" s="7" t="s">
        <v>86</v>
      </c>
      <c r="D95" s="7" t="s">
        <v>71</v>
      </c>
      <c r="E95" s="7" t="s">
        <v>116</v>
      </c>
      <c r="F95" s="7">
        <v>0</v>
      </c>
      <c r="G95" s="7">
        <v>0</v>
      </c>
      <c r="H95" s="7">
        <v>1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8">
        <v>5</v>
      </c>
      <c r="O95" s="8">
        <v>5</v>
      </c>
      <c r="P95" s="8">
        <v>4</v>
      </c>
      <c r="Q95" s="9">
        <v>5</v>
      </c>
      <c r="R95" s="9">
        <v>5</v>
      </c>
      <c r="S95" s="10">
        <v>5</v>
      </c>
      <c r="T95" s="10">
        <v>3</v>
      </c>
      <c r="U95" s="10">
        <v>5</v>
      </c>
      <c r="V95" s="10">
        <v>4</v>
      </c>
      <c r="W95" s="10">
        <v>5</v>
      </c>
      <c r="X95" s="11"/>
      <c r="Y95" s="11"/>
      <c r="Z95" s="11"/>
      <c r="AA95" s="11"/>
      <c r="AB95" s="12"/>
      <c r="AC95" s="12"/>
      <c r="AD95" s="105">
        <v>2</v>
      </c>
      <c r="AE95" s="105">
        <v>2</v>
      </c>
      <c r="AF95" s="105">
        <v>2</v>
      </c>
      <c r="AP95" s="120">
        <v>4</v>
      </c>
      <c r="AQ95" s="120">
        <v>4</v>
      </c>
      <c r="AR95" s="120">
        <v>4</v>
      </c>
      <c r="AS95" s="120">
        <v>5</v>
      </c>
      <c r="AT95" s="120">
        <v>5</v>
      </c>
      <c r="AU95" s="120">
        <v>5</v>
      </c>
      <c r="AV95" s="120">
        <v>5</v>
      </c>
      <c r="AW95" s="53">
        <v>3</v>
      </c>
      <c r="AX95" s="53">
        <v>4</v>
      </c>
      <c r="AY95" s="53">
        <v>4</v>
      </c>
    </row>
    <row r="96" spans="1:51" ht="37.5">
      <c r="A96" s="7">
        <v>95</v>
      </c>
      <c r="B96" s="7">
        <v>1</v>
      </c>
      <c r="C96" s="7" t="s">
        <v>86</v>
      </c>
      <c r="D96" s="7" t="s">
        <v>71</v>
      </c>
      <c r="E96" s="7" t="s">
        <v>116</v>
      </c>
      <c r="F96" s="7">
        <v>0</v>
      </c>
      <c r="G96" s="7">
        <v>0</v>
      </c>
      <c r="H96" s="7">
        <v>0</v>
      </c>
      <c r="I96" s="7">
        <v>1</v>
      </c>
      <c r="J96" s="7">
        <v>0</v>
      </c>
      <c r="K96" s="7">
        <v>0</v>
      </c>
      <c r="L96" s="7">
        <v>0</v>
      </c>
      <c r="M96" s="7">
        <v>0</v>
      </c>
      <c r="N96" s="8">
        <v>4</v>
      </c>
      <c r="O96" s="8">
        <v>4</v>
      </c>
      <c r="P96" s="8">
        <v>4</v>
      </c>
      <c r="Q96" s="9">
        <v>4</v>
      </c>
      <c r="R96" s="9">
        <v>4</v>
      </c>
      <c r="S96" s="10">
        <v>4</v>
      </c>
      <c r="T96" s="10">
        <v>2</v>
      </c>
      <c r="U96" s="10">
        <v>4</v>
      </c>
      <c r="V96" s="10">
        <v>3</v>
      </c>
      <c r="W96" s="10">
        <v>4</v>
      </c>
      <c r="X96" s="11"/>
      <c r="Y96" s="11"/>
      <c r="Z96" s="11"/>
      <c r="AA96" s="11"/>
      <c r="AB96" s="12"/>
      <c r="AC96" s="12"/>
      <c r="AD96" s="105">
        <v>3</v>
      </c>
      <c r="AE96" s="105">
        <v>3</v>
      </c>
      <c r="AF96" s="105">
        <v>3</v>
      </c>
      <c r="AP96" s="120">
        <v>3</v>
      </c>
      <c r="AQ96" s="120">
        <v>3</v>
      </c>
      <c r="AR96" s="120">
        <v>4</v>
      </c>
      <c r="AS96" s="120">
        <v>5</v>
      </c>
      <c r="AT96" s="120">
        <v>5</v>
      </c>
      <c r="AU96" s="120">
        <v>5</v>
      </c>
      <c r="AV96" s="120">
        <v>5</v>
      </c>
      <c r="AW96" s="53">
        <v>2</v>
      </c>
      <c r="AX96" s="53">
        <v>3</v>
      </c>
      <c r="AY96" s="53">
        <v>3</v>
      </c>
    </row>
    <row r="97" spans="1:53">
      <c r="A97" s="7">
        <v>96</v>
      </c>
      <c r="B97" s="7">
        <v>1</v>
      </c>
      <c r="C97" s="7" t="s">
        <v>86</v>
      </c>
      <c r="D97" s="7" t="s">
        <v>71</v>
      </c>
      <c r="E97" s="7" t="s">
        <v>93</v>
      </c>
      <c r="F97" s="7">
        <v>1</v>
      </c>
      <c r="G97" s="7">
        <v>0</v>
      </c>
      <c r="H97" s="7">
        <v>1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8">
        <v>5</v>
      </c>
      <c r="O97" s="8">
        <v>5</v>
      </c>
      <c r="P97" s="8">
        <v>5</v>
      </c>
      <c r="Q97" s="9">
        <v>5</v>
      </c>
      <c r="R97" s="9">
        <v>5</v>
      </c>
      <c r="S97" s="10">
        <v>5</v>
      </c>
      <c r="T97" s="10">
        <v>3</v>
      </c>
      <c r="U97" s="10">
        <v>4</v>
      </c>
      <c r="V97" s="10">
        <v>4</v>
      </c>
      <c r="W97" s="10">
        <v>4</v>
      </c>
      <c r="X97" s="11"/>
      <c r="Y97" s="11"/>
      <c r="Z97" s="11"/>
      <c r="AA97" s="11"/>
      <c r="AB97" s="12"/>
      <c r="AC97" s="12"/>
      <c r="AD97" s="105">
        <v>1</v>
      </c>
      <c r="AE97" s="105">
        <v>1</v>
      </c>
      <c r="AF97" s="105">
        <v>1</v>
      </c>
      <c r="AP97" s="120">
        <v>3</v>
      </c>
      <c r="AQ97" s="120">
        <v>3</v>
      </c>
      <c r="AR97" s="120">
        <v>3</v>
      </c>
      <c r="AS97" s="120">
        <v>4</v>
      </c>
      <c r="AT97" s="120">
        <v>4</v>
      </c>
      <c r="AU97" s="120">
        <v>4</v>
      </c>
      <c r="AV97" s="120">
        <v>4</v>
      </c>
      <c r="AW97" s="53">
        <v>2</v>
      </c>
      <c r="AX97" s="53">
        <v>5</v>
      </c>
      <c r="AY97" s="53">
        <v>2</v>
      </c>
    </row>
    <row r="98" spans="1:53">
      <c r="A98" s="7">
        <v>97</v>
      </c>
      <c r="B98" s="7">
        <v>1</v>
      </c>
      <c r="C98" s="7" t="s">
        <v>86</v>
      </c>
      <c r="D98" s="7" t="s">
        <v>71</v>
      </c>
      <c r="E98" s="7" t="s">
        <v>91</v>
      </c>
      <c r="F98" s="7">
        <v>0</v>
      </c>
      <c r="G98" s="7">
        <v>0</v>
      </c>
      <c r="H98" s="7">
        <v>1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8">
        <v>4</v>
      </c>
      <c r="O98" s="8">
        <v>4</v>
      </c>
      <c r="P98" s="8">
        <v>4</v>
      </c>
      <c r="Q98" s="9">
        <v>4</v>
      </c>
      <c r="R98" s="9">
        <v>4</v>
      </c>
      <c r="S98" s="10">
        <v>3</v>
      </c>
      <c r="T98" s="10">
        <v>2</v>
      </c>
      <c r="U98" s="10">
        <v>3</v>
      </c>
      <c r="V98" s="10">
        <v>4</v>
      </c>
      <c r="W98" s="10">
        <v>4</v>
      </c>
      <c r="X98" s="11"/>
      <c r="Y98" s="11"/>
      <c r="Z98" s="11"/>
      <c r="AA98" s="11"/>
      <c r="AB98" s="12"/>
      <c r="AC98" s="12"/>
      <c r="AD98" s="105">
        <v>2</v>
      </c>
      <c r="AE98" s="105">
        <v>2</v>
      </c>
      <c r="AF98" s="105">
        <v>2</v>
      </c>
      <c r="AP98" s="120">
        <v>4</v>
      </c>
      <c r="AQ98" s="120">
        <v>4</v>
      </c>
      <c r="AR98" s="120">
        <v>4</v>
      </c>
      <c r="AS98" s="120">
        <v>4</v>
      </c>
      <c r="AT98" s="120">
        <v>3</v>
      </c>
      <c r="AU98" s="120">
        <v>3</v>
      </c>
      <c r="AV98" s="120">
        <v>3</v>
      </c>
      <c r="AW98" s="53">
        <v>2</v>
      </c>
      <c r="AX98" s="53">
        <v>4</v>
      </c>
      <c r="AY98" s="53">
        <v>2</v>
      </c>
    </row>
    <row r="99" spans="1:53">
      <c r="A99" s="7">
        <v>98</v>
      </c>
      <c r="B99" s="7">
        <v>1</v>
      </c>
      <c r="C99" s="7" t="s">
        <v>86</v>
      </c>
      <c r="D99" s="7" t="s">
        <v>71</v>
      </c>
      <c r="E99" s="7" t="s">
        <v>114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</v>
      </c>
      <c r="N99" s="8">
        <v>4</v>
      </c>
      <c r="O99" s="8">
        <v>4</v>
      </c>
      <c r="P99" s="8">
        <v>4</v>
      </c>
      <c r="Q99" s="9">
        <v>4</v>
      </c>
      <c r="R99" s="9">
        <v>4</v>
      </c>
      <c r="S99" s="10">
        <v>4</v>
      </c>
      <c r="T99" s="10">
        <v>4</v>
      </c>
      <c r="U99" s="10">
        <v>4</v>
      </c>
      <c r="V99" s="10">
        <v>4</v>
      </c>
      <c r="W99" s="10">
        <v>4</v>
      </c>
      <c r="X99" s="11"/>
      <c r="Y99" s="11"/>
      <c r="Z99" s="11"/>
      <c r="AA99" s="11"/>
      <c r="AB99" s="12"/>
      <c r="AC99" s="12"/>
      <c r="AD99" s="105">
        <v>4</v>
      </c>
      <c r="AE99" s="105">
        <v>4</v>
      </c>
      <c r="AF99" s="105">
        <v>4</v>
      </c>
      <c r="AP99" s="120">
        <v>4</v>
      </c>
      <c r="AQ99" s="120">
        <v>4</v>
      </c>
      <c r="AR99" s="120">
        <v>4</v>
      </c>
      <c r="AS99" s="120">
        <v>4</v>
      </c>
      <c r="AT99" s="120">
        <v>4</v>
      </c>
      <c r="AU99" s="120">
        <v>4</v>
      </c>
      <c r="AV99" s="120">
        <v>4</v>
      </c>
      <c r="AW99" s="53">
        <v>3</v>
      </c>
      <c r="AX99" s="53">
        <v>4</v>
      </c>
      <c r="AY99" s="53">
        <v>4</v>
      </c>
    </row>
    <row r="100" spans="1:53">
      <c r="A100" s="7">
        <v>99</v>
      </c>
      <c r="B100" s="7">
        <v>1</v>
      </c>
      <c r="C100" s="7" t="s">
        <v>86</v>
      </c>
      <c r="D100" s="7" t="s">
        <v>71</v>
      </c>
      <c r="E100" s="7" t="s">
        <v>114</v>
      </c>
      <c r="F100" s="7">
        <v>0</v>
      </c>
      <c r="G100" s="7">
        <v>0</v>
      </c>
      <c r="H100" s="7">
        <v>1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8">
        <v>4</v>
      </c>
      <c r="O100" s="8">
        <v>4</v>
      </c>
      <c r="P100" s="8">
        <v>4</v>
      </c>
      <c r="Q100" s="9">
        <v>4</v>
      </c>
      <c r="R100" s="9">
        <v>4</v>
      </c>
      <c r="S100" s="10">
        <v>4</v>
      </c>
      <c r="T100" s="10">
        <v>3</v>
      </c>
      <c r="U100" s="10">
        <v>4</v>
      </c>
      <c r="V100" s="10">
        <v>4</v>
      </c>
      <c r="W100" s="10">
        <v>4</v>
      </c>
      <c r="X100" s="11"/>
      <c r="Y100" s="11"/>
      <c r="Z100" s="11"/>
      <c r="AA100" s="11"/>
      <c r="AB100" s="12"/>
      <c r="AC100" s="12"/>
      <c r="AD100" s="105">
        <v>2</v>
      </c>
      <c r="AE100" s="105">
        <v>2</v>
      </c>
      <c r="AF100" s="105">
        <v>2</v>
      </c>
      <c r="AP100" s="120">
        <v>4</v>
      </c>
      <c r="AQ100" s="120">
        <v>4</v>
      </c>
      <c r="AR100" s="120">
        <v>4</v>
      </c>
      <c r="AS100" s="120">
        <v>4</v>
      </c>
      <c r="AT100" s="120">
        <v>4</v>
      </c>
      <c r="AU100" s="120">
        <v>4</v>
      </c>
      <c r="AV100" s="120">
        <v>4</v>
      </c>
      <c r="AW100" s="53">
        <v>3</v>
      </c>
      <c r="AX100" s="53">
        <v>3</v>
      </c>
      <c r="AY100" s="53">
        <v>3</v>
      </c>
    </row>
    <row r="101" spans="1:53">
      <c r="A101" s="7">
        <v>100</v>
      </c>
      <c r="B101" s="7">
        <v>1</v>
      </c>
      <c r="C101" s="7" t="s">
        <v>86</v>
      </c>
      <c r="D101" s="7" t="s">
        <v>71</v>
      </c>
      <c r="E101" s="7" t="s">
        <v>91</v>
      </c>
      <c r="F101" s="7">
        <v>0</v>
      </c>
      <c r="G101" s="7">
        <v>0</v>
      </c>
      <c r="H101" s="7">
        <v>1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8">
        <v>5</v>
      </c>
      <c r="O101" s="8">
        <v>4</v>
      </c>
      <c r="P101" s="8">
        <v>1</v>
      </c>
      <c r="Q101" s="9">
        <v>5</v>
      </c>
      <c r="R101" s="9">
        <v>5</v>
      </c>
      <c r="S101" s="10">
        <v>5</v>
      </c>
      <c r="T101" s="10">
        <v>1</v>
      </c>
      <c r="U101" s="10">
        <v>5</v>
      </c>
      <c r="V101" s="10">
        <v>5</v>
      </c>
      <c r="W101" s="10">
        <v>5</v>
      </c>
      <c r="X101" s="11"/>
      <c r="Y101" s="11"/>
      <c r="Z101" s="11"/>
      <c r="AA101" s="11"/>
      <c r="AB101" s="12"/>
      <c r="AC101" s="12"/>
      <c r="AD101" s="105">
        <v>1</v>
      </c>
      <c r="AE101" s="105">
        <v>1</v>
      </c>
      <c r="AF101" s="105">
        <v>1</v>
      </c>
      <c r="AP101" s="120">
        <v>3</v>
      </c>
      <c r="AQ101" s="120">
        <v>4</v>
      </c>
      <c r="AR101" s="120">
        <v>3</v>
      </c>
      <c r="AS101" s="120">
        <v>4</v>
      </c>
      <c r="AT101" s="120">
        <v>3</v>
      </c>
      <c r="AU101" s="120">
        <v>3</v>
      </c>
      <c r="AV101" s="120">
        <v>3</v>
      </c>
      <c r="AW101" s="53">
        <v>1</v>
      </c>
      <c r="AX101" s="53">
        <v>4</v>
      </c>
      <c r="AY101" s="53">
        <v>1</v>
      </c>
    </row>
    <row r="102" spans="1:53">
      <c r="A102" s="7">
        <v>101</v>
      </c>
      <c r="B102" s="7">
        <v>1</v>
      </c>
      <c r="C102" s="7" t="s">
        <v>86</v>
      </c>
      <c r="D102" s="7" t="s">
        <v>71</v>
      </c>
      <c r="E102" s="7" t="s">
        <v>64</v>
      </c>
      <c r="F102" s="7">
        <v>0</v>
      </c>
      <c r="G102" s="7">
        <v>0</v>
      </c>
      <c r="H102" s="7">
        <v>1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8">
        <v>5</v>
      </c>
      <c r="O102" s="8">
        <v>5</v>
      </c>
      <c r="P102" s="8">
        <v>5</v>
      </c>
      <c r="Q102" s="9">
        <v>5</v>
      </c>
      <c r="R102" s="9">
        <v>5</v>
      </c>
      <c r="S102" s="10">
        <v>4</v>
      </c>
      <c r="T102" s="10">
        <v>1</v>
      </c>
      <c r="U102" s="10">
        <v>3</v>
      </c>
      <c r="V102" s="10">
        <v>4</v>
      </c>
      <c r="W102" s="10">
        <v>4</v>
      </c>
      <c r="X102" s="11"/>
      <c r="Y102" s="11"/>
      <c r="Z102" s="11"/>
      <c r="AA102" s="11"/>
      <c r="AB102" s="12"/>
      <c r="AC102" s="12"/>
      <c r="AD102" s="105">
        <v>2</v>
      </c>
      <c r="AE102" s="105">
        <v>2</v>
      </c>
      <c r="AF102" s="105">
        <v>2</v>
      </c>
      <c r="AP102" s="120">
        <v>3</v>
      </c>
      <c r="AQ102" s="120">
        <v>3</v>
      </c>
      <c r="AR102" s="120">
        <v>3</v>
      </c>
      <c r="AS102" s="120">
        <v>4</v>
      </c>
      <c r="AT102" s="120">
        <v>3</v>
      </c>
      <c r="AU102" s="120">
        <v>3</v>
      </c>
      <c r="AV102" s="120">
        <v>3</v>
      </c>
      <c r="AW102" s="53">
        <v>1</v>
      </c>
      <c r="AX102" s="53">
        <v>5</v>
      </c>
      <c r="AY102" s="53">
        <v>3</v>
      </c>
    </row>
    <row r="103" spans="1:53">
      <c r="A103" s="7">
        <v>102</v>
      </c>
      <c r="B103" s="7">
        <v>1</v>
      </c>
      <c r="C103" s="7" t="s">
        <v>86</v>
      </c>
      <c r="D103" s="7" t="s">
        <v>71</v>
      </c>
      <c r="E103" s="7" t="s">
        <v>91</v>
      </c>
      <c r="F103" s="7">
        <v>0</v>
      </c>
      <c r="G103" s="7">
        <v>0</v>
      </c>
      <c r="H103" s="7">
        <v>1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8">
        <v>5</v>
      </c>
      <c r="O103" s="8">
        <v>5</v>
      </c>
      <c r="P103" s="8">
        <v>5</v>
      </c>
      <c r="Q103" s="9">
        <v>4</v>
      </c>
      <c r="R103" s="9">
        <v>5</v>
      </c>
      <c r="S103" s="10">
        <v>5</v>
      </c>
      <c r="T103" s="10">
        <v>2</v>
      </c>
      <c r="U103" s="10">
        <v>5</v>
      </c>
      <c r="V103" s="10">
        <v>3</v>
      </c>
      <c r="W103" s="10">
        <v>4</v>
      </c>
      <c r="X103" s="11"/>
      <c r="Y103" s="11"/>
      <c r="Z103" s="11"/>
      <c r="AA103" s="11"/>
      <c r="AB103" s="12"/>
      <c r="AC103" s="12"/>
      <c r="AD103" s="105">
        <v>1</v>
      </c>
      <c r="AE103" s="105">
        <v>1</v>
      </c>
      <c r="AF103" s="105">
        <v>1</v>
      </c>
      <c r="AP103" s="120">
        <v>3</v>
      </c>
      <c r="AQ103" s="120">
        <v>3</v>
      </c>
      <c r="AR103" s="120">
        <v>3</v>
      </c>
      <c r="AS103" s="120">
        <v>3</v>
      </c>
      <c r="AT103" s="120">
        <v>3</v>
      </c>
      <c r="AU103" s="120">
        <v>3</v>
      </c>
      <c r="AV103" s="120">
        <v>3</v>
      </c>
      <c r="AW103" s="53">
        <v>2</v>
      </c>
      <c r="AX103" s="53">
        <v>3</v>
      </c>
      <c r="AY103" s="53">
        <v>3</v>
      </c>
    </row>
    <row r="104" spans="1:53" ht="37.5">
      <c r="A104" s="7">
        <v>103</v>
      </c>
      <c r="B104" s="7">
        <v>1</v>
      </c>
      <c r="C104" s="7" t="s">
        <v>86</v>
      </c>
      <c r="D104" s="7" t="s">
        <v>71</v>
      </c>
      <c r="E104" s="7" t="s">
        <v>57</v>
      </c>
      <c r="F104" s="7">
        <v>0</v>
      </c>
      <c r="G104" s="7">
        <v>0</v>
      </c>
      <c r="H104" s="7">
        <v>1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8">
        <v>5</v>
      </c>
      <c r="O104" s="8">
        <v>4</v>
      </c>
      <c r="P104" s="8">
        <v>4</v>
      </c>
      <c r="Q104" s="9">
        <v>5</v>
      </c>
      <c r="R104" s="9">
        <v>5</v>
      </c>
      <c r="S104" s="10">
        <v>5</v>
      </c>
      <c r="T104" s="10">
        <v>2</v>
      </c>
      <c r="U104" s="10">
        <v>4</v>
      </c>
      <c r="V104" s="10">
        <v>4</v>
      </c>
      <c r="W104" s="10">
        <v>4</v>
      </c>
      <c r="X104" s="11"/>
      <c r="Y104" s="11"/>
      <c r="Z104" s="11"/>
      <c r="AA104" s="11"/>
      <c r="AB104" s="12"/>
      <c r="AC104" s="12"/>
      <c r="AD104" s="105">
        <v>2</v>
      </c>
      <c r="AE104" s="105">
        <v>2</v>
      </c>
      <c r="AF104" s="105">
        <v>2</v>
      </c>
      <c r="AP104" s="120">
        <v>3</v>
      </c>
      <c r="AQ104" s="120">
        <v>4</v>
      </c>
      <c r="AR104" s="120">
        <v>3</v>
      </c>
      <c r="AS104" s="120">
        <v>4</v>
      </c>
      <c r="AT104" s="120">
        <v>4</v>
      </c>
      <c r="AU104" s="120">
        <v>4</v>
      </c>
      <c r="AV104" s="120">
        <v>4</v>
      </c>
      <c r="AW104" s="53">
        <v>2</v>
      </c>
      <c r="AX104" s="53">
        <v>3</v>
      </c>
      <c r="AY104" s="53">
        <v>3</v>
      </c>
    </row>
    <row r="105" spans="1:53">
      <c r="A105" s="7">
        <v>104</v>
      </c>
      <c r="B105" s="7">
        <v>1</v>
      </c>
      <c r="C105" s="7" t="s">
        <v>86</v>
      </c>
      <c r="D105" s="7" t="s">
        <v>71</v>
      </c>
      <c r="E105" s="7" t="s">
        <v>61</v>
      </c>
      <c r="F105" s="7">
        <v>0</v>
      </c>
      <c r="G105" s="7">
        <v>0</v>
      </c>
      <c r="H105" s="7">
        <v>1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8">
        <v>5</v>
      </c>
      <c r="O105" s="8">
        <v>5</v>
      </c>
      <c r="P105" s="8">
        <v>5</v>
      </c>
      <c r="Q105" s="9">
        <v>5</v>
      </c>
      <c r="R105" s="9">
        <v>5</v>
      </c>
      <c r="S105" s="10">
        <v>5</v>
      </c>
      <c r="T105" s="10">
        <v>3</v>
      </c>
      <c r="U105" s="10">
        <v>5</v>
      </c>
      <c r="V105" s="10">
        <v>5</v>
      </c>
      <c r="W105" s="10">
        <v>5</v>
      </c>
      <c r="X105" s="11"/>
      <c r="Y105" s="11"/>
      <c r="Z105" s="11"/>
      <c r="AA105" s="11"/>
      <c r="AB105" s="12"/>
      <c r="AC105" s="12"/>
      <c r="AD105" s="105">
        <v>3</v>
      </c>
      <c r="AE105" s="105">
        <v>3</v>
      </c>
      <c r="AF105" s="105">
        <v>3</v>
      </c>
      <c r="AP105" s="120">
        <v>4</v>
      </c>
      <c r="AQ105" s="120">
        <v>4</v>
      </c>
      <c r="AR105" s="120">
        <v>4</v>
      </c>
      <c r="AS105" s="120">
        <v>4</v>
      </c>
      <c r="AT105" s="120">
        <v>4</v>
      </c>
      <c r="AU105" s="120">
        <v>4</v>
      </c>
      <c r="AV105" s="120">
        <v>4</v>
      </c>
      <c r="AW105" s="53">
        <v>2</v>
      </c>
      <c r="AX105" s="53">
        <v>3</v>
      </c>
      <c r="AY105" s="53">
        <v>4</v>
      </c>
    </row>
    <row r="106" spans="1:53">
      <c r="A106" s="7">
        <v>105</v>
      </c>
      <c r="B106" s="7">
        <v>1</v>
      </c>
      <c r="C106" s="7" t="s">
        <v>86</v>
      </c>
      <c r="D106" s="7" t="s">
        <v>71</v>
      </c>
      <c r="E106" s="7" t="s">
        <v>111</v>
      </c>
      <c r="F106" s="7">
        <v>0</v>
      </c>
      <c r="G106" s="7">
        <v>0</v>
      </c>
      <c r="H106" s="7">
        <v>1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8">
        <v>3</v>
      </c>
      <c r="O106" s="8">
        <v>3</v>
      </c>
      <c r="P106" s="8">
        <v>2</v>
      </c>
      <c r="Q106" s="9">
        <v>4</v>
      </c>
      <c r="R106" s="9">
        <v>3</v>
      </c>
      <c r="S106" s="10">
        <v>1</v>
      </c>
      <c r="T106" s="10">
        <v>1</v>
      </c>
      <c r="U106" s="10">
        <v>2</v>
      </c>
      <c r="V106" s="10">
        <v>3</v>
      </c>
      <c r="W106" s="10">
        <v>3</v>
      </c>
      <c r="X106" s="11"/>
      <c r="Y106" s="11"/>
      <c r="Z106" s="11"/>
      <c r="AA106" s="11"/>
      <c r="AB106" s="12"/>
      <c r="AC106" s="12"/>
      <c r="AD106" s="105">
        <v>2</v>
      </c>
      <c r="AE106" s="105">
        <v>3</v>
      </c>
      <c r="AF106" s="105">
        <v>3</v>
      </c>
      <c r="AP106" s="120">
        <v>2</v>
      </c>
      <c r="AQ106" s="120">
        <v>3</v>
      </c>
      <c r="AR106" s="120">
        <v>3</v>
      </c>
      <c r="AS106" s="120">
        <v>3</v>
      </c>
      <c r="AT106" s="120">
        <v>3</v>
      </c>
      <c r="AU106" s="120">
        <v>3</v>
      </c>
      <c r="AV106" s="120">
        <v>3</v>
      </c>
      <c r="AW106" s="53">
        <v>1</v>
      </c>
      <c r="AX106" s="53">
        <v>1</v>
      </c>
      <c r="AY106" s="53">
        <v>2</v>
      </c>
    </row>
    <row r="107" spans="1:53">
      <c r="A107" s="7">
        <v>106</v>
      </c>
      <c r="B107" s="7">
        <v>1</v>
      </c>
      <c r="C107" s="7" t="s">
        <v>86</v>
      </c>
      <c r="D107" s="7" t="s">
        <v>71</v>
      </c>
      <c r="E107" s="7" t="s">
        <v>63</v>
      </c>
      <c r="F107" s="7">
        <v>0</v>
      </c>
      <c r="G107" s="7">
        <v>0</v>
      </c>
      <c r="H107" s="7">
        <v>1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8">
        <v>4</v>
      </c>
      <c r="O107" s="8">
        <v>3</v>
      </c>
      <c r="P107" s="8">
        <v>3</v>
      </c>
      <c r="Q107" s="9">
        <v>4</v>
      </c>
      <c r="R107" s="9">
        <v>4</v>
      </c>
      <c r="S107" s="10">
        <v>3</v>
      </c>
      <c r="T107" s="10">
        <v>1</v>
      </c>
      <c r="U107" s="10">
        <v>2</v>
      </c>
      <c r="V107" s="10">
        <v>3</v>
      </c>
      <c r="W107" s="10">
        <v>4</v>
      </c>
      <c r="X107" s="11"/>
      <c r="Y107" s="11"/>
      <c r="Z107" s="11"/>
      <c r="AA107" s="11"/>
      <c r="AB107" s="12"/>
      <c r="AC107" s="12"/>
      <c r="AD107" s="105">
        <v>1</v>
      </c>
      <c r="AE107" s="105">
        <v>1</v>
      </c>
      <c r="AF107" s="105">
        <v>1</v>
      </c>
      <c r="AP107" s="120">
        <v>3</v>
      </c>
      <c r="AQ107" s="120">
        <v>3</v>
      </c>
      <c r="AR107" s="120">
        <v>3</v>
      </c>
      <c r="AS107" s="120">
        <v>3</v>
      </c>
      <c r="AT107" s="120">
        <v>3</v>
      </c>
      <c r="AU107" s="120">
        <v>3</v>
      </c>
      <c r="AV107" s="120">
        <v>3</v>
      </c>
      <c r="AW107" s="53">
        <v>2</v>
      </c>
      <c r="AX107" s="53">
        <v>3</v>
      </c>
      <c r="AY107" s="53">
        <v>3</v>
      </c>
    </row>
    <row r="108" spans="1:53" ht="21">
      <c r="F108" s="54">
        <f t="shared" ref="F108:M108" si="0">COUNTIF(F2:F107,1)</f>
        <v>29</v>
      </c>
      <c r="G108" s="54">
        <f t="shared" si="0"/>
        <v>5</v>
      </c>
      <c r="H108" s="54">
        <f t="shared" si="0"/>
        <v>72</v>
      </c>
      <c r="I108" s="54">
        <f t="shared" si="0"/>
        <v>5</v>
      </c>
      <c r="J108" s="54">
        <f t="shared" si="0"/>
        <v>3</v>
      </c>
      <c r="K108" s="54">
        <f t="shared" si="0"/>
        <v>4</v>
      </c>
      <c r="L108" s="54">
        <f t="shared" si="0"/>
        <v>8</v>
      </c>
      <c r="M108" s="54">
        <f t="shared" si="0"/>
        <v>4</v>
      </c>
      <c r="N108" s="55">
        <f t="shared" ref="N108:AY108" si="1">AVERAGE(N2:N107)</f>
        <v>4.5471698113207548</v>
      </c>
      <c r="O108" s="55">
        <f t="shared" si="1"/>
        <v>4.367924528301887</v>
      </c>
      <c r="P108" s="55">
        <f t="shared" si="1"/>
        <v>4.2358490566037732</v>
      </c>
      <c r="Q108" s="55">
        <f t="shared" si="1"/>
        <v>4.5754716981132075</v>
      </c>
      <c r="R108" s="55">
        <f t="shared" si="1"/>
        <v>4.5283018867924527</v>
      </c>
      <c r="S108" s="55">
        <f t="shared" si="1"/>
        <v>4.0377358490566042</v>
      </c>
      <c r="T108" s="55">
        <f t="shared" si="1"/>
        <v>2.9433962264150941</v>
      </c>
      <c r="U108" s="55">
        <f t="shared" si="1"/>
        <v>4.0188679245283021</v>
      </c>
      <c r="V108" s="55">
        <f t="shared" si="1"/>
        <v>4.1698113207547172</v>
      </c>
      <c r="W108" s="55">
        <f t="shared" si="1"/>
        <v>4.3301886792452828</v>
      </c>
      <c r="X108" s="55" t="e">
        <f t="shared" si="1"/>
        <v>#DIV/0!</v>
      </c>
      <c r="Y108" s="55" t="e">
        <f t="shared" si="1"/>
        <v>#DIV/0!</v>
      </c>
      <c r="Z108" s="55" t="e">
        <f t="shared" si="1"/>
        <v>#DIV/0!</v>
      </c>
      <c r="AA108" s="55" t="e">
        <f t="shared" si="1"/>
        <v>#DIV/0!</v>
      </c>
      <c r="AB108" s="55" t="e">
        <f t="shared" si="1"/>
        <v>#DIV/0!</v>
      </c>
      <c r="AC108" s="55" t="e">
        <f t="shared" si="1"/>
        <v>#DIV/0!</v>
      </c>
      <c r="AD108" s="55">
        <f t="shared" si="1"/>
        <v>2.2075471698113209</v>
      </c>
      <c r="AE108" s="55">
        <f t="shared" si="1"/>
        <v>2.3018867924528301</v>
      </c>
      <c r="AF108" s="55">
        <f t="shared" si="1"/>
        <v>2.2264150943396226</v>
      </c>
      <c r="AG108" s="55">
        <f t="shared" si="1"/>
        <v>3.3529411764705883</v>
      </c>
      <c r="AH108" s="55">
        <f t="shared" si="1"/>
        <v>4.117647058823529</v>
      </c>
      <c r="AI108" s="55">
        <f t="shared" si="1"/>
        <v>4.1764705882352944</v>
      </c>
      <c r="AJ108" s="55">
        <f t="shared" si="1"/>
        <v>4.117647058823529</v>
      </c>
      <c r="AK108" s="55">
        <f t="shared" si="1"/>
        <v>4</v>
      </c>
      <c r="AL108" s="55">
        <f t="shared" si="1"/>
        <v>4.2941176470588234</v>
      </c>
      <c r="AM108" s="55">
        <f t="shared" si="1"/>
        <v>3.8823529411764706</v>
      </c>
      <c r="AN108" s="55">
        <f t="shared" si="1"/>
        <v>4.0588235294117645</v>
      </c>
      <c r="AO108" s="55">
        <f t="shared" si="1"/>
        <v>4.0588235294117645</v>
      </c>
      <c r="AP108" s="55">
        <f t="shared" si="1"/>
        <v>3.6509433962264151</v>
      </c>
      <c r="AQ108" s="55">
        <f t="shared" si="1"/>
        <v>3.7264150943396226</v>
      </c>
      <c r="AR108" s="55">
        <f t="shared" si="1"/>
        <v>3.6792452830188678</v>
      </c>
      <c r="AS108" s="55">
        <f t="shared" si="1"/>
        <v>4.0377358490566042</v>
      </c>
      <c r="AT108" s="55">
        <f t="shared" si="1"/>
        <v>3.9245283018867925</v>
      </c>
      <c r="AU108" s="55">
        <f t="shared" si="1"/>
        <v>4.0566037735849054</v>
      </c>
      <c r="AV108" s="55">
        <f t="shared" si="1"/>
        <v>4.1037735849056602</v>
      </c>
      <c r="AW108" s="55">
        <f t="shared" si="1"/>
        <v>2.6981132075471699</v>
      </c>
      <c r="AX108" s="55">
        <f t="shared" si="1"/>
        <v>3.5849056603773586</v>
      </c>
      <c r="AY108" s="55">
        <f t="shared" si="1"/>
        <v>3.5566037735849059</v>
      </c>
      <c r="AZ108" s="113">
        <f>AVERAGE(N2:AY107)</f>
        <v>3.7348514087225011</v>
      </c>
      <c r="BA108" s="113"/>
    </row>
    <row r="109" spans="1:53">
      <c r="F109" s="55">
        <f t="shared" ref="F109:AY109" si="2">STDEV(F2:F107)</f>
        <v>0.44791620959461836</v>
      </c>
      <c r="G109" s="55">
        <f t="shared" si="2"/>
        <v>0.21300907522352919</v>
      </c>
      <c r="H109" s="55">
        <f t="shared" si="2"/>
        <v>0.46898410596117734</v>
      </c>
      <c r="I109" s="55">
        <f t="shared" si="2"/>
        <v>0.21300907522352919</v>
      </c>
      <c r="J109" s="55">
        <f t="shared" si="2"/>
        <v>0.16662173698080737</v>
      </c>
      <c r="K109" s="55">
        <f t="shared" si="2"/>
        <v>0.19146195951337386</v>
      </c>
      <c r="L109" s="55">
        <f t="shared" si="2"/>
        <v>0.26540582429993326</v>
      </c>
      <c r="M109" s="55">
        <f t="shared" si="2"/>
        <v>0.19146195951337386</v>
      </c>
      <c r="N109" s="55">
        <f t="shared" si="2"/>
        <v>0.58768432523556535</v>
      </c>
      <c r="O109" s="55">
        <f t="shared" si="2"/>
        <v>0.63733779184702566</v>
      </c>
      <c r="P109" s="55">
        <f t="shared" si="2"/>
        <v>0.73745878712873647</v>
      </c>
      <c r="Q109" s="55">
        <f t="shared" si="2"/>
        <v>0.55115658837181514</v>
      </c>
      <c r="R109" s="55">
        <f t="shared" si="2"/>
        <v>0.65038519238417147</v>
      </c>
      <c r="S109" s="55">
        <f t="shared" si="2"/>
        <v>0.92504340492126058</v>
      </c>
      <c r="T109" s="55">
        <f t="shared" si="2"/>
        <v>1.2331159809449455</v>
      </c>
      <c r="U109" s="55">
        <f t="shared" si="2"/>
        <v>0.88351173841310482</v>
      </c>
      <c r="V109" s="55">
        <f t="shared" si="2"/>
        <v>0.66864038470697906</v>
      </c>
      <c r="W109" s="55">
        <f t="shared" si="2"/>
        <v>0.65787099782205227</v>
      </c>
      <c r="X109" s="55" t="e">
        <f t="shared" si="2"/>
        <v>#DIV/0!</v>
      </c>
      <c r="Y109" s="55" t="e">
        <f t="shared" si="2"/>
        <v>#DIV/0!</v>
      </c>
      <c r="Z109" s="55" t="e">
        <f t="shared" si="2"/>
        <v>#DIV/0!</v>
      </c>
      <c r="AA109" s="55" t="e">
        <f t="shared" si="2"/>
        <v>#DIV/0!</v>
      </c>
      <c r="AB109" s="55" t="e">
        <f t="shared" si="2"/>
        <v>#DIV/0!</v>
      </c>
      <c r="AC109" s="55" t="e">
        <f t="shared" si="2"/>
        <v>#DIV/0!</v>
      </c>
      <c r="AD109" s="55">
        <f t="shared" si="2"/>
        <v>1.092981776801647</v>
      </c>
      <c r="AE109" s="55">
        <f t="shared" si="2"/>
        <v>1.1226652922801907</v>
      </c>
      <c r="AF109" s="55">
        <f t="shared" si="2"/>
        <v>1.1404511961577355</v>
      </c>
      <c r="AG109" s="55">
        <f t="shared" si="2"/>
        <v>1.1147408034263073</v>
      </c>
      <c r="AH109" s="55">
        <f t="shared" si="2"/>
        <v>0.6002450479987802</v>
      </c>
      <c r="AI109" s="55">
        <f t="shared" si="2"/>
        <v>0.52859413987092596</v>
      </c>
      <c r="AJ109" s="55">
        <f t="shared" si="2"/>
        <v>0.6002450479987802</v>
      </c>
      <c r="AK109" s="55">
        <f t="shared" si="2"/>
        <v>0.5</v>
      </c>
      <c r="AL109" s="55">
        <f t="shared" si="2"/>
        <v>0.46966821831386035</v>
      </c>
      <c r="AM109" s="55">
        <f t="shared" si="2"/>
        <v>0.92752041360126303</v>
      </c>
      <c r="AN109" s="55">
        <f t="shared" si="2"/>
        <v>0.55571893022621111</v>
      </c>
      <c r="AO109" s="55">
        <f t="shared" si="2"/>
        <v>0.74754500159640191</v>
      </c>
      <c r="AP109" s="55">
        <f t="shared" si="2"/>
        <v>0.63309448373598076</v>
      </c>
      <c r="AQ109" s="55">
        <f t="shared" si="2"/>
        <v>0.59414634830028379</v>
      </c>
      <c r="AR109" s="55">
        <f t="shared" si="2"/>
        <v>0.64064208581734194</v>
      </c>
      <c r="AS109" s="55">
        <f t="shared" si="2"/>
        <v>0.64622756277729387</v>
      </c>
      <c r="AT109" s="55">
        <f t="shared" si="2"/>
        <v>0.77702868988581142</v>
      </c>
      <c r="AU109" s="55">
        <f t="shared" si="2"/>
        <v>0.65943971426319958</v>
      </c>
      <c r="AV109" s="55">
        <f t="shared" si="2"/>
        <v>0.67512602397476762</v>
      </c>
      <c r="AW109" s="55">
        <f t="shared" si="2"/>
        <v>1.1395054175324504</v>
      </c>
      <c r="AX109" s="55">
        <f t="shared" si="2"/>
        <v>0.94483986578025703</v>
      </c>
      <c r="AY109" s="55">
        <f t="shared" si="2"/>
        <v>1.042708822792098</v>
      </c>
      <c r="AZ109" s="113">
        <f>STDEVA(N2:AY107)</f>
        <v>1.0902946571005794</v>
      </c>
      <c r="BA109" s="113"/>
    </row>
    <row r="110" spans="1:53"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5">
        <f>STDEV(N2:P107)</f>
        <v>0.66739043702826584</v>
      </c>
      <c r="Q110" s="56"/>
      <c r="R110" s="55">
        <f>STDEVA(Q2:R107)</f>
        <v>0.60185040607606743</v>
      </c>
      <c r="S110" s="56"/>
      <c r="T110" s="56"/>
      <c r="U110" s="56"/>
      <c r="V110" s="56"/>
      <c r="W110" s="55">
        <f>STDEVA(S2:W107)</f>
        <v>1.0212302155337416</v>
      </c>
      <c r="X110" s="56"/>
      <c r="Y110" s="56"/>
      <c r="Z110" s="56"/>
      <c r="AA110" s="55" t="e">
        <f>STDEVA(#REF!)</f>
        <v>#REF!</v>
      </c>
      <c r="AB110" s="56"/>
      <c r="AC110" s="55" t="e">
        <f>STDEVA(#REF!)</f>
        <v>#REF!</v>
      </c>
      <c r="AF110" s="55">
        <f>STDEVA(AD2:AF107)</f>
        <v>1.1160824971604157</v>
      </c>
      <c r="AJ110" s="110">
        <f>STDEVA(AG2:AJ107)</f>
        <v>0.8082107184443007</v>
      </c>
      <c r="AK110" s="112"/>
      <c r="AO110" s="112">
        <f>STDEVA(AK2:AO107)</f>
        <v>0.66104068703519825</v>
      </c>
      <c r="AP110" s="121"/>
      <c r="AQ110" s="121"/>
      <c r="AR110" s="121"/>
      <c r="AS110" s="121"/>
      <c r="AT110" s="121"/>
      <c r="AU110" s="121"/>
      <c r="AV110" s="55">
        <f>STDEVA(AP2:AV107)</f>
        <v>0.68411629352743841</v>
      </c>
      <c r="AY110" s="55">
        <f>STDEVA(AW2:AY107)</f>
        <v>1.1206284781410265</v>
      </c>
      <c r="AZ110" s="113"/>
    </row>
    <row r="111" spans="1:53">
      <c r="N111" s="8"/>
      <c r="O111" s="8"/>
      <c r="P111" s="81">
        <f>AVERAGE(N2:P107)</f>
        <v>4.3836477987421381</v>
      </c>
      <c r="Q111" s="82"/>
      <c r="R111" s="81">
        <f>AVERAGE(Q2:R107)</f>
        <v>4.5518867924528301</v>
      </c>
      <c r="S111" s="83"/>
      <c r="T111" s="83"/>
      <c r="U111" s="83"/>
      <c r="V111" s="83"/>
      <c r="W111" s="81">
        <f>AVERAGE(S2:W107)</f>
        <v>3.9</v>
      </c>
      <c r="X111" s="84"/>
      <c r="Y111" s="84"/>
      <c r="Z111" s="84"/>
      <c r="AA111" s="85" t="e">
        <f>AVERAGE(#REF!)</f>
        <v>#REF!</v>
      </c>
      <c r="AB111" s="86"/>
      <c r="AC111" s="87" t="e">
        <f>AVERAGE(#REF!)</f>
        <v>#REF!</v>
      </c>
      <c r="AD111" s="106"/>
      <c r="AE111" s="106"/>
      <c r="AF111" s="81">
        <f>AVERAGE(AD2:AF107)</f>
        <v>2.2452830188679247</v>
      </c>
      <c r="AG111" s="111"/>
      <c r="AH111" s="111"/>
      <c r="AI111" s="111"/>
      <c r="AJ111" s="81">
        <f>AVERAGE(AG2:AJ107)</f>
        <v>3.9411764705882355</v>
      </c>
      <c r="AK111" s="89"/>
      <c r="AL111" s="88"/>
      <c r="AM111" s="88"/>
      <c r="AN111" s="88"/>
      <c r="AO111" s="89">
        <f>AVERAGE(AK2:AO107)</f>
        <v>4.0588235294117645</v>
      </c>
      <c r="AP111" s="122"/>
      <c r="AQ111" s="122"/>
      <c r="AR111" s="122"/>
      <c r="AS111" s="122"/>
      <c r="AT111" s="122"/>
      <c r="AU111" s="122"/>
      <c r="AV111" s="118">
        <f>AVERAGE(AP2:AV107)</f>
        <v>3.8827493261455523</v>
      </c>
      <c r="AY111" s="81">
        <f>AVERAGE(AW2:AY107)</f>
        <v>3.2798742138364778</v>
      </c>
      <c r="AZ111" s="113"/>
    </row>
    <row r="112" spans="1:53"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4:52"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</row>
    <row r="114" spans="4:52"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162"/>
    </row>
    <row r="115" spans="4:52"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162"/>
    </row>
    <row r="116" spans="4:52"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</row>
    <row r="117" spans="4:52"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</row>
    <row r="118" spans="4:52">
      <c r="N118" s="8"/>
      <c r="O118" s="8"/>
      <c r="P118" s="8"/>
      <c r="Q118" s="9"/>
      <c r="R118" s="9"/>
      <c r="S118" s="10"/>
      <c r="T118" s="10"/>
      <c r="U118" s="10"/>
      <c r="V118" s="10"/>
      <c r="W118" s="10"/>
      <c r="X118" s="11"/>
      <c r="Y118" s="11"/>
      <c r="Z118" s="11"/>
      <c r="AA118" s="11"/>
      <c r="AB118" s="12"/>
      <c r="AC118" s="12"/>
    </row>
    <row r="119" spans="4:52">
      <c r="N119" s="8"/>
      <c r="O119" s="8"/>
      <c r="P119" s="8"/>
      <c r="Q119" s="9"/>
      <c r="R119" s="9"/>
      <c r="S119" s="10"/>
      <c r="T119" s="10"/>
      <c r="U119" s="10"/>
      <c r="V119" s="10"/>
      <c r="W119" s="10"/>
      <c r="X119" s="11"/>
      <c r="Y119" s="11"/>
      <c r="Z119" s="11"/>
      <c r="AA119" s="11"/>
      <c r="AB119" s="12"/>
      <c r="AC119" s="12"/>
    </row>
    <row r="120" spans="4:52" ht="37.5">
      <c r="D120" s="136" t="s">
        <v>83</v>
      </c>
      <c r="E120" s="57">
        <f>COUNTIF(D2:D107,"เจ้าหน้าที่ผู้ปฏิบัติงานดูแลบัณฑิตศึกษา")</f>
        <v>21</v>
      </c>
      <c r="N120" s="8"/>
      <c r="O120" s="8"/>
      <c r="P120" s="8"/>
      <c r="Q120" s="9"/>
      <c r="R120" s="9"/>
      <c r="S120" s="10"/>
      <c r="T120" s="10"/>
      <c r="U120" s="10"/>
      <c r="V120" s="10"/>
      <c r="W120" s="10"/>
      <c r="X120" s="11"/>
      <c r="Y120" s="11"/>
      <c r="Z120" s="11"/>
      <c r="AA120" s="11"/>
      <c r="AB120" s="12"/>
      <c r="AC120" s="12"/>
    </row>
    <row r="121" spans="4:52">
      <c r="D121" s="57" t="s">
        <v>72</v>
      </c>
      <c r="E121" s="57">
        <f>COUNTIF(D2:D107,"เจ้าหน้าที่สำนักหอสมุด")</f>
        <v>4</v>
      </c>
      <c r="N121" s="8"/>
      <c r="O121" s="8"/>
      <c r="P121" s="8"/>
      <c r="Q121" s="9"/>
      <c r="R121" s="9"/>
      <c r="S121" s="10"/>
      <c r="T121" s="10"/>
      <c r="U121" s="10"/>
      <c r="V121" s="10"/>
      <c r="W121" s="10"/>
      <c r="X121" s="11"/>
      <c r="Y121" s="11"/>
      <c r="Z121" s="11"/>
      <c r="AA121" s="11"/>
      <c r="AB121" s="12"/>
      <c r="AC121" s="12"/>
    </row>
    <row r="122" spans="4:52">
      <c r="D122" s="57" t="s">
        <v>65</v>
      </c>
      <c r="E122" s="57">
        <f>COUNTIF(D2:D107,"ไม่ระบุ")</f>
        <v>4</v>
      </c>
      <c r="N122" s="8"/>
      <c r="O122" s="8"/>
      <c r="P122" s="8"/>
      <c r="Q122" s="9"/>
      <c r="R122" s="9"/>
      <c r="S122" s="10"/>
      <c r="T122" s="10"/>
      <c r="U122" s="10"/>
      <c r="V122" s="10"/>
      <c r="W122" s="10"/>
      <c r="X122" s="11"/>
      <c r="Y122" s="11"/>
      <c r="Z122" s="11"/>
      <c r="AA122" s="11"/>
      <c r="AB122" s="12"/>
      <c r="AC122" s="12"/>
    </row>
    <row r="123" spans="4:52" ht="19.5" customHeight="1">
      <c r="D123" s="57" t="s">
        <v>71</v>
      </c>
      <c r="E123" s="57">
        <f>COUNTIF(D2:D107,"คณาจารย์บัณฑิตศึกษา")</f>
        <v>74</v>
      </c>
      <c r="N123" s="8"/>
      <c r="O123" s="8"/>
      <c r="P123" s="8"/>
      <c r="Q123" s="9"/>
      <c r="R123" s="9"/>
      <c r="S123" s="10"/>
      <c r="T123" s="10"/>
      <c r="U123" s="10"/>
      <c r="V123" s="10"/>
      <c r="W123" s="10"/>
      <c r="X123" s="11"/>
      <c r="Y123" s="11"/>
      <c r="Z123" s="11"/>
      <c r="AA123" s="11"/>
      <c r="AB123" s="12"/>
      <c r="AC123" s="12"/>
    </row>
    <row r="124" spans="4:52">
      <c r="D124" s="57" t="s">
        <v>8</v>
      </c>
      <c r="E124" s="57">
        <f>COUNTIF(D2:D107,"นิสิตระดับปริญญาโท")</f>
        <v>3</v>
      </c>
      <c r="N124" s="8"/>
      <c r="O124" s="8"/>
      <c r="P124" s="8"/>
      <c r="Q124" s="9"/>
      <c r="R124" s="9"/>
      <c r="S124" s="10"/>
      <c r="T124" s="10"/>
      <c r="U124" s="10"/>
      <c r="V124" s="10"/>
      <c r="W124" s="10"/>
      <c r="X124" s="11"/>
      <c r="Y124" s="11"/>
      <c r="Z124" s="11"/>
      <c r="AA124" s="11"/>
      <c r="AB124" s="12"/>
      <c r="AC124" s="12"/>
    </row>
    <row r="125" spans="4:52">
      <c r="D125" s="158"/>
      <c r="E125" s="158">
        <f>SUM(E120:E124)</f>
        <v>106</v>
      </c>
      <c r="N125" s="8"/>
      <c r="O125" s="8"/>
      <c r="P125" s="8"/>
      <c r="Q125" s="9"/>
      <c r="R125" s="9"/>
      <c r="S125" s="10"/>
      <c r="T125" s="10"/>
      <c r="U125" s="10"/>
      <c r="V125" s="10"/>
      <c r="W125" s="10"/>
      <c r="X125" s="11"/>
      <c r="Y125" s="11"/>
      <c r="Z125" s="11"/>
      <c r="AA125" s="11"/>
      <c r="AB125" s="12"/>
      <c r="AC125" s="12"/>
    </row>
    <row r="126" spans="4:52">
      <c r="D126" s="57"/>
      <c r="E126" s="57"/>
      <c r="N126" s="8"/>
      <c r="O126" s="8"/>
      <c r="P126" s="8"/>
      <c r="Q126" s="9"/>
      <c r="R126" s="9"/>
      <c r="S126" s="10"/>
      <c r="T126" s="10"/>
      <c r="U126" s="10"/>
      <c r="V126" s="10"/>
      <c r="W126" s="10"/>
      <c r="X126" s="11"/>
      <c r="Y126" s="11"/>
      <c r="Z126" s="11"/>
      <c r="AA126" s="11"/>
      <c r="AB126" s="12"/>
      <c r="AC126" s="12"/>
    </row>
    <row r="127" spans="4:52" ht="37.5">
      <c r="D127" s="57" t="s">
        <v>116</v>
      </c>
      <c r="E127" s="57">
        <f>COUNTIF(E2:E107,"เกษตรศาสตร์ทรัพยากรธรรมชาติและสิ่งแวดล้อม")</f>
        <v>3</v>
      </c>
      <c r="N127" s="8"/>
      <c r="O127" s="8"/>
      <c r="P127" s="8"/>
      <c r="Q127" s="9"/>
      <c r="R127" s="9"/>
      <c r="S127" s="10"/>
      <c r="T127" s="10"/>
      <c r="U127" s="10"/>
      <c r="V127" s="10"/>
      <c r="W127" s="10"/>
      <c r="X127" s="11"/>
      <c r="Y127" s="11"/>
      <c r="Z127" s="11"/>
      <c r="AA127" s="11"/>
      <c r="AB127" s="12"/>
      <c r="AC127" s="12"/>
    </row>
    <row r="128" spans="4:52">
      <c r="D128" s="57" t="s">
        <v>107</v>
      </c>
      <c r="E128" s="57">
        <f>COUNTIF(E2:E107,"เจ้าหน้าที่บัณฑิตวิทยาลัย")</f>
        <v>2</v>
      </c>
      <c r="N128" s="8"/>
      <c r="O128" s="8"/>
      <c r="P128" s="8"/>
      <c r="Q128" s="9"/>
      <c r="R128" s="9"/>
      <c r="S128" s="10"/>
      <c r="T128" s="10"/>
      <c r="U128" s="10"/>
      <c r="V128" s="10"/>
      <c r="W128" s="10"/>
      <c r="X128" s="11"/>
      <c r="Y128" s="11"/>
      <c r="Z128" s="11"/>
      <c r="AA128" s="11"/>
      <c r="AB128" s="12"/>
      <c r="AC128" s="12"/>
    </row>
    <row r="129" spans="3:29">
      <c r="D129" s="57" t="s">
        <v>108</v>
      </c>
      <c r="E129" s="57">
        <f>COUNTIF(E2:E107,"เจ้าหน้าที่มหาวิทยาลัยแม่โจ้")</f>
        <v>4</v>
      </c>
      <c r="N129" s="8"/>
      <c r="O129" s="8"/>
      <c r="P129" s="8"/>
      <c r="Q129" s="9"/>
      <c r="R129" s="9"/>
      <c r="S129" s="10"/>
      <c r="T129" s="10"/>
      <c r="U129" s="10"/>
      <c r="V129" s="10"/>
      <c r="W129" s="10"/>
      <c r="X129" s="11"/>
      <c r="Y129" s="11"/>
      <c r="Z129" s="11"/>
      <c r="AA129" s="11"/>
      <c r="AB129" s="12"/>
      <c r="AC129" s="12"/>
    </row>
    <row r="130" spans="3:29">
      <c r="D130" s="57" t="s">
        <v>92</v>
      </c>
      <c r="E130" s="57">
        <f t="shared" ref="E130" si="3">COUNTIF(D8:D113,"นิสิตระดับปริญญาโท")</f>
        <v>2</v>
      </c>
      <c r="N130" s="8"/>
      <c r="O130" s="8"/>
      <c r="P130" s="8"/>
      <c r="Q130" s="9"/>
      <c r="R130" s="9"/>
      <c r="S130" s="10"/>
      <c r="T130" s="10"/>
      <c r="U130" s="10"/>
      <c r="V130" s="10"/>
      <c r="W130" s="10"/>
      <c r="X130" s="11"/>
      <c r="Y130" s="11"/>
      <c r="Z130" s="11"/>
      <c r="AA130" s="11"/>
      <c r="AB130" s="12"/>
      <c r="AC130" s="12"/>
    </row>
    <row r="131" spans="3:29">
      <c r="D131" s="57" t="s">
        <v>117</v>
      </c>
      <c r="E131" s="57">
        <f>COUNTIF(E2:E107,"แพทยศาสตร์")</f>
        <v>3</v>
      </c>
      <c r="N131" s="8"/>
      <c r="O131" s="8"/>
      <c r="P131" s="8"/>
      <c r="Q131" s="9"/>
      <c r="R131" s="9"/>
      <c r="S131" s="10"/>
      <c r="T131" s="10"/>
      <c r="U131" s="10"/>
      <c r="V131" s="10"/>
      <c r="W131" s="10"/>
      <c r="X131" s="11"/>
      <c r="Y131" s="11"/>
      <c r="Z131" s="11"/>
      <c r="AA131" s="11"/>
      <c r="AB131" s="12"/>
      <c r="AC131" s="12"/>
    </row>
    <row r="132" spans="3:29">
      <c r="D132" s="57" t="s">
        <v>114</v>
      </c>
      <c r="E132" s="57">
        <f>COUNTIF(E2:E107,"ทันตแพทยศาสตร์")</f>
        <v>4</v>
      </c>
      <c r="N132" s="8"/>
      <c r="O132" s="8"/>
      <c r="P132" s="8"/>
      <c r="Q132" s="9"/>
      <c r="R132" s="9"/>
      <c r="S132" s="10"/>
      <c r="T132" s="10"/>
      <c r="U132" s="10"/>
      <c r="V132" s="10"/>
      <c r="W132" s="10"/>
      <c r="X132" s="11"/>
      <c r="Y132" s="11"/>
      <c r="Z132" s="11"/>
      <c r="AA132" s="11"/>
      <c r="AB132" s="12"/>
      <c r="AC132" s="12"/>
    </row>
    <row r="133" spans="3:29" ht="37.5">
      <c r="D133" s="57" t="s">
        <v>57</v>
      </c>
      <c r="E133" s="57">
        <f>COUNTIF(E2:E107,"บริหารธุรกิจ เศรษฐศาสตร์และการสื่อสาร")</f>
        <v>7</v>
      </c>
      <c r="N133" s="8"/>
      <c r="O133" s="8"/>
      <c r="P133" s="8"/>
      <c r="Q133" s="9"/>
      <c r="R133" s="9"/>
      <c r="S133" s="10"/>
      <c r="T133" s="10"/>
      <c r="U133" s="10"/>
      <c r="V133" s="10"/>
      <c r="W133" s="10"/>
      <c r="X133" s="11"/>
      <c r="Y133" s="11"/>
      <c r="Z133" s="11"/>
      <c r="AA133" s="11"/>
      <c r="AB133" s="12"/>
      <c r="AC133" s="12"/>
    </row>
    <row r="134" spans="3:29">
      <c r="D134" s="57" t="s">
        <v>64</v>
      </c>
      <c r="E134" s="57">
        <f>COUNTIF(E2:E107,"พยาบาลศาสตร์")</f>
        <v>3</v>
      </c>
      <c r="N134" s="8"/>
      <c r="O134" s="8"/>
      <c r="P134" s="8"/>
      <c r="Q134" s="9"/>
      <c r="R134" s="9"/>
      <c r="S134" s="10"/>
      <c r="T134" s="10"/>
      <c r="U134" s="10"/>
      <c r="V134" s="10"/>
      <c r="W134" s="10"/>
      <c r="X134" s="11"/>
      <c r="Y134" s="11"/>
      <c r="Z134" s="11"/>
      <c r="AA134" s="11"/>
      <c r="AB134" s="12"/>
      <c r="AC134" s="12"/>
    </row>
    <row r="135" spans="3:29">
      <c r="D135" s="57" t="s">
        <v>111</v>
      </c>
      <c r="E135" s="57">
        <f>COUNTIF(E2:E107,"มนุษยศาสตร์")</f>
        <v>8</v>
      </c>
      <c r="N135" s="8"/>
      <c r="O135" s="8"/>
      <c r="P135" s="8"/>
      <c r="Q135" s="9"/>
      <c r="R135" s="9"/>
      <c r="S135" s="10"/>
      <c r="T135" s="10"/>
      <c r="U135" s="10"/>
      <c r="V135" s="10"/>
      <c r="W135" s="10"/>
      <c r="X135" s="11"/>
      <c r="Y135" s="11"/>
      <c r="Z135" s="11"/>
      <c r="AA135" s="11"/>
      <c r="AB135" s="12"/>
      <c r="AC135" s="12"/>
    </row>
    <row r="136" spans="3:29">
      <c r="D136" s="57" t="s">
        <v>93</v>
      </c>
      <c r="E136" s="57">
        <f>COUNTIF(E2:E107,"วิทยาลัยพลังงานทดแทน")</f>
        <v>4</v>
      </c>
      <c r="N136" s="8"/>
      <c r="O136" s="8"/>
      <c r="P136" s="8"/>
      <c r="Q136" s="9"/>
      <c r="R136" s="9"/>
      <c r="S136" s="10"/>
      <c r="T136" s="10"/>
      <c r="U136" s="10"/>
      <c r="V136" s="10"/>
      <c r="W136" s="10"/>
      <c r="X136" s="11"/>
      <c r="Y136" s="11"/>
      <c r="Z136" s="11"/>
      <c r="AA136" s="11"/>
      <c r="AB136" s="12"/>
      <c r="AC136" s="12"/>
    </row>
    <row r="137" spans="3:29">
      <c r="D137" s="57" t="s">
        <v>63</v>
      </c>
      <c r="E137" s="57">
        <f>COUNTIF(E2:E107,"วิทยาศาสตร์")</f>
        <v>24</v>
      </c>
      <c r="N137" s="8"/>
      <c r="O137" s="8"/>
      <c r="P137" s="8"/>
      <c r="Q137" s="9"/>
      <c r="R137" s="9"/>
      <c r="S137" s="10"/>
      <c r="T137" s="10"/>
      <c r="U137" s="10"/>
      <c r="V137" s="10"/>
      <c r="W137" s="10"/>
      <c r="X137" s="11"/>
      <c r="Y137" s="11"/>
      <c r="Z137" s="11"/>
      <c r="AA137" s="11"/>
      <c r="AB137" s="12"/>
      <c r="AC137" s="12"/>
    </row>
    <row r="138" spans="3:29">
      <c r="D138" s="57" t="s">
        <v>55</v>
      </c>
      <c r="E138" s="57">
        <f>COUNTIF(E2:E107,"สถาปัตยกรรมศาสตร์")</f>
        <v>3</v>
      </c>
      <c r="N138" s="8"/>
      <c r="O138" s="8"/>
      <c r="P138" s="8"/>
      <c r="Q138" s="9"/>
      <c r="R138" s="9"/>
      <c r="S138" s="10"/>
      <c r="T138" s="10"/>
      <c r="U138" s="10"/>
      <c r="V138" s="10"/>
      <c r="W138" s="10"/>
      <c r="X138" s="11"/>
      <c r="Y138" s="11"/>
      <c r="Z138" s="11"/>
      <c r="AA138" s="11"/>
      <c r="AB138" s="12"/>
      <c r="AC138" s="12"/>
    </row>
    <row r="139" spans="3:29">
      <c r="D139" s="57" t="s">
        <v>91</v>
      </c>
      <c r="E139" s="57">
        <f>COUNTIF(E2:E107,"สหเวชศาสตร์")</f>
        <v>21</v>
      </c>
      <c r="N139" s="8"/>
      <c r="O139" s="8"/>
      <c r="P139" s="8"/>
      <c r="Q139" s="9"/>
      <c r="R139" s="9"/>
      <c r="S139" s="10"/>
      <c r="T139" s="10"/>
      <c r="U139" s="10"/>
      <c r="V139" s="10"/>
      <c r="W139" s="10"/>
      <c r="X139" s="11"/>
      <c r="Y139" s="11"/>
      <c r="Z139" s="11"/>
      <c r="AA139" s="11"/>
      <c r="AB139" s="12"/>
      <c r="AC139" s="12"/>
    </row>
    <row r="140" spans="3:29">
      <c r="D140" s="57" t="s">
        <v>59</v>
      </c>
      <c r="E140" s="57">
        <f>COUNTIF(E2:E107,"สังคมศาสตร์")</f>
        <v>4</v>
      </c>
      <c r="N140" s="8"/>
      <c r="O140" s="8"/>
      <c r="P140" s="8"/>
      <c r="Q140" s="9"/>
      <c r="R140" s="9"/>
      <c r="S140" s="10"/>
      <c r="T140" s="10"/>
      <c r="U140" s="10"/>
      <c r="V140" s="10"/>
      <c r="W140" s="10"/>
      <c r="X140" s="11"/>
      <c r="Y140" s="11"/>
      <c r="Z140" s="11"/>
      <c r="AA140" s="11"/>
      <c r="AB140" s="12"/>
      <c r="AC140" s="12"/>
    </row>
    <row r="141" spans="3:29">
      <c r="D141" s="57" t="s">
        <v>61</v>
      </c>
      <c r="E141" s="57">
        <f>COUNTIF(E2:E107,"สาธารณสุขศาสตร์")</f>
        <v>7</v>
      </c>
      <c r="N141" s="8"/>
      <c r="O141" s="8"/>
      <c r="P141" s="8"/>
      <c r="Q141" s="9"/>
      <c r="R141" s="9"/>
      <c r="S141" s="10"/>
      <c r="T141" s="10"/>
      <c r="U141" s="10"/>
      <c r="V141" s="10"/>
      <c r="W141" s="10"/>
      <c r="X141" s="11"/>
      <c r="Y141" s="11"/>
      <c r="Z141" s="11"/>
      <c r="AA141" s="11"/>
      <c r="AB141" s="12"/>
      <c r="AC141" s="12"/>
    </row>
    <row r="142" spans="3:29">
      <c r="C142" s="156"/>
      <c r="D142" s="57" t="s">
        <v>65</v>
      </c>
      <c r="E142" s="57">
        <f>COUNTIF(E2:E107,"ไม่ระบุ")</f>
        <v>7</v>
      </c>
      <c r="N142" s="8"/>
      <c r="O142" s="8"/>
      <c r="P142" s="8"/>
      <c r="Q142" s="9"/>
      <c r="R142" s="9"/>
      <c r="S142" s="10"/>
      <c r="T142" s="10"/>
      <c r="U142" s="10"/>
      <c r="V142" s="10"/>
      <c r="W142" s="10"/>
      <c r="X142" s="11"/>
      <c r="Y142" s="11"/>
      <c r="Z142" s="11"/>
      <c r="AA142" s="11"/>
      <c r="AB142" s="12"/>
      <c r="AC142" s="12"/>
    </row>
    <row r="143" spans="3:29">
      <c r="C143" s="157"/>
      <c r="D143" s="158"/>
      <c r="E143" s="158">
        <f>SUM(E127:E142)</f>
        <v>106</v>
      </c>
      <c r="N143" s="8"/>
      <c r="O143" s="8"/>
      <c r="P143" s="8"/>
      <c r="Q143" s="9"/>
      <c r="R143" s="9"/>
      <c r="S143" s="10"/>
      <c r="T143" s="10"/>
      <c r="U143" s="10"/>
      <c r="V143" s="10"/>
      <c r="W143" s="10"/>
      <c r="X143" s="11"/>
      <c r="Y143" s="11"/>
      <c r="Z143" s="11"/>
      <c r="AA143" s="11"/>
      <c r="AB143" s="12"/>
      <c r="AC143" s="12"/>
    </row>
    <row r="144" spans="3:29">
      <c r="N144" s="8"/>
      <c r="O144" s="8"/>
      <c r="P144" s="8"/>
      <c r="Q144" s="9"/>
      <c r="R144" s="9"/>
      <c r="S144" s="10"/>
      <c r="T144" s="10"/>
      <c r="U144" s="10"/>
      <c r="V144" s="10"/>
      <c r="W144" s="10"/>
      <c r="X144" s="11"/>
      <c r="Y144" s="11"/>
      <c r="Z144" s="11"/>
      <c r="AA144" s="11"/>
      <c r="AB144" s="12"/>
      <c r="AC144" s="12"/>
    </row>
    <row r="145" spans="4:29">
      <c r="D145" s="57" t="s">
        <v>71</v>
      </c>
      <c r="E145" s="57" t="s">
        <v>63</v>
      </c>
      <c r="F145" s="57">
        <f>COUNTIF(E6:E107,"วิทยาศาสตร์")</f>
        <v>21</v>
      </c>
      <c r="N145" s="8"/>
      <c r="O145" s="8"/>
      <c r="P145" s="8"/>
      <c r="Q145" s="9"/>
      <c r="R145" s="9"/>
      <c r="S145" s="10"/>
      <c r="T145" s="10"/>
      <c r="U145" s="10"/>
      <c r="V145" s="10"/>
      <c r="W145" s="10"/>
      <c r="X145" s="11"/>
      <c r="Y145" s="11"/>
      <c r="Z145" s="11"/>
      <c r="AA145" s="11"/>
      <c r="AB145" s="12"/>
      <c r="AC145" s="12"/>
    </row>
    <row r="146" spans="4:29" ht="37.5">
      <c r="E146" s="7" t="s">
        <v>116</v>
      </c>
      <c r="F146" s="57">
        <f>COUNTIF(E69:E96,"เกษตรศาสตร์ทรัพยากรธรรมชาติและสิ่งแวดล้อม")</f>
        <v>3</v>
      </c>
      <c r="N146" s="8"/>
      <c r="O146" s="8"/>
      <c r="P146" s="8"/>
      <c r="Q146" s="9"/>
      <c r="R146" s="9"/>
      <c r="S146" s="10"/>
      <c r="T146" s="10"/>
      <c r="U146" s="10"/>
      <c r="V146" s="10"/>
      <c r="W146" s="10"/>
      <c r="X146" s="11"/>
      <c r="Y146" s="11"/>
      <c r="Z146" s="11"/>
      <c r="AA146" s="11"/>
      <c r="AB146" s="12"/>
      <c r="AC146" s="12"/>
    </row>
    <row r="147" spans="4:29">
      <c r="E147" s="7" t="s">
        <v>92</v>
      </c>
      <c r="F147" s="57">
        <v>1</v>
      </c>
      <c r="N147" s="8"/>
      <c r="O147" s="8"/>
      <c r="P147" s="8"/>
      <c r="Q147" s="9"/>
      <c r="R147" s="9"/>
      <c r="S147" s="10"/>
      <c r="T147" s="10"/>
      <c r="U147" s="10"/>
      <c r="V147" s="10"/>
      <c r="W147" s="10"/>
      <c r="X147" s="11"/>
      <c r="Y147" s="11"/>
      <c r="Z147" s="11"/>
      <c r="AA147" s="11"/>
      <c r="AB147" s="12"/>
      <c r="AC147" s="12"/>
    </row>
    <row r="148" spans="4:29">
      <c r="E148" s="7" t="s">
        <v>117</v>
      </c>
      <c r="F148" s="57">
        <v>1</v>
      </c>
      <c r="N148" s="8"/>
      <c r="O148" s="8"/>
      <c r="P148" s="8"/>
      <c r="Q148" s="9"/>
      <c r="R148" s="9"/>
      <c r="S148" s="10"/>
      <c r="T148" s="10"/>
      <c r="U148" s="10"/>
      <c r="V148" s="10"/>
      <c r="W148" s="10"/>
      <c r="X148" s="11"/>
      <c r="Y148" s="11"/>
      <c r="Z148" s="11"/>
      <c r="AA148" s="11"/>
      <c r="AB148" s="12"/>
      <c r="AC148" s="12"/>
    </row>
    <row r="149" spans="4:29">
      <c r="E149" s="7" t="s">
        <v>114</v>
      </c>
      <c r="F149" s="57">
        <v>4</v>
      </c>
      <c r="N149" s="8"/>
      <c r="O149" s="8"/>
      <c r="P149" s="8"/>
      <c r="Q149" s="9"/>
      <c r="R149" s="9"/>
      <c r="S149" s="10"/>
      <c r="T149" s="10"/>
      <c r="U149" s="10"/>
      <c r="V149" s="10"/>
      <c r="W149" s="10"/>
      <c r="X149" s="11"/>
      <c r="Y149" s="11"/>
      <c r="Z149" s="11"/>
      <c r="AA149" s="11"/>
      <c r="AB149" s="12"/>
      <c r="AC149" s="12"/>
    </row>
    <row r="150" spans="4:29" ht="19.5" customHeight="1">
      <c r="E150" s="7" t="s">
        <v>57</v>
      </c>
      <c r="F150" s="57">
        <v>3</v>
      </c>
      <c r="N150" s="8"/>
      <c r="O150" s="8"/>
      <c r="P150" s="8"/>
      <c r="Q150" s="9"/>
      <c r="R150" s="9"/>
      <c r="S150" s="10"/>
      <c r="T150" s="10"/>
      <c r="U150" s="10"/>
      <c r="V150" s="10"/>
      <c r="W150" s="10"/>
      <c r="X150" s="11"/>
      <c r="Y150" s="11"/>
      <c r="Z150" s="11"/>
      <c r="AA150" s="11"/>
      <c r="AB150" s="12"/>
      <c r="AC150" s="12"/>
    </row>
    <row r="151" spans="4:29">
      <c r="E151" s="7" t="s">
        <v>64</v>
      </c>
      <c r="F151" s="57">
        <v>3</v>
      </c>
      <c r="N151" s="8"/>
      <c r="O151" s="8"/>
      <c r="P151" s="8"/>
      <c r="Q151" s="9"/>
      <c r="R151" s="9"/>
      <c r="S151" s="10"/>
      <c r="T151" s="10"/>
      <c r="U151" s="10"/>
      <c r="V151" s="10"/>
      <c r="W151" s="10"/>
      <c r="X151" s="11"/>
      <c r="Y151" s="11"/>
      <c r="Z151" s="11"/>
      <c r="AA151" s="11"/>
      <c r="AB151" s="12"/>
      <c r="AC151" s="12"/>
    </row>
    <row r="152" spans="4:29">
      <c r="E152" s="7" t="s">
        <v>111</v>
      </c>
      <c r="F152" s="57">
        <v>8</v>
      </c>
      <c r="N152" s="8"/>
      <c r="O152" s="8"/>
      <c r="P152" s="8"/>
      <c r="Q152" s="9"/>
      <c r="R152" s="9"/>
      <c r="S152" s="10"/>
      <c r="T152" s="10"/>
      <c r="U152" s="10"/>
      <c r="V152" s="10"/>
      <c r="W152" s="10"/>
      <c r="X152" s="11"/>
      <c r="Y152" s="11"/>
      <c r="Z152" s="11"/>
      <c r="AA152" s="11"/>
      <c r="AB152" s="12"/>
      <c r="AC152" s="12"/>
    </row>
    <row r="153" spans="4:29">
      <c r="E153" s="7" t="s">
        <v>93</v>
      </c>
      <c r="F153" s="57">
        <v>2</v>
      </c>
      <c r="N153" s="8"/>
      <c r="O153" s="8"/>
      <c r="P153" s="8"/>
      <c r="Q153" s="9"/>
      <c r="R153" s="9"/>
      <c r="S153" s="10"/>
      <c r="T153" s="10"/>
      <c r="U153" s="10"/>
      <c r="V153" s="10"/>
      <c r="W153" s="10"/>
      <c r="X153" s="11"/>
      <c r="Y153" s="11"/>
      <c r="Z153" s="11"/>
      <c r="AA153" s="11"/>
      <c r="AB153" s="12"/>
      <c r="AC153" s="12"/>
    </row>
    <row r="154" spans="4:29">
      <c r="E154" s="7" t="s">
        <v>55</v>
      </c>
      <c r="F154" s="57">
        <v>2</v>
      </c>
      <c r="N154" s="8"/>
      <c r="O154" s="8"/>
      <c r="P154" s="8"/>
      <c r="Q154" s="9"/>
      <c r="R154" s="9"/>
      <c r="S154" s="10"/>
      <c r="T154" s="10"/>
      <c r="U154" s="10"/>
      <c r="V154" s="10"/>
      <c r="W154" s="10"/>
      <c r="X154" s="11"/>
      <c r="Y154" s="11"/>
      <c r="Z154" s="11"/>
      <c r="AA154" s="11"/>
      <c r="AB154" s="12"/>
      <c r="AC154" s="12"/>
    </row>
    <row r="155" spans="4:29">
      <c r="E155" s="7" t="s">
        <v>91</v>
      </c>
      <c r="F155" s="57">
        <v>18</v>
      </c>
      <c r="N155" s="8"/>
      <c r="O155" s="8"/>
      <c r="P155" s="8"/>
      <c r="Q155" s="9"/>
      <c r="R155" s="9"/>
      <c r="S155" s="10"/>
      <c r="T155" s="10"/>
      <c r="U155" s="10"/>
      <c r="V155" s="10"/>
      <c r="W155" s="10"/>
      <c r="X155" s="11"/>
      <c r="Y155" s="11"/>
      <c r="Z155" s="11"/>
      <c r="AA155" s="11"/>
      <c r="AB155" s="12"/>
      <c r="AC155" s="12"/>
    </row>
    <row r="156" spans="4:29">
      <c r="E156" s="7" t="s">
        <v>59</v>
      </c>
      <c r="F156" s="57">
        <v>3</v>
      </c>
      <c r="N156" s="8"/>
      <c r="O156" s="8"/>
      <c r="P156" s="8"/>
      <c r="Q156" s="9"/>
      <c r="R156" s="9"/>
      <c r="S156" s="10"/>
      <c r="T156" s="10"/>
      <c r="U156" s="10"/>
      <c r="V156" s="10"/>
      <c r="W156" s="10"/>
      <c r="X156" s="11"/>
      <c r="Y156" s="11"/>
      <c r="Z156" s="11"/>
      <c r="AA156" s="11"/>
      <c r="AB156" s="12"/>
      <c r="AC156" s="12"/>
    </row>
    <row r="157" spans="4:29">
      <c r="E157" s="7" t="s">
        <v>61</v>
      </c>
      <c r="F157" s="57">
        <v>5</v>
      </c>
      <c r="N157" s="8"/>
      <c r="O157" s="8"/>
      <c r="P157" s="8"/>
      <c r="Q157" s="9"/>
      <c r="R157" s="9"/>
      <c r="S157" s="10"/>
      <c r="T157" s="10"/>
      <c r="U157" s="10"/>
      <c r="V157" s="10"/>
      <c r="W157" s="10"/>
      <c r="X157" s="11"/>
      <c r="Y157" s="11"/>
      <c r="Z157" s="11"/>
      <c r="AA157" s="11"/>
      <c r="AB157" s="12"/>
      <c r="AC157" s="12"/>
    </row>
    <row r="158" spans="4:29">
      <c r="F158" s="7">
        <f>SUBTOTAL(9,F145:F157)</f>
        <v>74</v>
      </c>
      <c r="N158" s="8"/>
      <c r="O158" s="8"/>
      <c r="P158" s="8"/>
      <c r="Q158" s="9"/>
      <c r="R158" s="9"/>
      <c r="S158" s="10"/>
      <c r="T158" s="10"/>
      <c r="U158" s="10"/>
      <c r="V158" s="10"/>
      <c r="W158" s="10"/>
      <c r="X158" s="11"/>
      <c r="Y158" s="11"/>
      <c r="Z158" s="11"/>
      <c r="AA158" s="11"/>
      <c r="AB158" s="12"/>
      <c r="AC158" s="12"/>
    </row>
    <row r="159" spans="4:29">
      <c r="N159" s="8"/>
      <c r="O159" s="8"/>
      <c r="P159" s="8"/>
      <c r="Q159" s="9"/>
      <c r="R159" s="9"/>
      <c r="S159" s="10"/>
      <c r="T159" s="10"/>
      <c r="U159" s="10"/>
      <c r="V159" s="10"/>
      <c r="W159" s="10"/>
      <c r="X159" s="11"/>
      <c r="Y159" s="11"/>
      <c r="Z159" s="11"/>
      <c r="AA159" s="11"/>
      <c r="AB159" s="12"/>
      <c r="AC159" s="12"/>
    </row>
    <row r="160" spans="4:29">
      <c r="D160" s="57" t="s">
        <v>8</v>
      </c>
      <c r="E160" s="57" t="s">
        <v>63</v>
      </c>
      <c r="F160" s="57">
        <v>2</v>
      </c>
      <c r="N160" s="8"/>
      <c r="O160" s="8"/>
      <c r="P160" s="8"/>
      <c r="Q160" s="9"/>
      <c r="R160" s="9"/>
      <c r="S160" s="10"/>
      <c r="T160" s="10"/>
      <c r="U160" s="10"/>
      <c r="V160" s="10"/>
      <c r="W160" s="10"/>
      <c r="X160" s="11"/>
      <c r="Y160" s="11"/>
      <c r="Z160" s="11"/>
      <c r="AA160" s="11"/>
      <c r="AB160" s="12"/>
      <c r="AC160" s="12"/>
    </row>
    <row r="161" spans="4:29">
      <c r="E161" s="7" t="s">
        <v>65</v>
      </c>
      <c r="F161" s="7">
        <v>1</v>
      </c>
      <c r="N161" s="8"/>
      <c r="O161" s="8"/>
      <c r="P161" s="8"/>
      <c r="Q161" s="9"/>
      <c r="R161" s="9"/>
      <c r="S161" s="10"/>
      <c r="T161" s="10"/>
      <c r="U161" s="10"/>
      <c r="V161" s="10"/>
      <c r="W161" s="10"/>
      <c r="X161" s="11"/>
      <c r="Y161" s="11"/>
      <c r="Z161" s="11"/>
      <c r="AA161" s="11"/>
      <c r="AB161" s="12"/>
      <c r="AC161" s="12"/>
    </row>
    <row r="162" spans="4:29">
      <c r="N162" s="8"/>
      <c r="O162" s="8"/>
      <c r="P162" s="8"/>
      <c r="Q162" s="9"/>
      <c r="R162" s="9"/>
      <c r="S162" s="10"/>
      <c r="T162" s="10"/>
      <c r="U162" s="10"/>
      <c r="V162" s="10"/>
      <c r="W162" s="10"/>
      <c r="X162" s="11"/>
      <c r="Y162" s="11"/>
      <c r="Z162" s="11"/>
      <c r="AA162" s="11"/>
      <c r="AB162" s="12"/>
      <c r="AC162" s="12"/>
    </row>
    <row r="163" spans="4:29">
      <c r="N163" s="8"/>
      <c r="O163" s="8"/>
      <c r="P163" s="8"/>
      <c r="Q163" s="9"/>
      <c r="R163" s="9"/>
      <c r="S163" s="10"/>
      <c r="T163" s="10"/>
      <c r="U163" s="10"/>
      <c r="V163" s="10"/>
      <c r="W163" s="10"/>
      <c r="X163" s="11"/>
      <c r="Y163" s="11"/>
      <c r="Z163" s="11"/>
      <c r="AA163" s="11"/>
      <c r="AB163" s="12"/>
      <c r="AC163" s="12"/>
    </row>
    <row r="164" spans="4:29" ht="37.5">
      <c r="D164" s="136" t="s">
        <v>83</v>
      </c>
      <c r="E164" s="57" t="s">
        <v>107</v>
      </c>
      <c r="F164" s="57">
        <v>1</v>
      </c>
      <c r="N164" s="8"/>
      <c r="O164" s="8"/>
      <c r="P164" s="8"/>
      <c r="Q164" s="9"/>
      <c r="R164" s="9"/>
      <c r="S164" s="10"/>
      <c r="T164" s="10"/>
      <c r="U164" s="10"/>
      <c r="V164" s="10"/>
      <c r="W164" s="10"/>
      <c r="X164" s="11"/>
      <c r="Y164" s="11"/>
      <c r="Z164" s="11"/>
      <c r="AA164" s="11"/>
      <c r="AB164" s="12"/>
      <c r="AC164" s="12"/>
    </row>
    <row r="165" spans="4:29">
      <c r="E165" s="7" t="s">
        <v>92</v>
      </c>
      <c r="F165" s="57">
        <v>1</v>
      </c>
      <c r="N165" s="8"/>
      <c r="O165" s="8"/>
      <c r="P165" s="8"/>
      <c r="Q165" s="9"/>
      <c r="R165" s="9"/>
      <c r="S165" s="10"/>
      <c r="T165" s="10"/>
      <c r="U165" s="10"/>
      <c r="V165" s="10"/>
      <c r="W165" s="10"/>
      <c r="X165" s="11"/>
      <c r="Y165" s="11"/>
      <c r="Z165" s="11"/>
      <c r="AA165" s="11"/>
      <c r="AB165" s="12"/>
      <c r="AC165" s="12"/>
    </row>
    <row r="166" spans="4:29">
      <c r="E166" s="7" t="s">
        <v>117</v>
      </c>
      <c r="F166" s="57">
        <v>2</v>
      </c>
      <c r="N166" s="8"/>
      <c r="O166" s="8"/>
      <c r="P166" s="8"/>
      <c r="Q166" s="9"/>
      <c r="R166" s="9"/>
      <c r="S166" s="10"/>
      <c r="T166" s="10"/>
      <c r="U166" s="10"/>
      <c r="V166" s="10"/>
      <c r="W166" s="10"/>
      <c r="X166" s="11"/>
      <c r="Y166" s="11"/>
      <c r="Z166" s="11"/>
      <c r="AA166" s="11"/>
      <c r="AB166" s="12"/>
      <c r="AC166" s="12"/>
    </row>
    <row r="167" spans="4:29" ht="37.5">
      <c r="E167" s="124" t="s">
        <v>57</v>
      </c>
      <c r="F167" s="57">
        <v>4</v>
      </c>
      <c r="N167" s="8"/>
      <c r="O167" s="8"/>
      <c r="P167" s="8"/>
      <c r="Q167" s="9"/>
      <c r="R167" s="9"/>
      <c r="S167" s="10"/>
      <c r="T167" s="10"/>
      <c r="U167" s="10"/>
      <c r="V167" s="10"/>
      <c r="W167" s="10"/>
      <c r="X167" s="11"/>
      <c r="Y167" s="11"/>
      <c r="Z167" s="11"/>
      <c r="AA167" s="11"/>
      <c r="AB167" s="12"/>
      <c r="AC167" s="12"/>
    </row>
    <row r="168" spans="4:29">
      <c r="E168" s="7" t="s">
        <v>93</v>
      </c>
      <c r="F168" s="57">
        <v>2</v>
      </c>
      <c r="N168" s="8"/>
      <c r="O168" s="8"/>
      <c r="P168" s="8"/>
      <c r="Q168" s="9"/>
      <c r="R168" s="9"/>
      <c r="S168" s="10"/>
      <c r="T168" s="10"/>
      <c r="U168" s="10"/>
      <c r="V168" s="10"/>
      <c r="W168" s="10"/>
      <c r="X168" s="11"/>
      <c r="Y168" s="11"/>
      <c r="Z168" s="11"/>
      <c r="AA168" s="11"/>
      <c r="AB168" s="12"/>
      <c r="AC168" s="12"/>
    </row>
    <row r="169" spans="4:29">
      <c r="E169" s="124" t="s">
        <v>63</v>
      </c>
      <c r="F169" s="57">
        <v>3</v>
      </c>
      <c r="N169" s="8"/>
      <c r="O169" s="8"/>
      <c r="P169" s="8"/>
      <c r="Q169" s="9"/>
      <c r="R169" s="9"/>
      <c r="S169" s="10"/>
      <c r="T169" s="10"/>
      <c r="U169" s="10"/>
      <c r="V169" s="10"/>
      <c r="W169" s="10"/>
      <c r="X169" s="11"/>
      <c r="Y169" s="11"/>
      <c r="Z169" s="11"/>
      <c r="AA169" s="11"/>
      <c r="AB169" s="12"/>
      <c r="AC169" s="12"/>
    </row>
    <row r="170" spans="4:29">
      <c r="E170" s="7" t="s">
        <v>55</v>
      </c>
      <c r="F170" s="57">
        <v>1</v>
      </c>
      <c r="N170" s="8"/>
      <c r="O170" s="8"/>
      <c r="P170" s="8"/>
      <c r="Q170" s="9"/>
      <c r="R170" s="9"/>
      <c r="S170" s="10"/>
      <c r="T170" s="10"/>
      <c r="U170" s="10"/>
      <c r="V170" s="10"/>
      <c r="W170" s="10"/>
      <c r="X170" s="11"/>
      <c r="Y170" s="11"/>
      <c r="Z170" s="11"/>
      <c r="AA170" s="11"/>
      <c r="AB170" s="12"/>
      <c r="AC170" s="12"/>
    </row>
    <row r="171" spans="4:29">
      <c r="E171" s="7" t="s">
        <v>91</v>
      </c>
      <c r="F171" s="57">
        <v>4</v>
      </c>
      <c r="N171" s="8"/>
      <c r="O171" s="8"/>
      <c r="P171" s="8"/>
      <c r="Q171" s="9"/>
      <c r="R171" s="9"/>
      <c r="S171" s="10"/>
      <c r="T171" s="10"/>
      <c r="U171" s="10"/>
      <c r="V171" s="10"/>
      <c r="W171" s="10"/>
      <c r="X171" s="11"/>
      <c r="Y171" s="11"/>
      <c r="Z171" s="11"/>
      <c r="AA171" s="11"/>
      <c r="AB171" s="12"/>
      <c r="AC171" s="12"/>
    </row>
    <row r="172" spans="4:29">
      <c r="E172" s="7" t="s">
        <v>59</v>
      </c>
      <c r="F172" s="57">
        <v>1</v>
      </c>
      <c r="N172" s="8"/>
      <c r="O172" s="8"/>
      <c r="P172" s="8"/>
      <c r="Q172" s="9"/>
      <c r="R172" s="9"/>
      <c r="S172" s="10"/>
      <c r="T172" s="10"/>
      <c r="U172" s="10"/>
      <c r="V172" s="10"/>
      <c r="W172" s="10"/>
      <c r="X172" s="11"/>
      <c r="Y172" s="11"/>
      <c r="Z172" s="11"/>
      <c r="AA172" s="11"/>
      <c r="AB172" s="12"/>
      <c r="AC172" s="12"/>
    </row>
    <row r="173" spans="4:29">
      <c r="E173" s="7" t="s">
        <v>61</v>
      </c>
      <c r="F173" s="57">
        <v>2</v>
      </c>
      <c r="N173" s="8"/>
      <c r="O173" s="8"/>
      <c r="P173" s="8"/>
      <c r="Q173" s="9"/>
      <c r="R173" s="9"/>
      <c r="S173" s="10"/>
      <c r="T173" s="10"/>
      <c r="U173" s="10"/>
      <c r="V173" s="10"/>
      <c r="W173" s="10"/>
      <c r="X173" s="11"/>
      <c r="Y173" s="11"/>
      <c r="Z173" s="11"/>
      <c r="AA173" s="11"/>
      <c r="AB173" s="12"/>
      <c r="AC173" s="12"/>
    </row>
    <row r="174" spans="4:29">
      <c r="F174" s="7">
        <f>SUBTOTAL(9,F164:F173)</f>
        <v>21</v>
      </c>
      <c r="N174" s="8"/>
      <c r="O174" s="8"/>
      <c r="P174" s="8"/>
      <c r="Q174" s="9"/>
      <c r="R174" s="9"/>
      <c r="S174" s="10"/>
      <c r="T174" s="10"/>
      <c r="U174" s="10"/>
      <c r="V174" s="10"/>
      <c r="W174" s="10"/>
      <c r="X174" s="11"/>
      <c r="Y174" s="11"/>
      <c r="Z174" s="11"/>
      <c r="AA174" s="11"/>
      <c r="AB174" s="12"/>
      <c r="AC174" s="12"/>
    </row>
    <row r="175" spans="4:29">
      <c r="N175" s="8"/>
      <c r="O175" s="8"/>
      <c r="P175" s="8"/>
      <c r="Q175" s="9"/>
      <c r="R175" s="9"/>
      <c r="S175" s="10"/>
      <c r="T175" s="10"/>
      <c r="U175" s="10"/>
      <c r="V175" s="10"/>
      <c r="W175" s="10"/>
      <c r="X175" s="11"/>
      <c r="Y175" s="11"/>
      <c r="Z175" s="11"/>
      <c r="AA175" s="11"/>
      <c r="AB175" s="12"/>
      <c r="AC175" s="12"/>
    </row>
    <row r="176" spans="4:29">
      <c r="N176" s="8"/>
      <c r="O176" s="8"/>
      <c r="P176" s="8"/>
      <c r="Q176" s="9"/>
      <c r="R176" s="9"/>
      <c r="S176" s="10"/>
      <c r="T176" s="10"/>
      <c r="U176" s="10"/>
      <c r="V176" s="10"/>
      <c r="W176" s="10"/>
      <c r="X176" s="11"/>
      <c r="Y176" s="11"/>
      <c r="Z176" s="11"/>
      <c r="AA176" s="11"/>
      <c r="AB176" s="12"/>
      <c r="AC176" s="12"/>
    </row>
    <row r="177" spans="4:29">
      <c r="D177" s="57" t="s">
        <v>72</v>
      </c>
      <c r="E177" s="57" t="s">
        <v>65</v>
      </c>
      <c r="F177" s="57">
        <v>4</v>
      </c>
      <c r="N177" s="8"/>
      <c r="O177" s="8"/>
      <c r="P177" s="8"/>
      <c r="Q177" s="9"/>
      <c r="R177" s="9"/>
      <c r="S177" s="10"/>
      <c r="T177" s="10"/>
      <c r="U177" s="10"/>
      <c r="V177" s="10"/>
      <c r="W177" s="10"/>
      <c r="X177" s="11"/>
      <c r="Y177" s="11"/>
      <c r="Z177" s="11"/>
      <c r="AA177" s="11"/>
      <c r="AB177" s="12"/>
      <c r="AC177" s="12"/>
    </row>
    <row r="178" spans="4:29">
      <c r="N178" s="8"/>
      <c r="O178" s="8"/>
      <c r="P178" s="8"/>
      <c r="Q178" s="9"/>
      <c r="R178" s="9"/>
      <c r="S178" s="10"/>
      <c r="T178" s="10"/>
      <c r="U178" s="10"/>
      <c r="V178" s="10"/>
      <c r="W178" s="10"/>
      <c r="X178" s="11"/>
      <c r="Y178" s="11"/>
      <c r="Z178" s="11"/>
      <c r="AA178" s="11"/>
      <c r="AB178" s="12"/>
      <c r="AC178" s="12"/>
    </row>
    <row r="179" spans="4:29">
      <c r="N179" s="8"/>
      <c r="O179" s="8"/>
      <c r="P179" s="8"/>
      <c r="Q179" s="9"/>
      <c r="R179" s="9"/>
      <c r="S179" s="10"/>
      <c r="T179" s="10"/>
      <c r="U179" s="10"/>
      <c r="V179" s="10"/>
      <c r="W179" s="10"/>
      <c r="X179" s="11"/>
      <c r="Y179" s="11"/>
      <c r="Z179" s="11"/>
      <c r="AA179" s="11"/>
      <c r="AB179" s="12"/>
      <c r="AC179" s="12"/>
    </row>
    <row r="180" spans="4:29">
      <c r="N180" s="8"/>
      <c r="O180" s="8"/>
      <c r="P180" s="8"/>
      <c r="Q180" s="9"/>
      <c r="R180" s="9"/>
      <c r="S180" s="10"/>
      <c r="T180" s="10"/>
      <c r="U180" s="10"/>
      <c r="V180" s="10"/>
      <c r="W180" s="10"/>
      <c r="X180" s="11"/>
      <c r="Y180" s="11"/>
      <c r="Z180" s="11"/>
      <c r="AA180" s="11"/>
      <c r="AB180" s="12"/>
      <c r="AC180" s="12"/>
    </row>
    <row r="181" spans="4:29">
      <c r="N181" s="8"/>
      <c r="O181" s="8"/>
      <c r="P181" s="8"/>
      <c r="Q181" s="9"/>
      <c r="R181" s="9"/>
      <c r="S181" s="10"/>
      <c r="T181" s="10"/>
      <c r="U181" s="10"/>
      <c r="V181" s="10"/>
      <c r="W181" s="10"/>
      <c r="X181" s="11"/>
      <c r="Y181" s="11"/>
      <c r="Z181" s="11"/>
      <c r="AA181" s="11"/>
      <c r="AB181" s="12"/>
      <c r="AC181" s="12"/>
    </row>
    <row r="182" spans="4:29">
      <c r="N182" s="8"/>
      <c r="O182" s="8"/>
      <c r="P182" s="8"/>
      <c r="Q182" s="9"/>
      <c r="R182" s="9"/>
      <c r="S182" s="10"/>
      <c r="T182" s="10"/>
      <c r="U182" s="10"/>
      <c r="V182" s="10"/>
      <c r="W182" s="10"/>
      <c r="X182" s="11"/>
      <c r="Y182" s="11"/>
      <c r="Z182" s="11"/>
      <c r="AA182" s="11"/>
      <c r="AB182" s="12"/>
      <c r="AC182" s="12"/>
    </row>
    <row r="183" spans="4:29">
      <c r="N183" s="8"/>
      <c r="O183" s="8"/>
      <c r="P183" s="8"/>
      <c r="Q183" s="9"/>
      <c r="R183" s="9"/>
      <c r="S183" s="10"/>
      <c r="T183" s="10"/>
      <c r="U183" s="10"/>
      <c r="V183" s="10"/>
      <c r="W183" s="10"/>
      <c r="X183" s="11"/>
      <c r="Y183" s="11"/>
      <c r="Z183" s="11"/>
      <c r="AA183" s="11"/>
      <c r="AB183" s="12"/>
      <c r="AC183" s="12"/>
    </row>
    <row r="184" spans="4:29">
      <c r="N184" s="8"/>
      <c r="O184" s="8"/>
      <c r="P184" s="8"/>
      <c r="Q184" s="9"/>
      <c r="R184" s="9"/>
      <c r="S184" s="10"/>
      <c r="T184" s="10"/>
      <c r="U184" s="10"/>
      <c r="V184" s="10"/>
      <c r="W184" s="10"/>
      <c r="X184" s="11"/>
      <c r="Y184" s="11"/>
      <c r="Z184" s="11"/>
      <c r="AA184" s="11"/>
      <c r="AB184" s="12"/>
      <c r="AC184" s="12"/>
    </row>
    <row r="185" spans="4:29">
      <c r="N185" s="8"/>
      <c r="O185" s="8"/>
      <c r="P185" s="8"/>
      <c r="Q185" s="9"/>
      <c r="R185" s="9"/>
      <c r="S185" s="10"/>
      <c r="T185" s="10"/>
      <c r="U185" s="10"/>
      <c r="V185" s="10"/>
      <c r="W185" s="10"/>
      <c r="X185" s="11"/>
      <c r="Y185" s="11"/>
      <c r="Z185" s="11"/>
      <c r="AA185" s="11"/>
      <c r="AB185" s="12"/>
      <c r="AC185" s="12"/>
    </row>
    <row r="186" spans="4:29">
      <c r="N186" s="8"/>
      <c r="O186" s="8"/>
      <c r="P186" s="8"/>
      <c r="Q186" s="9"/>
      <c r="R186" s="9"/>
      <c r="S186" s="10"/>
      <c r="T186" s="10"/>
      <c r="U186" s="10"/>
      <c r="V186" s="10"/>
      <c r="W186" s="10"/>
      <c r="X186" s="11"/>
      <c r="Y186" s="11"/>
      <c r="Z186" s="11"/>
      <c r="AA186" s="11"/>
      <c r="AB186" s="12"/>
      <c r="AC186" s="12"/>
    </row>
    <row r="187" spans="4:29">
      <c r="N187" s="8"/>
      <c r="O187" s="8"/>
      <c r="P187" s="8"/>
      <c r="Q187" s="9"/>
      <c r="R187" s="9"/>
      <c r="S187" s="10"/>
      <c r="T187" s="10"/>
      <c r="U187" s="10"/>
      <c r="V187" s="10"/>
      <c r="W187" s="10"/>
      <c r="X187" s="11"/>
      <c r="Y187" s="11"/>
      <c r="Z187" s="11"/>
      <c r="AA187" s="11"/>
      <c r="AB187" s="12"/>
      <c r="AC187" s="12"/>
    </row>
    <row r="188" spans="4:29">
      <c r="N188" s="8"/>
      <c r="O188" s="8"/>
      <c r="P188" s="8"/>
      <c r="Q188" s="9"/>
      <c r="R188" s="9"/>
      <c r="S188" s="10"/>
      <c r="T188" s="10"/>
      <c r="U188" s="10"/>
      <c r="V188" s="10"/>
      <c r="W188" s="10"/>
      <c r="X188" s="11"/>
      <c r="Y188" s="11"/>
      <c r="Z188" s="11"/>
      <c r="AA188" s="11"/>
      <c r="AB188" s="12"/>
      <c r="AC188" s="12"/>
    </row>
    <row r="189" spans="4:29">
      <c r="N189" s="8"/>
      <c r="O189" s="8"/>
      <c r="P189" s="8"/>
      <c r="Q189" s="9"/>
      <c r="R189" s="9"/>
      <c r="S189" s="10"/>
      <c r="T189" s="10"/>
      <c r="U189" s="10"/>
      <c r="V189" s="10"/>
      <c r="W189" s="10"/>
      <c r="X189" s="11"/>
      <c r="Y189" s="11"/>
      <c r="Z189" s="11"/>
      <c r="AA189" s="11"/>
      <c r="AB189" s="12"/>
      <c r="AC189" s="12"/>
    </row>
    <row r="190" spans="4:29">
      <c r="N190" s="8"/>
      <c r="O190" s="8"/>
      <c r="P190" s="8"/>
      <c r="Q190" s="9"/>
      <c r="R190" s="9"/>
      <c r="S190" s="10"/>
      <c r="T190" s="10"/>
      <c r="U190" s="10"/>
      <c r="V190" s="10"/>
      <c r="W190" s="10"/>
      <c r="X190" s="11"/>
      <c r="Y190" s="11"/>
      <c r="Z190" s="11"/>
      <c r="AA190" s="11"/>
      <c r="AB190" s="12"/>
      <c r="AC190" s="12"/>
    </row>
    <row r="191" spans="4:29">
      <c r="N191" s="8"/>
      <c r="O191" s="8"/>
      <c r="P191" s="8"/>
      <c r="Q191" s="9"/>
      <c r="R191" s="9"/>
      <c r="S191" s="10"/>
      <c r="T191" s="10"/>
      <c r="U191" s="10"/>
      <c r="V191" s="10"/>
      <c r="W191" s="10"/>
      <c r="X191" s="11"/>
      <c r="Y191" s="11"/>
      <c r="Z191" s="11"/>
      <c r="AA191" s="11"/>
      <c r="AB191" s="12"/>
      <c r="AC191" s="12"/>
    </row>
    <row r="192" spans="4:29">
      <c r="N192" s="8"/>
      <c r="O192" s="8"/>
      <c r="P192" s="8"/>
      <c r="Q192" s="9"/>
      <c r="R192" s="9"/>
      <c r="S192" s="10"/>
      <c r="T192" s="10"/>
      <c r="U192" s="10"/>
      <c r="V192" s="10"/>
      <c r="W192" s="10"/>
      <c r="X192" s="11"/>
      <c r="Y192" s="11"/>
      <c r="Z192" s="11"/>
      <c r="AA192" s="11"/>
      <c r="AB192" s="12"/>
      <c r="AC192" s="12"/>
    </row>
    <row r="193" spans="5:29">
      <c r="N193" s="8"/>
      <c r="O193" s="8"/>
      <c r="P193" s="8"/>
      <c r="Q193" s="9"/>
      <c r="R193" s="9"/>
      <c r="S193" s="10"/>
      <c r="T193" s="10"/>
      <c r="U193" s="10"/>
      <c r="V193" s="10"/>
      <c r="W193" s="10"/>
      <c r="X193" s="11"/>
      <c r="Y193" s="11"/>
      <c r="Z193" s="11"/>
      <c r="AA193" s="11"/>
      <c r="AB193" s="12"/>
      <c r="AC193" s="12"/>
    </row>
    <row r="194" spans="5:29">
      <c r="N194" s="8"/>
      <c r="O194" s="8"/>
      <c r="P194" s="8"/>
      <c r="Q194" s="9"/>
      <c r="R194" s="9"/>
      <c r="S194" s="10"/>
      <c r="T194" s="10"/>
      <c r="U194" s="10"/>
      <c r="V194" s="10"/>
      <c r="W194" s="10"/>
      <c r="X194" s="11"/>
      <c r="Y194" s="11"/>
      <c r="Z194" s="11"/>
      <c r="AA194" s="11"/>
      <c r="AB194" s="12"/>
      <c r="AC194" s="12"/>
    </row>
    <row r="195" spans="5:29">
      <c r="N195" s="8"/>
      <c r="O195" s="8"/>
      <c r="P195" s="8"/>
      <c r="Q195" s="9"/>
      <c r="R195" s="9"/>
      <c r="S195" s="10"/>
      <c r="T195" s="10"/>
      <c r="U195" s="10"/>
      <c r="V195" s="10"/>
      <c r="W195" s="10"/>
      <c r="X195" s="11"/>
      <c r="Y195" s="11"/>
      <c r="Z195" s="11"/>
      <c r="AA195" s="11"/>
      <c r="AB195" s="12"/>
      <c r="AC195" s="12"/>
    </row>
    <row r="196" spans="5:29">
      <c r="N196" s="8"/>
      <c r="O196" s="8"/>
      <c r="P196" s="8"/>
      <c r="Q196" s="9"/>
      <c r="R196" s="9"/>
      <c r="S196" s="10"/>
      <c r="T196" s="10"/>
      <c r="U196" s="10"/>
      <c r="V196" s="10"/>
      <c r="W196" s="10"/>
      <c r="X196" s="11"/>
      <c r="Y196" s="11"/>
      <c r="Z196" s="11"/>
      <c r="AA196" s="11"/>
      <c r="AB196" s="12"/>
      <c r="AC196" s="12"/>
    </row>
    <row r="197" spans="5:29">
      <c r="N197" s="8"/>
      <c r="O197" s="8"/>
      <c r="P197" s="8"/>
      <c r="Q197" s="9"/>
      <c r="R197" s="9"/>
      <c r="S197" s="10"/>
      <c r="T197" s="10"/>
      <c r="U197" s="10"/>
      <c r="V197" s="10"/>
      <c r="W197" s="10"/>
      <c r="X197" s="11"/>
      <c r="Y197" s="11"/>
      <c r="Z197" s="11"/>
      <c r="AA197" s="11"/>
      <c r="AB197" s="12"/>
      <c r="AC197" s="12"/>
    </row>
    <row r="198" spans="5:29">
      <c r="N198" s="8"/>
      <c r="O198" s="8"/>
      <c r="P198" s="8"/>
      <c r="Q198" s="9"/>
      <c r="R198" s="9"/>
      <c r="S198" s="10"/>
      <c r="T198" s="10"/>
      <c r="U198" s="10"/>
      <c r="V198" s="10"/>
      <c r="W198" s="10"/>
      <c r="X198" s="11"/>
      <c r="Y198" s="11"/>
      <c r="Z198" s="11"/>
      <c r="AA198" s="11"/>
      <c r="AB198" s="12"/>
      <c r="AC198" s="12"/>
    </row>
    <row r="199" spans="5:29">
      <c r="N199" s="8"/>
      <c r="O199" s="8"/>
      <c r="P199" s="8"/>
      <c r="Q199" s="9"/>
      <c r="R199" s="9"/>
      <c r="S199" s="10"/>
      <c r="T199" s="10"/>
      <c r="U199" s="10"/>
      <c r="V199" s="10"/>
      <c r="W199" s="10"/>
      <c r="X199" s="11"/>
      <c r="Y199" s="11"/>
      <c r="Z199" s="11"/>
      <c r="AA199" s="11"/>
      <c r="AB199" s="12"/>
      <c r="AC199" s="12"/>
    </row>
    <row r="200" spans="5:29">
      <c r="N200" s="8"/>
      <c r="O200" s="8"/>
      <c r="P200" s="8"/>
      <c r="Q200" s="9"/>
      <c r="R200" s="9"/>
      <c r="S200" s="10"/>
      <c r="T200" s="10"/>
      <c r="U200" s="10"/>
      <c r="V200" s="10"/>
      <c r="W200" s="10"/>
      <c r="X200" s="11"/>
      <c r="Y200" s="11"/>
      <c r="Z200" s="11"/>
      <c r="AA200" s="11"/>
      <c r="AB200" s="12"/>
      <c r="AC200" s="12"/>
    </row>
    <row r="201" spans="5:29">
      <c r="N201" s="8"/>
      <c r="O201" s="8"/>
      <c r="P201" s="8"/>
      <c r="Q201" s="9"/>
      <c r="R201" s="9"/>
      <c r="S201" s="10"/>
      <c r="T201" s="10"/>
      <c r="U201" s="10"/>
      <c r="V201" s="10"/>
      <c r="W201" s="10"/>
      <c r="X201" s="11"/>
      <c r="Y201" s="11"/>
      <c r="Z201" s="11"/>
      <c r="AA201" s="11"/>
      <c r="AB201" s="12"/>
      <c r="AC201" s="12"/>
    </row>
    <row r="202" spans="5:29">
      <c r="N202" s="8"/>
      <c r="O202" s="8"/>
      <c r="P202" s="8"/>
      <c r="Q202" s="9"/>
      <c r="R202" s="9"/>
      <c r="S202" s="10"/>
      <c r="T202" s="10"/>
      <c r="U202" s="10"/>
      <c r="V202" s="10"/>
      <c r="W202" s="10"/>
      <c r="X202" s="11"/>
      <c r="Y202" s="11"/>
      <c r="Z202" s="11"/>
      <c r="AA202" s="11"/>
      <c r="AB202" s="12"/>
      <c r="AC202" s="12"/>
    </row>
    <row r="203" spans="5:29">
      <c r="N203" s="8"/>
      <c r="O203" s="8"/>
      <c r="P203" s="8"/>
      <c r="Q203" s="9"/>
      <c r="R203" s="9"/>
      <c r="S203" s="10"/>
      <c r="T203" s="10"/>
      <c r="U203" s="10"/>
      <c r="V203" s="10"/>
      <c r="W203" s="10"/>
      <c r="X203" s="11"/>
      <c r="Y203" s="11"/>
      <c r="Z203" s="11"/>
      <c r="AA203" s="11"/>
      <c r="AB203" s="12"/>
      <c r="AC203" s="12"/>
    </row>
    <row r="204" spans="5:29">
      <c r="E204" s="7">
        <f>COUNTIF(E2:E191,"สหเวชศาสตร์")</f>
        <v>23</v>
      </c>
      <c r="N204" s="8"/>
      <c r="O204" s="8"/>
      <c r="P204" s="8"/>
      <c r="Q204" s="9"/>
      <c r="R204" s="9"/>
      <c r="S204" s="10"/>
      <c r="T204" s="10"/>
      <c r="U204" s="10"/>
      <c r="V204" s="10"/>
      <c r="W204" s="10"/>
      <c r="X204" s="11"/>
      <c r="Y204" s="11"/>
      <c r="Z204" s="11"/>
      <c r="AA204" s="11"/>
      <c r="AB204" s="12"/>
      <c r="AC204" s="12"/>
    </row>
    <row r="205" spans="5:29">
      <c r="N205" s="8"/>
      <c r="O205" s="8"/>
      <c r="P205" s="8"/>
      <c r="Q205" s="9"/>
      <c r="R205" s="9"/>
      <c r="S205" s="10"/>
      <c r="T205" s="10"/>
      <c r="U205" s="10"/>
      <c r="V205" s="10"/>
      <c r="W205" s="10"/>
      <c r="X205" s="11"/>
      <c r="Y205" s="11"/>
      <c r="Z205" s="11"/>
      <c r="AA205" s="11"/>
      <c r="AB205" s="12"/>
      <c r="AC205" s="12"/>
    </row>
    <row r="206" spans="5:29">
      <c r="N206" s="8"/>
      <c r="O206" s="8"/>
      <c r="P206" s="8"/>
      <c r="Q206" s="9"/>
      <c r="R206" s="9"/>
      <c r="S206" s="10"/>
      <c r="T206" s="10"/>
      <c r="U206" s="10"/>
      <c r="V206" s="10"/>
      <c r="W206" s="10"/>
      <c r="X206" s="11"/>
      <c r="Y206" s="11"/>
      <c r="Z206" s="11"/>
      <c r="AA206" s="11"/>
      <c r="AB206" s="12"/>
      <c r="AC206" s="12"/>
    </row>
    <row r="207" spans="5:29">
      <c r="N207" s="8"/>
      <c r="O207" s="8"/>
      <c r="P207" s="8"/>
      <c r="Q207" s="9"/>
      <c r="R207" s="9"/>
      <c r="S207" s="10"/>
      <c r="T207" s="10"/>
      <c r="U207" s="10"/>
      <c r="V207" s="10"/>
      <c r="W207" s="10"/>
      <c r="X207" s="11"/>
      <c r="Y207" s="11"/>
      <c r="Z207" s="11"/>
      <c r="AA207" s="11"/>
      <c r="AB207" s="12"/>
      <c r="AC207" s="12"/>
    </row>
    <row r="208" spans="5:29">
      <c r="N208" s="8"/>
      <c r="O208" s="8"/>
      <c r="P208" s="8"/>
      <c r="Q208" s="9"/>
      <c r="R208" s="9"/>
      <c r="S208" s="10"/>
      <c r="T208" s="10"/>
      <c r="U208" s="10"/>
      <c r="V208" s="10"/>
      <c r="W208" s="10"/>
      <c r="X208" s="11"/>
      <c r="Y208" s="11"/>
      <c r="Z208" s="11"/>
      <c r="AA208" s="11"/>
      <c r="AB208" s="12"/>
      <c r="AC208" s="12"/>
    </row>
    <row r="209" spans="14:29">
      <c r="N209" s="8"/>
      <c r="O209" s="8"/>
      <c r="P209" s="8"/>
      <c r="Q209" s="9"/>
      <c r="R209" s="9"/>
      <c r="S209" s="10"/>
      <c r="T209" s="10"/>
      <c r="U209" s="10"/>
      <c r="V209" s="10"/>
      <c r="W209" s="10"/>
      <c r="X209" s="11"/>
      <c r="Y209" s="11"/>
      <c r="Z209" s="11"/>
      <c r="AA209" s="11"/>
      <c r="AB209" s="12"/>
      <c r="AC209" s="12"/>
    </row>
    <row r="210" spans="14:29">
      <c r="N210" s="8"/>
      <c r="O210" s="8"/>
      <c r="P210" s="8"/>
      <c r="Q210" s="9"/>
      <c r="R210" s="9"/>
      <c r="S210" s="10"/>
      <c r="T210" s="10"/>
      <c r="U210" s="10"/>
      <c r="V210" s="10"/>
      <c r="W210" s="10"/>
      <c r="X210" s="11"/>
      <c r="Y210" s="11"/>
      <c r="Z210" s="11"/>
      <c r="AA210" s="11"/>
      <c r="AB210" s="12"/>
      <c r="AC210" s="12"/>
    </row>
    <row r="211" spans="14:29">
      <c r="N211" s="8"/>
      <c r="O211" s="8"/>
      <c r="P211" s="8"/>
      <c r="Q211" s="9"/>
      <c r="R211" s="9"/>
      <c r="S211" s="10"/>
      <c r="T211" s="10"/>
      <c r="U211" s="10"/>
      <c r="V211" s="10"/>
      <c r="W211" s="10"/>
      <c r="X211" s="11"/>
      <c r="Y211" s="11"/>
      <c r="Z211" s="11"/>
      <c r="AA211" s="11"/>
      <c r="AB211" s="12"/>
      <c r="AC211" s="12"/>
    </row>
    <row r="212" spans="14:29">
      <c r="N212" s="8"/>
      <c r="O212" s="8"/>
      <c r="P212" s="8"/>
      <c r="Q212" s="9"/>
      <c r="R212" s="9"/>
      <c r="S212" s="10"/>
      <c r="T212" s="10"/>
      <c r="U212" s="10"/>
      <c r="V212" s="10"/>
      <c r="W212" s="10"/>
      <c r="X212" s="11"/>
      <c r="Y212" s="11"/>
      <c r="Z212" s="11"/>
      <c r="AA212" s="11"/>
      <c r="AB212" s="12"/>
      <c r="AC212" s="12"/>
    </row>
    <row r="213" spans="14:29">
      <c r="N213" s="8"/>
      <c r="O213" s="8"/>
      <c r="P213" s="8"/>
      <c r="Q213" s="9"/>
      <c r="R213" s="9"/>
      <c r="S213" s="10"/>
      <c r="T213" s="10"/>
      <c r="U213" s="10"/>
      <c r="V213" s="10"/>
      <c r="W213" s="10"/>
      <c r="X213" s="11"/>
      <c r="Y213" s="11"/>
      <c r="Z213" s="11"/>
      <c r="AA213" s="11"/>
      <c r="AB213" s="12"/>
      <c r="AC213" s="12"/>
    </row>
    <row r="214" spans="14:29">
      <c r="N214" s="8"/>
      <c r="O214" s="8"/>
      <c r="P214" s="8"/>
      <c r="Q214" s="9"/>
      <c r="R214" s="9"/>
      <c r="S214" s="10"/>
      <c r="T214" s="10"/>
      <c r="U214" s="10"/>
      <c r="V214" s="10"/>
      <c r="W214" s="10"/>
      <c r="X214" s="11"/>
      <c r="Y214" s="11"/>
      <c r="Z214" s="11"/>
      <c r="AA214" s="11"/>
      <c r="AB214" s="12"/>
      <c r="AC214" s="12"/>
    </row>
    <row r="215" spans="14:29">
      <c r="N215" s="8"/>
      <c r="O215" s="8"/>
      <c r="P215" s="8"/>
      <c r="Q215" s="9"/>
      <c r="R215" s="9"/>
      <c r="S215" s="10"/>
      <c r="T215" s="10"/>
      <c r="U215" s="10"/>
      <c r="V215" s="10"/>
      <c r="W215" s="10"/>
      <c r="X215" s="11"/>
      <c r="Y215" s="11"/>
      <c r="Z215" s="11"/>
      <c r="AA215" s="11"/>
      <c r="AB215" s="12"/>
      <c r="AC215" s="12"/>
    </row>
    <row r="216" spans="14:29">
      <c r="N216" s="8"/>
      <c r="O216" s="8"/>
      <c r="P216" s="8"/>
      <c r="Q216" s="9"/>
      <c r="R216" s="9"/>
      <c r="S216" s="10"/>
      <c r="T216" s="10"/>
      <c r="U216" s="10"/>
      <c r="V216" s="10"/>
      <c r="W216" s="10"/>
      <c r="X216" s="11"/>
      <c r="Y216" s="11"/>
      <c r="Z216" s="11"/>
      <c r="AA216" s="11"/>
      <c r="AB216" s="12"/>
      <c r="AC216" s="12"/>
    </row>
    <row r="217" spans="14:29">
      <c r="N217" s="8"/>
      <c r="O217" s="8"/>
      <c r="P217" s="8"/>
      <c r="Q217" s="9"/>
      <c r="R217" s="9"/>
      <c r="S217" s="10"/>
      <c r="T217" s="10"/>
      <c r="U217" s="10"/>
      <c r="V217" s="10"/>
      <c r="W217" s="10"/>
      <c r="X217" s="11"/>
      <c r="Y217" s="11"/>
      <c r="Z217" s="11"/>
      <c r="AA217" s="11"/>
      <c r="AB217" s="12"/>
      <c r="AC217" s="12"/>
    </row>
    <row r="218" spans="14:29">
      <c r="N218" s="8"/>
      <c r="O218" s="8"/>
      <c r="P218" s="8"/>
      <c r="Q218" s="9"/>
      <c r="R218" s="9"/>
      <c r="S218" s="10"/>
      <c r="T218" s="10"/>
      <c r="U218" s="10"/>
      <c r="V218" s="10"/>
      <c r="W218" s="10"/>
      <c r="X218" s="11"/>
      <c r="Y218" s="11"/>
      <c r="Z218" s="11"/>
      <c r="AA218" s="11"/>
      <c r="AB218" s="12"/>
      <c r="AC218" s="12"/>
    </row>
    <row r="219" spans="14:29">
      <c r="N219" s="8"/>
      <c r="O219" s="8"/>
      <c r="P219" s="8"/>
      <c r="Q219" s="9"/>
      <c r="R219" s="9"/>
      <c r="S219" s="10"/>
      <c r="T219" s="10"/>
      <c r="U219" s="10"/>
      <c r="V219" s="10"/>
      <c r="W219" s="10"/>
      <c r="X219" s="11"/>
      <c r="Y219" s="11"/>
      <c r="Z219" s="11"/>
      <c r="AA219" s="11"/>
      <c r="AB219" s="12"/>
      <c r="AC219" s="12"/>
    </row>
    <row r="220" spans="14:29">
      <c r="N220" s="8"/>
      <c r="O220" s="8"/>
      <c r="P220" s="8"/>
      <c r="Q220" s="9"/>
      <c r="R220" s="9"/>
      <c r="S220" s="10"/>
      <c r="T220" s="10"/>
      <c r="U220" s="10"/>
      <c r="V220" s="10"/>
      <c r="W220" s="10"/>
      <c r="X220" s="11"/>
      <c r="Y220" s="11"/>
      <c r="Z220" s="11"/>
      <c r="AA220" s="11"/>
      <c r="AB220" s="12"/>
      <c r="AC220" s="12"/>
    </row>
    <row r="221" spans="14:29">
      <c r="N221" s="8"/>
      <c r="O221" s="8"/>
      <c r="P221" s="8"/>
      <c r="Q221" s="9"/>
      <c r="R221" s="9"/>
      <c r="S221" s="10"/>
      <c r="T221" s="10"/>
      <c r="U221" s="10"/>
      <c r="V221" s="10"/>
      <c r="W221" s="10"/>
      <c r="X221" s="11"/>
      <c r="Y221" s="11"/>
      <c r="Z221" s="11"/>
      <c r="AA221" s="11"/>
      <c r="AB221" s="12"/>
      <c r="AC221" s="12"/>
    </row>
    <row r="222" spans="14:29">
      <c r="N222" s="8"/>
      <c r="O222" s="8"/>
      <c r="P222" s="8"/>
      <c r="Q222" s="9"/>
      <c r="R222" s="9"/>
      <c r="S222" s="10"/>
      <c r="T222" s="10"/>
      <c r="U222" s="10"/>
      <c r="V222" s="10"/>
      <c r="W222" s="10"/>
      <c r="X222" s="11"/>
      <c r="Y222" s="11"/>
      <c r="Z222" s="11"/>
      <c r="AA222" s="11"/>
      <c r="AB222" s="12"/>
      <c r="AC222" s="12"/>
    </row>
    <row r="223" spans="14:29">
      <c r="N223" s="8"/>
      <c r="O223" s="8"/>
      <c r="P223" s="8"/>
      <c r="Q223" s="9"/>
      <c r="R223" s="9"/>
      <c r="S223" s="10"/>
      <c r="T223" s="10"/>
      <c r="U223" s="10"/>
      <c r="V223" s="10"/>
      <c r="W223" s="10"/>
      <c r="X223" s="11"/>
      <c r="Y223" s="11"/>
      <c r="Z223" s="11"/>
      <c r="AA223" s="11"/>
      <c r="AB223" s="12"/>
      <c r="AC223" s="12"/>
    </row>
    <row r="224" spans="14:29">
      <c r="N224" s="8"/>
      <c r="O224" s="8"/>
      <c r="P224" s="8"/>
      <c r="Q224" s="9"/>
      <c r="R224" s="9"/>
      <c r="S224" s="10"/>
      <c r="T224" s="10"/>
      <c r="U224" s="10"/>
      <c r="V224" s="10"/>
      <c r="W224" s="10"/>
      <c r="X224" s="11"/>
      <c r="Y224" s="11"/>
      <c r="Z224" s="11"/>
      <c r="AA224" s="11"/>
      <c r="AB224" s="12"/>
      <c r="AC224" s="12"/>
    </row>
    <row r="225" spans="14:29">
      <c r="N225" s="8"/>
      <c r="O225" s="8"/>
      <c r="P225" s="8"/>
      <c r="Q225" s="9"/>
      <c r="R225" s="9"/>
      <c r="S225" s="10"/>
      <c r="T225" s="10"/>
      <c r="U225" s="10"/>
      <c r="V225" s="10"/>
      <c r="W225" s="10"/>
      <c r="X225" s="11"/>
      <c r="Y225" s="11"/>
      <c r="Z225" s="11"/>
      <c r="AA225" s="11"/>
      <c r="AB225" s="12"/>
      <c r="AC225" s="12"/>
    </row>
    <row r="226" spans="14:29">
      <c r="N226" s="8"/>
      <c r="O226" s="8"/>
      <c r="P226" s="8"/>
      <c r="Q226" s="9"/>
      <c r="R226" s="9"/>
      <c r="S226" s="10"/>
      <c r="T226" s="10"/>
      <c r="U226" s="10"/>
      <c r="V226" s="10"/>
      <c r="W226" s="10"/>
      <c r="X226" s="11"/>
      <c r="Y226" s="11"/>
      <c r="Z226" s="11"/>
      <c r="AA226" s="11"/>
      <c r="AB226" s="12"/>
      <c r="AC226" s="12"/>
    </row>
    <row r="227" spans="14:29">
      <c r="N227" s="8"/>
      <c r="O227" s="8"/>
      <c r="P227" s="8"/>
      <c r="Q227" s="9"/>
      <c r="R227" s="9"/>
      <c r="S227" s="10"/>
      <c r="T227" s="10"/>
      <c r="U227" s="10"/>
      <c r="V227" s="10"/>
      <c r="W227" s="10"/>
      <c r="X227" s="11"/>
      <c r="Y227" s="11"/>
      <c r="Z227" s="11"/>
      <c r="AA227" s="11"/>
      <c r="AB227" s="12"/>
      <c r="AC227" s="12"/>
    </row>
    <row r="228" spans="14:29">
      <c r="N228" s="8"/>
      <c r="O228" s="8"/>
      <c r="P228" s="8"/>
      <c r="Q228" s="9"/>
      <c r="R228" s="9"/>
      <c r="S228" s="10"/>
      <c r="T228" s="10"/>
      <c r="U228" s="10"/>
      <c r="V228" s="10"/>
      <c r="W228" s="10"/>
      <c r="X228" s="11"/>
      <c r="Y228" s="11"/>
      <c r="Z228" s="11"/>
      <c r="AA228" s="11"/>
      <c r="AB228" s="12"/>
      <c r="AC228" s="12"/>
    </row>
    <row r="229" spans="14:29">
      <c r="N229" s="8"/>
      <c r="O229" s="8"/>
      <c r="P229" s="8"/>
      <c r="Q229" s="9"/>
      <c r="R229" s="9"/>
      <c r="S229" s="10"/>
      <c r="T229" s="10"/>
      <c r="U229" s="10"/>
      <c r="V229" s="10"/>
      <c r="W229" s="10"/>
      <c r="X229" s="11"/>
      <c r="Y229" s="11"/>
      <c r="Z229" s="11"/>
      <c r="AA229" s="11"/>
      <c r="AB229" s="12"/>
      <c r="AC229" s="12"/>
    </row>
    <row r="230" spans="14:29">
      <c r="N230" s="8"/>
      <c r="O230" s="8"/>
      <c r="P230" s="8"/>
      <c r="Q230" s="9"/>
      <c r="R230" s="9"/>
      <c r="S230" s="10"/>
      <c r="T230" s="10"/>
      <c r="U230" s="10"/>
      <c r="V230" s="10"/>
      <c r="W230" s="10"/>
      <c r="X230" s="11"/>
      <c r="Y230" s="11"/>
      <c r="Z230" s="11"/>
      <c r="AA230" s="11"/>
      <c r="AB230" s="12"/>
      <c r="AC230" s="12"/>
    </row>
    <row r="231" spans="14:29">
      <c r="N231" s="8"/>
      <c r="O231" s="8"/>
      <c r="P231" s="8"/>
      <c r="Q231" s="9"/>
      <c r="R231" s="9"/>
      <c r="S231" s="10"/>
      <c r="T231" s="10"/>
      <c r="U231" s="10"/>
      <c r="V231" s="10"/>
      <c r="W231" s="10"/>
      <c r="X231" s="11"/>
      <c r="Y231" s="11"/>
      <c r="Z231" s="11"/>
      <c r="AA231" s="11"/>
      <c r="AB231" s="12"/>
      <c r="AC231" s="12"/>
    </row>
    <row r="232" spans="14:29">
      <c r="N232" s="8"/>
      <c r="O232" s="8"/>
      <c r="P232" s="8"/>
      <c r="Q232" s="9"/>
      <c r="R232" s="9"/>
      <c r="S232" s="10"/>
      <c r="T232" s="10"/>
      <c r="U232" s="10"/>
      <c r="V232" s="10"/>
      <c r="W232" s="10"/>
      <c r="X232" s="11"/>
      <c r="Y232" s="11"/>
      <c r="Z232" s="11"/>
      <c r="AA232" s="11"/>
      <c r="AB232" s="12"/>
      <c r="AC232" s="12"/>
    </row>
    <row r="233" spans="14:29">
      <c r="N233" s="8"/>
      <c r="O233" s="8"/>
      <c r="P233" s="8"/>
      <c r="Q233" s="9"/>
      <c r="R233" s="9"/>
      <c r="S233" s="10"/>
      <c r="T233" s="10"/>
      <c r="U233" s="10"/>
      <c r="V233" s="10"/>
      <c r="W233" s="10"/>
      <c r="X233" s="11"/>
      <c r="Y233" s="11"/>
      <c r="Z233" s="11"/>
      <c r="AA233" s="11"/>
      <c r="AB233" s="12"/>
      <c r="AC233" s="12"/>
    </row>
    <row r="234" spans="14:29">
      <c r="N234" s="8"/>
      <c r="O234" s="8"/>
      <c r="P234" s="8"/>
      <c r="Q234" s="9"/>
      <c r="R234" s="9"/>
      <c r="S234" s="10"/>
      <c r="T234" s="10"/>
      <c r="U234" s="10"/>
      <c r="V234" s="10"/>
      <c r="W234" s="10"/>
      <c r="X234" s="11"/>
      <c r="Y234" s="11"/>
      <c r="Z234" s="11"/>
      <c r="AA234" s="11"/>
      <c r="AB234" s="12"/>
      <c r="AC234" s="12"/>
    </row>
    <row r="235" spans="14:29">
      <c r="N235" s="8"/>
      <c r="O235" s="8"/>
      <c r="P235" s="8"/>
      <c r="Q235" s="9"/>
      <c r="R235" s="9"/>
      <c r="S235" s="10"/>
      <c r="T235" s="10"/>
      <c r="U235" s="10"/>
      <c r="V235" s="10"/>
      <c r="W235" s="10"/>
      <c r="X235" s="11"/>
      <c r="Y235" s="11"/>
      <c r="Z235" s="11"/>
      <c r="AA235" s="11"/>
      <c r="AB235" s="12"/>
      <c r="AC235" s="12"/>
    </row>
    <row r="236" spans="14:29">
      <c r="N236" s="8"/>
      <c r="O236" s="8"/>
      <c r="P236" s="8"/>
      <c r="Q236" s="9"/>
      <c r="R236" s="9"/>
      <c r="S236" s="10"/>
      <c r="T236" s="10"/>
      <c r="U236" s="10"/>
      <c r="V236" s="10"/>
      <c r="W236" s="10"/>
      <c r="X236" s="11"/>
      <c r="Y236" s="11"/>
      <c r="Z236" s="11"/>
      <c r="AA236" s="11"/>
      <c r="AB236" s="12"/>
      <c r="AC236" s="12"/>
    </row>
    <row r="237" spans="14:29">
      <c r="N237" s="8"/>
      <c r="O237" s="8"/>
      <c r="P237" s="8"/>
      <c r="Q237" s="9"/>
      <c r="R237" s="9"/>
      <c r="S237" s="10"/>
      <c r="T237" s="10"/>
      <c r="U237" s="10"/>
      <c r="V237" s="10"/>
      <c r="W237" s="10"/>
      <c r="X237" s="11"/>
      <c r="Y237" s="11"/>
      <c r="Z237" s="11"/>
      <c r="AA237" s="11"/>
      <c r="AB237" s="12"/>
      <c r="AC237" s="12"/>
    </row>
    <row r="238" spans="14:29">
      <c r="N238" s="8"/>
      <c r="O238" s="8"/>
      <c r="P238" s="8"/>
      <c r="Q238" s="9"/>
      <c r="R238" s="9"/>
      <c r="S238" s="10"/>
      <c r="T238" s="10"/>
      <c r="U238" s="10"/>
      <c r="V238" s="10"/>
      <c r="W238" s="10"/>
      <c r="X238" s="11"/>
      <c r="Y238" s="11"/>
      <c r="Z238" s="11"/>
      <c r="AA238" s="11"/>
      <c r="AB238" s="12"/>
      <c r="AC238" s="12"/>
    </row>
    <row r="239" spans="14:29">
      <c r="N239" s="8"/>
      <c r="O239" s="8"/>
      <c r="P239" s="8"/>
      <c r="Q239" s="9"/>
      <c r="R239" s="9"/>
      <c r="S239" s="10"/>
      <c r="T239" s="10"/>
      <c r="U239" s="10"/>
      <c r="V239" s="10"/>
      <c r="W239" s="10"/>
      <c r="X239" s="11"/>
      <c r="Y239" s="11"/>
      <c r="Z239" s="11"/>
      <c r="AA239" s="11"/>
      <c r="AB239" s="12"/>
      <c r="AC239" s="12"/>
    </row>
    <row r="240" spans="14:29">
      <c r="N240" s="8"/>
      <c r="O240" s="8"/>
      <c r="P240" s="8"/>
      <c r="Q240" s="9"/>
      <c r="R240" s="9"/>
      <c r="S240" s="10"/>
      <c r="T240" s="10"/>
      <c r="U240" s="10"/>
      <c r="V240" s="10"/>
      <c r="W240" s="10"/>
      <c r="X240" s="11"/>
      <c r="Y240" s="11"/>
      <c r="Z240" s="11"/>
      <c r="AA240" s="11"/>
      <c r="AB240" s="12"/>
      <c r="AC240" s="12"/>
    </row>
    <row r="241" spans="14:29">
      <c r="N241" s="8"/>
      <c r="O241" s="8"/>
      <c r="P241" s="8"/>
      <c r="Q241" s="9"/>
      <c r="R241" s="9"/>
      <c r="S241" s="10"/>
      <c r="T241" s="10"/>
      <c r="U241" s="10"/>
      <c r="V241" s="10"/>
      <c r="W241" s="10"/>
      <c r="X241" s="11"/>
      <c r="Y241" s="11"/>
      <c r="Z241" s="11"/>
      <c r="AA241" s="11"/>
      <c r="AB241" s="12"/>
      <c r="AC241" s="12"/>
    </row>
    <row r="242" spans="14:29">
      <c r="N242" s="8"/>
      <c r="O242" s="8"/>
      <c r="P242" s="8"/>
      <c r="Q242" s="9"/>
      <c r="R242" s="9"/>
      <c r="S242" s="10"/>
      <c r="T242" s="10"/>
      <c r="U242" s="10"/>
      <c r="V242" s="10"/>
      <c r="W242" s="10"/>
      <c r="X242" s="11"/>
      <c r="Y242" s="11"/>
      <c r="Z242" s="11"/>
      <c r="AA242" s="11"/>
      <c r="AB242" s="12"/>
      <c r="AC242" s="12"/>
    </row>
    <row r="243" spans="14:29">
      <c r="N243" s="8"/>
      <c r="O243" s="8"/>
      <c r="P243" s="8"/>
      <c r="Q243" s="9"/>
      <c r="R243" s="9"/>
      <c r="S243" s="10"/>
      <c r="T243" s="10"/>
      <c r="U243" s="10"/>
      <c r="V243" s="10"/>
      <c r="W243" s="10"/>
      <c r="X243" s="11"/>
      <c r="Y243" s="11"/>
      <c r="Z243" s="11"/>
      <c r="AA243" s="11"/>
      <c r="AB243" s="12"/>
      <c r="AC243" s="12"/>
    </row>
    <row r="244" spans="14:29">
      <c r="N244" s="8"/>
      <c r="O244" s="8"/>
      <c r="P244" s="8"/>
      <c r="Q244" s="9"/>
      <c r="R244" s="9"/>
      <c r="S244" s="10"/>
      <c r="T244" s="10"/>
      <c r="U244" s="10"/>
      <c r="V244" s="10"/>
      <c r="W244" s="10"/>
      <c r="X244" s="11"/>
      <c r="Y244" s="11"/>
      <c r="Z244" s="11"/>
      <c r="AA244" s="11"/>
      <c r="AB244" s="12"/>
      <c r="AC244" s="12"/>
    </row>
    <row r="245" spans="14:29">
      <c r="N245" s="8"/>
      <c r="O245" s="8"/>
      <c r="P245" s="8"/>
      <c r="Q245" s="9"/>
      <c r="R245" s="9"/>
      <c r="S245" s="10"/>
      <c r="T245" s="10"/>
      <c r="U245" s="10"/>
      <c r="V245" s="10"/>
      <c r="W245" s="10"/>
      <c r="X245" s="11"/>
      <c r="Y245" s="11"/>
      <c r="Z245" s="11"/>
      <c r="AA245" s="11"/>
      <c r="AB245" s="12"/>
      <c r="AC245" s="12"/>
    </row>
    <row r="246" spans="14:29">
      <c r="N246" s="8"/>
      <c r="O246" s="8"/>
      <c r="P246" s="8"/>
      <c r="Q246" s="9"/>
      <c r="R246" s="9"/>
      <c r="S246" s="10"/>
      <c r="T246" s="10"/>
      <c r="U246" s="10"/>
      <c r="V246" s="10"/>
      <c r="W246" s="10"/>
      <c r="X246" s="11"/>
      <c r="Y246" s="11"/>
      <c r="Z246" s="11"/>
      <c r="AA246" s="11"/>
      <c r="AB246" s="12"/>
      <c r="AC246" s="12"/>
    </row>
    <row r="247" spans="14:29">
      <c r="N247" s="8"/>
      <c r="O247" s="8"/>
      <c r="P247" s="8"/>
      <c r="Q247" s="9"/>
      <c r="R247" s="9"/>
      <c r="S247" s="10"/>
      <c r="T247" s="10"/>
      <c r="U247" s="10"/>
      <c r="V247" s="10"/>
      <c r="W247" s="10"/>
      <c r="X247" s="11"/>
      <c r="Y247" s="11"/>
      <c r="Z247" s="11"/>
      <c r="AA247" s="11"/>
      <c r="AB247" s="12"/>
      <c r="AC247" s="12"/>
    </row>
    <row r="248" spans="14:29">
      <c r="N248" s="8"/>
      <c r="O248" s="8"/>
      <c r="P248" s="8"/>
      <c r="Q248" s="9"/>
      <c r="R248" s="9"/>
      <c r="S248" s="10"/>
      <c r="T248" s="10"/>
      <c r="U248" s="10"/>
      <c r="V248" s="10"/>
      <c r="W248" s="10"/>
      <c r="X248" s="11"/>
      <c r="Y248" s="11"/>
      <c r="Z248" s="11"/>
      <c r="AA248" s="11"/>
      <c r="AB248" s="12"/>
      <c r="AC248" s="12"/>
    </row>
    <row r="249" spans="14:29">
      <c r="N249" s="8"/>
      <c r="O249" s="8"/>
      <c r="P249" s="8"/>
      <c r="Q249" s="9"/>
      <c r="R249" s="9"/>
      <c r="S249" s="10"/>
      <c r="T249" s="10"/>
      <c r="U249" s="10"/>
      <c r="V249" s="10"/>
      <c r="W249" s="10"/>
      <c r="X249" s="11"/>
      <c r="Y249" s="11"/>
      <c r="Z249" s="11"/>
      <c r="AA249" s="11"/>
      <c r="AB249" s="12"/>
      <c r="AC249" s="12"/>
    </row>
    <row r="250" spans="14:29">
      <c r="N250" s="8"/>
      <c r="O250" s="8"/>
      <c r="P250" s="8"/>
      <c r="Q250" s="9"/>
      <c r="R250" s="9"/>
      <c r="S250" s="10"/>
      <c r="T250" s="10"/>
      <c r="U250" s="10"/>
      <c r="V250" s="10"/>
      <c r="W250" s="10"/>
      <c r="X250" s="11"/>
      <c r="Y250" s="11"/>
      <c r="Z250" s="11"/>
      <c r="AA250" s="11"/>
      <c r="AB250" s="12"/>
      <c r="AC250" s="12"/>
    </row>
    <row r="251" spans="14:29">
      <c r="N251" s="8"/>
      <c r="O251" s="8"/>
      <c r="P251" s="8"/>
      <c r="Q251" s="9"/>
      <c r="R251" s="9"/>
      <c r="S251" s="10"/>
      <c r="T251" s="10"/>
      <c r="U251" s="10"/>
      <c r="V251" s="10"/>
      <c r="W251" s="10"/>
      <c r="X251" s="11"/>
      <c r="Y251" s="11"/>
      <c r="Z251" s="11"/>
      <c r="AA251" s="11"/>
      <c r="AB251" s="12"/>
      <c r="AC251" s="12"/>
    </row>
    <row r="252" spans="14:29">
      <c r="N252" s="8"/>
      <c r="O252" s="8"/>
      <c r="P252" s="8"/>
      <c r="Q252" s="9"/>
      <c r="R252" s="9"/>
      <c r="S252" s="10"/>
      <c r="T252" s="10"/>
      <c r="U252" s="10"/>
      <c r="V252" s="10"/>
      <c r="W252" s="10"/>
      <c r="X252" s="11"/>
      <c r="Y252" s="11"/>
      <c r="Z252" s="11"/>
      <c r="AA252" s="11"/>
      <c r="AB252" s="12"/>
      <c r="AC252" s="12"/>
    </row>
    <row r="253" spans="14:29">
      <c r="N253" s="8"/>
      <c r="O253" s="8"/>
      <c r="P253" s="8"/>
      <c r="Q253" s="9"/>
      <c r="R253" s="9"/>
      <c r="S253" s="10"/>
      <c r="T253" s="10"/>
      <c r="U253" s="10"/>
      <c r="V253" s="10"/>
      <c r="W253" s="10"/>
      <c r="X253" s="11"/>
      <c r="Y253" s="11"/>
      <c r="Z253" s="11"/>
      <c r="AA253" s="11"/>
      <c r="AB253" s="12"/>
      <c r="AC253" s="12"/>
    </row>
    <row r="254" spans="14:29">
      <c r="N254" s="8"/>
      <c r="O254" s="8"/>
      <c r="P254" s="8"/>
      <c r="Q254" s="9"/>
      <c r="R254" s="9"/>
      <c r="S254" s="10"/>
      <c r="T254" s="10"/>
      <c r="U254" s="10"/>
      <c r="V254" s="10"/>
      <c r="W254" s="10"/>
      <c r="X254" s="11"/>
      <c r="Y254" s="11"/>
      <c r="Z254" s="11"/>
      <c r="AA254" s="11"/>
      <c r="AB254" s="12"/>
      <c r="AC254" s="12"/>
    </row>
    <row r="255" spans="14:29">
      <c r="N255" s="8"/>
      <c r="O255" s="8"/>
      <c r="P255" s="8"/>
      <c r="Q255" s="9"/>
      <c r="R255" s="9"/>
      <c r="S255" s="10"/>
      <c r="T255" s="10"/>
      <c r="U255" s="10"/>
      <c r="V255" s="10"/>
      <c r="W255" s="10"/>
      <c r="X255" s="11"/>
      <c r="Y255" s="11"/>
      <c r="Z255" s="11"/>
      <c r="AA255" s="11"/>
      <c r="AB255" s="12"/>
      <c r="AC255" s="12"/>
    </row>
    <row r="256" spans="14:29">
      <c r="N256" s="8"/>
      <c r="O256" s="8"/>
      <c r="P256" s="8"/>
      <c r="Q256" s="9"/>
      <c r="R256" s="9"/>
      <c r="S256" s="10"/>
      <c r="T256" s="10"/>
      <c r="U256" s="10"/>
      <c r="V256" s="10"/>
      <c r="W256" s="10"/>
      <c r="X256" s="11"/>
      <c r="Y256" s="11"/>
      <c r="Z256" s="11"/>
      <c r="AA256" s="11"/>
      <c r="AB256" s="12"/>
      <c r="AC256" s="12"/>
    </row>
    <row r="257" spans="14:29">
      <c r="N257" s="8"/>
      <c r="O257" s="8"/>
      <c r="P257" s="8"/>
      <c r="Q257" s="9"/>
      <c r="R257" s="9"/>
      <c r="S257" s="10"/>
      <c r="T257" s="10"/>
      <c r="U257" s="10"/>
      <c r="V257" s="10"/>
      <c r="W257" s="10"/>
      <c r="X257" s="11"/>
      <c r="Y257" s="11"/>
      <c r="Z257" s="11"/>
      <c r="AA257" s="11"/>
      <c r="AB257" s="12"/>
      <c r="AC257" s="12"/>
    </row>
    <row r="258" spans="14:29">
      <c r="N258" s="8"/>
      <c r="O258" s="8"/>
      <c r="P258" s="8"/>
      <c r="Q258" s="9"/>
      <c r="R258" s="9"/>
      <c r="S258" s="10"/>
      <c r="T258" s="10"/>
      <c r="U258" s="10"/>
      <c r="V258" s="10"/>
      <c r="W258" s="10"/>
      <c r="X258" s="11"/>
      <c r="Y258" s="11"/>
      <c r="Z258" s="11"/>
      <c r="AA258" s="11"/>
      <c r="AB258" s="12"/>
      <c r="AC258" s="12"/>
    </row>
    <row r="259" spans="14:29">
      <c r="N259" s="8"/>
      <c r="O259" s="8"/>
      <c r="P259" s="8"/>
      <c r="Q259" s="9"/>
      <c r="R259" s="9"/>
      <c r="S259" s="10"/>
      <c r="T259" s="10"/>
      <c r="U259" s="10"/>
      <c r="V259" s="10"/>
      <c r="W259" s="10"/>
      <c r="X259" s="11"/>
      <c r="Y259" s="11"/>
      <c r="Z259" s="11"/>
      <c r="AA259" s="11"/>
      <c r="AB259" s="12"/>
      <c r="AC259" s="12"/>
    </row>
    <row r="260" spans="14:29">
      <c r="N260" s="8"/>
      <c r="O260" s="8"/>
      <c r="P260" s="8"/>
      <c r="Q260" s="9"/>
      <c r="R260" s="9"/>
      <c r="S260" s="10"/>
      <c r="T260" s="10"/>
      <c r="U260" s="10"/>
      <c r="V260" s="10"/>
      <c r="W260" s="10"/>
      <c r="X260" s="11"/>
      <c r="Y260" s="11"/>
      <c r="Z260" s="11"/>
      <c r="AA260" s="11"/>
      <c r="AB260" s="12"/>
      <c r="AC260" s="12"/>
    </row>
    <row r="261" spans="14:29">
      <c r="N261" s="8"/>
      <c r="O261" s="8"/>
      <c r="P261" s="8"/>
      <c r="Q261" s="9"/>
      <c r="R261" s="9"/>
      <c r="S261" s="10"/>
      <c r="T261" s="10"/>
      <c r="U261" s="10"/>
      <c r="V261" s="10"/>
      <c r="W261" s="10"/>
      <c r="X261" s="11"/>
      <c r="Y261" s="11"/>
      <c r="Z261" s="11"/>
      <c r="AA261" s="11"/>
      <c r="AB261" s="12"/>
      <c r="AC261" s="12"/>
    </row>
    <row r="262" spans="14:29">
      <c r="N262" s="8"/>
      <c r="O262" s="8"/>
      <c r="P262" s="8"/>
      <c r="Q262" s="9"/>
      <c r="R262" s="9"/>
      <c r="S262" s="10"/>
      <c r="T262" s="10"/>
      <c r="U262" s="10"/>
      <c r="V262" s="10"/>
      <c r="W262" s="10"/>
      <c r="X262" s="11"/>
      <c r="Y262" s="11"/>
      <c r="Z262" s="11"/>
      <c r="AA262" s="11"/>
      <c r="AB262" s="12"/>
      <c r="AC262" s="12"/>
    </row>
    <row r="263" spans="14:29">
      <c r="N263" s="8"/>
      <c r="O263" s="8"/>
      <c r="P263" s="8"/>
      <c r="Q263" s="9"/>
      <c r="R263" s="9"/>
      <c r="S263" s="10"/>
      <c r="T263" s="10"/>
      <c r="U263" s="10"/>
      <c r="V263" s="10"/>
      <c r="W263" s="10"/>
      <c r="X263" s="11"/>
      <c r="Y263" s="11"/>
      <c r="Z263" s="11"/>
      <c r="AA263" s="11"/>
      <c r="AB263" s="12"/>
      <c r="AC263" s="12"/>
    </row>
    <row r="264" spans="14:29">
      <c r="N264" s="8"/>
      <c r="O264" s="8"/>
      <c r="P264" s="8"/>
      <c r="Q264" s="9"/>
      <c r="R264" s="9"/>
      <c r="S264" s="10"/>
      <c r="T264" s="10"/>
      <c r="U264" s="10"/>
      <c r="V264" s="10"/>
      <c r="W264" s="10"/>
      <c r="X264" s="11"/>
      <c r="Y264" s="11"/>
      <c r="Z264" s="11"/>
      <c r="AA264" s="11"/>
      <c r="AB264" s="12"/>
      <c r="AC264" s="12"/>
    </row>
    <row r="265" spans="14:29">
      <c r="N265" s="8"/>
      <c r="O265" s="8"/>
      <c r="P265" s="8"/>
      <c r="Q265" s="9"/>
      <c r="R265" s="9"/>
      <c r="S265" s="10"/>
      <c r="T265" s="10"/>
      <c r="U265" s="10"/>
      <c r="V265" s="10"/>
      <c r="W265" s="10"/>
      <c r="X265" s="11"/>
      <c r="Y265" s="11"/>
      <c r="Z265" s="11"/>
      <c r="AA265" s="11"/>
      <c r="AB265" s="12"/>
      <c r="AC265" s="12"/>
    </row>
    <row r="266" spans="14:29">
      <c r="N266" s="8"/>
      <c r="O266" s="8"/>
      <c r="P266" s="8"/>
      <c r="Q266" s="9"/>
      <c r="R266" s="9"/>
      <c r="S266" s="10"/>
      <c r="T266" s="10"/>
      <c r="U266" s="10"/>
      <c r="V266" s="10"/>
      <c r="W266" s="10"/>
      <c r="X266" s="11"/>
      <c r="Y266" s="11"/>
      <c r="Z266" s="11"/>
      <c r="AA266" s="11"/>
      <c r="AB266" s="12"/>
      <c r="AC266" s="12"/>
    </row>
    <row r="267" spans="14:29">
      <c r="N267" s="8"/>
      <c r="O267" s="8"/>
      <c r="P267" s="8"/>
      <c r="Q267" s="9"/>
      <c r="R267" s="9"/>
      <c r="S267" s="10"/>
      <c r="T267" s="10"/>
      <c r="U267" s="10"/>
      <c r="V267" s="10"/>
      <c r="W267" s="10"/>
      <c r="X267" s="11"/>
      <c r="Y267" s="11"/>
      <c r="Z267" s="11"/>
      <c r="AA267" s="11"/>
      <c r="AB267" s="12"/>
      <c r="AC267" s="12"/>
    </row>
    <row r="268" spans="14:29">
      <c r="N268" s="8"/>
      <c r="O268" s="8"/>
      <c r="P268" s="8"/>
      <c r="Q268" s="9"/>
      <c r="R268" s="9"/>
      <c r="S268" s="10"/>
      <c r="T268" s="10"/>
      <c r="U268" s="10"/>
      <c r="V268" s="10"/>
      <c r="W268" s="10"/>
      <c r="X268" s="11"/>
      <c r="Y268" s="11"/>
      <c r="Z268" s="11"/>
      <c r="AA268" s="11"/>
      <c r="AB268" s="12"/>
      <c r="AC268" s="12"/>
    </row>
    <row r="269" spans="14:29">
      <c r="N269" s="8"/>
      <c r="O269" s="8"/>
      <c r="P269" s="8"/>
      <c r="Q269" s="9"/>
      <c r="R269" s="9"/>
      <c r="S269" s="10"/>
      <c r="T269" s="10"/>
      <c r="U269" s="10"/>
      <c r="V269" s="10"/>
      <c r="W269" s="10"/>
      <c r="X269" s="11"/>
      <c r="Y269" s="11"/>
      <c r="Z269" s="11"/>
      <c r="AA269" s="11"/>
      <c r="AB269" s="12"/>
      <c r="AC269" s="12"/>
    </row>
    <row r="270" spans="14:29">
      <c r="N270" s="8"/>
      <c r="O270" s="8"/>
      <c r="P270" s="8"/>
      <c r="Q270" s="9"/>
      <c r="R270" s="9"/>
      <c r="S270" s="10"/>
      <c r="T270" s="10"/>
      <c r="U270" s="10"/>
      <c r="V270" s="10"/>
      <c r="W270" s="10"/>
      <c r="X270" s="11"/>
      <c r="Y270" s="11"/>
      <c r="Z270" s="11"/>
      <c r="AA270" s="11"/>
      <c r="AB270" s="12"/>
      <c r="AC270" s="12"/>
    </row>
    <row r="271" spans="14:29">
      <c r="N271" s="8"/>
      <c r="O271" s="8"/>
      <c r="P271" s="8"/>
      <c r="Q271" s="9"/>
      <c r="R271" s="9"/>
      <c r="S271" s="10"/>
      <c r="T271" s="10"/>
      <c r="U271" s="10"/>
      <c r="V271" s="10"/>
      <c r="W271" s="10"/>
      <c r="X271" s="11"/>
      <c r="Y271" s="11"/>
      <c r="Z271" s="11"/>
      <c r="AA271" s="11"/>
      <c r="AB271" s="12"/>
      <c r="AC271" s="12"/>
    </row>
    <row r="272" spans="14:29">
      <c r="N272" s="8"/>
      <c r="O272" s="8"/>
      <c r="P272" s="8"/>
      <c r="Q272" s="9"/>
      <c r="R272" s="9"/>
      <c r="S272" s="10"/>
      <c r="T272" s="10"/>
      <c r="U272" s="10"/>
      <c r="V272" s="10"/>
      <c r="W272" s="10"/>
      <c r="X272" s="11"/>
      <c r="Y272" s="11"/>
      <c r="Z272" s="11"/>
      <c r="AA272" s="11"/>
      <c r="AB272" s="12"/>
      <c r="AC272" s="12"/>
    </row>
    <row r="273" spans="14:29">
      <c r="N273" s="8"/>
      <c r="O273" s="8"/>
      <c r="P273" s="8"/>
      <c r="Q273" s="9"/>
      <c r="R273" s="9"/>
      <c r="S273" s="10"/>
      <c r="T273" s="10"/>
      <c r="U273" s="10"/>
      <c r="V273" s="10"/>
      <c r="W273" s="10"/>
      <c r="X273" s="11"/>
      <c r="Y273" s="11"/>
      <c r="Z273" s="11"/>
      <c r="AA273" s="11"/>
      <c r="AB273" s="12"/>
      <c r="AC273" s="12"/>
    </row>
    <row r="274" spans="14:29">
      <c r="N274" s="8"/>
      <c r="O274" s="8"/>
      <c r="P274" s="8"/>
      <c r="Q274" s="9"/>
      <c r="R274" s="9"/>
      <c r="S274" s="10"/>
      <c r="T274" s="10"/>
      <c r="U274" s="10"/>
      <c r="V274" s="10"/>
      <c r="W274" s="10"/>
      <c r="X274" s="11"/>
      <c r="Y274" s="11"/>
      <c r="Z274" s="11"/>
      <c r="AA274" s="11"/>
      <c r="AB274" s="12"/>
      <c r="AC274" s="12"/>
    </row>
    <row r="275" spans="14:29">
      <c r="N275" s="8"/>
      <c r="O275" s="8"/>
      <c r="P275" s="8"/>
      <c r="Q275" s="9"/>
      <c r="R275" s="9"/>
      <c r="S275" s="10"/>
      <c r="T275" s="10"/>
      <c r="U275" s="10"/>
      <c r="V275" s="10"/>
      <c r="W275" s="10"/>
      <c r="X275" s="11"/>
      <c r="Y275" s="11"/>
      <c r="Z275" s="11"/>
      <c r="AA275" s="11"/>
      <c r="AB275" s="12"/>
      <c r="AC275" s="12"/>
    </row>
    <row r="276" spans="14:29">
      <c r="N276" s="8"/>
      <c r="O276" s="8"/>
      <c r="P276" s="8"/>
      <c r="Q276" s="9"/>
      <c r="R276" s="9"/>
      <c r="S276" s="10"/>
      <c r="T276" s="10"/>
      <c r="U276" s="10"/>
      <c r="V276" s="10"/>
      <c r="W276" s="10"/>
      <c r="X276" s="11"/>
      <c r="Y276" s="11"/>
      <c r="Z276" s="11"/>
      <c r="AA276" s="11"/>
      <c r="AB276" s="12"/>
      <c r="AC276" s="12"/>
    </row>
    <row r="277" spans="14:29">
      <c r="N277" s="8"/>
      <c r="O277" s="8"/>
      <c r="P277" s="8"/>
      <c r="Q277" s="9"/>
      <c r="R277" s="9"/>
      <c r="S277" s="10"/>
      <c r="T277" s="10"/>
      <c r="U277" s="10"/>
      <c r="V277" s="10"/>
      <c r="W277" s="10"/>
      <c r="X277" s="11"/>
      <c r="Y277" s="11"/>
      <c r="Z277" s="11"/>
      <c r="AA277" s="11"/>
      <c r="AB277" s="12"/>
      <c r="AC277" s="12"/>
    </row>
    <row r="278" spans="14:29">
      <c r="N278" s="8"/>
      <c r="O278" s="8"/>
      <c r="P278" s="8"/>
      <c r="Q278" s="9"/>
      <c r="R278" s="9"/>
      <c r="S278" s="10"/>
      <c r="T278" s="10"/>
      <c r="U278" s="10"/>
      <c r="V278" s="10"/>
      <c r="W278" s="10"/>
      <c r="X278" s="11"/>
      <c r="Y278" s="11"/>
      <c r="Z278" s="11"/>
      <c r="AA278" s="11"/>
      <c r="AB278" s="12"/>
      <c r="AC278" s="12"/>
    </row>
    <row r="279" spans="14:29">
      <c r="N279" s="8"/>
      <c r="O279" s="8"/>
      <c r="P279" s="8"/>
      <c r="Q279" s="9"/>
      <c r="R279" s="9"/>
      <c r="S279" s="10"/>
      <c r="T279" s="10"/>
      <c r="U279" s="10"/>
      <c r="V279" s="10"/>
      <c r="W279" s="10"/>
      <c r="X279" s="11"/>
      <c r="Y279" s="11"/>
      <c r="Z279" s="11"/>
      <c r="AA279" s="11"/>
      <c r="AB279" s="12"/>
      <c r="AC279" s="12"/>
    </row>
    <row r="280" spans="14:29">
      <c r="N280" s="8"/>
      <c r="O280" s="8"/>
      <c r="P280" s="8"/>
      <c r="Q280" s="9"/>
      <c r="R280" s="9"/>
      <c r="S280" s="10"/>
      <c r="T280" s="10"/>
      <c r="U280" s="10"/>
      <c r="V280" s="10"/>
      <c r="W280" s="10"/>
      <c r="X280" s="11"/>
      <c r="Y280" s="11"/>
      <c r="Z280" s="11"/>
      <c r="AA280" s="11"/>
      <c r="AB280" s="12"/>
      <c r="AC280" s="12"/>
    </row>
    <row r="281" spans="14:29">
      <c r="N281" s="8"/>
      <c r="O281" s="8"/>
      <c r="P281" s="8"/>
      <c r="Q281" s="9"/>
      <c r="R281" s="9"/>
      <c r="S281" s="10"/>
      <c r="T281" s="10"/>
      <c r="U281" s="10"/>
      <c r="V281" s="10"/>
      <c r="W281" s="10"/>
      <c r="X281" s="11"/>
      <c r="Y281" s="11"/>
      <c r="Z281" s="11"/>
      <c r="AA281" s="11"/>
      <c r="AB281" s="12"/>
      <c r="AC281" s="12"/>
    </row>
    <row r="282" spans="14:29">
      <c r="N282" s="8"/>
      <c r="O282" s="8"/>
      <c r="P282" s="8"/>
      <c r="Q282" s="9"/>
      <c r="R282" s="9"/>
      <c r="S282" s="10"/>
      <c r="T282" s="10"/>
      <c r="U282" s="10"/>
      <c r="V282" s="10"/>
      <c r="W282" s="10"/>
      <c r="X282" s="11"/>
      <c r="Y282" s="11"/>
      <c r="Z282" s="11"/>
      <c r="AA282" s="11"/>
      <c r="AB282" s="12"/>
      <c r="AC282" s="12"/>
    </row>
    <row r="283" spans="14:29">
      <c r="N283" s="8"/>
      <c r="O283" s="8"/>
      <c r="P283" s="8"/>
      <c r="Q283" s="9"/>
      <c r="R283" s="9"/>
      <c r="S283" s="10"/>
      <c r="T283" s="10"/>
      <c r="U283" s="10"/>
      <c r="V283" s="10"/>
      <c r="W283" s="10"/>
      <c r="X283" s="11"/>
      <c r="Y283" s="11"/>
      <c r="Z283" s="11"/>
      <c r="AA283" s="11"/>
      <c r="AB283" s="12"/>
      <c r="AC283" s="12"/>
    </row>
    <row r="284" spans="14:29">
      <c r="N284" s="8"/>
      <c r="O284" s="8"/>
      <c r="P284" s="8"/>
      <c r="Q284" s="9"/>
      <c r="R284" s="9"/>
      <c r="S284" s="10"/>
      <c r="T284" s="10"/>
      <c r="U284" s="10"/>
      <c r="V284" s="10"/>
      <c r="W284" s="10"/>
      <c r="X284" s="11"/>
      <c r="Y284" s="11"/>
      <c r="Z284" s="11"/>
      <c r="AA284" s="11"/>
      <c r="AB284" s="12"/>
      <c r="AC284" s="12"/>
    </row>
    <row r="285" spans="14:29">
      <c r="N285" s="8"/>
      <c r="O285" s="8"/>
      <c r="P285" s="8"/>
      <c r="Q285" s="9"/>
      <c r="R285" s="9"/>
      <c r="S285" s="10"/>
      <c r="T285" s="10"/>
      <c r="U285" s="10"/>
      <c r="V285" s="10"/>
      <c r="W285" s="10"/>
      <c r="X285" s="11"/>
      <c r="Y285" s="11"/>
      <c r="Z285" s="11"/>
      <c r="AA285" s="11"/>
      <c r="AB285" s="12"/>
      <c r="AC285" s="12"/>
    </row>
    <row r="286" spans="14:29">
      <c r="N286" s="8"/>
      <c r="O286" s="8"/>
      <c r="P286" s="8"/>
      <c r="Q286" s="9"/>
      <c r="R286" s="9"/>
      <c r="S286" s="10"/>
      <c r="T286" s="10"/>
      <c r="U286" s="10"/>
      <c r="V286" s="10"/>
      <c r="W286" s="10"/>
      <c r="X286" s="11"/>
      <c r="Y286" s="11"/>
      <c r="Z286" s="11"/>
      <c r="AA286" s="11"/>
      <c r="AB286" s="12"/>
      <c r="AC286" s="12"/>
    </row>
    <row r="287" spans="14:29">
      <c r="N287" s="8"/>
      <c r="O287" s="8"/>
      <c r="P287" s="8"/>
      <c r="Q287" s="9"/>
      <c r="R287" s="9"/>
      <c r="S287" s="10"/>
      <c r="T287" s="10"/>
      <c r="U287" s="10"/>
      <c r="V287" s="10"/>
      <c r="W287" s="10"/>
      <c r="X287" s="11"/>
      <c r="Y287" s="11"/>
      <c r="Z287" s="11"/>
      <c r="AA287" s="11"/>
      <c r="AB287" s="12"/>
      <c r="AC287" s="12"/>
    </row>
    <row r="288" spans="14:29">
      <c r="N288" s="8"/>
      <c r="O288" s="8"/>
      <c r="P288" s="8"/>
      <c r="Q288" s="9"/>
      <c r="R288" s="9"/>
      <c r="S288" s="10"/>
      <c r="T288" s="10"/>
      <c r="U288" s="10"/>
      <c r="V288" s="10"/>
      <c r="W288" s="10"/>
      <c r="X288" s="11"/>
      <c r="Y288" s="11"/>
      <c r="Z288" s="11"/>
      <c r="AA288" s="11"/>
      <c r="AB288" s="12"/>
      <c r="AC288" s="12"/>
    </row>
    <row r="289" spans="14:29">
      <c r="N289" s="8"/>
      <c r="O289" s="8"/>
      <c r="P289" s="8"/>
      <c r="Q289" s="9"/>
      <c r="R289" s="9"/>
      <c r="S289" s="10"/>
      <c r="T289" s="10"/>
      <c r="U289" s="10"/>
      <c r="V289" s="10"/>
      <c r="W289" s="10"/>
      <c r="X289" s="11"/>
      <c r="Y289" s="11"/>
      <c r="Z289" s="11"/>
      <c r="AA289" s="11"/>
      <c r="AB289" s="12"/>
      <c r="AC289" s="12"/>
    </row>
    <row r="290" spans="14:29">
      <c r="N290" s="8"/>
      <c r="O290" s="8"/>
      <c r="P290" s="8"/>
      <c r="Q290" s="9"/>
      <c r="R290" s="9"/>
      <c r="S290" s="10"/>
      <c r="T290" s="10"/>
      <c r="U290" s="10"/>
      <c r="V290" s="10"/>
      <c r="W290" s="10"/>
      <c r="X290" s="11"/>
      <c r="Y290" s="11"/>
      <c r="Z290" s="11"/>
      <c r="AA290" s="11"/>
      <c r="AB290" s="12"/>
      <c r="AC290" s="12"/>
    </row>
    <row r="291" spans="14:29">
      <c r="N291" s="8"/>
      <c r="O291" s="8"/>
      <c r="P291" s="8"/>
      <c r="Q291" s="9"/>
      <c r="R291" s="9"/>
      <c r="S291" s="10"/>
      <c r="T291" s="10"/>
      <c r="U291" s="10"/>
      <c r="V291" s="10"/>
      <c r="W291" s="10"/>
      <c r="X291" s="11"/>
      <c r="Y291" s="11"/>
      <c r="Z291" s="11"/>
      <c r="AA291" s="11"/>
      <c r="AB291" s="12"/>
      <c r="AC291" s="12"/>
    </row>
    <row r="292" spans="14:29">
      <c r="N292" s="8"/>
      <c r="O292" s="8"/>
      <c r="P292" s="8"/>
      <c r="Q292" s="9"/>
      <c r="R292" s="9"/>
      <c r="S292" s="10"/>
      <c r="T292" s="10"/>
      <c r="U292" s="10"/>
      <c r="V292" s="10"/>
      <c r="W292" s="10"/>
      <c r="X292" s="11"/>
      <c r="Y292" s="11"/>
      <c r="Z292" s="11"/>
      <c r="AA292" s="11"/>
      <c r="AB292" s="12"/>
      <c r="AC292" s="12"/>
    </row>
    <row r="293" spans="14:29">
      <c r="N293" s="8"/>
      <c r="O293" s="8"/>
      <c r="P293" s="8"/>
      <c r="Q293" s="9"/>
      <c r="R293" s="9"/>
      <c r="S293" s="10"/>
      <c r="T293" s="10"/>
      <c r="U293" s="10"/>
      <c r="V293" s="10"/>
      <c r="W293" s="10"/>
      <c r="X293" s="11"/>
      <c r="Y293" s="11"/>
      <c r="Z293" s="11"/>
      <c r="AA293" s="11"/>
      <c r="AB293" s="12"/>
      <c r="AC293" s="12"/>
    </row>
    <row r="294" spans="14:29">
      <c r="N294" s="8"/>
      <c r="O294" s="8"/>
      <c r="P294" s="8"/>
      <c r="Q294" s="9"/>
      <c r="R294" s="9"/>
      <c r="S294" s="10"/>
      <c r="T294" s="10"/>
      <c r="U294" s="10"/>
      <c r="V294" s="10"/>
      <c r="W294" s="10"/>
      <c r="X294" s="11"/>
      <c r="Y294" s="11"/>
      <c r="Z294" s="11"/>
      <c r="AA294" s="11"/>
      <c r="AB294" s="12"/>
      <c r="AC294" s="12"/>
    </row>
    <row r="295" spans="14:29">
      <c r="N295" s="8"/>
      <c r="O295" s="8"/>
      <c r="P295" s="8"/>
      <c r="Q295" s="9"/>
      <c r="R295" s="9"/>
      <c r="S295" s="10"/>
      <c r="T295" s="10"/>
      <c r="U295" s="10"/>
      <c r="V295" s="10"/>
      <c r="W295" s="10"/>
      <c r="X295" s="11"/>
      <c r="Y295" s="11"/>
      <c r="Z295" s="11"/>
      <c r="AA295" s="11"/>
      <c r="AB295" s="12"/>
      <c r="AC295" s="12"/>
    </row>
    <row r="296" spans="14:29">
      <c r="N296" s="8"/>
      <c r="O296" s="8"/>
      <c r="P296" s="8"/>
      <c r="Q296" s="9"/>
      <c r="R296" s="9"/>
      <c r="S296" s="10"/>
      <c r="T296" s="10"/>
      <c r="U296" s="10"/>
      <c r="V296" s="10"/>
      <c r="W296" s="10"/>
      <c r="X296" s="11"/>
      <c r="Y296" s="11"/>
      <c r="Z296" s="11"/>
      <c r="AA296" s="11"/>
      <c r="AB296" s="12"/>
      <c r="AC296" s="12"/>
    </row>
    <row r="297" spans="14:29">
      <c r="N297" s="8"/>
      <c r="O297" s="8"/>
      <c r="P297" s="8"/>
      <c r="Q297" s="9"/>
      <c r="R297" s="9"/>
      <c r="S297" s="10"/>
      <c r="T297" s="10"/>
      <c r="U297" s="10"/>
      <c r="V297" s="10"/>
      <c r="W297" s="10"/>
      <c r="X297" s="11"/>
      <c r="Y297" s="11"/>
      <c r="Z297" s="11"/>
      <c r="AA297" s="11"/>
      <c r="AB297" s="12"/>
      <c r="AC297" s="12"/>
    </row>
    <row r="298" spans="14:29">
      <c r="N298" s="8"/>
      <c r="O298" s="8"/>
      <c r="P298" s="8"/>
      <c r="Q298" s="9"/>
      <c r="R298" s="9"/>
      <c r="S298" s="10"/>
      <c r="T298" s="10"/>
      <c r="U298" s="10"/>
      <c r="V298" s="10"/>
      <c r="W298" s="10"/>
      <c r="X298" s="11"/>
      <c r="Y298" s="11"/>
      <c r="Z298" s="11"/>
      <c r="AA298" s="11"/>
      <c r="AB298" s="12"/>
      <c r="AC298" s="12"/>
    </row>
    <row r="299" spans="14:29">
      <c r="N299" s="8"/>
      <c r="O299" s="8"/>
      <c r="P299" s="8"/>
      <c r="Q299" s="9"/>
      <c r="R299" s="9"/>
      <c r="S299" s="10"/>
      <c r="T299" s="10"/>
      <c r="U299" s="10"/>
      <c r="V299" s="10"/>
      <c r="W299" s="10"/>
      <c r="X299" s="11"/>
      <c r="Y299" s="11"/>
      <c r="Z299" s="11"/>
      <c r="AA299" s="11"/>
      <c r="AB299" s="12"/>
      <c r="AC299" s="12"/>
    </row>
    <row r="300" spans="14:29">
      <c r="N300" s="8"/>
      <c r="O300" s="8"/>
      <c r="P300" s="8"/>
      <c r="Q300" s="9"/>
      <c r="R300" s="9"/>
      <c r="S300" s="10"/>
      <c r="T300" s="10"/>
      <c r="U300" s="10"/>
      <c r="V300" s="10"/>
      <c r="W300" s="10"/>
      <c r="X300" s="11"/>
      <c r="Y300" s="11"/>
      <c r="Z300" s="11"/>
      <c r="AA300" s="11"/>
      <c r="AB300" s="12"/>
      <c r="AC300" s="12"/>
    </row>
    <row r="301" spans="14:29">
      <c r="N301" s="8"/>
      <c r="O301" s="8"/>
      <c r="P301" s="8"/>
      <c r="Q301" s="9"/>
      <c r="R301" s="9"/>
      <c r="S301" s="10"/>
      <c r="T301" s="10"/>
      <c r="U301" s="10"/>
      <c r="V301" s="10"/>
      <c r="W301" s="10"/>
      <c r="X301" s="11"/>
      <c r="Y301" s="11"/>
      <c r="Z301" s="11"/>
      <c r="AA301" s="11"/>
      <c r="AB301" s="12"/>
      <c r="AC301" s="12"/>
    </row>
    <row r="302" spans="14:29">
      <c r="N302" s="8"/>
      <c r="O302" s="8"/>
      <c r="P302" s="8"/>
      <c r="Q302" s="9"/>
      <c r="R302" s="9"/>
      <c r="S302" s="10"/>
      <c r="T302" s="10"/>
      <c r="U302" s="10"/>
      <c r="V302" s="10"/>
      <c r="W302" s="10"/>
      <c r="X302" s="11"/>
      <c r="Y302" s="11"/>
      <c r="Z302" s="11"/>
      <c r="AA302" s="11"/>
      <c r="AB302" s="12"/>
      <c r="AC302" s="12"/>
    </row>
    <row r="303" spans="14:29">
      <c r="N303" s="8"/>
      <c r="O303" s="8"/>
      <c r="P303" s="8"/>
      <c r="Q303" s="9"/>
      <c r="R303" s="9"/>
      <c r="S303" s="10"/>
      <c r="T303" s="10"/>
      <c r="U303" s="10"/>
      <c r="V303" s="10"/>
      <c r="W303" s="10"/>
      <c r="X303" s="11"/>
      <c r="Y303" s="11"/>
      <c r="Z303" s="11"/>
      <c r="AA303" s="11"/>
      <c r="AB303" s="12"/>
      <c r="AC303" s="12"/>
    </row>
    <row r="304" spans="14:29">
      <c r="N304" s="8"/>
      <c r="O304" s="8"/>
      <c r="P304" s="8"/>
      <c r="Q304" s="9"/>
      <c r="R304" s="9"/>
      <c r="S304" s="10"/>
      <c r="T304" s="10"/>
      <c r="U304" s="10"/>
      <c r="V304" s="10"/>
      <c r="W304" s="10"/>
      <c r="X304" s="11"/>
      <c r="Y304" s="11"/>
      <c r="Z304" s="11"/>
      <c r="AA304" s="11"/>
      <c r="AB304" s="12"/>
      <c r="AC304" s="12"/>
    </row>
    <row r="305" spans="4:29">
      <c r="N305" s="8"/>
      <c r="O305" s="8"/>
      <c r="P305" s="8"/>
      <c r="Q305" s="9"/>
      <c r="R305" s="9"/>
      <c r="S305" s="10"/>
      <c r="T305" s="10"/>
      <c r="U305" s="10"/>
      <c r="V305" s="10"/>
      <c r="W305" s="10"/>
      <c r="X305" s="11"/>
      <c r="Y305" s="11"/>
      <c r="Z305" s="11"/>
      <c r="AA305" s="11"/>
      <c r="AB305" s="12"/>
      <c r="AC305" s="12"/>
    </row>
    <row r="306" spans="4:29">
      <c r="N306" s="8"/>
      <c r="O306" s="8"/>
      <c r="P306" s="8"/>
      <c r="Q306" s="9"/>
      <c r="R306" s="9"/>
      <c r="S306" s="10"/>
      <c r="T306" s="10"/>
      <c r="U306" s="10"/>
      <c r="V306" s="10"/>
      <c r="W306" s="10"/>
      <c r="X306" s="11"/>
      <c r="Y306" s="11"/>
      <c r="Z306" s="11"/>
      <c r="AA306" s="11"/>
      <c r="AB306" s="12"/>
      <c r="AC306" s="12"/>
    </row>
    <row r="307" spans="4:29">
      <c r="N307" s="8"/>
      <c r="O307" s="8"/>
      <c r="P307" s="8"/>
      <c r="Q307" s="9"/>
      <c r="R307" s="9"/>
      <c r="S307" s="10"/>
      <c r="T307" s="10"/>
      <c r="U307" s="10"/>
      <c r="V307" s="10"/>
      <c r="W307" s="10"/>
      <c r="X307" s="11"/>
      <c r="Y307" s="11"/>
      <c r="Z307" s="11"/>
      <c r="AA307" s="11"/>
      <c r="AB307" s="12"/>
      <c r="AC307" s="12"/>
    </row>
    <row r="308" spans="4:29">
      <c r="N308" s="8"/>
      <c r="O308" s="8"/>
      <c r="P308" s="8"/>
      <c r="Q308" s="9"/>
      <c r="R308" s="9"/>
      <c r="S308" s="10"/>
      <c r="T308" s="10"/>
      <c r="U308" s="10"/>
      <c r="V308" s="10"/>
      <c r="W308" s="10"/>
      <c r="X308" s="11"/>
      <c r="Y308" s="11"/>
      <c r="Z308" s="11"/>
      <c r="AA308" s="11"/>
      <c r="AB308" s="12"/>
      <c r="AC308" s="12"/>
    </row>
    <row r="309" spans="4:29">
      <c r="N309" s="8"/>
      <c r="O309" s="8"/>
      <c r="P309" s="8"/>
      <c r="Q309" s="9"/>
      <c r="R309" s="9"/>
      <c r="S309" s="10"/>
      <c r="T309" s="10"/>
      <c r="U309" s="10"/>
      <c r="V309" s="10"/>
      <c r="W309" s="10"/>
      <c r="X309" s="11"/>
      <c r="Y309" s="11"/>
      <c r="Z309" s="11"/>
      <c r="AA309" s="11"/>
      <c r="AB309" s="12"/>
      <c r="AC309" s="12"/>
    </row>
    <row r="310" spans="4:29">
      <c r="N310" s="8"/>
      <c r="O310" s="8"/>
      <c r="P310" s="8"/>
      <c r="Q310" s="9"/>
      <c r="R310" s="9"/>
      <c r="S310" s="10"/>
      <c r="T310" s="10"/>
      <c r="U310" s="10"/>
      <c r="V310" s="10"/>
      <c r="W310" s="10"/>
      <c r="X310" s="11"/>
      <c r="Y310" s="11"/>
      <c r="Z310" s="11"/>
      <c r="AA310" s="11"/>
      <c r="AB310" s="12"/>
      <c r="AC310" s="12"/>
    </row>
    <row r="311" spans="4:29">
      <c r="N311" s="8"/>
      <c r="O311" s="8"/>
      <c r="P311" s="8"/>
      <c r="Q311" s="9"/>
      <c r="R311" s="9"/>
      <c r="S311" s="10"/>
      <c r="T311" s="10"/>
      <c r="U311" s="10"/>
      <c r="V311" s="10"/>
      <c r="W311" s="10"/>
      <c r="X311" s="11"/>
      <c r="Y311" s="11"/>
      <c r="Z311" s="11"/>
      <c r="AA311" s="11"/>
      <c r="AB311" s="12"/>
      <c r="AC311" s="12"/>
    </row>
    <row r="312" spans="4:29">
      <c r="N312" s="8"/>
      <c r="O312" s="8"/>
      <c r="P312" s="8"/>
      <c r="Q312" s="9"/>
      <c r="R312" s="9"/>
      <c r="S312" s="10"/>
      <c r="T312" s="10"/>
      <c r="U312" s="10"/>
      <c r="V312" s="10"/>
      <c r="W312" s="10"/>
      <c r="X312" s="11"/>
      <c r="Y312" s="11"/>
      <c r="Z312" s="11"/>
      <c r="AA312" s="11"/>
      <c r="AB312" s="12"/>
      <c r="AC312" s="12"/>
    </row>
    <row r="313" spans="4:29">
      <c r="N313" s="8"/>
      <c r="O313" s="8"/>
      <c r="P313" s="8"/>
      <c r="Q313" s="9"/>
      <c r="R313" s="9"/>
      <c r="S313" s="10"/>
      <c r="T313" s="10"/>
      <c r="U313" s="10"/>
      <c r="V313" s="10"/>
      <c r="W313" s="10"/>
      <c r="X313" s="11"/>
      <c r="Y313" s="11"/>
      <c r="Z313" s="11"/>
      <c r="AA313" s="11"/>
      <c r="AB313" s="12"/>
      <c r="AC313" s="12"/>
    </row>
    <row r="314" spans="4:29">
      <c r="N314" s="8"/>
      <c r="O314" s="8"/>
      <c r="P314" s="8"/>
      <c r="Q314" s="9"/>
      <c r="R314" s="9"/>
      <c r="S314" s="10"/>
      <c r="T314" s="10"/>
      <c r="U314" s="10"/>
      <c r="V314" s="10"/>
      <c r="W314" s="10"/>
      <c r="X314" s="11"/>
      <c r="Y314" s="11"/>
      <c r="Z314" s="11"/>
      <c r="AA314" s="11"/>
      <c r="AB314" s="12"/>
      <c r="AC314" s="12"/>
    </row>
    <row r="315" spans="4:29">
      <c r="N315" s="8"/>
      <c r="O315" s="8"/>
      <c r="P315" s="8"/>
      <c r="Q315" s="9"/>
      <c r="R315" s="9"/>
      <c r="S315" s="10"/>
      <c r="T315" s="10"/>
      <c r="U315" s="10"/>
      <c r="V315" s="10"/>
      <c r="W315" s="10"/>
      <c r="X315" s="11"/>
      <c r="Y315" s="11"/>
      <c r="Z315" s="11"/>
      <c r="AA315" s="11"/>
      <c r="AB315" s="12"/>
      <c r="AC315" s="12"/>
    </row>
    <row r="316" spans="4:29">
      <c r="N316" s="8"/>
      <c r="O316" s="8"/>
      <c r="P316" s="8"/>
      <c r="Q316" s="9"/>
      <c r="R316" s="9"/>
      <c r="S316" s="10"/>
      <c r="T316" s="10"/>
      <c r="U316" s="10"/>
      <c r="V316" s="10"/>
      <c r="W316" s="10"/>
      <c r="X316" s="11"/>
      <c r="Y316" s="11"/>
      <c r="Z316" s="11"/>
      <c r="AA316" s="11"/>
      <c r="AB316" s="12"/>
      <c r="AC316" s="12"/>
    </row>
    <row r="317" spans="4:29">
      <c r="N317" s="8"/>
      <c r="O317" s="8"/>
      <c r="P317" s="8"/>
      <c r="Q317" s="9"/>
      <c r="R317" s="9"/>
      <c r="S317" s="10"/>
      <c r="T317" s="10"/>
      <c r="U317" s="10"/>
      <c r="V317" s="10"/>
      <c r="W317" s="10"/>
      <c r="X317" s="11"/>
      <c r="Y317" s="11"/>
      <c r="Z317" s="11"/>
      <c r="AA317" s="11"/>
      <c r="AB317" s="12"/>
      <c r="AC317" s="12"/>
    </row>
    <row r="319" spans="4:29">
      <c r="D319" s="57"/>
      <c r="E319" s="57"/>
    </row>
    <row r="320" spans="4:29">
      <c r="E320" s="57"/>
    </row>
    <row r="321" spans="4:5">
      <c r="E321" s="57"/>
    </row>
    <row r="322" spans="4:5">
      <c r="E322" s="57"/>
    </row>
    <row r="323" spans="4:5">
      <c r="D323" s="7" t="s">
        <v>63</v>
      </c>
      <c r="E323" s="57">
        <f>COUNTIF(E2:E107,"วิทยาศาสตร์")</f>
        <v>24</v>
      </c>
    </row>
    <row r="324" spans="4:5">
      <c r="D324" s="7" t="s">
        <v>61</v>
      </c>
      <c r="E324" s="57">
        <f>COUNTIF(E2:E107,"สาธารณสุขศาสตร์")</f>
        <v>7</v>
      </c>
    </row>
    <row r="325" spans="4:5" ht="37.5">
      <c r="D325" s="7" t="s">
        <v>57</v>
      </c>
      <c r="E325" s="57">
        <f>COUNTIF(E2:E107,"บริหารธุรกิจ เศรษฐศาสตร์และการสื่อสาร")</f>
        <v>7</v>
      </c>
    </row>
    <row r="326" spans="4:5">
      <c r="E326" s="7">
        <f>SUBTOTAL(9,E323:E325)</f>
        <v>38</v>
      </c>
    </row>
    <row r="327" spans="4:5">
      <c r="D327" s="7" t="s">
        <v>63</v>
      </c>
      <c r="E327" s="57">
        <f>COUNTIF(E2:E107,"วิทยาศาสตร์")</f>
        <v>24</v>
      </c>
    </row>
    <row r="328" spans="4:5" ht="37.5">
      <c r="D328" s="7" t="s">
        <v>57</v>
      </c>
      <c r="E328" s="57">
        <f>COUNTIF(E2:E107,"บริหารธุรกิจ เศรษฐศาสตร์และการสื่อสาร")</f>
        <v>7</v>
      </c>
    </row>
    <row r="329" spans="4:5">
      <c r="D329" s="7" t="s">
        <v>91</v>
      </c>
      <c r="E329" s="57">
        <f>COUNTIF(E2:E107,"สหเวชศาสตร์")</f>
        <v>21</v>
      </c>
    </row>
    <row r="330" spans="4:5">
      <c r="D330" s="7" t="s">
        <v>64</v>
      </c>
      <c r="E330" s="57">
        <f>COUNTIF(E2:E107,"พยาบาลศาสตร์")</f>
        <v>3</v>
      </c>
    </row>
    <row r="331" spans="4:5">
      <c r="D331" s="7" t="s">
        <v>63</v>
      </c>
      <c r="E331" s="57">
        <v>20</v>
      </c>
    </row>
    <row r="332" spans="4:5">
      <c r="D332" s="7" t="s">
        <v>111</v>
      </c>
      <c r="E332" s="57">
        <f>COUNTIF(E2:E107,"มนุษยศาสตร์")</f>
        <v>8</v>
      </c>
    </row>
    <row r="333" spans="4:5">
      <c r="D333" s="7" t="s">
        <v>91</v>
      </c>
      <c r="E333" s="57">
        <v>17</v>
      </c>
    </row>
    <row r="334" spans="4:5" ht="37.5">
      <c r="D334" s="7" t="s">
        <v>57</v>
      </c>
      <c r="E334" s="57">
        <v>3</v>
      </c>
    </row>
    <row r="335" spans="4:5">
      <c r="D335" s="7" t="s">
        <v>61</v>
      </c>
      <c r="E335" s="57">
        <v>5</v>
      </c>
    </row>
    <row r="336" spans="4:5">
      <c r="D336" s="7" t="s">
        <v>89</v>
      </c>
      <c r="E336" s="57">
        <f>COUNTIF(E3:E111,"ทันตแพทย์ศาสตร์")</f>
        <v>0</v>
      </c>
    </row>
    <row r="337" spans="4:5">
      <c r="D337" s="7" t="s">
        <v>93</v>
      </c>
      <c r="E337" s="57">
        <v>2</v>
      </c>
    </row>
    <row r="338" spans="4:5">
      <c r="D338" s="7" t="s">
        <v>62</v>
      </c>
      <c r="E338" s="57">
        <v>3</v>
      </c>
    </row>
    <row r="339" spans="4:5">
      <c r="D339" s="7" t="s">
        <v>107</v>
      </c>
      <c r="E339" s="57">
        <f>COUNTIF(E3:E114,"เจ้าหน้าที่บัณฑิตวิทยาลัย")</f>
        <v>2</v>
      </c>
    </row>
    <row r="340" spans="4:5">
      <c r="D340" s="7" t="s">
        <v>64</v>
      </c>
      <c r="E340" s="57">
        <v>3</v>
      </c>
    </row>
    <row r="341" spans="4:5">
      <c r="D341" s="7" t="s">
        <v>59</v>
      </c>
      <c r="E341" s="7">
        <v>4</v>
      </c>
    </row>
    <row r="342" spans="4:5">
      <c r="D342" s="7" t="s">
        <v>65</v>
      </c>
      <c r="E342" s="7">
        <v>3</v>
      </c>
    </row>
    <row r="343" spans="4:5">
      <c r="E343" s="7">
        <f>SUBTOTAL(9,E331:E342)</f>
        <v>70</v>
      </c>
    </row>
    <row r="344" spans="4:5">
      <c r="D344" s="7" t="s">
        <v>63</v>
      </c>
      <c r="E344" s="57"/>
    </row>
    <row r="345" spans="4:5" ht="37.5">
      <c r="D345" s="7" t="s">
        <v>57</v>
      </c>
      <c r="E345" s="57"/>
    </row>
    <row r="346" spans="4:5">
      <c r="D346" s="7" t="s">
        <v>64</v>
      </c>
      <c r="E346" s="57">
        <f>COUNTIF(E2:E66,"พยาบาลศาสตร์")</f>
        <v>2</v>
      </c>
    </row>
    <row r="347" spans="4:5">
      <c r="D347" s="7" t="s">
        <v>63</v>
      </c>
      <c r="E347" s="57">
        <f>COUNTIF(E2:E66,"วิทยาศาสตร์")</f>
        <v>17</v>
      </c>
    </row>
    <row r="1048428" spans="5:5">
      <c r="E1048428" s="7">
        <f>SUBTOTAL(9,E346:E1048427)</f>
        <v>19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opLeftCell="A16" zoomScale="110" zoomScaleNormal="110" workbookViewId="0">
      <selection activeCell="B25" sqref="B25:G25"/>
    </sheetView>
  </sheetViews>
  <sheetFormatPr defaultRowHeight="15"/>
  <cols>
    <col min="1" max="1" width="2.140625" customWidth="1"/>
    <col min="2" max="2" width="9.140625" customWidth="1"/>
    <col min="7" max="7" width="52.28515625" customWidth="1"/>
  </cols>
  <sheetData>
    <row r="1" spans="2:9" ht="23.25">
      <c r="B1" s="229" t="s">
        <v>45</v>
      </c>
      <c r="C1" s="229"/>
      <c r="D1" s="229"/>
      <c r="E1" s="229"/>
      <c r="F1" s="229"/>
      <c r="G1" s="229"/>
    </row>
    <row r="2" spans="2:9" ht="23.25">
      <c r="B2" s="229" t="s">
        <v>70</v>
      </c>
      <c r="C2" s="229"/>
      <c r="D2" s="229"/>
      <c r="E2" s="229"/>
      <c r="F2" s="229"/>
      <c r="G2" s="229"/>
    </row>
    <row r="3" spans="2:9" s="170" customFormat="1" ht="23.25">
      <c r="B3" s="229" t="s">
        <v>137</v>
      </c>
      <c r="C3" s="229"/>
      <c r="D3" s="229"/>
      <c r="E3" s="229"/>
      <c r="F3" s="229"/>
      <c r="G3" s="229"/>
    </row>
    <row r="4" spans="2:9" s="170" customFormat="1" ht="23.25">
      <c r="B4" s="229" t="s">
        <v>69</v>
      </c>
      <c r="C4" s="229"/>
      <c r="D4" s="229"/>
      <c r="E4" s="229"/>
      <c r="F4" s="229"/>
      <c r="G4" s="229"/>
    </row>
    <row r="5" spans="2:9" ht="21">
      <c r="B5" s="230"/>
      <c r="C5" s="230"/>
      <c r="D5" s="230"/>
      <c r="E5" s="230"/>
      <c r="F5" s="230"/>
      <c r="G5" s="230"/>
    </row>
    <row r="6" spans="2:9" s="97" customFormat="1" ht="21">
      <c r="B6" s="47" t="s">
        <v>138</v>
      </c>
      <c r="C6" s="47"/>
      <c r="D6" s="47"/>
      <c r="E6" s="47"/>
      <c r="F6" s="47"/>
      <c r="G6" s="47"/>
    </row>
    <row r="7" spans="2:9" s="97" customFormat="1" ht="21">
      <c r="B7" s="123" t="s">
        <v>223</v>
      </c>
      <c r="C7" s="123"/>
      <c r="D7" s="123"/>
      <c r="E7" s="123"/>
      <c r="F7" s="123"/>
      <c r="G7" s="149"/>
    </row>
    <row r="8" spans="2:9" s="97" customFormat="1" ht="21">
      <c r="B8" s="123" t="s">
        <v>224</v>
      </c>
      <c r="C8" s="123"/>
      <c r="D8" s="123"/>
      <c r="E8" s="123"/>
      <c r="F8" s="123"/>
      <c r="G8" s="123"/>
    </row>
    <row r="9" spans="2:9" s="97" customFormat="1" ht="21">
      <c r="B9" s="123" t="s">
        <v>225</v>
      </c>
      <c r="C9" s="123"/>
      <c r="D9" s="123"/>
      <c r="E9" s="123"/>
      <c r="F9" s="123"/>
      <c r="G9" s="123"/>
    </row>
    <row r="10" spans="2:9" s="40" customFormat="1" ht="21">
      <c r="B10" s="147" t="s">
        <v>130</v>
      </c>
      <c r="C10" s="147"/>
      <c r="D10" s="147"/>
      <c r="E10" s="147"/>
      <c r="F10" s="147"/>
      <c r="G10" s="147"/>
      <c r="H10" s="116"/>
      <c r="I10" s="116"/>
    </row>
    <row r="11" spans="2:9" s="40" customFormat="1" ht="21">
      <c r="B11" s="147" t="s">
        <v>136</v>
      </c>
      <c r="C11" s="147"/>
      <c r="D11" s="147"/>
      <c r="E11" s="147"/>
      <c r="F11" s="147"/>
      <c r="G11" s="147"/>
      <c r="H11" s="116"/>
      <c r="I11" s="116"/>
    </row>
    <row r="12" spans="2:9" s="40" customFormat="1" ht="21">
      <c r="B12" s="227" t="s">
        <v>206</v>
      </c>
      <c r="C12" s="227"/>
      <c r="D12" s="227"/>
      <c r="E12" s="227"/>
      <c r="F12" s="227"/>
      <c r="G12" s="227"/>
    </row>
    <row r="13" spans="2:9" s="40" customFormat="1" ht="21">
      <c r="B13" s="231" t="s">
        <v>207</v>
      </c>
      <c r="C13" s="231"/>
      <c r="D13" s="231"/>
      <c r="E13" s="231"/>
      <c r="F13" s="231"/>
      <c r="G13" s="231"/>
    </row>
    <row r="14" spans="2:9" s="40" customFormat="1" ht="21">
      <c r="B14" s="227" t="s">
        <v>237</v>
      </c>
      <c r="C14" s="227"/>
      <c r="D14" s="227"/>
      <c r="E14" s="227"/>
      <c r="F14" s="227"/>
      <c r="G14" s="227"/>
    </row>
    <row r="15" spans="2:9" s="40" customFormat="1" ht="21">
      <c r="B15" s="231" t="s">
        <v>232</v>
      </c>
      <c r="C15" s="231"/>
      <c r="D15" s="231"/>
      <c r="E15" s="231"/>
      <c r="F15" s="231"/>
      <c r="G15" s="231"/>
    </row>
    <row r="16" spans="2:9" s="40" customFormat="1" ht="21">
      <c r="B16" s="147" t="s">
        <v>233</v>
      </c>
      <c r="C16" s="147"/>
      <c r="D16" s="147"/>
      <c r="E16" s="147"/>
      <c r="F16" s="147"/>
      <c r="G16" s="147"/>
      <c r="H16" s="116"/>
      <c r="I16" s="116"/>
    </row>
    <row r="17" spans="2:10" s="46" customFormat="1" ht="21">
      <c r="B17" s="47" t="s">
        <v>234</v>
      </c>
      <c r="C17" s="47"/>
      <c r="D17" s="47"/>
      <c r="E17" s="47"/>
      <c r="F17" s="47"/>
      <c r="G17" s="47"/>
      <c r="H17" s="47"/>
      <c r="I17" s="47"/>
      <c r="J17" s="47"/>
    </row>
    <row r="18" spans="2:10" s="46" customFormat="1" ht="21">
      <c r="B18" s="47" t="s">
        <v>235</v>
      </c>
      <c r="C18" s="47"/>
      <c r="D18" s="47"/>
      <c r="E18" s="47"/>
      <c r="F18" s="47"/>
      <c r="G18" s="47"/>
      <c r="H18" s="47"/>
      <c r="I18" s="47"/>
      <c r="J18" s="47"/>
    </row>
    <row r="19" spans="2:10" s="46" customFormat="1" ht="21">
      <c r="B19" s="47" t="s">
        <v>236</v>
      </c>
      <c r="C19" s="47"/>
      <c r="D19" s="47"/>
      <c r="E19" s="47"/>
      <c r="F19" s="47"/>
      <c r="G19" s="47"/>
      <c r="H19" s="47"/>
      <c r="I19" s="47"/>
      <c r="J19" s="47"/>
    </row>
    <row r="20" spans="2:10" s="40" customFormat="1" ht="21">
      <c r="B20" s="235" t="s">
        <v>226</v>
      </c>
      <c r="C20" s="235"/>
      <c r="D20" s="235"/>
      <c r="E20" s="235"/>
      <c r="F20" s="235"/>
      <c r="G20" s="235"/>
      <c r="H20" s="235"/>
    </row>
    <row r="21" spans="2:10" s="40" customFormat="1" ht="21">
      <c r="B21" s="148" t="s">
        <v>227</v>
      </c>
      <c r="C21" s="148"/>
      <c r="D21" s="148"/>
      <c r="E21" s="148"/>
      <c r="F21" s="148"/>
      <c r="G21" s="148"/>
      <c r="H21" s="148"/>
    </row>
    <row r="22" spans="2:10" s="40" customFormat="1" ht="21">
      <c r="B22" s="235" t="s">
        <v>228</v>
      </c>
      <c r="C22" s="235"/>
      <c r="D22" s="235"/>
      <c r="E22" s="235"/>
      <c r="F22" s="235"/>
      <c r="G22" s="235"/>
      <c r="H22" s="235"/>
    </row>
    <row r="23" spans="2:10" s="40" customFormat="1" ht="21">
      <c r="B23" s="235" t="s">
        <v>229</v>
      </c>
      <c r="C23" s="235"/>
      <c r="D23" s="235"/>
      <c r="E23" s="235"/>
      <c r="F23" s="235"/>
      <c r="G23" s="235"/>
      <c r="H23" s="235"/>
    </row>
    <row r="24" spans="2:10" s="40" customFormat="1" ht="21">
      <c r="B24" s="233" t="s">
        <v>230</v>
      </c>
      <c r="C24" s="233"/>
      <c r="D24" s="233"/>
      <c r="E24" s="233"/>
      <c r="F24" s="233"/>
      <c r="G24" s="233"/>
      <c r="H24" s="233"/>
    </row>
    <row r="25" spans="2:10" s="40" customFormat="1" ht="21">
      <c r="B25" s="233" t="s">
        <v>231</v>
      </c>
      <c r="C25" s="233"/>
      <c r="D25" s="233"/>
      <c r="E25" s="233"/>
      <c r="F25" s="233"/>
      <c r="G25" s="233"/>
      <c r="H25" s="228"/>
    </row>
    <row r="26" spans="2:10" s="98" customFormat="1" ht="21">
      <c r="B26" s="234" t="s">
        <v>112</v>
      </c>
      <c r="C26" s="234"/>
      <c r="D26" s="234"/>
      <c r="E26" s="234"/>
      <c r="F26" s="234"/>
      <c r="G26" s="234"/>
    </row>
    <row r="27" spans="2:10" s="98" customFormat="1" ht="21">
      <c r="B27" s="47" t="s">
        <v>250</v>
      </c>
      <c r="C27" s="47"/>
      <c r="D27" s="47"/>
      <c r="E27" s="47"/>
      <c r="F27" s="47"/>
      <c r="G27" s="47"/>
    </row>
    <row r="28" spans="2:10" s="97" customFormat="1" ht="21">
      <c r="B28" s="46"/>
      <c r="C28" s="46"/>
      <c r="D28" s="46"/>
      <c r="E28" s="46"/>
      <c r="F28" s="46"/>
      <c r="G28" s="46"/>
    </row>
    <row r="29" spans="2:10" ht="21">
      <c r="B29" s="46"/>
      <c r="C29" s="46"/>
      <c r="D29" s="46"/>
      <c r="E29" s="46"/>
      <c r="F29" s="46"/>
      <c r="G29" s="46"/>
    </row>
    <row r="30" spans="2:10" ht="21">
      <c r="B30" s="46"/>
      <c r="C30" s="46"/>
      <c r="D30" s="46"/>
      <c r="E30" s="46"/>
      <c r="F30" s="46"/>
      <c r="G30" s="46"/>
    </row>
    <row r="31" spans="2:10" ht="21">
      <c r="B31" s="46"/>
      <c r="C31" s="46"/>
      <c r="D31" s="46"/>
      <c r="E31" s="46"/>
      <c r="F31" s="46"/>
      <c r="G31" s="46"/>
    </row>
    <row r="32" spans="2:10" ht="21">
      <c r="B32" s="46"/>
      <c r="C32" s="46"/>
      <c r="D32" s="46"/>
      <c r="E32" s="46"/>
      <c r="F32" s="46"/>
      <c r="G32" s="46"/>
    </row>
    <row r="33" spans="2:7" ht="21">
      <c r="B33" s="46"/>
      <c r="C33" s="46"/>
      <c r="D33" s="46"/>
      <c r="E33" s="46"/>
      <c r="F33" s="46"/>
      <c r="G33" s="46"/>
    </row>
    <row r="34" spans="2:7" ht="21">
      <c r="B34" s="46"/>
      <c r="C34" s="46"/>
      <c r="D34" s="46"/>
      <c r="E34" s="46"/>
      <c r="F34" s="46"/>
      <c r="G34" s="46"/>
    </row>
    <row r="35" spans="2:7" ht="21">
      <c r="B35" s="46"/>
      <c r="C35" s="46"/>
      <c r="D35" s="46"/>
      <c r="E35" s="46"/>
      <c r="F35" s="46"/>
      <c r="G35" s="46"/>
    </row>
    <row r="36" spans="2:7" ht="21">
      <c r="B36" s="46"/>
      <c r="C36" s="46"/>
      <c r="D36" s="46"/>
      <c r="E36" s="46"/>
      <c r="F36" s="46"/>
      <c r="G36" s="46"/>
    </row>
    <row r="37" spans="2:7" ht="21">
      <c r="B37" s="46"/>
      <c r="C37" s="46"/>
      <c r="D37" s="46"/>
      <c r="E37" s="46"/>
      <c r="F37" s="46"/>
      <c r="G37" s="46"/>
    </row>
    <row r="38" spans="2:7" ht="21">
      <c r="B38" s="46"/>
      <c r="C38" s="46"/>
      <c r="D38" s="46"/>
      <c r="E38" s="46"/>
      <c r="F38" s="46"/>
      <c r="G38" s="46"/>
    </row>
    <row r="39" spans="2:7" ht="21">
      <c r="B39" s="46"/>
      <c r="C39" s="46"/>
      <c r="D39" s="46"/>
      <c r="E39" s="46"/>
      <c r="F39" s="46"/>
      <c r="G39" s="46"/>
    </row>
    <row r="40" spans="2:7" ht="21">
      <c r="B40" s="46"/>
      <c r="C40" s="46"/>
      <c r="D40" s="46"/>
      <c r="E40" s="46"/>
      <c r="F40" s="46"/>
      <c r="G40" s="46"/>
    </row>
  </sheetData>
  <mergeCells count="13">
    <mergeCell ref="B13:G13"/>
    <mergeCell ref="B24:H24"/>
    <mergeCell ref="B26:G26"/>
    <mergeCell ref="B20:H20"/>
    <mergeCell ref="B22:H22"/>
    <mergeCell ref="B23:H23"/>
    <mergeCell ref="B15:G15"/>
    <mergeCell ref="B25:G25"/>
    <mergeCell ref="B1:G1"/>
    <mergeCell ref="B2:G2"/>
    <mergeCell ref="B3:G3"/>
    <mergeCell ref="B4:G4"/>
    <mergeCell ref="B5:G5"/>
  </mergeCells>
  <pageMargins left="0" right="0.2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10" zoomScale="110" zoomScaleNormal="110" workbookViewId="0">
      <selection activeCell="G33" sqref="G33"/>
    </sheetView>
  </sheetViews>
  <sheetFormatPr defaultRowHeight="19.5"/>
  <cols>
    <col min="1" max="1" width="4.7109375" style="13" customWidth="1"/>
    <col min="2" max="2" width="7.7109375" style="13" customWidth="1"/>
    <col min="3" max="3" width="9.140625" style="13"/>
    <col min="4" max="4" width="21.85546875" style="13" customWidth="1"/>
    <col min="5" max="5" width="12.28515625" style="13" customWidth="1"/>
    <col min="6" max="6" width="12.140625" style="15" customWidth="1"/>
    <col min="7" max="7" width="13.5703125" style="15" customWidth="1"/>
    <col min="8" max="8" width="17" style="15" customWidth="1"/>
    <col min="9" max="257" width="9.140625" style="13"/>
    <col min="258" max="258" width="10.85546875" style="13" customWidth="1"/>
    <col min="259" max="259" width="9.140625" style="13"/>
    <col min="260" max="260" width="15.42578125" style="13" customWidth="1"/>
    <col min="261" max="261" width="30.85546875" style="13" customWidth="1"/>
    <col min="262" max="262" width="6.85546875" style="13" customWidth="1"/>
    <col min="263" max="263" width="7" style="13" customWidth="1"/>
    <col min="264" max="264" width="13.7109375" style="13" customWidth="1"/>
    <col min="265" max="513" width="9.140625" style="13"/>
    <col min="514" max="514" width="10.85546875" style="13" customWidth="1"/>
    <col min="515" max="515" width="9.140625" style="13"/>
    <col min="516" max="516" width="15.42578125" style="13" customWidth="1"/>
    <col min="517" max="517" width="30.85546875" style="13" customWidth="1"/>
    <col min="518" max="518" width="6.85546875" style="13" customWidth="1"/>
    <col min="519" max="519" width="7" style="13" customWidth="1"/>
    <col min="520" max="520" width="13.7109375" style="13" customWidth="1"/>
    <col min="521" max="769" width="9.140625" style="13"/>
    <col min="770" max="770" width="10.85546875" style="13" customWidth="1"/>
    <col min="771" max="771" width="9.140625" style="13"/>
    <col min="772" max="772" width="15.42578125" style="13" customWidth="1"/>
    <col min="773" max="773" width="30.85546875" style="13" customWidth="1"/>
    <col min="774" max="774" width="6.85546875" style="13" customWidth="1"/>
    <col min="775" max="775" width="7" style="13" customWidth="1"/>
    <col min="776" max="776" width="13.7109375" style="13" customWidth="1"/>
    <col min="777" max="1025" width="9.140625" style="13"/>
    <col min="1026" max="1026" width="10.85546875" style="13" customWidth="1"/>
    <col min="1027" max="1027" width="9.140625" style="13"/>
    <col min="1028" max="1028" width="15.42578125" style="13" customWidth="1"/>
    <col min="1029" max="1029" width="30.85546875" style="13" customWidth="1"/>
    <col min="1030" max="1030" width="6.85546875" style="13" customWidth="1"/>
    <col min="1031" max="1031" width="7" style="13" customWidth="1"/>
    <col min="1032" max="1032" width="13.7109375" style="13" customWidth="1"/>
    <col min="1033" max="1281" width="9.140625" style="13"/>
    <col min="1282" max="1282" width="10.85546875" style="13" customWidth="1"/>
    <col min="1283" max="1283" width="9.140625" style="13"/>
    <col min="1284" max="1284" width="15.42578125" style="13" customWidth="1"/>
    <col min="1285" max="1285" width="30.85546875" style="13" customWidth="1"/>
    <col min="1286" max="1286" width="6.85546875" style="13" customWidth="1"/>
    <col min="1287" max="1287" width="7" style="13" customWidth="1"/>
    <col min="1288" max="1288" width="13.7109375" style="13" customWidth="1"/>
    <col min="1289" max="1537" width="9.140625" style="13"/>
    <col min="1538" max="1538" width="10.85546875" style="13" customWidth="1"/>
    <col min="1539" max="1539" width="9.140625" style="13"/>
    <col min="1540" max="1540" width="15.42578125" style="13" customWidth="1"/>
    <col min="1541" max="1541" width="30.85546875" style="13" customWidth="1"/>
    <col min="1542" max="1542" width="6.85546875" style="13" customWidth="1"/>
    <col min="1543" max="1543" width="7" style="13" customWidth="1"/>
    <col min="1544" max="1544" width="13.7109375" style="13" customWidth="1"/>
    <col min="1545" max="1793" width="9.140625" style="13"/>
    <col min="1794" max="1794" width="10.85546875" style="13" customWidth="1"/>
    <col min="1795" max="1795" width="9.140625" style="13"/>
    <col min="1796" max="1796" width="15.42578125" style="13" customWidth="1"/>
    <col min="1797" max="1797" width="30.85546875" style="13" customWidth="1"/>
    <col min="1798" max="1798" width="6.85546875" style="13" customWidth="1"/>
    <col min="1799" max="1799" width="7" style="13" customWidth="1"/>
    <col min="1800" max="1800" width="13.7109375" style="13" customWidth="1"/>
    <col min="1801" max="2049" width="9.140625" style="13"/>
    <col min="2050" max="2050" width="10.85546875" style="13" customWidth="1"/>
    <col min="2051" max="2051" width="9.140625" style="13"/>
    <col min="2052" max="2052" width="15.42578125" style="13" customWidth="1"/>
    <col min="2053" max="2053" width="30.85546875" style="13" customWidth="1"/>
    <col min="2054" max="2054" width="6.85546875" style="13" customWidth="1"/>
    <col min="2055" max="2055" width="7" style="13" customWidth="1"/>
    <col min="2056" max="2056" width="13.7109375" style="13" customWidth="1"/>
    <col min="2057" max="2305" width="9.140625" style="13"/>
    <col min="2306" max="2306" width="10.85546875" style="13" customWidth="1"/>
    <col min="2307" max="2307" width="9.140625" style="13"/>
    <col min="2308" max="2308" width="15.42578125" style="13" customWidth="1"/>
    <col min="2309" max="2309" width="30.85546875" style="13" customWidth="1"/>
    <col min="2310" max="2310" width="6.85546875" style="13" customWidth="1"/>
    <col min="2311" max="2311" width="7" style="13" customWidth="1"/>
    <col min="2312" max="2312" width="13.7109375" style="13" customWidth="1"/>
    <col min="2313" max="2561" width="9.140625" style="13"/>
    <col min="2562" max="2562" width="10.85546875" style="13" customWidth="1"/>
    <col min="2563" max="2563" width="9.140625" style="13"/>
    <col min="2564" max="2564" width="15.42578125" style="13" customWidth="1"/>
    <col min="2565" max="2565" width="30.85546875" style="13" customWidth="1"/>
    <col min="2566" max="2566" width="6.85546875" style="13" customWidth="1"/>
    <col min="2567" max="2567" width="7" style="13" customWidth="1"/>
    <col min="2568" max="2568" width="13.7109375" style="13" customWidth="1"/>
    <col min="2569" max="2817" width="9.140625" style="13"/>
    <col min="2818" max="2818" width="10.85546875" style="13" customWidth="1"/>
    <col min="2819" max="2819" width="9.140625" style="13"/>
    <col min="2820" max="2820" width="15.42578125" style="13" customWidth="1"/>
    <col min="2821" max="2821" width="30.85546875" style="13" customWidth="1"/>
    <col min="2822" max="2822" width="6.85546875" style="13" customWidth="1"/>
    <col min="2823" max="2823" width="7" style="13" customWidth="1"/>
    <col min="2824" max="2824" width="13.7109375" style="13" customWidth="1"/>
    <col min="2825" max="3073" width="9.140625" style="13"/>
    <col min="3074" max="3074" width="10.85546875" style="13" customWidth="1"/>
    <col min="3075" max="3075" width="9.140625" style="13"/>
    <col min="3076" max="3076" width="15.42578125" style="13" customWidth="1"/>
    <col min="3077" max="3077" width="30.85546875" style="13" customWidth="1"/>
    <col min="3078" max="3078" width="6.85546875" style="13" customWidth="1"/>
    <col min="3079" max="3079" width="7" style="13" customWidth="1"/>
    <col min="3080" max="3080" width="13.7109375" style="13" customWidth="1"/>
    <col min="3081" max="3329" width="9.140625" style="13"/>
    <col min="3330" max="3330" width="10.85546875" style="13" customWidth="1"/>
    <col min="3331" max="3331" width="9.140625" style="13"/>
    <col min="3332" max="3332" width="15.42578125" style="13" customWidth="1"/>
    <col min="3333" max="3333" width="30.85546875" style="13" customWidth="1"/>
    <col min="3334" max="3334" width="6.85546875" style="13" customWidth="1"/>
    <col min="3335" max="3335" width="7" style="13" customWidth="1"/>
    <col min="3336" max="3336" width="13.7109375" style="13" customWidth="1"/>
    <col min="3337" max="3585" width="9.140625" style="13"/>
    <col min="3586" max="3586" width="10.85546875" style="13" customWidth="1"/>
    <col min="3587" max="3587" width="9.140625" style="13"/>
    <col min="3588" max="3588" width="15.42578125" style="13" customWidth="1"/>
    <col min="3589" max="3589" width="30.85546875" style="13" customWidth="1"/>
    <col min="3590" max="3590" width="6.85546875" style="13" customWidth="1"/>
    <col min="3591" max="3591" width="7" style="13" customWidth="1"/>
    <col min="3592" max="3592" width="13.7109375" style="13" customWidth="1"/>
    <col min="3593" max="3841" width="9.140625" style="13"/>
    <col min="3842" max="3842" width="10.85546875" style="13" customWidth="1"/>
    <col min="3843" max="3843" width="9.140625" style="13"/>
    <col min="3844" max="3844" width="15.42578125" style="13" customWidth="1"/>
    <col min="3845" max="3845" width="30.85546875" style="13" customWidth="1"/>
    <col min="3846" max="3846" width="6.85546875" style="13" customWidth="1"/>
    <col min="3847" max="3847" width="7" style="13" customWidth="1"/>
    <col min="3848" max="3848" width="13.7109375" style="13" customWidth="1"/>
    <col min="3849" max="4097" width="9.140625" style="13"/>
    <col min="4098" max="4098" width="10.85546875" style="13" customWidth="1"/>
    <col min="4099" max="4099" width="9.140625" style="13"/>
    <col min="4100" max="4100" width="15.42578125" style="13" customWidth="1"/>
    <col min="4101" max="4101" width="30.85546875" style="13" customWidth="1"/>
    <col min="4102" max="4102" width="6.85546875" style="13" customWidth="1"/>
    <col min="4103" max="4103" width="7" style="13" customWidth="1"/>
    <col min="4104" max="4104" width="13.7109375" style="13" customWidth="1"/>
    <col min="4105" max="4353" width="9.140625" style="13"/>
    <col min="4354" max="4354" width="10.85546875" style="13" customWidth="1"/>
    <col min="4355" max="4355" width="9.140625" style="13"/>
    <col min="4356" max="4356" width="15.42578125" style="13" customWidth="1"/>
    <col min="4357" max="4357" width="30.85546875" style="13" customWidth="1"/>
    <col min="4358" max="4358" width="6.85546875" style="13" customWidth="1"/>
    <col min="4359" max="4359" width="7" style="13" customWidth="1"/>
    <col min="4360" max="4360" width="13.7109375" style="13" customWidth="1"/>
    <col min="4361" max="4609" width="9.140625" style="13"/>
    <col min="4610" max="4610" width="10.85546875" style="13" customWidth="1"/>
    <col min="4611" max="4611" width="9.140625" style="13"/>
    <col min="4612" max="4612" width="15.42578125" style="13" customWidth="1"/>
    <col min="4613" max="4613" width="30.85546875" style="13" customWidth="1"/>
    <col min="4614" max="4614" width="6.85546875" style="13" customWidth="1"/>
    <col min="4615" max="4615" width="7" style="13" customWidth="1"/>
    <col min="4616" max="4616" width="13.7109375" style="13" customWidth="1"/>
    <col min="4617" max="4865" width="9.140625" style="13"/>
    <col min="4866" max="4866" width="10.85546875" style="13" customWidth="1"/>
    <col min="4867" max="4867" width="9.140625" style="13"/>
    <col min="4868" max="4868" width="15.42578125" style="13" customWidth="1"/>
    <col min="4869" max="4869" width="30.85546875" style="13" customWidth="1"/>
    <col min="4870" max="4870" width="6.85546875" style="13" customWidth="1"/>
    <col min="4871" max="4871" width="7" style="13" customWidth="1"/>
    <col min="4872" max="4872" width="13.7109375" style="13" customWidth="1"/>
    <col min="4873" max="5121" width="9.140625" style="13"/>
    <col min="5122" max="5122" width="10.85546875" style="13" customWidth="1"/>
    <col min="5123" max="5123" width="9.140625" style="13"/>
    <col min="5124" max="5124" width="15.42578125" style="13" customWidth="1"/>
    <col min="5125" max="5125" width="30.85546875" style="13" customWidth="1"/>
    <col min="5126" max="5126" width="6.85546875" style="13" customWidth="1"/>
    <col min="5127" max="5127" width="7" style="13" customWidth="1"/>
    <col min="5128" max="5128" width="13.7109375" style="13" customWidth="1"/>
    <col min="5129" max="5377" width="9.140625" style="13"/>
    <col min="5378" max="5378" width="10.85546875" style="13" customWidth="1"/>
    <col min="5379" max="5379" width="9.140625" style="13"/>
    <col min="5380" max="5380" width="15.42578125" style="13" customWidth="1"/>
    <col min="5381" max="5381" width="30.85546875" style="13" customWidth="1"/>
    <col min="5382" max="5382" width="6.85546875" style="13" customWidth="1"/>
    <col min="5383" max="5383" width="7" style="13" customWidth="1"/>
    <col min="5384" max="5384" width="13.7109375" style="13" customWidth="1"/>
    <col min="5385" max="5633" width="9.140625" style="13"/>
    <col min="5634" max="5634" width="10.85546875" style="13" customWidth="1"/>
    <col min="5635" max="5635" width="9.140625" style="13"/>
    <col min="5636" max="5636" width="15.42578125" style="13" customWidth="1"/>
    <col min="5637" max="5637" width="30.85546875" style="13" customWidth="1"/>
    <col min="5638" max="5638" width="6.85546875" style="13" customWidth="1"/>
    <col min="5639" max="5639" width="7" style="13" customWidth="1"/>
    <col min="5640" max="5640" width="13.7109375" style="13" customWidth="1"/>
    <col min="5641" max="5889" width="9.140625" style="13"/>
    <col min="5890" max="5890" width="10.85546875" style="13" customWidth="1"/>
    <col min="5891" max="5891" width="9.140625" style="13"/>
    <col min="5892" max="5892" width="15.42578125" style="13" customWidth="1"/>
    <col min="5893" max="5893" width="30.85546875" style="13" customWidth="1"/>
    <col min="5894" max="5894" width="6.85546875" style="13" customWidth="1"/>
    <col min="5895" max="5895" width="7" style="13" customWidth="1"/>
    <col min="5896" max="5896" width="13.7109375" style="13" customWidth="1"/>
    <col min="5897" max="6145" width="9.140625" style="13"/>
    <col min="6146" max="6146" width="10.85546875" style="13" customWidth="1"/>
    <col min="6147" max="6147" width="9.140625" style="13"/>
    <col min="6148" max="6148" width="15.42578125" style="13" customWidth="1"/>
    <col min="6149" max="6149" width="30.85546875" style="13" customWidth="1"/>
    <col min="6150" max="6150" width="6.85546875" style="13" customWidth="1"/>
    <col min="6151" max="6151" width="7" style="13" customWidth="1"/>
    <col min="6152" max="6152" width="13.7109375" style="13" customWidth="1"/>
    <col min="6153" max="6401" width="9.140625" style="13"/>
    <col min="6402" max="6402" width="10.85546875" style="13" customWidth="1"/>
    <col min="6403" max="6403" width="9.140625" style="13"/>
    <col min="6404" max="6404" width="15.42578125" style="13" customWidth="1"/>
    <col min="6405" max="6405" width="30.85546875" style="13" customWidth="1"/>
    <col min="6406" max="6406" width="6.85546875" style="13" customWidth="1"/>
    <col min="6407" max="6407" width="7" style="13" customWidth="1"/>
    <col min="6408" max="6408" width="13.7109375" style="13" customWidth="1"/>
    <col min="6409" max="6657" width="9.140625" style="13"/>
    <col min="6658" max="6658" width="10.85546875" style="13" customWidth="1"/>
    <col min="6659" max="6659" width="9.140625" style="13"/>
    <col min="6660" max="6660" width="15.42578125" style="13" customWidth="1"/>
    <col min="6661" max="6661" width="30.85546875" style="13" customWidth="1"/>
    <col min="6662" max="6662" width="6.85546875" style="13" customWidth="1"/>
    <col min="6663" max="6663" width="7" style="13" customWidth="1"/>
    <col min="6664" max="6664" width="13.7109375" style="13" customWidth="1"/>
    <col min="6665" max="6913" width="9.140625" style="13"/>
    <col min="6914" max="6914" width="10.85546875" style="13" customWidth="1"/>
    <col min="6915" max="6915" width="9.140625" style="13"/>
    <col min="6916" max="6916" width="15.42578125" style="13" customWidth="1"/>
    <col min="6917" max="6917" width="30.85546875" style="13" customWidth="1"/>
    <col min="6918" max="6918" width="6.85546875" style="13" customWidth="1"/>
    <col min="6919" max="6919" width="7" style="13" customWidth="1"/>
    <col min="6920" max="6920" width="13.7109375" style="13" customWidth="1"/>
    <col min="6921" max="7169" width="9.140625" style="13"/>
    <col min="7170" max="7170" width="10.85546875" style="13" customWidth="1"/>
    <col min="7171" max="7171" width="9.140625" style="13"/>
    <col min="7172" max="7172" width="15.42578125" style="13" customWidth="1"/>
    <col min="7173" max="7173" width="30.85546875" style="13" customWidth="1"/>
    <col min="7174" max="7174" width="6.85546875" style="13" customWidth="1"/>
    <col min="7175" max="7175" width="7" style="13" customWidth="1"/>
    <col min="7176" max="7176" width="13.7109375" style="13" customWidth="1"/>
    <col min="7177" max="7425" width="9.140625" style="13"/>
    <col min="7426" max="7426" width="10.85546875" style="13" customWidth="1"/>
    <col min="7427" max="7427" width="9.140625" style="13"/>
    <col min="7428" max="7428" width="15.42578125" style="13" customWidth="1"/>
    <col min="7429" max="7429" width="30.85546875" style="13" customWidth="1"/>
    <col min="7430" max="7430" width="6.85546875" style="13" customWidth="1"/>
    <col min="7431" max="7431" width="7" style="13" customWidth="1"/>
    <col min="7432" max="7432" width="13.7109375" style="13" customWidth="1"/>
    <col min="7433" max="7681" width="9.140625" style="13"/>
    <col min="7682" max="7682" width="10.85546875" style="13" customWidth="1"/>
    <col min="7683" max="7683" width="9.140625" style="13"/>
    <col min="7684" max="7684" width="15.42578125" style="13" customWidth="1"/>
    <col min="7685" max="7685" width="30.85546875" style="13" customWidth="1"/>
    <col min="7686" max="7686" width="6.85546875" style="13" customWidth="1"/>
    <col min="7687" max="7687" width="7" style="13" customWidth="1"/>
    <col min="7688" max="7688" width="13.7109375" style="13" customWidth="1"/>
    <col min="7689" max="7937" width="9.140625" style="13"/>
    <col min="7938" max="7938" width="10.85546875" style="13" customWidth="1"/>
    <col min="7939" max="7939" width="9.140625" style="13"/>
    <col min="7940" max="7940" width="15.42578125" style="13" customWidth="1"/>
    <col min="7941" max="7941" width="30.85546875" style="13" customWidth="1"/>
    <col min="7942" max="7942" width="6.85546875" style="13" customWidth="1"/>
    <col min="7943" max="7943" width="7" style="13" customWidth="1"/>
    <col min="7944" max="7944" width="13.7109375" style="13" customWidth="1"/>
    <col min="7945" max="8193" width="9.140625" style="13"/>
    <col min="8194" max="8194" width="10.85546875" style="13" customWidth="1"/>
    <col min="8195" max="8195" width="9.140625" style="13"/>
    <col min="8196" max="8196" width="15.42578125" style="13" customWidth="1"/>
    <col min="8197" max="8197" width="30.85546875" style="13" customWidth="1"/>
    <col min="8198" max="8198" width="6.85546875" style="13" customWidth="1"/>
    <col min="8199" max="8199" width="7" style="13" customWidth="1"/>
    <col min="8200" max="8200" width="13.7109375" style="13" customWidth="1"/>
    <col min="8201" max="8449" width="9.140625" style="13"/>
    <col min="8450" max="8450" width="10.85546875" style="13" customWidth="1"/>
    <col min="8451" max="8451" width="9.140625" style="13"/>
    <col min="8452" max="8452" width="15.42578125" style="13" customWidth="1"/>
    <col min="8453" max="8453" width="30.85546875" style="13" customWidth="1"/>
    <col min="8454" max="8454" width="6.85546875" style="13" customWidth="1"/>
    <col min="8455" max="8455" width="7" style="13" customWidth="1"/>
    <col min="8456" max="8456" width="13.7109375" style="13" customWidth="1"/>
    <col min="8457" max="8705" width="9.140625" style="13"/>
    <col min="8706" max="8706" width="10.85546875" style="13" customWidth="1"/>
    <col min="8707" max="8707" width="9.140625" style="13"/>
    <col min="8708" max="8708" width="15.42578125" style="13" customWidth="1"/>
    <col min="8709" max="8709" width="30.85546875" style="13" customWidth="1"/>
    <col min="8710" max="8710" width="6.85546875" style="13" customWidth="1"/>
    <col min="8711" max="8711" width="7" style="13" customWidth="1"/>
    <col min="8712" max="8712" width="13.7109375" style="13" customWidth="1"/>
    <col min="8713" max="8961" width="9.140625" style="13"/>
    <col min="8962" max="8962" width="10.85546875" style="13" customWidth="1"/>
    <col min="8963" max="8963" width="9.140625" style="13"/>
    <col min="8964" max="8964" width="15.42578125" style="13" customWidth="1"/>
    <col min="8965" max="8965" width="30.85546875" style="13" customWidth="1"/>
    <col min="8966" max="8966" width="6.85546875" style="13" customWidth="1"/>
    <col min="8967" max="8967" width="7" style="13" customWidth="1"/>
    <col min="8968" max="8968" width="13.7109375" style="13" customWidth="1"/>
    <col min="8969" max="9217" width="9.140625" style="13"/>
    <col min="9218" max="9218" width="10.85546875" style="13" customWidth="1"/>
    <col min="9219" max="9219" width="9.140625" style="13"/>
    <col min="9220" max="9220" width="15.42578125" style="13" customWidth="1"/>
    <col min="9221" max="9221" width="30.85546875" style="13" customWidth="1"/>
    <col min="9222" max="9222" width="6.85546875" style="13" customWidth="1"/>
    <col min="9223" max="9223" width="7" style="13" customWidth="1"/>
    <col min="9224" max="9224" width="13.7109375" style="13" customWidth="1"/>
    <col min="9225" max="9473" width="9.140625" style="13"/>
    <col min="9474" max="9474" width="10.85546875" style="13" customWidth="1"/>
    <col min="9475" max="9475" width="9.140625" style="13"/>
    <col min="9476" max="9476" width="15.42578125" style="13" customWidth="1"/>
    <col min="9477" max="9477" width="30.85546875" style="13" customWidth="1"/>
    <col min="9478" max="9478" width="6.85546875" style="13" customWidth="1"/>
    <col min="9479" max="9479" width="7" style="13" customWidth="1"/>
    <col min="9480" max="9480" width="13.7109375" style="13" customWidth="1"/>
    <col min="9481" max="9729" width="9.140625" style="13"/>
    <col min="9730" max="9730" width="10.85546875" style="13" customWidth="1"/>
    <col min="9731" max="9731" width="9.140625" style="13"/>
    <col min="9732" max="9732" width="15.42578125" style="13" customWidth="1"/>
    <col min="9733" max="9733" width="30.85546875" style="13" customWidth="1"/>
    <col min="9734" max="9734" width="6.85546875" style="13" customWidth="1"/>
    <col min="9735" max="9735" width="7" style="13" customWidth="1"/>
    <col min="9736" max="9736" width="13.7109375" style="13" customWidth="1"/>
    <col min="9737" max="9985" width="9.140625" style="13"/>
    <col min="9986" max="9986" width="10.85546875" style="13" customWidth="1"/>
    <col min="9987" max="9987" width="9.140625" style="13"/>
    <col min="9988" max="9988" width="15.42578125" style="13" customWidth="1"/>
    <col min="9989" max="9989" width="30.85546875" style="13" customWidth="1"/>
    <col min="9990" max="9990" width="6.85546875" style="13" customWidth="1"/>
    <col min="9991" max="9991" width="7" style="13" customWidth="1"/>
    <col min="9992" max="9992" width="13.7109375" style="13" customWidth="1"/>
    <col min="9993" max="10241" width="9.140625" style="13"/>
    <col min="10242" max="10242" width="10.85546875" style="13" customWidth="1"/>
    <col min="10243" max="10243" width="9.140625" style="13"/>
    <col min="10244" max="10244" width="15.42578125" style="13" customWidth="1"/>
    <col min="10245" max="10245" width="30.85546875" style="13" customWidth="1"/>
    <col min="10246" max="10246" width="6.85546875" style="13" customWidth="1"/>
    <col min="10247" max="10247" width="7" style="13" customWidth="1"/>
    <col min="10248" max="10248" width="13.7109375" style="13" customWidth="1"/>
    <col min="10249" max="10497" width="9.140625" style="13"/>
    <col min="10498" max="10498" width="10.85546875" style="13" customWidth="1"/>
    <col min="10499" max="10499" width="9.140625" style="13"/>
    <col min="10500" max="10500" width="15.42578125" style="13" customWidth="1"/>
    <col min="10501" max="10501" width="30.85546875" style="13" customWidth="1"/>
    <col min="10502" max="10502" width="6.85546875" style="13" customWidth="1"/>
    <col min="10503" max="10503" width="7" style="13" customWidth="1"/>
    <col min="10504" max="10504" width="13.7109375" style="13" customWidth="1"/>
    <col min="10505" max="10753" width="9.140625" style="13"/>
    <col min="10754" max="10754" width="10.85546875" style="13" customWidth="1"/>
    <col min="10755" max="10755" width="9.140625" style="13"/>
    <col min="10756" max="10756" width="15.42578125" style="13" customWidth="1"/>
    <col min="10757" max="10757" width="30.85546875" style="13" customWidth="1"/>
    <col min="10758" max="10758" width="6.85546875" style="13" customWidth="1"/>
    <col min="10759" max="10759" width="7" style="13" customWidth="1"/>
    <col min="10760" max="10760" width="13.7109375" style="13" customWidth="1"/>
    <col min="10761" max="11009" width="9.140625" style="13"/>
    <col min="11010" max="11010" width="10.85546875" style="13" customWidth="1"/>
    <col min="11011" max="11011" width="9.140625" style="13"/>
    <col min="11012" max="11012" width="15.42578125" style="13" customWidth="1"/>
    <col min="11013" max="11013" width="30.85546875" style="13" customWidth="1"/>
    <col min="11014" max="11014" width="6.85546875" style="13" customWidth="1"/>
    <col min="11015" max="11015" width="7" style="13" customWidth="1"/>
    <col min="11016" max="11016" width="13.7109375" style="13" customWidth="1"/>
    <col min="11017" max="11265" width="9.140625" style="13"/>
    <col min="11266" max="11266" width="10.85546875" style="13" customWidth="1"/>
    <col min="11267" max="11267" width="9.140625" style="13"/>
    <col min="11268" max="11268" width="15.42578125" style="13" customWidth="1"/>
    <col min="11269" max="11269" width="30.85546875" style="13" customWidth="1"/>
    <col min="11270" max="11270" width="6.85546875" style="13" customWidth="1"/>
    <col min="11271" max="11271" width="7" style="13" customWidth="1"/>
    <col min="11272" max="11272" width="13.7109375" style="13" customWidth="1"/>
    <col min="11273" max="11521" width="9.140625" style="13"/>
    <col min="11522" max="11522" width="10.85546875" style="13" customWidth="1"/>
    <col min="11523" max="11523" width="9.140625" style="13"/>
    <col min="11524" max="11524" width="15.42578125" style="13" customWidth="1"/>
    <col min="11525" max="11525" width="30.85546875" style="13" customWidth="1"/>
    <col min="11526" max="11526" width="6.85546875" style="13" customWidth="1"/>
    <col min="11527" max="11527" width="7" style="13" customWidth="1"/>
    <col min="11528" max="11528" width="13.7109375" style="13" customWidth="1"/>
    <col min="11529" max="11777" width="9.140625" style="13"/>
    <col min="11778" max="11778" width="10.85546875" style="13" customWidth="1"/>
    <col min="11779" max="11779" width="9.140625" style="13"/>
    <col min="11780" max="11780" width="15.42578125" style="13" customWidth="1"/>
    <col min="11781" max="11781" width="30.85546875" style="13" customWidth="1"/>
    <col min="11782" max="11782" width="6.85546875" style="13" customWidth="1"/>
    <col min="11783" max="11783" width="7" style="13" customWidth="1"/>
    <col min="11784" max="11784" width="13.7109375" style="13" customWidth="1"/>
    <col min="11785" max="12033" width="9.140625" style="13"/>
    <col min="12034" max="12034" width="10.85546875" style="13" customWidth="1"/>
    <col min="12035" max="12035" width="9.140625" style="13"/>
    <col min="12036" max="12036" width="15.42578125" style="13" customWidth="1"/>
    <col min="12037" max="12037" width="30.85546875" style="13" customWidth="1"/>
    <col min="12038" max="12038" width="6.85546875" style="13" customWidth="1"/>
    <col min="12039" max="12039" width="7" style="13" customWidth="1"/>
    <col min="12040" max="12040" width="13.7109375" style="13" customWidth="1"/>
    <col min="12041" max="12289" width="9.140625" style="13"/>
    <col min="12290" max="12290" width="10.85546875" style="13" customWidth="1"/>
    <col min="12291" max="12291" width="9.140625" style="13"/>
    <col min="12292" max="12292" width="15.42578125" style="13" customWidth="1"/>
    <col min="12293" max="12293" width="30.85546875" style="13" customWidth="1"/>
    <col min="12294" max="12294" width="6.85546875" style="13" customWidth="1"/>
    <col min="12295" max="12295" width="7" style="13" customWidth="1"/>
    <col min="12296" max="12296" width="13.7109375" style="13" customWidth="1"/>
    <col min="12297" max="12545" width="9.140625" style="13"/>
    <col min="12546" max="12546" width="10.85546875" style="13" customWidth="1"/>
    <col min="12547" max="12547" width="9.140625" style="13"/>
    <col min="12548" max="12548" width="15.42578125" style="13" customWidth="1"/>
    <col min="12549" max="12549" width="30.85546875" style="13" customWidth="1"/>
    <col min="12550" max="12550" width="6.85546875" style="13" customWidth="1"/>
    <col min="12551" max="12551" width="7" style="13" customWidth="1"/>
    <col min="12552" max="12552" width="13.7109375" style="13" customWidth="1"/>
    <col min="12553" max="12801" width="9.140625" style="13"/>
    <col min="12802" max="12802" width="10.85546875" style="13" customWidth="1"/>
    <col min="12803" max="12803" width="9.140625" style="13"/>
    <col min="12804" max="12804" width="15.42578125" style="13" customWidth="1"/>
    <col min="12805" max="12805" width="30.85546875" style="13" customWidth="1"/>
    <col min="12806" max="12806" width="6.85546875" style="13" customWidth="1"/>
    <col min="12807" max="12807" width="7" style="13" customWidth="1"/>
    <col min="12808" max="12808" width="13.7109375" style="13" customWidth="1"/>
    <col min="12809" max="13057" width="9.140625" style="13"/>
    <col min="13058" max="13058" width="10.85546875" style="13" customWidth="1"/>
    <col min="13059" max="13059" width="9.140625" style="13"/>
    <col min="13060" max="13060" width="15.42578125" style="13" customWidth="1"/>
    <col min="13061" max="13061" width="30.85546875" style="13" customWidth="1"/>
    <col min="13062" max="13062" width="6.85546875" style="13" customWidth="1"/>
    <col min="13063" max="13063" width="7" style="13" customWidth="1"/>
    <col min="13064" max="13064" width="13.7109375" style="13" customWidth="1"/>
    <col min="13065" max="13313" width="9.140625" style="13"/>
    <col min="13314" max="13314" width="10.85546875" style="13" customWidth="1"/>
    <col min="13315" max="13315" width="9.140625" style="13"/>
    <col min="13316" max="13316" width="15.42578125" style="13" customWidth="1"/>
    <col min="13317" max="13317" width="30.85546875" style="13" customWidth="1"/>
    <col min="13318" max="13318" width="6.85546875" style="13" customWidth="1"/>
    <col min="13319" max="13319" width="7" style="13" customWidth="1"/>
    <col min="13320" max="13320" width="13.7109375" style="13" customWidth="1"/>
    <col min="13321" max="13569" width="9.140625" style="13"/>
    <col min="13570" max="13570" width="10.85546875" style="13" customWidth="1"/>
    <col min="13571" max="13571" width="9.140625" style="13"/>
    <col min="13572" max="13572" width="15.42578125" style="13" customWidth="1"/>
    <col min="13573" max="13573" width="30.85546875" style="13" customWidth="1"/>
    <col min="13574" max="13574" width="6.85546875" style="13" customWidth="1"/>
    <col min="13575" max="13575" width="7" style="13" customWidth="1"/>
    <col min="13576" max="13576" width="13.7109375" style="13" customWidth="1"/>
    <col min="13577" max="13825" width="9.140625" style="13"/>
    <col min="13826" max="13826" width="10.85546875" style="13" customWidth="1"/>
    <col min="13827" max="13827" width="9.140625" style="13"/>
    <col min="13828" max="13828" width="15.42578125" style="13" customWidth="1"/>
    <col min="13829" max="13829" width="30.85546875" style="13" customWidth="1"/>
    <col min="13830" max="13830" width="6.85546875" style="13" customWidth="1"/>
    <col min="13831" max="13831" width="7" style="13" customWidth="1"/>
    <col min="13832" max="13832" width="13.7109375" style="13" customWidth="1"/>
    <col min="13833" max="14081" width="9.140625" style="13"/>
    <col min="14082" max="14082" width="10.85546875" style="13" customWidth="1"/>
    <col min="14083" max="14083" width="9.140625" style="13"/>
    <col min="14084" max="14084" width="15.42578125" style="13" customWidth="1"/>
    <col min="14085" max="14085" width="30.85546875" style="13" customWidth="1"/>
    <col min="14086" max="14086" width="6.85546875" style="13" customWidth="1"/>
    <col min="14087" max="14087" width="7" style="13" customWidth="1"/>
    <col min="14088" max="14088" width="13.7109375" style="13" customWidth="1"/>
    <col min="14089" max="14337" width="9.140625" style="13"/>
    <col min="14338" max="14338" width="10.85546875" style="13" customWidth="1"/>
    <col min="14339" max="14339" width="9.140625" style="13"/>
    <col min="14340" max="14340" width="15.42578125" style="13" customWidth="1"/>
    <col min="14341" max="14341" width="30.85546875" style="13" customWidth="1"/>
    <col min="14342" max="14342" width="6.85546875" style="13" customWidth="1"/>
    <col min="14343" max="14343" width="7" style="13" customWidth="1"/>
    <col min="14344" max="14344" width="13.7109375" style="13" customWidth="1"/>
    <col min="14345" max="14593" width="9.140625" style="13"/>
    <col min="14594" max="14594" width="10.85546875" style="13" customWidth="1"/>
    <col min="14595" max="14595" width="9.140625" style="13"/>
    <col min="14596" max="14596" width="15.42578125" style="13" customWidth="1"/>
    <col min="14597" max="14597" width="30.85546875" style="13" customWidth="1"/>
    <col min="14598" max="14598" width="6.85546875" style="13" customWidth="1"/>
    <col min="14599" max="14599" width="7" style="13" customWidth="1"/>
    <col min="14600" max="14600" width="13.7109375" style="13" customWidth="1"/>
    <col min="14601" max="14849" width="9.140625" style="13"/>
    <col min="14850" max="14850" width="10.85546875" style="13" customWidth="1"/>
    <col min="14851" max="14851" width="9.140625" style="13"/>
    <col min="14852" max="14852" width="15.42578125" style="13" customWidth="1"/>
    <col min="14853" max="14853" width="30.85546875" style="13" customWidth="1"/>
    <col min="14854" max="14854" width="6.85546875" style="13" customWidth="1"/>
    <col min="14855" max="14855" width="7" style="13" customWidth="1"/>
    <col min="14856" max="14856" width="13.7109375" style="13" customWidth="1"/>
    <col min="14857" max="15105" width="9.140625" style="13"/>
    <col min="15106" max="15106" width="10.85546875" style="13" customWidth="1"/>
    <col min="15107" max="15107" width="9.140625" style="13"/>
    <col min="15108" max="15108" width="15.42578125" style="13" customWidth="1"/>
    <col min="15109" max="15109" width="30.85546875" style="13" customWidth="1"/>
    <col min="15110" max="15110" width="6.85546875" style="13" customWidth="1"/>
    <col min="15111" max="15111" width="7" style="13" customWidth="1"/>
    <col min="15112" max="15112" width="13.7109375" style="13" customWidth="1"/>
    <col min="15113" max="15361" width="9.140625" style="13"/>
    <col min="15362" max="15362" width="10.85546875" style="13" customWidth="1"/>
    <col min="15363" max="15363" width="9.140625" style="13"/>
    <col min="15364" max="15364" width="15.42578125" style="13" customWidth="1"/>
    <col min="15365" max="15365" width="30.85546875" style="13" customWidth="1"/>
    <col min="15366" max="15366" width="6.85546875" style="13" customWidth="1"/>
    <col min="15367" max="15367" width="7" style="13" customWidth="1"/>
    <col min="15368" max="15368" width="13.7109375" style="13" customWidth="1"/>
    <col min="15369" max="15617" width="9.140625" style="13"/>
    <col min="15618" max="15618" width="10.85546875" style="13" customWidth="1"/>
    <col min="15619" max="15619" width="9.140625" style="13"/>
    <col min="15620" max="15620" width="15.42578125" style="13" customWidth="1"/>
    <col min="15621" max="15621" width="30.85546875" style="13" customWidth="1"/>
    <col min="15622" max="15622" width="6.85546875" style="13" customWidth="1"/>
    <col min="15623" max="15623" width="7" style="13" customWidth="1"/>
    <col min="15624" max="15624" width="13.7109375" style="13" customWidth="1"/>
    <col min="15625" max="15873" width="9.140625" style="13"/>
    <col min="15874" max="15874" width="10.85546875" style="13" customWidth="1"/>
    <col min="15875" max="15875" width="9.140625" style="13"/>
    <col min="15876" max="15876" width="15.42578125" style="13" customWidth="1"/>
    <col min="15877" max="15877" width="30.85546875" style="13" customWidth="1"/>
    <col min="15878" max="15878" width="6.85546875" style="13" customWidth="1"/>
    <col min="15879" max="15879" width="7" style="13" customWidth="1"/>
    <col min="15880" max="15880" width="13.7109375" style="13" customWidth="1"/>
    <col min="15881" max="16129" width="9.140625" style="13"/>
    <col min="16130" max="16130" width="10.85546875" style="13" customWidth="1"/>
    <col min="16131" max="16131" width="9.140625" style="13"/>
    <col min="16132" max="16132" width="15.42578125" style="13" customWidth="1"/>
    <col min="16133" max="16133" width="30.85546875" style="13" customWidth="1"/>
    <col min="16134" max="16134" width="6.85546875" style="13" customWidth="1"/>
    <col min="16135" max="16135" width="7" style="13" customWidth="1"/>
    <col min="16136" max="16136" width="13.7109375" style="13" customWidth="1"/>
    <col min="16137" max="16384" width="9.140625" style="13"/>
  </cols>
  <sheetData>
    <row r="1" spans="1:9">
      <c r="A1" s="236" t="s">
        <v>9</v>
      </c>
      <c r="B1" s="236"/>
      <c r="C1" s="236"/>
      <c r="D1" s="236"/>
      <c r="E1" s="236"/>
      <c r="F1" s="236"/>
      <c r="G1" s="236"/>
      <c r="H1" s="114"/>
    </row>
    <row r="2" spans="1:9">
      <c r="B2" s="159"/>
      <c r="C2" s="159"/>
      <c r="D2" s="159"/>
      <c r="E2" s="159"/>
      <c r="F2" s="159"/>
      <c r="G2" s="159"/>
      <c r="H2" s="159"/>
    </row>
    <row r="3" spans="1:9" s="165" customFormat="1" ht="23.25">
      <c r="B3" s="146" t="s">
        <v>70</v>
      </c>
      <c r="C3" s="146"/>
      <c r="D3" s="146"/>
      <c r="E3" s="146"/>
      <c r="F3" s="146"/>
      <c r="G3" s="146"/>
      <c r="H3" s="146"/>
      <c r="I3" s="146"/>
    </row>
    <row r="4" spans="1:9" s="165" customFormat="1" ht="23.25">
      <c r="B4" s="229" t="s">
        <v>118</v>
      </c>
      <c r="C4" s="229"/>
      <c r="D4" s="229"/>
      <c r="E4" s="229"/>
      <c r="F4" s="229"/>
      <c r="G4" s="229"/>
      <c r="H4" s="146"/>
      <c r="I4" s="146"/>
    </row>
    <row r="5" spans="1:9" s="165" customFormat="1" ht="23.25">
      <c r="B5" s="229" t="s">
        <v>69</v>
      </c>
      <c r="C5" s="229"/>
      <c r="D5" s="229"/>
      <c r="E5" s="229"/>
      <c r="F5" s="229"/>
      <c r="G5" s="229"/>
      <c r="H5" s="146"/>
      <c r="I5" s="146"/>
    </row>
    <row r="6" spans="1:9">
      <c r="B6" s="247"/>
      <c r="C6" s="247"/>
      <c r="D6" s="247"/>
      <c r="E6" s="247"/>
      <c r="F6" s="247"/>
      <c r="G6" s="247"/>
      <c r="H6" s="247"/>
    </row>
    <row r="7" spans="1:9">
      <c r="B7" s="14" t="s">
        <v>10</v>
      </c>
    </row>
    <row r="9" spans="1:9">
      <c r="B9" s="16" t="s">
        <v>144</v>
      </c>
    </row>
    <row r="10" spans="1:9">
      <c r="H10" s="13"/>
    </row>
    <row r="11" spans="1:9">
      <c r="B11" s="241" t="s">
        <v>11</v>
      </c>
      <c r="C11" s="242"/>
      <c r="D11" s="243"/>
      <c r="E11" s="135" t="s">
        <v>12</v>
      </c>
      <c r="F11" s="135" t="s">
        <v>13</v>
      </c>
      <c r="H11" s="13"/>
    </row>
    <row r="12" spans="1:9">
      <c r="B12" s="237" t="s">
        <v>71</v>
      </c>
      <c r="C12" s="237"/>
      <c r="D12" s="237"/>
      <c r="E12" s="153">
        <f>'วันที่ 2'!E123</f>
        <v>74</v>
      </c>
      <c r="F12" s="154">
        <f>E12*100/E17</f>
        <v>69.811320754716988</v>
      </c>
      <c r="H12" s="13"/>
    </row>
    <row r="13" spans="1:9">
      <c r="B13" s="244" t="s">
        <v>8</v>
      </c>
      <c r="C13" s="245"/>
      <c r="D13" s="246"/>
      <c r="E13" s="153">
        <f>'วันที่ 2'!E124</f>
        <v>3</v>
      </c>
      <c r="F13" s="154">
        <f>E13*100/E17</f>
        <v>2.8301886792452828</v>
      </c>
      <c r="H13" s="13"/>
    </row>
    <row r="14" spans="1:9">
      <c r="B14" s="237" t="s">
        <v>83</v>
      </c>
      <c r="C14" s="237"/>
      <c r="D14" s="237"/>
      <c r="E14" s="153">
        <f>'วันที่ 2'!E120</f>
        <v>21</v>
      </c>
      <c r="F14" s="154">
        <v>19.82</v>
      </c>
      <c r="H14" s="13"/>
    </row>
    <row r="15" spans="1:9">
      <c r="B15" s="167" t="s">
        <v>72</v>
      </c>
      <c r="C15" s="168"/>
      <c r="D15" s="169"/>
      <c r="E15" s="153">
        <f>'วันที่ 2'!E121</f>
        <v>4</v>
      </c>
      <c r="F15" s="154">
        <f>E15*100/E17</f>
        <v>3.7735849056603774</v>
      </c>
      <c r="H15" s="13"/>
    </row>
    <row r="16" spans="1:9">
      <c r="B16" s="237" t="s">
        <v>65</v>
      </c>
      <c r="C16" s="237"/>
      <c r="D16" s="237"/>
      <c r="E16" s="153">
        <f>'วันที่ 2'!E122</f>
        <v>4</v>
      </c>
      <c r="F16" s="154">
        <f>E16*100/E17</f>
        <v>3.7735849056603774</v>
      </c>
      <c r="H16" s="13"/>
    </row>
    <row r="17" spans="2:8">
      <c r="B17" s="238" t="s">
        <v>14</v>
      </c>
      <c r="C17" s="239"/>
      <c r="D17" s="240"/>
      <c r="E17" s="152">
        <f>SUM(E12:E16)</f>
        <v>106</v>
      </c>
      <c r="F17" s="155">
        <f>E17*100/E17</f>
        <v>100</v>
      </c>
      <c r="H17" s="13"/>
    </row>
    <row r="18" spans="2:8">
      <c r="H18" s="13"/>
    </row>
    <row r="19" spans="2:8">
      <c r="B19" s="16"/>
      <c r="C19" s="13" t="s">
        <v>145</v>
      </c>
      <c r="H19" s="13"/>
    </row>
    <row r="20" spans="2:8">
      <c r="B20" s="13" t="s">
        <v>146</v>
      </c>
      <c r="H20" s="13"/>
    </row>
    <row r="21" spans="2:8">
      <c r="H21" s="13"/>
    </row>
    <row r="22" spans="2:8">
      <c r="B22" s="16" t="s">
        <v>147</v>
      </c>
      <c r="H22" s="13"/>
    </row>
    <row r="23" spans="2:8">
      <c r="B23" s="16"/>
      <c r="C23" s="13" t="s">
        <v>84</v>
      </c>
      <c r="H23" s="13"/>
    </row>
    <row r="24" spans="2:8">
      <c r="H24" s="13"/>
    </row>
    <row r="25" spans="2:8">
      <c r="B25" s="248" t="s">
        <v>15</v>
      </c>
      <c r="C25" s="248"/>
      <c r="D25" s="248"/>
      <c r="E25" s="248"/>
      <c r="F25" s="135" t="s">
        <v>12</v>
      </c>
      <c r="G25" s="135" t="s">
        <v>13</v>
      </c>
      <c r="H25" s="13"/>
    </row>
    <row r="26" spans="2:8">
      <c r="B26" s="249" t="str">
        <f>[1]คีย์ข้อมูล!K223</f>
        <v>website บัณฑิตวิทยาลัย</v>
      </c>
      <c r="C26" s="249"/>
      <c r="D26" s="249"/>
      <c r="E26" s="249"/>
      <c r="F26" s="186">
        <f>'วันที่ 2'!F108</f>
        <v>29</v>
      </c>
      <c r="G26" s="187">
        <f t="shared" ref="G26:G34" si="0">F26*100/F$34</f>
        <v>22.307692307692307</v>
      </c>
      <c r="H26" s="13"/>
    </row>
    <row r="27" spans="2:8">
      <c r="B27" s="249" t="s">
        <v>16</v>
      </c>
      <c r="C27" s="249"/>
      <c r="D27" s="249"/>
      <c r="E27" s="249"/>
      <c r="F27" s="137">
        <f>'วันที่ 2'!G108</f>
        <v>5</v>
      </c>
      <c r="G27" s="138">
        <v>3.84</v>
      </c>
      <c r="H27" s="13"/>
    </row>
    <row r="28" spans="2:8">
      <c r="B28" s="249" t="s">
        <v>17</v>
      </c>
      <c r="C28" s="249"/>
      <c r="D28" s="249"/>
      <c r="E28" s="249"/>
      <c r="F28" s="137">
        <f>'วันที่ 2'!H108</f>
        <v>72</v>
      </c>
      <c r="G28" s="138">
        <f t="shared" si="0"/>
        <v>55.384615384615387</v>
      </c>
      <c r="H28" s="13"/>
    </row>
    <row r="29" spans="2:8">
      <c r="B29" s="249" t="s">
        <v>18</v>
      </c>
      <c r="C29" s="249"/>
      <c r="D29" s="249"/>
      <c r="E29" s="249"/>
      <c r="F29" s="137">
        <f>'วันที่ 2'!I108</f>
        <v>5</v>
      </c>
      <c r="G29" s="138">
        <f t="shared" si="0"/>
        <v>3.8461538461538463</v>
      </c>
      <c r="H29" s="13"/>
    </row>
    <row r="30" spans="2:8">
      <c r="B30" s="249" t="s">
        <v>74</v>
      </c>
      <c r="C30" s="249"/>
      <c r="D30" s="249"/>
      <c r="E30" s="249"/>
      <c r="F30" s="137">
        <f>'วันที่ 2'!J108</f>
        <v>3</v>
      </c>
      <c r="G30" s="138">
        <f t="shared" si="0"/>
        <v>2.3076923076923075</v>
      </c>
      <c r="H30" s="13"/>
    </row>
    <row r="31" spans="2:8">
      <c r="B31" s="249" t="s">
        <v>98</v>
      </c>
      <c r="C31" s="249"/>
      <c r="D31" s="249"/>
      <c r="E31" s="249"/>
      <c r="F31" s="137">
        <f>'วันที่ 2'!K108</f>
        <v>4</v>
      </c>
      <c r="G31" s="138">
        <f t="shared" si="0"/>
        <v>3.0769230769230771</v>
      </c>
      <c r="H31" s="13"/>
    </row>
    <row r="32" spans="2:8">
      <c r="B32" s="249" t="s">
        <v>103</v>
      </c>
      <c r="C32" s="249"/>
      <c r="D32" s="249"/>
      <c r="E32" s="249"/>
      <c r="F32" s="137">
        <f>'วันที่ 2'!L108</f>
        <v>8</v>
      </c>
      <c r="G32" s="138">
        <f t="shared" si="0"/>
        <v>6.1538461538461542</v>
      </c>
      <c r="H32" s="13"/>
    </row>
    <row r="33" spans="2:8">
      <c r="B33" s="249" t="s">
        <v>109</v>
      </c>
      <c r="C33" s="249"/>
      <c r="D33" s="249"/>
      <c r="E33" s="249"/>
      <c r="F33" s="137">
        <f>'วันที่ 2'!M108</f>
        <v>4</v>
      </c>
      <c r="G33" s="138">
        <f t="shared" si="0"/>
        <v>3.0769230769230771</v>
      </c>
      <c r="H33" s="13"/>
    </row>
    <row r="34" spans="2:8" ht="20.25" thickBot="1">
      <c r="B34" s="250" t="s">
        <v>14</v>
      </c>
      <c r="C34" s="250"/>
      <c r="D34" s="250"/>
      <c r="E34" s="250"/>
      <c r="F34" s="139">
        <f>SUM(F26:F33)</f>
        <v>130</v>
      </c>
      <c r="G34" s="140">
        <f t="shared" si="0"/>
        <v>100</v>
      </c>
      <c r="H34" s="13"/>
    </row>
    <row r="35" spans="2:8" ht="20.25" thickTop="1"/>
    <row r="36" spans="2:8">
      <c r="B36" s="19"/>
      <c r="C36" s="13" t="s">
        <v>148</v>
      </c>
    </row>
    <row r="37" spans="2:8">
      <c r="B37" s="13" t="s">
        <v>119</v>
      </c>
    </row>
    <row r="42" spans="2:8" s="66" customFormat="1">
      <c r="B42" s="69"/>
      <c r="C42" s="69"/>
      <c r="D42" s="69"/>
      <c r="E42" s="69"/>
      <c r="F42" s="69"/>
      <c r="G42" s="69"/>
      <c r="H42" s="69"/>
    </row>
    <row r="43" spans="2:8" s="66" customFormat="1"/>
    <row r="44" spans="2:8" s="66" customFormat="1"/>
    <row r="45" spans="2:8" s="66" customFormat="1"/>
    <row r="46" spans="2:8" s="66" customFormat="1"/>
    <row r="47" spans="2:8" s="66" customFormat="1"/>
    <row r="48" spans="2:8" s="66" customFormat="1"/>
    <row r="49" spans="6:8" s="66" customFormat="1"/>
    <row r="50" spans="6:8" s="66" customFormat="1"/>
    <row r="51" spans="6:8" s="66" customFormat="1"/>
    <row r="52" spans="6:8" s="66" customFormat="1"/>
    <row r="53" spans="6:8" s="66" customFormat="1"/>
    <row r="54" spans="6:8" s="66" customFormat="1"/>
    <row r="55" spans="6:8" s="66" customFormat="1"/>
    <row r="56" spans="6:8" s="66" customFormat="1"/>
    <row r="57" spans="6:8" s="66" customFormat="1"/>
    <row r="58" spans="6:8" s="66" customFormat="1"/>
    <row r="59" spans="6:8">
      <c r="F59" s="13"/>
      <c r="G59" s="13"/>
      <c r="H59" s="13"/>
    </row>
    <row r="60" spans="6:8">
      <c r="F60" s="13"/>
      <c r="G60" s="13"/>
      <c r="H60" s="13"/>
    </row>
    <row r="61" spans="6:8">
      <c r="F61" s="13"/>
      <c r="G61" s="13"/>
      <c r="H61" s="13"/>
    </row>
    <row r="62" spans="6:8">
      <c r="F62" s="13"/>
      <c r="G62" s="13"/>
      <c r="H62" s="13"/>
    </row>
    <row r="63" spans="6:8">
      <c r="F63" s="13"/>
      <c r="G63" s="13"/>
      <c r="H63" s="13"/>
    </row>
    <row r="64" spans="6:8">
      <c r="F64" s="13"/>
      <c r="G64" s="13"/>
      <c r="H64" s="13"/>
    </row>
    <row r="65" spans="2:8" s="19" customFormat="1"/>
    <row r="66" spans="2:8" s="19" customFormat="1"/>
    <row r="67" spans="2:8" s="19" customFormat="1"/>
    <row r="68" spans="2:8" s="19" customFormat="1"/>
    <row r="69" spans="2:8" s="19" customFormat="1"/>
    <row r="70" spans="2:8" s="19" customFormat="1"/>
    <row r="71" spans="2:8" s="19" customFormat="1">
      <c r="B71" s="25"/>
      <c r="C71" s="25"/>
    </row>
    <row r="72" spans="2:8">
      <c r="B72" s="17"/>
      <c r="C72" s="17"/>
      <c r="D72" s="17"/>
      <c r="E72" s="17"/>
      <c r="F72" s="18"/>
      <c r="G72" s="18"/>
      <c r="H72" s="18"/>
    </row>
    <row r="73" spans="2:8">
      <c r="B73" s="17"/>
      <c r="C73" s="17"/>
      <c r="D73" s="17"/>
      <c r="E73" s="17"/>
      <c r="F73" s="18"/>
      <c r="G73" s="18"/>
      <c r="H73" s="18"/>
    </row>
    <row r="74" spans="2:8">
      <c r="B74" s="17"/>
      <c r="C74" s="17"/>
      <c r="D74" s="17"/>
      <c r="E74" s="17"/>
      <c r="F74" s="18"/>
      <c r="G74" s="18"/>
      <c r="H74" s="18"/>
    </row>
    <row r="75" spans="2:8">
      <c r="B75" s="17"/>
      <c r="C75" s="17"/>
      <c r="D75" s="17"/>
      <c r="E75" s="17"/>
      <c r="F75" s="18"/>
      <c r="G75" s="18"/>
      <c r="H75" s="18"/>
    </row>
    <row r="76" spans="2:8">
      <c r="B76" s="17"/>
      <c r="C76" s="17"/>
      <c r="D76" s="17"/>
      <c r="E76" s="17"/>
      <c r="F76" s="18"/>
      <c r="G76" s="18"/>
      <c r="H76" s="18"/>
    </row>
    <row r="77" spans="2:8">
      <c r="B77" s="17"/>
      <c r="C77" s="17"/>
      <c r="D77" s="17"/>
      <c r="E77" s="17"/>
      <c r="F77" s="18"/>
      <c r="G77" s="18"/>
      <c r="H77" s="18"/>
    </row>
    <row r="78" spans="2:8">
      <c r="B78" s="17"/>
      <c r="C78" s="17"/>
      <c r="D78" s="17"/>
      <c r="E78" s="17"/>
      <c r="F78" s="18"/>
      <c r="G78" s="18"/>
      <c r="H78" s="18"/>
    </row>
    <row r="79" spans="2:8">
      <c r="B79" s="17"/>
      <c r="C79" s="17"/>
      <c r="D79" s="17"/>
      <c r="E79" s="17"/>
      <c r="F79" s="18"/>
      <c r="G79" s="18"/>
      <c r="H79" s="18"/>
    </row>
    <row r="80" spans="2:8">
      <c r="B80" s="17"/>
      <c r="C80" s="17"/>
      <c r="D80" s="17"/>
      <c r="E80" s="17"/>
      <c r="F80" s="18"/>
      <c r="G80" s="18"/>
      <c r="H80" s="18"/>
    </row>
    <row r="81" spans="2:8">
      <c r="B81" s="17"/>
      <c r="C81" s="17"/>
      <c r="D81" s="17"/>
      <c r="E81" s="17"/>
      <c r="F81" s="18"/>
      <c r="G81" s="18"/>
      <c r="H81" s="18"/>
    </row>
    <row r="82" spans="2:8">
      <c r="B82" s="17"/>
      <c r="C82" s="17"/>
      <c r="D82" s="17"/>
      <c r="E82" s="17"/>
      <c r="F82" s="18"/>
      <c r="G82" s="18"/>
      <c r="H82" s="18"/>
    </row>
    <row r="83" spans="2:8">
      <c r="B83" s="17"/>
      <c r="C83" s="17"/>
      <c r="D83" s="17"/>
      <c r="E83" s="17"/>
      <c r="F83" s="18"/>
      <c r="G83" s="18"/>
      <c r="H83" s="18"/>
    </row>
  </sheetData>
  <mergeCells count="20"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A1:G1"/>
    <mergeCell ref="B14:D14"/>
    <mergeCell ref="B16:D16"/>
    <mergeCell ref="B17:D17"/>
    <mergeCell ref="B11:D11"/>
    <mergeCell ref="B12:D12"/>
    <mergeCell ref="B13:D13"/>
    <mergeCell ref="B4:G4"/>
    <mergeCell ref="B5:G5"/>
    <mergeCell ref="B6:H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zoomScale="110" zoomScaleNormal="110" workbookViewId="0">
      <selection activeCell="B43" sqref="B43"/>
    </sheetView>
  </sheetViews>
  <sheetFormatPr defaultRowHeight="15"/>
  <cols>
    <col min="1" max="1" width="4" customWidth="1"/>
    <col min="2" max="2" width="47.140625" customWidth="1"/>
    <col min="3" max="3" width="12.5703125" customWidth="1"/>
    <col min="4" max="4" width="16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1" spans="2:8" ht="19.5">
      <c r="B1" s="236" t="s">
        <v>160</v>
      </c>
      <c r="C1" s="236"/>
      <c r="D1" s="236"/>
      <c r="E1" s="114"/>
      <c r="F1" s="114"/>
      <c r="G1" s="114"/>
      <c r="H1" s="114"/>
    </row>
    <row r="2" spans="2:8" ht="19.5">
      <c r="B2" s="159"/>
      <c r="C2" s="159"/>
      <c r="D2" s="159"/>
      <c r="E2" s="114"/>
      <c r="F2" s="114"/>
      <c r="G2" s="114"/>
      <c r="H2" s="114"/>
    </row>
    <row r="3" spans="2:8" s="40" customFormat="1" ht="21">
      <c r="B3" s="115" t="s">
        <v>149</v>
      </c>
      <c r="C3" s="116"/>
      <c r="D3" s="116"/>
    </row>
    <row r="4" spans="2:8" s="40" customFormat="1" ht="11.25" customHeight="1">
      <c r="C4" s="116"/>
      <c r="D4" s="116"/>
    </row>
    <row r="5" spans="2:8" s="40" customFormat="1" ht="21">
      <c r="B5" s="177" t="s">
        <v>11</v>
      </c>
      <c r="C5" s="144" t="s">
        <v>12</v>
      </c>
      <c r="D5" s="176" t="s">
        <v>13</v>
      </c>
    </row>
    <row r="6" spans="2:8" s="40" customFormat="1" ht="21">
      <c r="B6" s="175" t="s">
        <v>195</v>
      </c>
      <c r="C6" s="61"/>
      <c r="D6" s="193"/>
    </row>
    <row r="7" spans="2:8" s="40" customFormat="1" ht="21">
      <c r="B7" s="145" t="s">
        <v>182</v>
      </c>
      <c r="C7" s="61">
        <f>'วันที่ 2'!F145</f>
        <v>21</v>
      </c>
      <c r="D7" s="138">
        <f t="shared" ref="D7:D19" si="0">C7*100/C$35</f>
        <v>19.811320754716981</v>
      </c>
    </row>
    <row r="8" spans="2:8" s="40" customFormat="1" ht="21">
      <c r="B8" s="145" t="s">
        <v>186</v>
      </c>
      <c r="C8" s="61">
        <f>'วันที่ 2'!F146</f>
        <v>3</v>
      </c>
      <c r="D8" s="138">
        <f t="shared" si="0"/>
        <v>2.8301886792452828</v>
      </c>
    </row>
    <row r="9" spans="2:8" s="40" customFormat="1" ht="21">
      <c r="B9" s="145" t="s">
        <v>183</v>
      </c>
      <c r="C9" s="61">
        <f>'วันที่ 2'!F147</f>
        <v>1</v>
      </c>
      <c r="D9" s="138">
        <f t="shared" si="0"/>
        <v>0.94339622641509435</v>
      </c>
    </row>
    <row r="10" spans="2:8" s="40" customFormat="1" ht="21">
      <c r="B10" s="145" t="s">
        <v>184</v>
      </c>
      <c r="C10" s="61">
        <f>'วันที่ 2'!F148</f>
        <v>1</v>
      </c>
      <c r="D10" s="138">
        <f t="shared" si="0"/>
        <v>0.94339622641509435</v>
      </c>
    </row>
    <row r="11" spans="2:8" s="40" customFormat="1" ht="21">
      <c r="B11" s="145" t="s">
        <v>185</v>
      </c>
      <c r="C11" s="61">
        <f>'วันที่ 2'!F149</f>
        <v>4</v>
      </c>
      <c r="D11" s="138">
        <f t="shared" si="0"/>
        <v>3.7735849056603774</v>
      </c>
    </row>
    <row r="12" spans="2:8" s="40" customFormat="1" ht="21">
      <c r="B12" s="145" t="s">
        <v>187</v>
      </c>
      <c r="C12" s="61">
        <f>'วันที่ 2'!F150</f>
        <v>3</v>
      </c>
      <c r="D12" s="138">
        <f t="shared" si="0"/>
        <v>2.8301886792452828</v>
      </c>
    </row>
    <row r="13" spans="2:8" s="40" customFormat="1" ht="21">
      <c r="B13" s="145" t="s">
        <v>188</v>
      </c>
      <c r="C13" s="61">
        <f>'วันที่ 2'!F151</f>
        <v>3</v>
      </c>
      <c r="D13" s="138">
        <f t="shared" si="0"/>
        <v>2.8301886792452828</v>
      </c>
    </row>
    <row r="14" spans="2:8" s="40" customFormat="1" ht="21">
      <c r="B14" s="145" t="s">
        <v>189</v>
      </c>
      <c r="C14" s="61">
        <f>'วันที่ 2'!F152</f>
        <v>8</v>
      </c>
      <c r="D14" s="138">
        <f t="shared" si="0"/>
        <v>7.5471698113207548</v>
      </c>
    </row>
    <row r="15" spans="2:8" s="40" customFormat="1" ht="21">
      <c r="B15" s="145" t="s">
        <v>93</v>
      </c>
      <c r="C15" s="61">
        <f>'วันที่ 2'!F153</f>
        <v>2</v>
      </c>
      <c r="D15" s="138">
        <f t="shared" si="0"/>
        <v>1.8867924528301887</v>
      </c>
    </row>
    <row r="16" spans="2:8" s="40" customFormat="1" ht="21">
      <c r="B16" s="145" t="s">
        <v>190</v>
      </c>
      <c r="C16" s="61">
        <f>'วันที่ 2'!F154</f>
        <v>2</v>
      </c>
      <c r="D16" s="138">
        <f t="shared" si="0"/>
        <v>1.8867924528301887</v>
      </c>
    </row>
    <row r="17" spans="2:4" s="40" customFormat="1" ht="21">
      <c r="B17" s="145" t="s">
        <v>191</v>
      </c>
      <c r="C17" s="61">
        <f>'วันที่ 2'!F155</f>
        <v>18</v>
      </c>
      <c r="D17" s="138">
        <f t="shared" si="0"/>
        <v>16.981132075471699</v>
      </c>
    </row>
    <row r="18" spans="2:4" s="40" customFormat="1" ht="21">
      <c r="B18" s="145" t="s">
        <v>192</v>
      </c>
      <c r="C18" s="61">
        <f>'วันที่ 2'!F156</f>
        <v>3</v>
      </c>
      <c r="D18" s="138">
        <f t="shared" si="0"/>
        <v>2.8301886792452828</v>
      </c>
    </row>
    <row r="19" spans="2:4" s="40" customFormat="1" ht="21">
      <c r="B19" s="145" t="s">
        <v>193</v>
      </c>
      <c r="C19" s="61">
        <f>'วันที่ 2'!F157</f>
        <v>5</v>
      </c>
      <c r="D19" s="138">
        <f t="shared" si="0"/>
        <v>4.716981132075472</v>
      </c>
    </row>
    <row r="20" spans="2:4" s="40" customFormat="1" ht="21">
      <c r="B20" s="175" t="s">
        <v>194</v>
      </c>
      <c r="C20" s="61"/>
      <c r="D20" s="138"/>
    </row>
    <row r="21" spans="2:4" s="191" customFormat="1" ht="21">
      <c r="B21" s="145" t="s">
        <v>182</v>
      </c>
      <c r="C21" s="190">
        <f>'วันที่ 2'!F160</f>
        <v>2</v>
      </c>
      <c r="D21" s="138">
        <f>C21*100/C$35</f>
        <v>1.8867924528301887</v>
      </c>
    </row>
    <row r="22" spans="2:4" s="191" customFormat="1" ht="21">
      <c r="B22" s="145" t="s">
        <v>65</v>
      </c>
      <c r="C22" s="190">
        <f>'วันที่ 2'!F161</f>
        <v>1</v>
      </c>
      <c r="D22" s="138">
        <f>C22*100/C$35</f>
        <v>0.94339622641509435</v>
      </c>
    </row>
    <row r="23" spans="2:4" s="40" customFormat="1" ht="21">
      <c r="B23" s="192" t="s">
        <v>196</v>
      </c>
      <c r="C23" s="179"/>
      <c r="D23" s="138"/>
    </row>
    <row r="24" spans="2:4" s="40" customFormat="1" ht="21">
      <c r="B24" s="145" t="s">
        <v>107</v>
      </c>
      <c r="C24" s="61">
        <f>'วันที่ 2'!F164</f>
        <v>1</v>
      </c>
      <c r="D24" s="138">
        <f t="shared" ref="D24:D35" si="1">C24*100/C$35</f>
        <v>0.94339622641509435</v>
      </c>
    </row>
    <row r="25" spans="2:4" s="40" customFormat="1" ht="21">
      <c r="B25" s="145" t="s">
        <v>183</v>
      </c>
      <c r="C25" s="61">
        <f>'วันที่ 2'!F165</f>
        <v>1</v>
      </c>
      <c r="D25" s="138">
        <f t="shared" si="1"/>
        <v>0.94339622641509435</v>
      </c>
    </row>
    <row r="26" spans="2:4" s="40" customFormat="1" ht="21">
      <c r="B26" s="145" t="s">
        <v>184</v>
      </c>
      <c r="C26" s="61">
        <f>'วันที่ 2'!F166</f>
        <v>2</v>
      </c>
      <c r="D26" s="138">
        <f t="shared" si="1"/>
        <v>1.8867924528301887</v>
      </c>
    </row>
    <row r="27" spans="2:4" s="40" customFormat="1" ht="21">
      <c r="B27" s="181" t="s">
        <v>187</v>
      </c>
      <c r="C27" s="61">
        <f>'วันที่ 2'!F167</f>
        <v>4</v>
      </c>
      <c r="D27" s="138">
        <f t="shared" si="1"/>
        <v>3.7735849056603774</v>
      </c>
    </row>
    <row r="28" spans="2:4" s="40" customFormat="1" ht="21">
      <c r="B28" s="145" t="s">
        <v>93</v>
      </c>
      <c r="C28" s="61">
        <f>'วันที่ 2'!F168</f>
        <v>2</v>
      </c>
      <c r="D28" s="138">
        <f t="shared" si="1"/>
        <v>1.8867924528301887</v>
      </c>
    </row>
    <row r="29" spans="2:4" s="40" customFormat="1" ht="21">
      <c r="B29" s="181" t="s">
        <v>182</v>
      </c>
      <c r="C29" s="61">
        <f>'วันที่ 2'!F169</f>
        <v>3</v>
      </c>
      <c r="D29" s="138">
        <f t="shared" si="1"/>
        <v>2.8301886792452828</v>
      </c>
    </row>
    <row r="30" spans="2:4" s="40" customFormat="1" ht="21">
      <c r="B30" s="145" t="s">
        <v>190</v>
      </c>
      <c r="C30" s="61">
        <f>'วันที่ 2'!F170</f>
        <v>1</v>
      </c>
      <c r="D30" s="138">
        <f t="shared" si="1"/>
        <v>0.94339622641509435</v>
      </c>
    </row>
    <row r="31" spans="2:4" s="40" customFormat="1" ht="21">
      <c r="B31" s="145" t="s">
        <v>191</v>
      </c>
      <c r="C31" s="61">
        <f>'วันที่ 2'!F171</f>
        <v>4</v>
      </c>
      <c r="D31" s="138">
        <f t="shared" si="1"/>
        <v>3.7735849056603774</v>
      </c>
    </row>
    <row r="32" spans="2:4" s="40" customFormat="1" ht="21">
      <c r="B32" s="145" t="s">
        <v>192</v>
      </c>
      <c r="C32" s="61">
        <f>'วันที่ 2'!F172</f>
        <v>1</v>
      </c>
      <c r="D32" s="138">
        <f t="shared" si="1"/>
        <v>0.94339622641509435</v>
      </c>
    </row>
    <row r="33" spans="2:7" s="40" customFormat="1" ht="21">
      <c r="B33" s="145" t="s">
        <v>193</v>
      </c>
      <c r="C33" s="61">
        <f>'วันที่ 2'!F173</f>
        <v>2</v>
      </c>
      <c r="D33" s="138">
        <f t="shared" si="1"/>
        <v>1.8867924528301887</v>
      </c>
    </row>
    <row r="34" spans="2:7" s="40" customFormat="1" ht="21">
      <c r="B34" s="175" t="s">
        <v>197</v>
      </c>
      <c r="C34" s="61">
        <v>8</v>
      </c>
      <c r="D34" s="138">
        <f t="shared" si="1"/>
        <v>7.5471698113207548</v>
      </c>
    </row>
    <row r="35" spans="2:7" s="180" customFormat="1" ht="21.75" thickBot="1">
      <c r="B35" s="194" t="s">
        <v>14</v>
      </c>
      <c r="C35" s="139">
        <f>SUM(C7:C34)</f>
        <v>106</v>
      </c>
      <c r="D35" s="140">
        <f t="shared" si="1"/>
        <v>100</v>
      </c>
    </row>
    <row r="36" spans="2:7" s="180" customFormat="1" ht="21.75" thickTop="1">
      <c r="B36" s="178"/>
      <c r="C36" s="195"/>
      <c r="D36" s="24"/>
    </row>
    <row r="37" spans="2:7" ht="19.5">
      <c r="B37" s="236" t="s">
        <v>134</v>
      </c>
      <c r="C37" s="236"/>
      <c r="D37" s="236"/>
    </row>
    <row r="38" spans="2:7" ht="19.5">
      <c r="B38" s="171"/>
      <c r="C38" s="171"/>
      <c r="D38" s="171"/>
    </row>
    <row r="39" spans="2:7" s="40" customFormat="1" ht="21">
      <c r="B39" s="117" t="s">
        <v>161</v>
      </c>
      <c r="C39" s="217"/>
      <c r="D39" s="217"/>
      <c r="E39" s="217"/>
      <c r="F39" s="217"/>
      <c r="G39" s="217"/>
    </row>
    <row r="40" spans="2:7" s="40" customFormat="1" ht="21">
      <c r="B40" s="217" t="s">
        <v>198</v>
      </c>
      <c r="C40" s="217"/>
      <c r="D40" s="217"/>
      <c r="E40" s="217"/>
      <c r="F40" s="217"/>
      <c r="G40" s="217"/>
    </row>
    <row r="41" spans="2:7" s="40" customFormat="1" ht="21">
      <c r="B41" s="217" t="s">
        <v>199</v>
      </c>
      <c r="C41" s="217"/>
      <c r="D41" s="217"/>
      <c r="E41" s="217"/>
      <c r="F41" s="217"/>
      <c r="G41" s="217"/>
    </row>
    <row r="42" spans="2:7" s="46" customFormat="1" ht="21">
      <c r="B42" s="46" t="s">
        <v>200</v>
      </c>
    </row>
  </sheetData>
  <mergeCells count="2">
    <mergeCell ref="B37:D37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4"/>
  <sheetViews>
    <sheetView topLeftCell="A25" zoomScale="110" zoomScaleNormal="110" workbookViewId="0">
      <selection activeCell="C84" sqref="C84"/>
    </sheetView>
  </sheetViews>
  <sheetFormatPr defaultRowHeight="15"/>
  <cols>
    <col min="4" max="4" width="36.42578125" customWidth="1"/>
    <col min="5" max="5" width="6" customWidth="1"/>
    <col min="6" max="6" width="8.140625" customWidth="1"/>
    <col min="7" max="7" width="13.28515625" customWidth="1"/>
  </cols>
  <sheetData>
    <row r="1" spans="1:8" s="13" customFormat="1" ht="19.5">
      <c r="A1" s="236" t="s">
        <v>139</v>
      </c>
      <c r="B1" s="236"/>
      <c r="C1" s="236"/>
      <c r="D1" s="236"/>
      <c r="E1" s="236"/>
      <c r="F1" s="236"/>
      <c r="G1" s="236"/>
      <c r="H1" s="19"/>
    </row>
    <row r="2" spans="1:8" s="13" customFormat="1" ht="19.5">
      <c r="A2" s="15"/>
      <c r="B2" s="15"/>
      <c r="C2" s="15"/>
      <c r="D2" s="15"/>
      <c r="E2" s="15"/>
      <c r="F2" s="15"/>
      <c r="G2" s="15"/>
      <c r="H2" s="19"/>
    </row>
    <row r="3" spans="1:8" s="13" customFormat="1" ht="19.5">
      <c r="A3" s="14" t="s">
        <v>38</v>
      </c>
      <c r="E3" s="15"/>
      <c r="F3" s="15"/>
      <c r="G3" s="15"/>
    </row>
    <row r="4" spans="1:8" s="13" customFormat="1" ht="37.5" customHeight="1">
      <c r="A4" s="44" t="s">
        <v>157</v>
      </c>
      <c r="B4" s="45"/>
      <c r="C4" s="45"/>
      <c r="D4" s="45"/>
      <c r="E4" s="15"/>
      <c r="F4" s="15"/>
      <c r="G4" s="15"/>
    </row>
    <row r="5" spans="1:8" s="13" customFormat="1" ht="20.25" thickBot="1">
      <c r="A5" s="14"/>
      <c r="E5" s="15"/>
      <c r="F5" s="15"/>
      <c r="G5" s="15"/>
    </row>
    <row r="6" spans="1:8" s="13" customFormat="1" ht="20.25" thickTop="1">
      <c r="A6" s="252" t="s">
        <v>20</v>
      </c>
      <c r="B6" s="253"/>
      <c r="C6" s="253"/>
      <c r="D6" s="254"/>
      <c r="E6" s="258" t="s">
        <v>120</v>
      </c>
      <c r="F6" s="259"/>
      <c r="G6" s="260"/>
    </row>
    <row r="7" spans="1:8" s="13" customFormat="1" ht="39.75" thickBot="1">
      <c r="A7" s="255"/>
      <c r="B7" s="256"/>
      <c r="C7" s="256"/>
      <c r="D7" s="257"/>
      <c r="E7" s="20"/>
      <c r="F7" s="142" t="s">
        <v>21</v>
      </c>
      <c r="G7" s="143" t="s">
        <v>110</v>
      </c>
    </row>
    <row r="8" spans="1:8" s="13" customFormat="1" ht="20.25" thickTop="1">
      <c r="A8" s="26" t="s">
        <v>39</v>
      </c>
      <c r="B8" s="27"/>
      <c r="C8" s="27"/>
      <c r="D8" s="43"/>
      <c r="E8" s="28"/>
      <c r="F8" s="23"/>
      <c r="G8" s="28"/>
      <c r="H8" s="17"/>
    </row>
    <row r="9" spans="1:8" s="13" customFormat="1" ht="19.5">
      <c r="A9" s="261" t="s">
        <v>203</v>
      </c>
      <c r="B9" s="261"/>
      <c r="C9" s="261"/>
      <c r="D9" s="261"/>
      <c r="E9" s="100">
        <f>'วันที่ 2'!AD108</f>
        <v>2.2075471698113209</v>
      </c>
      <c r="F9" s="100">
        <f>'วันที่ 2'!AD109</f>
        <v>1.092981776801647</v>
      </c>
      <c r="G9" s="101" t="str">
        <f>IF(E9&gt;4.5,"มากที่สุด",IF(E9&gt;3.5,"มาก",IF(E9&gt;2.5,"ปานกลาง",IF(E9&gt;1.5,"น้อย",IF(E9&lt;=1.5,"น้อยที่สุด")))))</f>
        <v>น้อย</v>
      </c>
    </row>
    <row r="10" spans="1:8" s="13" customFormat="1" ht="19.5">
      <c r="A10" s="261" t="s">
        <v>75</v>
      </c>
      <c r="B10" s="261"/>
      <c r="C10" s="261"/>
      <c r="D10" s="261"/>
      <c r="E10" s="100">
        <f>'วันที่ 2'!AE108</f>
        <v>2.3018867924528301</v>
      </c>
      <c r="F10" s="100">
        <f>'วันที่ 2'!AE109</f>
        <v>1.1226652922801907</v>
      </c>
      <c r="G10" s="101" t="str">
        <f t="shared" ref="G10:G12" si="0">IF(E10&gt;4.5,"มากที่สุด",IF(E10&gt;3.5,"มาก",IF(E10&gt;2.5,"ปานกลาง",IF(E10&gt;1.5,"น้อย",IF(E10&lt;=1.5,"น้อยที่สุด")))))</f>
        <v>น้อย</v>
      </c>
    </row>
    <row r="11" spans="1:8" s="13" customFormat="1" ht="20.25" customHeight="1">
      <c r="A11" s="251" t="s">
        <v>76</v>
      </c>
      <c r="B11" s="251"/>
      <c r="C11" s="251"/>
      <c r="D11" s="251"/>
      <c r="E11" s="102">
        <f>'วันที่ 2'!AF108</f>
        <v>2.2264150943396226</v>
      </c>
      <c r="F11" s="102">
        <f>'วันที่ 2'!AF109</f>
        <v>1.1404511961577355</v>
      </c>
      <c r="G11" s="103" t="str">
        <f t="shared" si="0"/>
        <v>น้อย</v>
      </c>
    </row>
    <row r="12" spans="1:8" s="13" customFormat="1" ht="20.25" thickBot="1">
      <c r="A12" s="29"/>
      <c r="B12" s="30"/>
      <c r="C12" s="30"/>
      <c r="D12" s="31" t="s">
        <v>40</v>
      </c>
      <c r="E12" s="65">
        <f>AVERAGE(E9:E11)</f>
        <v>2.2452830188679243</v>
      </c>
      <c r="F12" s="64">
        <f>'คีย์ข้อมูลทั้ง2-3'!AG226</f>
        <v>1.216878929130893</v>
      </c>
      <c r="G12" s="39" t="str">
        <f t="shared" si="0"/>
        <v>น้อย</v>
      </c>
    </row>
    <row r="13" spans="1:8" s="13" customFormat="1" ht="20.25" thickTop="1">
      <c r="A13" s="32" t="s">
        <v>41</v>
      </c>
      <c r="B13" s="21"/>
      <c r="C13" s="21"/>
      <c r="D13" s="34"/>
      <c r="E13" s="33"/>
      <c r="F13" s="33"/>
      <c r="G13" s="34"/>
    </row>
    <row r="14" spans="1:8" s="13" customFormat="1" ht="19.5">
      <c r="A14" s="99" t="s">
        <v>204</v>
      </c>
      <c r="B14" s="99"/>
      <c r="C14" s="99"/>
      <c r="D14" s="99"/>
      <c r="E14" s="100">
        <f>'วันที่ 2'!AP108</f>
        <v>3.6509433962264151</v>
      </c>
      <c r="F14" s="100">
        <f>'วันที่ 2'!AP109</f>
        <v>0.63309448373598076</v>
      </c>
      <c r="G14" s="101" t="str">
        <f>IF(E14&gt;4.5,"มากที่สุด",IF(E14&gt;3.5,"มาก",IF(E14&gt;2.5,"ปานกลาง",IF(E14&gt;1.5,"น้อย",IF(E14&lt;=1.5,"น้อยที่สุด")))))</f>
        <v>มาก</v>
      </c>
    </row>
    <row r="15" spans="1:8" s="13" customFormat="1" ht="19.5">
      <c r="A15" s="99" t="s">
        <v>77</v>
      </c>
      <c r="B15" s="99"/>
      <c r="C15" s="99"/>
      <c r="D15" s="99"/>
      <c r="E15" s="100">
        <f>'วันที่ 2'!AQ108</f>
        <v>3.7264150943396226</v>
      </c>
      <c r="F15" s="100">
        <f>'วันที่ 2'!AQ109</f>
        <v>0.59414634830028379</v>
      </c>
      <c r="G15" s="101" t="str">
        <f t="shared" ref="G15:G17" si="1">IF(E15&gt;4.5,"มากที่สุด",IF(E15&gt;3.5,"มาก",IF(E15&gt;2.5,"ปานกลาง",IF(E15&gt;1.5,"น้อย",IF(E15&lt;=1.5,"น้อยที่สุด")))))</f>
        <v>มาก</v>
      </c>
    </row>
    <row r="16" spans="1:8" s="13" customFormat="1" ht="20.25" customHeight="1">
      <c r="A16" s="251" t="s">
        <v>78</v>
      </c>
      <c r="B16" s="251"/>
      <c r="C16" s="251"/>
      <c r="D16" s="251"/>
      <c r="E16" s="102">
        <f>'วันที่ 2'!AR108</f>
        <v>3.6792452830188678</v>
      </c>
      <c r="F16" s="102">
        <f>'วันที่ 2'!AR109</f>
        <v>0.64064208581734194</v>
      </c>
      <c r="G16" s="103" t="str">
        <f t="shared" si="1"/>
        <v>มาก</v>
      </c>
    </row>
    <row r="17" spans="1:9" s="13" customFormat="1" ht="20.25" thickBot="1">
      <c r="A17" s="35"/>
      <c r="B17" s="36"/>
      <c r="C17" s="37"/>
      <c r="D17" s="31" t="s">
        <v>40</v>
      </c>
      <c r="E17" s="64">
        <f>AVERAGE(E14:E16)</f>
        <v>3.6855345911949686</v>
      </c>
      <c r="F17" s="38">
        <f>'วันที่ 2'!AV110</f>
        <v>0.68411629352743841</v>
      </c>
      <c r="G17" s="39" t="str">
        <f t="shared" si="1"/>
        <v>มาก</v>
      </c>
      <c r="I17" s="22"/>
    </row>
    <row r="18" spans="1:9" s="13" customFormat="1" ht="20.25" thickTop="1">
      <c r="A18" s="17"/>
      <c r="B18" s="17"/>
      <c r="C18" s="17"/>
      <c r="D18" s="17"/>
      <c r="E18" s="18"/>
      <c r="F18" s="18"/>
      <c r="G18" s="18"/>
    </row>
    <row r="19" spans="1:9" s="46" customFormat="1" ht="21">
      <c r="A19" s="47"/>
      <c r="B19" s="47" t="s">
        <v>158</v>
      </c>
      <c r="C19" s="47"/>
      <c r="D19" s="47"/>
      <c r="E19" s="47"/>
      <c r="F19" s="47"/>
      <c r="G19" s="47"/>
      <c r="H19" s="47"/>
      <c r="I19" s="47"/>
    </row>
    <row r="20" spans="1:9" s="46" customFormat="1" ht="21">
      <c r="A20" s="47" t="s">
        <v>121</v>
      </c>
      <c r="B20" s="47"/>
      <c r="C20" s="47"/>
      <c r="D20" s="47"/>
      <c r="E20" s="47"/>
      <c r="F20" s="47"/>
      <c r="G20" s="47"/>
      <c r="H20" s="47"/>
      <c r="I20" s="47"/>
    </row>
    <row r="21" spans="1:9" s="46" customFormat="1" ht="21">
      <c r="A21" s="47" t="s">
        <v>205</v>
      </c>
      <c r="B21" s="47"/>
      <c r="C21" s="47"/>
      <c r="D21" s="47"/>
      <c r="E21" s="47"/>
      <c r="F21" s="47"/>
      <c r="G21" s="47"/>
      <c r="H21" s="47"/>
      <c r="I21" s="47"/>
    </row>
    <row r="22" spans="1:9" s="46" customFormat="1" ht="21">
      <c r="A22" s="47" t="s">
        <v>122</v>
      </c>
      <c r="B22" s="47"/>
      <c r="C22" s="47"/>
      <c r="D22" s="47"/>
      <c r="E22" s="47"/>
      <c r="F22" s="47"/>
      <c r="G22" s="47"/>
      <c r="H22" s="47"/>
      <c r="I22" s="47"/>
    </row>
    <row r="23" spans="1:9" s="40" customFormat="1" ht="21">
      <c r="A23" s="174" t="s">
        <v>159</v>
      </c>
      <c r="B23" s="174"/>
      <c r="C23" s="147"/>
      <c r="D23" s="147"/>
      <c r="E23" s="147"/>
      <c r="F23" s="147"/>
      <c r="G23" s="147"/>
      <c r="H23" s="147"/>
      <c r="I23" s="147"/>
    </row>
    <row r="24" spans="1:9" s="13" customFormat="1" ht="19.5">
      <c r="A24" s="25"/>
      <c r="B24" s="25"/>
      <c r="C24" s="19"/>
      <c r="D24" s="19"/>
      <c r="E24" s="19"/>
      <c r="F24" s="19"/>
      <c r="G24" s="19"/>
      <c r="H24" s="19"/>
      <c r="I24" s="19"/>
    </row>
    <row r="25" spans="1:9" s="13" customFormat="1" ht="19.5">
      <c r="A25" s="25"/>
      <c r="B25" s="25"/>
      <c r="C25" s="19"/>
      <c r="D25" s="19"/>
      <c r="E25" s="19"/>
      <c r="F25" s="19"/>
      <c r="G25" s="19"/>
      <c r="H25" s="19"/>
      <c r="I25" s="19"/>
    </row>
    <row r="26" spans="1:9" s="13" customFormat="1" ht="19.5">
      <c r="A26" s="25"/>
      <c r="B26" s="25"/>
      <c r="C26" s="19"/>
      <c r="D26" s="19"/>
      <c r="E26" s="19"/>
      <c r="F26" s="19"/>
      <c r="G26" s="19"/>
      <c r="H26" s="19"/>
      <c r="I26" s="19"/>
    </row>
    <row r="27" spans="1:9" s="13" customFormat="1" ht="19.5">
      <c r="A27" s="25"/>
      <c r="B27" s="25"/>
      <c r="C27" s="19"/>
      <c r="D27" s="19"/>
      <c r="E27" s="19"/>
      <c r="F27" s="19"/>
      <c r="G27" s="19"/>
      <c r="H27" s="19"/>
      <c r="I27" s="19"/>
    </row>
    <row r="28" spans="1:9" s="13" customFormat="1" ht="19.5">
      <c r="A28" s="25"/>
      <c r="B28" s="25"/>
      <c r="C28" s="19"/>
      <c r="D28" s="19"/>
      <c r="E28" s="19"/>
      <c r="F28" s="19"/>
      <c r="G28" s="19"/>
      <c r="H28" s="19"/>
      <c r="I28" s="19"/>
    </row>
    <row r="29" spans="1:9" s="13" customFormat="1" ht="19.5">
      <c r="A29" s="25"/>
      <c r="B29" s="25"/>
      <c r="C29" s="19"/>
      <c r="D29" s="19"/>
      <c r="E29" s="19"/>
      <c r="F29" s="19"/>
      <c r="G29" s="19"/>
      <c r="H29" s="19"/>
      <c r="I29" s="19"/>
    </row>
    <row r="30" spans="1:9" s="13" customFormat="1" ht="19.5">
      <c r="A30" s="25"/>
      <c r="B30" s="25"/>
      <c r="C30" s="19"/>
      <c r="D30" s="19"/>
      <c r="E30" s="19"/>
      <c r="F30" s="19"/>
      <c r="G30" s="19"/>
      <c r="H30" s="19"/>
      <c r="I30" s="19"/>
    </row>
    <row r="31" spans="1:9" s="13" customFormat="1" ht="19.5">
      <c r="A31" s="25"/>
      <c r="B31" s="25"/>
      <c r="C31" s="19"/>
      <c r="D31" s="19"/>
      <c r="E31" s="19"/>
      <c r="F31" s="19"/>
      <c r="G31" s="19"/>
      <c r="H31" s="19"/>
      <c r="I31" s="19"/>
    </row>
    <row r="32" spans="1:9" s="13" customFormat="1" ht="19.5">
      <c r="A32" s="25"/>
      <c r="B32" s="25"/>
      <c r="C32" s="19"/>
      <c r="D32" s="19"/>
      <c r="E32" s="19"/>
      <c r="F32" s="19"/>
      <c r="G32" s="19"/>
      <c r="H32" s="19"/>
      <c r="I32" s="19"/>
    </row>
    <row r="33" spans="1:9" s="13" customFormat="1" ht="19.5">
      <c r="A33" s="25"/>
      <c r="B33" s="25"/>
      <c r="C33" s="19"/>
      <c r="D33" s="19"/>
      <c r="E33" s="19"/>
      <c r="F33" s="19"/>
      <c r="G33" s="19"/>
      <c r="H33" s="19"/>
      <c r="I33" s="19"/>
    </row>
    <row r="34" spans="1:9" s="13" customFormat="1" ht="19.5">
      <c r="A34" s="25"/>
      <c r="B34" s="25"/>
      <c r="C34" s="19"/>
      <c r="D34" s="19"/>
      <c r="E34" s="19"/>
      <c r="F34" s="19"/>
      <c r="G34" s="19"/>
      <c r="H34" s="19"/>
      <c r="I34" s="19"/>
    </row>
    <row r="35" spans="1:9" s="13" customFormat="1" ht="19.5">
      <c r="A35" s="25"/>
      <c r="B35" s="25"/>
      <c r="C35" s="19"/>
      <c r="D35" s="19"/>
      <c r="E35" s="19"/>
      <c r="F35" s="19"/>
      <c r="G35" s="19"/>
      <c r="H35" s="19"/>
      <c r="I35" s="19"/>
    </row>
    <row r="36" spans="1:9" s="13" customFormat="1" ht="19.5">
      <c r="A36" s="25"/>
      <c r="B36" s="25"/>
      <c r="C36" s="19"/>
      <c r="D36" s="19"/>
      <c r="E36" s="19"/>
      <c r="F36" s="19"/>
      <c r="G36" s="19"/>
      <c r="H36" s="19"/>
      <c r="I36" s="19"/>
    </row>
    <row r="37" spans="1:9" s="13" customFormat="1" ht="19.5">
      <c r="A37" s="25"/>
      <c r="B37" s="25"/>
      <c r="C37" s="19"/>
      <c r="D37" s="19"/>
      <c r="E37" s="19"/>
      <c r="F37" s="19"/>
      <c r="G37" s="19"/>
      <c r="H37" s="19"/>
      <c r="I37" s="19"/>
    </row>
    <row r="38" spans="1:9" s="13" customFormat="1" ht="19.5">
      <c r="A38" s="25"/>
      <c r="B38" s="25"/>
      <c r="C38" s="19"/>
      <c r="D38" s="19"/>
      <c r="E38" s="19"/>
      <c r="F38" s="19"/>
      <c r="G38" s="19"/>
      <c r="H38" s="19"/>
      <c r="I38" s="19"/>
    </row>
    <row r="39" spans="1:9" s="13" customFormat="1" ht="19.5">
      <c r="A39" s="236" t="s">
        <v>46</v>
      </c>
      <c r="B39" s="236"/>
      <c r="C39" s="236"/>
      <c r="D39" s="236"/>
      <c r="E39" s="236"/>
      <c r="F39" s="236"/>
      <c r="G39" s="236"/>
    </row>
    <row r="40" spans="1:9" s="13" customFormat="1" ht="19.5">
      <c r="A40" s="159"/>
      <c r="B40" s="159"/>
      <c r="C40" s="159"/>
      <c r="D40" s="159"/>
      <c r="E40" s="159"/>
      <c r="F40" s="159"/>
      <c r="G40" s="159"/>
    </row>
    <row r="41" spans="1:9" s="13" customFormat="1" ht="19.5">
      <c r="A41" s="14" t="s">
        <v>38</v>
      </c>
      <c r="E41" s="15"/>
      <c r="F41" s="15"/>
      <c r="G41" s="15"/>
    </row>
    <row r="42" spans="1:9" s="70" customFormat="1" ht="19.5">
      <c r="A42" s="71" t="s">
        <v>150</v>
      </c>
      <c r="E42" s="72"/>
      <c r="F42" s="72"/>
      <c r="G42" s="72"/>
    </row>
    <row r="43" spans="1:9" s="70" customFormat="1" ht="14.25" customHeight="1" thickBot="1">
      <c r="A43" s="71"/>
      <c r="E43" s="72"/>
      <c r="F43" s="72"/>
      <c r="G43" s="72"/>
    </row>
    <row r="44" spans="1:9" s="70" customFormat="1" ht="20.25" thickTop="1">
      <c r="A44" s="265" t="s">
        <v>20</v>
      </c>
      <c r="B44" s="266"/>
      <c r="C44" s="266"/>
      <c r="D44" s="267"/>
      <c r="E44" s="271" t="s">
        <v>120</v>
      </c>
      <c r="F44" s="272"/>
      <c r="G44" s="273"/>
    </row>
    <row r="45" spans="1:9" s="70" customFormat="1" ht="39">
      <c r="A45" s="268"/>
      <c r="B45" s="269"/>
      <c r="C45" s="269"/>
      <c r="D45" s="270"/>
      <c r="E45" s="90"/>
      <c r="F45" s="141" t="s">
        <v>21</v>
      </c>
      <c r="G45" s="150" t="s">
        <v>110</v>
      </c>
    </row>
    <row r="46" spans="1:9" s="70" customFormat="1" ht="19.5">
      <c r="A46" s="262" t="s">
        <v>22</v>
      </c>
      <c r="B46" s="263"/>
      <c r="C46" s="263"/>
      <c r="D46" s="264"/>
      <c r="E46" s="92"/>
      <c r="F46" s="93"/>
      <c r="G46" s="93"/>
    </row>
    <row r="47" spans="1:9" s="70" customFormat="1" ht="19.5">
      <c r="A47" s="262" t="s">
        <v>23</v>
      </c>
      <c r="B47" s="263"/>
      <c r="C47" s="263"/>
      <c r="D47" s="264"/>
      <c r="E47" s="92">
        <f>'วันที่ 2'!N108</f>
        <v>4.5471698113207548</v>
      </c>
      <c r="F47" s="92">
        <f>'วันที่ 2'!N109</f>
        <v>0.58768432523556535</v>
      </c>
      <c r="G47" s="93" t="str">
        <f>IF(E47&gt;4.5,"มากที่สุด",IF(E47&gt;3.5,"มาก",IF(E47&gt;2.5,"ปานกลาง",IF(E47&gt;1.5,"น้อย",IF(E47&lt;=1.5,"น้อยที่สุด")))))</f>
        <v>มากที่สุด</v>
      </c>
    </row>
    <row r="48" spans="1:9" s="70" customFormat="1" ht="19.5">
      <c r="A48" s="91" t="s">
        <v>123</v>
      </c>
      <c r="B48" s="91"/>
      <c r="C48" s="91"/>
      <c r="D48" s="91"/>
      <c r="E48" s="92">
        <f>'วันที่ 2'!O108</f>
        <v>4.367924528301887</v>
      </c>
      <c r="F48" s="92">
        <f>'วันที่ 2'!O109</f>
        <v>0.63733779184702566</v>
      </c>
      <c r="G48" s="93" t="str">
        <f>IF(E48&gt;4.5,"มากที่สุด",IF(E48&gt;3.5,"มาก",IF(E48&gt;2.5,"ปานกลาง",IF(E48&gt;1.5,"น้อย",IF(E48&lt;=1.5,"น้อยที่สุด")))))</f>
        <v>มาก</v>
      </c>
    </row>
    <row r="49" spans="1:9" s="70" customFormat="1" ht="19.5">
      <c r="A49" s="91" t="s">
        <v>79</v>
      </c>
      <c r="B49" s="91"/>
      <c r="C49" s="91"/>
      <c r="D49" s="91"/>
      <c r="E49" s="92">
        <f>'วันที่ 2'!P108</f>
        <v>4.2358490566037732</v>
      </c>
      <c r="F49" s="92">
        <f>'วันที่ 2'!P109</f>
        <v>0.73745878712873647</v>
      </c>
      <c r="G49" s="93" t="str">
        <f t="shared" ref="G49:G61" si="2">IF(E49&gt;4.5,"มากที่สุด",IF(E49&gt;3.5,"มาก",IF(E49&gt;2.5,"ปานกลาง",IF(E49&gt;1.5,"น้อย",IF(E49&lt;=1.5,"น้อยที่สุด")))))</f>
        <v>มาก</v>
      </c>
    </row>
    <row r="50" spans="1:9" s="70" customFormat="1" ht="19.5">
      <c r="A50" s="274" t="s">
        <v>24</v>
      </c>
      <c r="B50" s="275"/>
      <c r="C50" s="275"/>
      <c r="D50" s="276"/>
      <c r="E50" s="73">
        <f>'วันที่ 2'!P111</f>
        <v>4.3836477987421381</v>
      </c>
      <c r="F50" s="73">
        <f>'วันที่ 2'!P110</f>
        <v>0.66739043702826584</v>
      </c>
      <c r="G50" s="74" t="str">
        <f>IF(E50&gt;4.5,"มากที่สุด",IF(E50&gt;3.5,"มาก",IF(E50&gt;2.5,"ปานกลาง",IF(E50&gt;1.5,"น้อย",IF(E50&lt;=1.5,"น้อยที่สุด")))))</f>
        <v>มาก</v>
      </c>
      <c r="I50" s="75"/>
    </row>
    <row r="51" spans="1:9" s="70" customFormat="1" ht="19.5">
      <c r="A51" s="262" t="s">
        <v>25</v>
      </c>
      <c r="B51" s="263"/>
      <c r="C51" s="263"/>
      <c r="D51" s="264"/>
      <c r="E51" s="93"/>
      <c r="F51" s="93"/>
      <c r="G51" s="93"/>
    </row>
    <row r="52" spans="1:9" s="70" customFormat="1" ht="19.5">
      <c r="A52" s="91" t="s">
        <v>26</v>
      </c>
      <c r="B52" s="91"/>
      <c r="C52" s="91"/>
      <c r="D52" s="91"/>
      <c r="E52" s="92">
        <f>'วันที่ 2'!Q108</f>
        <v>4.5754716981132075</v>
      </c>
      <c r="F52" s="92">
        <f>'วันที่ 2'!Q109</f>
        <v>0.55115658837181514</v>
      </c>
      <c r="G52" s="93" t="str">
        <f t="shared" si="2"/>
        <v>มากที่สุด</v>
      </c>
    </row>
    <row r="53" spans="1:9" s="70" customFormat="1" ht="19.5">
      <c r="A53" s="262" t="s">
        <v>27</v>
      </c>
      <c r="B53" s="263"/>
      <c r="C53" s="263"/>
      <c r="D53" s="264"/>
      <c r="E53" s="92">
        <f>'วันที่ 2'!R108</f>
        <v>4.5283018867924527</v>
      </c>
      <c r="F53" s="92">
        <f>'วันที่ 2'!R109</f>
        <v>0.65038519238417147</v>
      </c>
      <c r="G53" s="93" t="str">
        <f>IF(E53&gt;4.5,"มากที่สุด",IF(E53&gt;3.5,"มาก",IF(E53&gt;2.5,"ปานกลาง",IF(E53&gt;1.5,"น้อย",IF(E53&lt;=1.5,"น้อยที่สุด")))))</f>
        <v>มากที่สุด</v>
      </c>
    </row>
    <row r="54" spans="1:9" s="70" customFormat="1" ht="19.5">
      <c r="A54" s="277" t="s">
        <v>66</v>
      </c>
      <c r="B54" s="278"/>
      <c r="C54" s="278"/>
      <c r="D54" s="279"/>
      <c r="E54" s="76">
        <f>'วันที่ 2'!R111</f>
        <v>4.5518867924528301</v>
      </c>
      <c r="F54" s="76">
        <f>'วันที่ 2'!R110</f>
        <v>0.60185040607606743</v>
      </c>
      <c r="G54" s="77" t="str">
        <f t="shared" si="2"/>
        <v>มากที่สุด</v>
      </c>
    </row>
    <row r="55" spans="1:9" s="70" customFormat="1" ht="19.5">
      <c r="A55" s="262" t="s">
        <v>28</v>
      </c>
      <c r="B55" s="263"/>
      <c r="C55" s="263"/>
      <c r="D55" s="264"/>
      <c r="E55" s="92"/>
      <c r="F55" s="92"/>
      <c r="G55" s="93"/>
    </row>
    <row r="56" spans="1:9" s="70" customFormat="1" ht="19.5">
      <c r="A56" s="262" t="s">
        <v>29</v>
      </c>
      <c r="B56" s="263"/>
      <c r="C56" s="263"/>
      <c r="D56" s="264"/>
      <c r="E56" s="92">
        <f>'วันที่ 2'!S108</f>
        <v>4.0377358490566042</v>
      </c>
      <c r="F56" s="92">
        <f>'วันที่ 2'!S109</f>
        <v>0.92504340492126058</v>
      </c>
      <c r="G56" s="93" t="str">
        <f t="shared" si="2"/>
        <v>มาก</v>
      </c>
    </row>
    <row r="57" spans="1:9" s="70" customFormat="1" ht="19.5">
      <c r="A57" s="262" t="s">
        <v>30</v>
      </c>
      <c r="B57" s="263"/>
      <c r="C57" s="263"/>
      <c r="D57" s="264"/>
      <c r="E57" s="92">
        <f>'วันที่ 2'!T108</f>
        <v>2.9433962264150941</v>
      </c>
      <c r="F57" s="92">
        <f>'วันที่ 2'!T109</f>
        <v>1.2331159809449455</v>
      </c>
      <c r="G57" s="93" t="str">
        <f t="shared" si="2"/>
        <v>ปานกลาง</v>
      </c>
    </row>
    <row r="58" spans="1:9" s="70" customFormat="1" ht="19.5">
      <c r="A58" s="91" t="s">
        <v>31</v>
      </c>
      <c r="B58" s="91"/>
      <c r="C58" s="91"/>
      <c r="D58" s="91"/>
      <c r="E58" s="92">
        <f>'วันที่ 2'!U108</f>
        <v>4.0188679245283021</v>
      </c>
      <c r="F58" s="92">
        <f>'วันที่ 2'!U109</f>
        <v>0.88351173841310482</v>
      </c>
      <c r="G58" s="93" t="str">
        <f t="shared" si="2"/>
        <v>มาก</v>
      </c>
    </row>
    <row r="59" spans="1:9" s="70" customFormat="1" ht="19.5">
      <c r="A59" s="262" t="s">
        <v>32</v>
      </c>
      <c r="B59" s="263"/>
      <c r="C59" s="263"/>
      <c r="D59" s="264"/>
      <c r="E59" s="92">
        <f>'วันที่ 2'!V108</f>
        <v>4.1698113207547172</v>
      </c>
      <c r="F59" s="92">
        <f>'วันที่ 2'!V109</f>
        <v>0.66864038470697906</v>
      </c>
      <c r="G59" s="93" t="str">
        <f t="shared" si="2"/>
        <v>มาก</v>
      </c>
    </row>
    <row r="60" spans="1:9" s="70" customFormat="1" ht="19.5">
      <c r="A60" s="262" t="s">
        <v>33</v>
      </c>
      <c r="B60" s="263"/>
      <c r="C60" s="263"/>
      <c r="D60" s="264"/>
      <c r="E60" s="92">
        <f>'วันที่ 2'!W108</f>
        <v>4.3301886792452828</v>
      </c>
      <c r="F60" s="92">
        <f>'วันที่ 2'!W109</f>
        <v>0.65787099782205227</v>
      </c>
      <c r="G60" s="93" t="str">
        <f t="shared" si="2"/>
        <v>มาก</v>
      </c>
    </row>
    <row r="61" spans="1:9" s="70" customFormat="1" ht="19.5">
      <c r="A61" s="277" t="s">
        <v>67</v>
      </c>
      <c r="B61" s="278"/>
      <c r="C61" s="278"/>
      <c r="D61" s="279"/>
      <c r="E61" s="76">
        <f>'วันที่ 2'!W111</f>
        <v>3.9</v>
      </c>
      <c r="F61" s="76">
        <f>'วันที่ 2'!W110</f>
        <v>1.0212302155337416</v>
      </c>
      <c r="G61" s="78" t="str">
        <f t="shared" si="2"/>
        <v>มาก</v>
      </c>
    </row>
    <row r="62" spans="1:9" s="70" customFormat="1" ht="19.5">
      <c r="A62" s="262" t="s">
        <v>151</v>
      </c>
      <c r="B62" s="263"/>
      <c r="C62" s="263"/>
      <c r="D62" s="264"/>
      <c r="E62" s="76"/>
      <c r="F62" s="76"/>
      <c r="G62" s="78"/>
    </row>
    <row r="63" spans="1:9" s="70" customFormat="1" ht="36.75" customHeight="1">
      <c r="A63" s="282" t="s">
        <v>152</v>
      </c>
      <c r="B63" s="283"/>
      <c r="C63" s="283"/>
      <c r="D63" s="284"/>
      <c r="E63" s="102">
        <f>'วันที่ 2'!AS108</f>
        <v>4.0377358490566042</v>
      </c>
      <c r="F63" s="102">
        <f>'วันที่ 2'!AS109</f>
        <v>0.64622756277729387</v>
      </c>
      <c r="G63" s="103" t="str">
        <f t="shared" ref="G63:G67" si="3">IF(E63&gt;4.5,"มากที่สุด",IF(E63&gt;3.5,"มาก",IF(E63&gt;2.5,"ปานกลาง",IF(E63&gt;1.5,"น้อย",IF(E63&lt;=1.5,"น้อยที่สุด")))))</f>
        <v>มาก</v>
      </c>
    </row>
    <row r="64" spans="1:9" s="70" customFormat="1" ht="39.75" customHeight="1">
      <c r="A64" s="251" t="s">
        <v>155</v>
      </c>
      <c r="B64" s="251"/>
      <c r="C64" s="251"/>
      <c r="D64" s="251"/>
      <c r="E64" s="102">
        <f>'วันที่ 2'!AT108</f>
        <v>3.9245283018867925</v>
      </c>
      <c r="F64" s="102">
        <f>'วันที่ 2'!AT109</f>
        <v>0.77702868988581142</v>
      </c>
      <c r="G64" s="103" t="str">
        <f t="shared" si="3"/>
        <v>มาก</v>
      </c>
    </row>
    <row r="65" spans="1:7" s="70" customFormat="1" ht="38.25" customHeight="1">
      <c r="A65" s="251" t="s">
        <v>153</v>
      </c>
      <c r="B65" s="251"/>
      <c r="C65" s="251"/>
      <c r="D65" s="251"/>
      <c r="E65" s="102">
        <f>'วันที่ 2'!AU108</f>
        <v>4.0566037735849054</v>
      </c>
      <c r="F65" s="102">
        <f>'วันที่ 2'!AU109</f>
        <v>0.65943971426319958</v>
      </c>
      <c r="G65" s="103" t="str">
        <f t="shared" si="3"/>
        <v>มาก</v>
      </c>
    </row>
    <row r="66" spans="1:7" s="70" customFormat="1" ht="40.5" customHeight="1">
      <c r="A66" s="251" t="s">
        <v>154</v>
      </c>
      <c r="B66" s="251"/>
      <c r="C66" s="251"/>
      <c r="D66" s="251"/>
      <c r="E66" s="102">
        <f>'วันที่ 2'!AV108</f>
        <v>4.1037735849056602</v>
      </c>
      <c r="F66" s="102">
        <f>'วันที่ 2'!AV109</f>
        <v>0.67512602397476762</v>
      </c>
      <c r="G66" s="103" t="str">
        <f t="shared" si="3"/>
        <v>มาก</v>
      </c>
    </row>
    <row r="67" spans="1:7" s="70" customFormat="1" ht="19.5">
      <c r="A67" s="277" t="s">
        <v>201</v>
      </c>
      <c r="B67" s="278"/>
      <c r="C67" s="278"/>
      <c r="D67" s="279"/>
      <c r="E67" s="65">
        <v>4.03</v>
      </c>
      <c r="F67" s="184">
        <v>0.69</v>
      </c>
      <c r="G67" s="185" t="str">
        <f t="shared" si="3"/>
        <v>มาก</v>
      </c>
    </row>
    <row r="68" spans="1:7" s="70" customFormat="1" ht="19.5">
      <c r="A68" s="262" t="s">
        <v>34</v>
      </c>
      <c r="B68" s="263"/>
      <c r="C68" s="263"/>
      <c r="D68" s="264"/>
      <c r="E68" s="182"/>
      <c r="F68" s="182"/>
      <c r="G68" s="183"/>
    </row>
    <row r="69" spans="1:7" s="70" customFormat="1" ht="19.5">
      <c r="A69" s="91" t="s">
        <v>35</v>
      </c>
      <c r="B69" s="91"/>
      <c r="C69" s="91"/>
      <c r="D69" s="91"/>
      <c r="E69" s="94">
        <f>'วันที่ 2'!AW108</f>
        <v>2.6981132075471699</v>
      </c>
      <c r="F69" s="94">
        <f>'วันที่ 2'!AW109</f>
        <v>1.1395054175324504</v>
      </c>
      <c r="G69" s="93" t="str">
        <f t="shared" ref="G69:G73" si="4">IF(E69&gt;4.5,"มากที่สุด",IF(E69&gt;3.5,"มาก",IF(E69&gt;2.5,"ปานกลาง",IF(E69&gt;1.5,"น้อย",IF(E69&lt;=1.5,"น้อยที่สุด")))))</f>
        <v>ปานกลาง</v>
      </c>
    </row>
    <row r="70" spans="1:7" s="70" customFormat="1" ht="21" customHeight="1">
      <c r="A70" s="280" t="s">
        <v>80</v>
      </c>
      <c r="B70" s="281"/>
      <c r="C70" s="281"/>
      <c r="D70" s="281"/>
      <c r="E70" s="95">
        <f>'วันที่ 2'!AX108</f>
        <v>3.5849056603773586</v>
      </c>
      <c r="F70" s="95">
        <f>'วันที่ 2'!AX109</f>
        <v>0.94483986578025703</v>
      </c>
      <c r="G70" s="96" t="str">
        <f t="shared" si="4"/>
        <v>มาก</v>
      </c>
    </row>
    <row r="71" spans="1:7" s="70" customFormat="1" ht="19.5">
      <c r="A71" s="91" t="s">
        <v>36</v>
      </c>
      <c r="B71" s="91"/>
      <c r="C71" s="91"/>
      <c r="D71" s="91"/>
      <c r="E71" s="94">
        <f>'วันที่ 2'!AY108</f>
        <v>3.5566037735849059</v>
      </c>
      <c r="F71" s="94">
        <f>'วันที่ 2'!AY109</f>
        <v>1.042708822792098</v>
      </c>
      <c r="G71" s="93" t="str">
        <f t="shared" si="4"/>
        <v>มาก</v>
      </c>
    </row>
    <row r="72" spans="1:7" s="70" customFormat="1" ht="19.5">
      <c r="A72" s="277" t="s">
        <v>68</v>
      </c>
      <c r="B72" s="278"/>
      <c r="C72" s="278"/>
      <c r="D72" s="279"/>
      <c r="E72" s="76">
        <f>'วันที่ 2'!AY111</f>
        <v>3.2798742138364778</v>
      </c>
      <c r="F72" s="76">
        <f>'วันที่ 2'!AY110</f>
        <v>1.1206284781410265</v>
      </c>
      <c r="G72" s="78" t="str">
        <f t="shared" si="4"/>
        <v>ปานกลาง</v>
      </c>
    </row>
    <row r="73" spans="1:7" s="70" customFormat="1" ht="20.25" thickBot="1">
      <c r="A73" s="285" t="s">
        <v>37</v>
      </c>
      <c r="B73" s="286"/>
      <c r="C73" s="286"/>
      <c r="D73" s="287"/>
      <c r="E73" s="79">
        <v>3.98</v>
      </c>
      <c r="F73" s="79">
        <v>0.99</v>
      </c>
      <c r="G73" s="80" t="str">
        <f t="shared" si="4"/>
        <v>มาก</v>
      </c>
    </row>
    <row r="74" spans="1:7" s="66" customFormat="1" ht="20.25" thickTop="1">
      <c r="A74" s="67"/>
      <c r="B74" s="67"/>
      <c r="C74" s="67"/>
      <c r="D74" s="67"/>
      <c r="E74" s="68"/>
      <c r="F74" s="68"/>
      <c r="G74" s="67"/>
    </row>
    <row r="75" spans="1:7" s="13" customFormat="1" ht="19.5">
      <c r="A75" s="236" t="s">
        <v>113</v>
      </c>
      <c r="B75" s="236"/>
      <c r="C75" s="236"/>
      <c r="D75" s="236"/>
      <c r="E75" s="236"/>
      <c r="F75" s="236"/>
      <c r="G75" s="236"/>
    </row>
    <row r="76" spans="1:7" s="13" customFormat="1" ht="19.5">
      <c r="A76" s="23"/>
      <c r="B76" s="23"/>
      <c r="C76" s="23"/>
      <c r="D76" s="23"/>
      <c r="E76" s="24"/>
      <c r="F76" s="24"/>
      <c r="G76" s="23"/>
    </row>
    <row r="77" spans="1:7" s="40" customFormat="1" ht="21">
      <c r="A77" s="151"/>
      <c r="B77" s="289" t="s">
        <v>156</v>
      </c>
      <c r="C77" s="289"/>
      <c r="D77" s="289"/>
      <c r="E77" s="289"/>
      <c r="F77" s="289"/>
      <c r="G77" s="289"/>
    </row>
    <row r="78" spans="1:7" s="40" customFormat="1" ht="21">
      <c r="A78" s="235" t="s">
        <v>124</v>
      </c>
      <c r="B78" s="288"/>
      <c r="C78" s="288"/>
      <c r="D78" s="288"/>
      <c r="E78" s="288"/>
      <c r="F78" s="288"/>
      <c r="G78" s="288"/>
    </row>
    <row r="79" spans="1:7" s="40" customFormat="1" ht="21">
      <c r="A79" s="235" t="s">
        <v>202</v>
      </c>
      <c r="B79" s="288"/>
      <c r="C79" s="288"/>
      <c r="D79" s="288"/>
      <c r="E79" s="288"/>
      <c r="F79" s="288"/>
      <c r="G79" s="288"/>
    </row>
    <row r="80" spans="1:7" s="40" customFormat="1" ht="21">
      <c r="A80" s="148"/>
      <c r="B80" s="235" t="s">
        <v>125</v>
      </c>
      <c r="C80" s="235"/>
      <c r="D80" s="235"/>
      <c r="E80" s="235"/>
      <c r="F80" s="235"/>
      <c r="G80" s="235"/>
    </row>
    <row r="81" spans="1:7" s="40" customFormat="1" ht="21">
      <c r="A81" s="235" t="s">
        <v>126</v>
      </c>
      <c r="B81" s="288"/>
      <c r="C81" s="288"/>
      <c r="D81" s="288"/>
      <c r="E81" s="288"/>
      <c r="F81" s="288"/>
      <c r="G81" s="288"/>
    </row>
    <row r="82" spans="1:7" s="40" customFormat="1" ht="21">
      <c r="A82" s="235" t="s">
        <v>127</v>
      </c>
      <c r="B82" s="288"/>
      <c r="C82" s="288"/>
      <c r="D82" s="288"/>
      <c r="E82" s="288"/>
      <c r="F82" s="288"/>
      <c r="G82" s="288"/>
    </row>
    <row r="83" spans="1:7" s="40" customFormat="1" ht="21">
      <c r="A83" s="233" t="s">
        <v>128</v>
      </c>
      <c r="B83" s="233"/>
      <c r="C83" s="233"/>
      <c r="D83" s="233"/>
      <c r="E83" s="233"/>
      <c r="F83" s="233"/>
      <c r="G83" s="233"/>
    </row>
    <row r="84" spans="1:7" s="46" customFormat="1" ht="21">
      <c r="A84" s="46" t="s">
        <v>129</v>
      </c>
    </row>
  </sheetData>
  <mergeCells count="40">
    <mergeCell ref="A73:D73"/>
    <mergeCell ref="A72:D72"/>
    <mergeCell ref="A82:G82"/>
    <mergeCell ref="A83:G83"/>
    <mergeCell ref="A75:G75"/>
    <mergeCell ref="B77:G77"/>
    <mergeCell ref="A78:G78"/>
    <mergeCell ref="A79:G79"/>
    <mergeCell ref="B80:G80"/>
    <mergeCell ref="A81:G81"/>
    <mergeCell ref="A53:D53"/>
    <mergeCell ref="A54:D54"/>
    <mergeCell ref="A55:D55"/>
    <mergeCell ref="A56:D56"/>
    <mergeCell ref="A57:D57"/>
    <mergeCell ref="A59:D59"/>
    <mergeCell ref="A60:D60"/>
    <mergeCell ref="A61:D61"/>
    <mergeCell ref="A68:D68"/>
    <mergeCell ref="A70:D70"/>
    <mergeCell ref="A62:D62"/>
    <mergeCell ref="A63:D63"/>
    <mergeCell ref="A64:D64"/>
    <mergeCell ref="A65:D65"/>
    <mergeCell ref="A66:D66"/>
    <mergeCell ref="A67:D67"/>
    <mergeCell ref="A51:D51"/>
    <mergeCell ref="A16:D16"/>
    <mergeCell ref="A39:G39"/>
    <mergeCell ref="A44:D45"/>
    <mergeCell ref="E44:G44"/>
    <mergeCell ref="A46:D46"/>
    <mergeCell ref="A47:D47"/>
    <mergeCell ref="A50:D50"/>
    <mergeCell ref="A11:D11"/>
    <mergeCell ref="A1:G1"/>
    <mergeCell ref="A6:D7"/>
    <mergeCell ref="E6:G6"/>
    <mergeCell ref="A9:D9"/>
    <mergeCell ref="A10:D10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4</xdr:col>
                <xdr:colOff>257175</xdr:colOff>
                <xdr:row>44</xdr:row>
                <xdr:rowOff>66675</xdr:rowOff>
              </from>
              <to>
                <xdr:col>4</xdr:col>
                <xdr:colOff>390525</xdr:colOff>
                <xdr:row>44</xdr:row>
                <xdr:rowOff>247650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autoPict="0" r:id="rId5">
            <anchor moveWithCells="1" sizeWithCells="1">
              <from>
                <xdr:col>4</xdr:col>
                <xdr:colOff>180975</xdr:colOff>
                <xdr:row>6</xdr:row>
                <xdr:rowOff>57150</xdr:rowOff>
              </from>
              <to>
                <xdr:col>4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16386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0" zoomScaleNormal="110" workbookViewId="0">
      <selection activeCell="C9" sqref="C9"/>
    </sheetView>
  </sheetViews>
  <sheetFormatPr defaultRowHeight="21"/>
  <cols>
    <col min="1" max="1" width="5.85546875" style="40" customWidth="1"/>
    <col min="2" max="2" width="5.5703125" style="40" customWidth="1"/>
    <col min="3" max="3" width="62.140625" style="40" customWidth="1"/>
    <col min="4" max="4" width="7.42578125" style="40" customWidth="1"/>
    <col min="5" max="256" width="9.140625" style="40"/>
    <col min="257" max="257" width="5.85546875" style="40" customWidth="1"/>
    <col min="258" max="258" width="5.5703125" style="40" customWidth="1"/>
    <col min="259" max="259" width="69.28515625" style="40" customWidth="1"/>
    <col min="260" max="260" width="7.42578125" style="40" customWidth="1"/>
    <col min="261" max="512" width="9.140625" style="40"/>
    <col min="513" max="513" width="5.85546875" style="40" customWidth="1"/>
    <col min="514" max="514" width="5.5703125" style="40" customWidth="1"/>
    <col min="515" max="515" width="69.28515625" style="40" customWidth="1"/>
    <col min="516" max="516" width="7.42578125" style="40" customWidth="1"/>
    <col min="517" max="768" width="9.140625" style="40"/>
    <col min="769" max="769" width="5.85546875" style="40" customWidth="1"/>
    <col min="770" max="770" width="5.5703125" style="40" customWidth="1"/>
    <col min="771" max="771" width="69.28515625" style="40" customWidth="1"/>
    <col min="772" max="772" width="7.42578125" style="40" customWidth="1"/>
    <col min="773" max="1024" width="9.140625" style="40"/>
    <col min="1025" max="1025" width="5.85546875" style="40" customWidth="1"/>
    <col min="1026" max="1026" width="5.5703125" style="40" customWidth="1"/>
    <col min="1027" max="1027" width="69.28515625" style="40" customWidth="1"/>
    <col min="1028" max="1028" width="7.42578125" style="40" customWidth="1"/>
    <col min="1029" max="1280" width="9.140625" style="40"/>
    <col min="1281" max="1281" width="5.85546875" style="40" customWidth="1"/>
    <col min="1282" max="1282" width="5.5703125" style="40" customWidth="1"/>
    <col min="1283" max="1283" width="69.28515625" style="40" customWidth="1"/>
    <col min="1284" max="1284" width="7.42578125" style="40" customWidth="1"/>
    <col min="1285" max="1536" width="9.140625" style="40"/>
    <col min="1537" max="1537" width="5.85546875" style="40" customWidth="1"/>
    <col min="1538" max="1538" width="5.5703125" style="40" customWidth="1"/>
    <col min="1539" max="1539" width="69.28515625" style="40" customWidth="1"/>
    <col min="1540" max="1540" width="7.42578125" style="40" customWidth="1"/>
    <col min="1541" max="1792" width="9.140625" style="40"/>
    <col min="1793" max="1793" width="5.85546875" style="40" customWidth="1"/>
    <col min="1794" max="1794" width="5.5703125" style="40" customWidth="1"/>
    <col min="1795" max="1795" width="69.28515625" style="40" customWidth="1"/>
    <col min="1796" max="1796" width="7.42578125" style="40" customWidth="1"/>
    <col min="1797" max="2048" width="9.140625" style="40"/>
    <col min="2049" max="2049" width="5.85546875" style="40" customWidth="1"/>
    <col min="2050" max="2050" width="5.5703125" style="40" customWidth="1"/>
    <col min="2051" max="2051" width="69.28515625" style="40" customWidth="1"/>
    <col min="2052" max="2052" width="7.42578125" style="40" customWidth="1"/>
    <col min="2053" max="2304" width="9.140625" style="40"/>
    <col min="2305" max="2305" width="5.85546875" style="40" customWidth="1"/>
    <col min="2306" max="2306" width="5.5703125" style="40" customWidth="1"/>
    <col min="2307" max="2307" width="69.28515625" style="40" customWidth="1"/>
    <col min="2308" max="2308" width="7.42578125" style="40" customWidth="1"/>
    <col min="2309" max="2560" width="9.140625" style="40"/>
    <col min="2561" max="2561" width="5.85546875" style="40" customWidth="1"/>
    <col min="2562" max="2562" width="5.5703125" style="40" customWidth="1"/>
    <col min="2563" max="2563" width="69.28515625" style="40" customWidth="1"/>
    <col min="2564" max="2564" width="7.42578125" style="40" customWidth="1"/>
    <col min="2565" max="2816" width="9.140625" style="40"/>
    <col min="2817" max="2817" width="5.85546875" style="40" customWidth="1"/>
    <col min="2818" max="2818" width="5.5703125" style="40" customWidth="1"/>
    <col min="2819" max="2819" width="69.28515625" style="40" customWidth="1"/>
    <col min="2820" max="2820" width="7.42578125" style="40" customWidth="1"/>
    <col min="2821" max="3072" width="9.140625" style="40"/>
    <col min="3073" max="3073" width="5.85546875" style="40" customWidth="1"/>
    <col min="3074" max="3074" width="5.5703125" style="40" customWidth="1"/>
    <col min="3075" max="3075" width="69.28515625" style="40" customWidth="1"/>
    <col min="3076" max="3076" width="7.42578125" style="40" customWidth="1"/>
    <col min="3077" max="3328" width="9.140625" style="40"/>
    <col min="3329" max="3329" width="5.85546875" style="40" customWidth="1"/>
    <col min="3330" max="3330" width="5.5703125" style="40" customWidth="1"/>
    <col min="3331" max="3331" width="69.28515625" style="40" customWidth="1"/>
    <col min="3332" max="3332" width="7.42578125" style="40" customWidth="1"/>
    <col min="3333" max="3584" width="9.140625" style="40"/>
    <col min="3585" max="3585" width="5.85546875" style="40" customWidth="1"/>
    <col min="3586" max="3586" width="5.5703125" style="40" customWidth="1"/>
    <col min="3587" max="3587" width="69.28515625" style="40" customWidth="1"/>
    <col min="3588" max="3588" width="7.42578125" style="40" customWidth="1"/>
    <col min="3589" max="3840" width="9.140625" style="40"/>
    <col min="3841" max="3841" width="5.85546875" style="40" customWidth="1"/>
    <col min="3842" max="3842" width="5.5703125" style="40" customWidth="1"/>
    <col min="3843" max="3843" width="69.28515625" style="40" customWidth="1"/>
    <col min="3844" max="3844" width="7.42578125" style="40" customWidth="1"/>
    <col min="3845" max="4096" width="9.140625" style="40"/>
    <col min="4097" max="4097" width="5.85546875" style="40" customWidth="1"/>
    <col min="4098" max="4098" width="5.5703125" style="40" customWidth="1"/>
    <col min="4099" max="4099" width="69.28515625" style="40" customWidth="1"/>
    <col min="4100" max="4100" width="7.42578125" style="40" customWidth="1"/>
    <col min="4101" max="4352" width="9.140625" style="40"/>
    <col min="4353" max="4353" width="5.85546875" style="40" customWidth="1"/>
    <col min="4354" max="4354" width="5.5703125" style="40" customWidth="1"/>
    <col min="4355" max="4355" width="69.28515625" style="40" customWidth="1"/>
    <col min="4356" max="4356" width="7.42578125" style="40" customWidth="1"/>
    <col min="4357" max="4608" width="9.140625" style="40"/>
    <col min="4609" max="4609" width="5.85546875" style="40" customWidth="1"/>
    <col min="4610" max="4610" width="5.5703125" style="40" customWidth="1"/>
    <col min="4611" max="4611" width="69.28515625" style="40" customWidth="1"/>
    <col min="4612" max="4612" width="7.42578125" style="40" customWidth="1"/>
    <col min="4613" max="4864" width="9.140625" style="40"/>
    <col min="4865" max="4865" width="5.85546875" style="40" customWidth="1"/>
    <col min="4866" max="4866" width="5.5703125" style="40" customWidth="1"/>
    <col min="4867" max="4867" width="69.28515625" style="40" customWidth="1"/>
    <col min="4868" max="4868" width="7.42578125" style="40" customWidth="1"/>
    <col min="4869" max="5120" width="9.140625" style="40"/>
    <col min="5121" max="5121" width="5.85546875" style="40" customWidth="1"/>
    <col min="5122" max="5122" width="5.5703125" style="40" customWidth="1"/>
    <col min="5123" max="5123" width="69.28515625" style="40" customWidth="1"/>
    <col min="5124" max="5124" width="7.42578125" style="40" customWidth="1"/>
    <col min="5125" max="5376" width="9.140625" style="40"/>
    <col min="5377" max="5377" width="5.85546875" style="40" customWidth="1"/>
    <col min="5378" max="5378" width="5.5703125" style="40" customWidth="1"/>
    <col min="5379" max="5379" width="69.28515625" style="40" customWidth="1"/>
    <col min="5380" max="5380" width="7.42578125" style="40" customWidth="1"/>
    <col min="5381" max="5632" width="9.140625" style="40"/>
    <col min="5633" max="5633" width="5.85546875" style="40" customWidth="1"/>
    <col min="5634" max="5634" width="5.5703125" style="40" customWidth="1"/>
    <col min="5635" max="5635" width="69.28515625" style="40" customWidth="1"/>
    <col min="5636" max="5636" width="7.42578125" style="40" customWidth="1"/>
    <col min="5637" max="5888" width="9.140625" style="40"/>
    <col min="5889" max="5889" width="5.85546875" style="40" customWidth="1"/>
    <col min="5890" max="5890" width="5.5703125" style="40" customWidth="1"/>
    <col min="5891" max="5891" width="69.28515625" style="40" customWidth="1"/>
    <col min="5892" max="5892" width="7.42578125" style="40" customWidth="1"/>
    <col min="5893" max="6144" width="9.140625" style="40"/>
    <col min="6145" max="6145" width="5.85546875" style="40" customWidth="1"/>
    <col min="6146" max="6146" width="5.5703125" style="40" customWidth="1"/>
    <col min="6147" max="6147" width="69.28515625" style="40" customWidth="1"/>
    <col min="6148" max="6148" width="7.42578125" style="40" customWidth="1"/>
    <col min="6149" max="6400" width="9.140625" style="40"/>
    <col min="6401" max="6401" width="5.85546875" style="40" customWidth="1"/>
    <col min="6402" max="6402" width="5.5703125" style="40" customWidth="1"/>
    <col min="6403" max="6403" width="69.28515625" style="40" customWidth="1"/>
    <col min="6404" max="6404" width="7.42578125" style="40" customWidth="1"/>
    <col min="6405" max="6656" width="9.140625" style="40"/>
    <col min="6657" max="6657" width="5.85546875" style="40" customWidth="1"/>
    <col min="6658" max="6658" width="5.5703125" style="40" customWidth="1"/>
    <col min="6659" max="6659" width="69.28515625" style="40" customWidth="1"/>
    <col min="6660" max="6660" width="7.42578125" style="40" customWidth="1"/>
    <col min="6661" max="6912" width="9.140625" style="40"/>
    <col min="6913" max="6913" width="5.85546875" style="40" customWidth="1"/>
    <col min="6914" max="6914" width="5.5703125" style="40" customWidth="1"/>
    <col min="6915" max="6915" width="69.28515625" style="40" customWidth="1"/>
    <col min="6916" max="6916" width="7.42578125" style="40" customWidth="1"/>
    <col min="6917" max="7168" width="9.140625" style="40"/>
    <col min="7169" max="7169" width="5.85546875" style="40" customWidth="1"/>
    <col min="7170" max="7170" width="5.5703125" style="40" customWidth="1"/>
    <col min="7171" max="7171" width="69.28515625" style="40" customWidth="1"/>
    <col min="7172" max="7172" width="7.42578125" style="40" customWidth="1"/>
    <col min="7173" max="7424" width="9.140625" style="40"/>
    <col min="7425" max="7425" width="5.85546875" style="40" customWidth="1"/>
    <col min="7426" max="7426" width="5.5703125" style="40" customWidth="1"/>
    <col min="7427" max="7427" width="69.28515625" style="40" customWidth="1"/>
    <col min="7428" max="7428" width="7.42578125" style="40" customWidth="1"/>
    <col min="7429" max="7680" width="9.140625" style="40"/>
    <col min="7681" max="7681" width="5.85546875" style="40" customWidth="1"/>
    <col min="7682" max="7682" width="5.5703125" style="40" customWidth="1"/>
    <col min="7683" max="7683" width="69.28515625" style="40" customWidth="1"/>
    <col min="7684" max="7684" width="7.42578125" style="40" customWidth="1"/>
    <col min="7685" max="7936" width="9.140625" style="40"/>
    <col min="7937" max="7937" width="5.85546875" style="40" customWidth="1"/>
    <col min="7938" max="7938" width="5.5703125" style="40" customWidth="1"/>
    <col min="7939" max="7939" width="69.28515625" style="40" customWidth="1"/>
    <col min="7940" max="7940" width="7.42578125" style="40" customWidth="1"/>
    <col min="7941" max="8192" width="9.140625" style="40"/>
    <col min="8193" max="8193" width="5.85546875" style="40" customWidth="1"/>
    <col min="8194" max="8194" width="5.5703125" style="40" customWidth="1"/>
    <col min="8195" max="8195" width="69.28515625" style="40" customWidth="1"/>
    <col min="8196" max="8196" width="7.42578125" style="40" customWidth="1"/>
    <col min="8197" max="8448" width="9.140625" style="40"/>
    <col min="8449" max="8449" width="5.85546875" style="40" customWidth="1"/>
    <col min="8450" max="8450" width="5.5703125" style="40" customWidth="1"/>
    <col min="8451" max="8451" width="69.28515625" style="40" customWidth="1"/>
    <col min="8452" max="8452" width="7.42578125" style="40" customWidth="1"/>
    <col min="8453" max="8704" width="9.140625" style="40"/>
    <col min="8705" max="8705" width="5.85546875" style="40" customWidth="1"/>
    <col min="8706" max="8706" width="5.5703125" style="40" customWidth="1"/>
    <col min="8707" max="8707" width="69.28515625" style="40" customWidth="1"/>
    <col min="8708" max="8708" width="7.42578125" style="40" customWidth="1"/>
    <col min="8709" max="8960" width="9.140625" style="40"/>
    <col min="8961" max="8961" width="5.85546875" style="40" customWidth="1"/>
    <col min="8962" max="8962" width="5.5703125" style="40" customWidth="1"/>
    <col min="8963" max="8963" width="69.28515625" style="40" customWidth="1"/>
    <col min="8964" max="8964" width="7.42578125" style="40" customWidth="1"/>
    <col min="8965" max="9216" width="9.140625" style="40"/>
    <col min="9217" max="9217" width="5.85546875" style="40" customWidth="1"/>
    <col min="9218" max="9218" width="5.5703125" style="40" customWidth="1"/>
    <col min="9219" max="9219" width="69.28515625" style="40" customWidth="1"/>
    <col min="9220" max="9220" width="7.42578125" style="40" customWidth="1"/>
    <col min="9221" max="9472" width="9.140625" style="40"/>
    <col min="9473" max="9473" width="5.85546875" style="40" customWidth="1"/>
    <col min="9474" max="9474" width="5.5703125" style="40" customWidth="1"/>
    <col min="9475" max="9475" width="69.28515625" style="40" customWidth="1"/>
    <col min="9476" max="9476" width="7.42578125" style="40" customWidth="1"/>
    <col min="9477" max="9728" width="9.140625" style="40"/>
    <col min="9729" max="9729" width="5.85546875" style="40" customWidth="1"/>
    <col min="9730" max="9730" width="5.5703125" style="40" customWidth="1"/>
    <col min="9731" max="9731" width="69.28515625" style="40" customWidth="1"/>
    <col min="9732" max="9732" width="7.42578125" style="40" customWidth="1"/>
    <col min="9733" max="9984" width="9.140625" style="40"/>
    <col min="9985" max="9985" width="5.85546875" style="40" customWidth="1"/>
    <col min="9986" max="9986" width="5.5703125" style="40" customWidth="1"/>
    <col min="9987" max="9987" width="69.28515625" style="40" customWidth="1"/>
    <col min="9988" max="9988" width="7.42578125" style="40" customWidth="1"/>
    <col min="9989" max="10240" width="9.140625" style="40"/>
    <col min="10241" max="10241" width="5.85546875" style="40" customWidth="1"/>
    <col min="10242" max="10242" width="5.5703125" style="40" customWidth="1"/>
    <col min="10243" max="10243" width="69.28515625" style="40" customWidth="1"/>
    <col min="10244" max="10244" width="7.42578125" style="40" customWidth="1"/>
    <col min="10245" max="10496" width="9.140625" style="40"/>
    <col min="10497" max="10497" width="5.85546875" style="40" customWidth="1"/>
    <col min="10498" max="10498" width="5.5703125" style="40" customWidth="1"/>
    <col min="10499" max="10499" width="69.28515625" style="40" customWidth="1"/>
    <col min="10500" max="10500" width="7.42578125" style="40" customWidth="1"/>
    <col min="10501" max="10752" width="9.140625" style="40"/>
    <col min="10753" max="10753" width="5.85546875" style="40" customWidth="1"/>
    <col min="10754" max="10754" width="5.5703125" style="40" customWidth="1"/>
    <col min="10755" max="10755" width="69.28515625" style="40" customWidth="1"/>
    <col min="10756" max="10756" width="7.42578125" style="40" customWidth="1"/>
    <col min="10757" max="11008" width="9.140625" style="40"/>
    <col min="11009" max="11009" width="5.85546875" style="40" customWidth="1"/>
    <col min="11010" max="11010" width="5.5703125" style="40" customWidth="1"/>
    <col min="11011" max="11011" width="69.28515625" style="40" customWidth="1"/>
    <col min="11012" max="11012" width="7.42578125" style="40" customWidth="1"/>
    <col min="11013" max="11264" width="9.140625" style="40"/>
    <col min="11265" max="11265" width="5.85546875" style="40" customWidth="1"/>
    <col min="11266" max="11266" width="5.5703125" style="40" customWidth="1"/>
    <col min="11267" max="11267" width="69.28515625" style="40" customWidth="1"/>
    <col min="11268" max="11268" width="7.42578125" style="40" customWidth="1"/>
    <col min="11269" max="11520" width="9.140625" style="40"/>
    <col min="11521" max="11521" width="5.85546875" style="40" customWidth="1"/>
    <col min="11522" max="11522" width="5.5703125" style="40" customWidth="1"/>
    <col min="11523" max="11523" width="69.28515625" style="40" customWidth="1"/>
    <col min="11524" max="11524" width="7.42578125" style="40" customWidth="1"/>
    <col min="11525" max="11776" width="9.140625" style="40"/>
    <col min="11777" max="11777" width="5.85546875" style="40" customWidth="1"/>
    <col min="11778" max="11778" width="5.5703125" style="40" customWidth="1"/>
    <col min="11779" max="11779" width="69.28515625" style="40" customWidth="1"/>
    <col min="11780" max="11780" width="7.42578125" style="40" customWidth="1"/>
    <col min="11781" max="12032" width="9.140625" style="40"/>
    <col min="12033" max="12033" width="5.85546875" style="40" customWidth="1"/>
    <col min="12034" max="12034" width="5.5703125" style="40" customWidth="1"/>
    <col min="12035" max="12035" width="69.28515625" style="40" customWidth="1"/>
    <col min="12036" max="12036" width="7.42578125" style="40" customWidth="1"/>
    <col min="12037" max="12288" width="9.140625" style="40"/>
    <col min="12289" max="12289" width="5.85546875" style="40" customWidth="1"/>
    <col min="12290" max="12290" width="5.5703125" style="40" customWidth="1"/>
    <col min="12291" max="12291" width="69.28515625" style="40" customWidth="1"/>
    <col min="12292" max="12292" width="7.42578125" style="40" customWidth="1"/>
    <col min="12293" max="12544" width="9.140625" style="40"/>
    <col min="12545" max="12545" width="5.85546875" style="40" customWidth="1"/>
    <col min="12546" max="12546" width="5.5703125" style="40" customWidth="1"/>
    <col min="12547" max="12547" width="69.28515625" style="40" customWidth="1"/>
    <col min="12548" max="12548" width="7.42578125" style="40" customWidth="1"/>
    <col min="12549" max="12800" width="9.140625" style="40"/>
    <col min="12801" max="12801" width="5.85546875" style="40" customWidth="1"/>
    <col min="12802" max="12802" width="5.5703125" style="40" customWidth="1"/>
    <col min="12803" max="12803" width="69.28515625" style="40" customWidth="1"/>
    <col min="12804" max="12804" width="7.42578125" style="40" customWidth="1"/>
    <col min="12805" max="13056" width="9.140625" style="40"/>
    <col min="13057" max="13057" width="5.85546875" style="40" customWidth="1"/>
    <col min="13058" max="13058" width="5.5703125" style="40" customWidth="1"/>
    <col min="13059" max="13059" width="69.28515625" style="40" customWidth="1"/>
    <col min="13060" max="13060" width="7.42578125" style="40" customWidth="1"/>
    <col min="13061" max="13312" width="9.140625" style="40"/>
    <col min="13313" max="13313" width="5.85546875" style="40" customWidth="1"/>
    <col min="13314" max="13314" width="5.5703125" style="40" customWidth="1"/>
    <col min="13315" max="13315" width="69.28515625" style="40" customWidth="1"/>
    <col min="13316" max="13316" width="7.42578125" style="40" customWidth="1"/>
    <col min="13317" max="13568" width="9.140625" style="40"/>
    <col min="13569" max="13569" width="5.85546875" style="40" customWidth="1"/>
    <col min="13570" max="13570" width="5.5703125" style="40" customWidth="1"/>
    <col min="13571" max="13571" width="69.28515625" style="40" customWidth="1"/>
    <col min="13572" max="13572" width="7.42578125" style="40" customWidth="1"/>
    <col min="13573" max="13824" width="9.140625" style="40"/>
    <col min="13825" max="13825" width="5.85546875" style="40" customWidth="1"/>
    <col min="13826" max="13826" width="5.5703125" style="40" customWidth="1"/>
    <col min="13827" max="13827" width="69.28515625" style="40" customWidth="1"/>
    <col min="13828" max="13828" width="7.42578125" style="40" customWidth="1"/>
    <col min="13829" max="14080" width="9.140625" style="40"/>
    <col min="14081" max="14081" width="5.85546875" style="40" customWidth="1"/>
    <col min="14082" max="14082" width="5.5703125" style="40" customWidth="1"/>
    <col min="14083" max="14083" width="69.28515625" style="40" customWidth="1"/>
    <col min="14084" max="14084" width="7.42578125" style="40" customWidth="1"/>
    <col min="14085" max="14336" width="9.140625" style="40"/>
    <col min="14337" max="14337" width="5.85546875" style="40" customWidth="1"/>
    <col min="14338" max="14338" width="5.5703125" style="40" customWidth="1"/>
    <col min="14339" max="14339" width="69.28515625" style="40" customWidth="1"/>
    <col min="14340" max="14340" width="7.42578125" style="40" customWidth="1"/>
    <col min="14341" max="14592" width="9.140625" style="40"/>
    <col min="14593" max="14593" width="5.85546875" style="40" customWidth="1"/>
    <col min="14594" max="14594" width="5.5703125" style="40" customWidth="1"/>
    <col min="14595" max="14595" width="69.28515625" style="40" customWidth="1"/>
    <col min="14596" max="14596" width="7.42578125" style="40" customWidth="1"/>
    <col min="14597" max="14848" width="9.140625" style="40"/>
    <col min="14849" max="14849" width="5.85546875" style="40" customWidth="1"/>
    <col min="14850" max="14850" width="5.5703125" style="40" customWidth="1"/>
    <col min="14851" max="14851" width="69.28515625" style="40" customWidth="1"/>
    <col min="14852" max="14852" width="7.42578125" style="40" customWidth="1"/>
    <col min="14853" max="15104" width="9.140625" style="40"/>
    <col min="15105" max="15105" width="5.85546875" style="40" customWidth="1"/>
    <col min="15106" max="15106" width="5.5703125" style="40" customWidth="1"/>
    <col min="15107" max="15107" width="69.28515625" style="40" customWidth="1"/>
    <col min="15108" max="15108" width="7.42578125" style="40" customWidth="1"/>
    <col min="15109" max="15360" width="9.140625" style="40"/>
    <col min="15361" max="15361" width="5.85546875" style="40" customWidth="1"/>
    <col min="15362" max="15362" width="5.5703125" style="40" customWidth="1"/>
    <col min="15363" max="15363" width="69.28515625" style="40" customWidth="1"/>
    <col min="15364" max="15364" width="7.42578125" style="40" customWidth="1"/>
    <col min="15365" max="15616" width="9.140625" style="40"/>
    <col min="15617" max="15617" width="5.85546875" style="40" customWidth="1"/>
    <col min="15618" max="15618" width="5.5703125" style="40" customWidth="1"/>
    <col min="15619" max="15619" width="69.28515625" style="40" customWidth="1"/>
    <col min="15620" max="15620" width="7.42578125" style="40" customWidth="1"/>
    <col min="15621" max="15872" width="9.140625" style="40"/>
    <col min="15873" max="15873" width="5.85546875" style="40" customWidth="1"/>
    <col min="15874" max="15874" width="5.5703125" style="40" customWidth="1"/>
    <col min="15875" max="15875" width="69.28515625" style="40" customWidth="1"/>
    <col min="15876" max="15876" width="7.42578125" style="40" customWidth="1"/>
    <col min="15877" max="16128" width="9.140625" style="40"/>
    <col min="16129" max="16129" width="5.85546875" style="40" customWidth="1"/>
    <col min="16130" max="16130" width="5.5703125" style="40" customWidth="1"/>
    <col min="16131" max="16131" width="69.28515625" style="40" customWidth="1"/>
    <col min="16132" max="16132" width="7.42578125" style="40" customWidth="1"/>
    <col min="16133" max="16384" width="9.140625" style="40"/>
  </cols>
  <sheetData>
    <row r="1" spans="1:5" ht="21" customHeight="1">
      <c r="A1" s="290" t="s">
        <v>135</v>
      </c>
      <c r="B1" s="290"/>
      <c r="C1" s="290"/>
      <c r="D1" s="290"/>
    </row>
    <row r="2" spans="1:5" ht="21" customHeight="1">
      <c r="A2" s="172"/>
      <c r="B2" s="172"/>
      <c r="C2" s="172"/>
      <c r="D2" s="172"/>
    </row>
    <row r="3" spans="1:5">
      <c r="A3" s="41" t="s">
        <v>42</v>
      </c>
    </row>
    <row r="4" spans="1:5">
      <c r="A4" s="41"/>
    </row>
    <row r="5" spans="1:5">
      <c r="B5" s="40" t="s">
        <v>81</v>
      </c>
    </row>
    <row r="6" spans="1:5">
      <c r="B6" s="231" t="s">
        <v>82</v>
      </c>
      <c r="C6" s="231"/>
      <c r="D6" s="231"/>
    </row>
    <row r="8" spans="1:5">
      <c r="B8" s="58" t="s">
        <v>43</v>
      </c>
      <c r="C8" s="58" t="s">
        <v>20</v>
      </c>
      <c r="D8" s="59" t="s">
        <v>44</v>
      </c>
    </row>
    <row r="9" spans="1:5">
      <c r="B9" s="60">
        <v>1</v>
      </c>
      <c r="C9" s="62" t="s">
        <v>99</v>
      </c>
      <c r="D9" s="61">
        <v>43</v>
      </c>
    </row>
    <row r="10" spans="1:5">
      <c r="B10" s="60">
        <v>2</v>
      </c>
      <c r="C10" s="62" t="s">
        <v>94</v>
      </c>
      <c r="D10" s="61">
        <v>18</v>
      </c>
    </row>
    <row r="11" spans="1:5">
      <c r="B11" s="60">
        <v>3</v>
      </c>
      <c r="C11" s="62" t="s">
        <v>95</v>
      </c>
      <c r="D11" s="61">
        <v>2</v>
      </c>
    </row>
    <row r="12" spans="1:5">
      <c r="B12" s="60">
        <v>4</v>
      </c>
      <c r="C12" s="62" t="s">
        <v>96</v>
      </c>
      <c r="D12" s="61">
        <v>2</v>
      </c>
    </row>
    <row r="13" spans="1:5">
      <c r="B13" s="60">
        <v>5</v>
      </c>
      <c r="C13" s="62" t="s">
        <v>104</v>
      </c>
      <c r="D13" s="61">
        <v>1</v>
      </c>
    </row>
    <row r="14" spans="1:5" s="42" customFormat="1" ht="21.75" thickBot="1">
      <c r="B14" s="291" t="s">
        <v>14</v>
      </c>
      <c r="C14" s="292"/>
      <c r="D14" s="63">
        <f>SUM(D9:D13)</f>
        <v>66</v>
      </c>
      <c r="E14" s="40"/>
    </row>
    <row r="15" spans="1:5" ht="21.75" thickTop="1"/>
  </sheetData>
  <mergeCells count="3">
    <mergeCell ref="A1:D1"/>
    <mergeCell ref="B6:D6"/>
    <mergeCell ref="B14:C1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8467"/>
  <sheetViews>
    <sheetView topLeftCell="AE115" zoomScale="120" zoomScaleNormal="120" workbookViewId="0">
      <selection activeCell="BA119" sqref="BA119"/>
    </sheetView>
  </sheetViews>
  <sheetFormatPr defaultColWidth="15" defaultRowHeight="18.75"/>
  <cols>
    <col min="1" max="1" width="4" style="7" bestFit="1" customWidth="1"/>
    <col min="2" max="2" width="7.7109375" style="7" customWidth="1"/>
    <col min="3" max="3" width="11.85546875" style="7" customWidth="1"/>
    <col min="4" max="4" width="26.140625" style="7" customWidth="1"/>
    <col min="5" max="5" width="29.85546875" style="7" customWidth="1"/>
    <col min="6" max="6" width="7" style="7" customWidth="1"/>
    <col min="7" max="7" width="7.85546875" style="7" customWidth="1"/>
    <col min="8" max="8" width="8" style="7" bestFit="1" customWidth="1"/>
    <col min="9" max="10" width="7" style="7" customWidth="1"/>
    <col min="11" max="11" width="7.28515625" style="7" bestFit="1" customWidth="1"/>
    <col min="12" max="14" width="7.28515625" style="7" customWidth="1"/>
    <col min="15" max="15" width="6.42578125" style="7" customWidth="1"/>
    <col min="16" max="24" width="7.7109375" style="7" customWidth="1"/>
    <col min="25" max="30" width="8.28515625" style="7" hidden="1" customWidth="1"/>
    <col min="31" max="31" width="7.42578125" style="105" customWidth="1"/>
    <col min="32" max="32" width="7.140625" style="105" customWidth="1"/>
    <col min="33" max="33" width="6.7109375" style="105" customWidth="1"/>
    <col min="34" max="34" width="5.85546875" style="109" hidden="1" customWidth="1"/>
    <col min="35" max="35" width="6.140625" style="109" hidden="1" customWidth="1"/>
    <col min="36" max="36" width="6.7109375" style="109" hidden="1" customWidth="1"/>
    <col min="37" max="37" width="6.140625" style="109" hidden="1" customWidth="1"/>
    <col min="38" max="38" width="8.5703125" style="50" hidden="1" customWidth="1"/>
    <col min="39" max="39" width="7.7109375" style="50" hidden="1" customWidth="1"/>
    <col min="40" max="40" width="7.140625" style="50" hidden="1" customWidth="1"/>
    <col min="41" max="41" width="6.42578125" style="50" hidden="1" customWidth="1"/>
    <col min="42" max="42" width="7.42578125" style="50" hidden="1" customWidth="1"/>
    <col min="43" max="49" width="7.42578125" style="120" customWidth="1"/>
    <col min="50" max="50" width="7.7109375" style="53" customWidth="1"/>
    <col min="51" max="51" width="9.140625" style="53" customWidth="1"/>
    <col min="52" max="52" width="9.42578125" style="53" customWidth="1"/>
    <col min="53" max="16384" width="15" style="7"/>
  </cols>
  <sheetData>
    <row r="1" spans="1:52" s="1" customFormat="1" ht="37.5">
      <c r="B1" s="48" t="s">
        <v>0</v>
      </c>
      <c r="C1" s="48" t="s">
        <v>85</v>
      </c>
      <c r="D1" s="48" t="s">
        <v>1</v>
      </c>
      <c r="E1" s="48" t="s">
        <v>2</v>
      </c>
      <c r="F1" s="48" t="s">
        <v>3</v>
      </c>
      <c r="G1" s="48" t="s">
        <v>4</v>
      </c>
      <c r="H1" s="48" t="s">
        <v>1</v>
      </c>
      <c r="I1" s="48" t="s">
        <v>5</v>
      </c>
      <c r="J1" s="48" t="s">
        <v>47</v>
      </c>
      <c r="K1" s="48" t="s">
        <v>88</v>
      </c>
      <c r="L1" s="48" t="s">
        <v>98</v>
      </c>
      <c r="M1" s="48" t="s">
        <v>103</v>
      </c>
      <c r="N1" s="48" t="s">
        <v>109</v>
      </c>
      <c r="O1" s="2">
        <v>1.1000000000000001</v>
      </c>
      <c r="P1" s="2">
        <v>1.2</v>
      </c>
      <c r="Q1" s="2">
        <v>1.3</v>
      </c>
      <c r="R1" s="3">
        <v>2.1</v>
      </c>
      <c r="S1" s="3">
        <v>2.2000000000000002</v>
      </c>
      <c r="T1" s="4">
        <v>3.1</v>
      </c>
      <c r="U1" s="4">
        <v>3.2</v>
      </c>
      <c r="V1" s="4">
        <v>3.3</v>
      </c>
      <c r="W1" s="4">
        <v>3.4</v>
      </c>
      <c r="X1" s="4">
        <v>3.5</v>
      </c>
      <c r="Y1" s="5">
        <v>4.0999999999999996</v>
      </c>
      <c r="Z1" s="5" t="s">
        <v>6</v>
      </c>
      <c r="AA1" s="5">
        <v>4.2</v>
      </c>
      <c r="AB1" s="5" t="s">
        <v>7</v>
      </c>
      <c r="AC1" s="6">
        <v>4.3</v>
      </c>
      <c r="AD1" s="6">
        <v>4.4000000000000004</v>
      </c>
      <c r="AE1" s="104" t="s">
        <v>6</v>
      </c>
      <c r="AF1" s="104" t="s">
        <v>48</v>
      </c>
      <c r="AG1" s="104" t="s">
        <v>49</v>
      </c>
      <c r="AH1" s="108" t="s">
        <v>7</v>
      </c>
      <c r="AI1" s="108" t="s">
        <v>50</v>
      </c>
      <c r="AJ1" s="108" t="s">
        <v>51</v>
      </c>
      <c r="AK1" s="108" t="s">
        <v>52</v>
      </c>
      <c r="AL1" s="51" t="s">
        <v>53</v>
      </c>
      <c r="AM1" s="49">
        <v>4.3</v>
      </c>
      <c r="AN1" s="49">
        <v>4.4000000000000004</v>
      </c>
      <c r="AO1" s="49">
        <v>4.5</v>
      </c>
      <c r="AP1" s="49">
        <v>4.5999999999999996</v>
      </c>
      <c r="AQ1" s="119" t="s">
        <v>7</v>
      </c>
      <c r="AR1" s="119" t="s">
        <v>50</v>
      </c>
      <c r="AS1" s="119" t="s">
        <v>51</v>
      </c>
      <c r="AT1" s="119">
        <v>4.3</v>
      </c>
      <c r="AU1" s="119">
        <v>4.4000000000000004</v>
      </c>
      <c r="AV1" s="119">
        <v>4.5</v>
      </c>
      <c r="AW1" s="119">
        <v>4.5999999999999996</v>
      </c>
      <c r="AX1" s="52">
        <v>5.0999999999999996</v>
      </c>
      <c r="AY1" s="52">
        <v>5.2</v>
      </c>
      <c r="AZ1" s="52">
        <v>5.3</v>
      </c>
    </row>
    <row r="2" spans="1:52">
      <c r="A2" s="7">
        <v>1</v>
      </c>
      <c r="B2" s="7">
        <v>2</v>
      </c>
      <c r="C2" s="7" t="s">
        <v>87</v>
      </c>
      <c r="D2" s="7" t="s">
        <v>8</v>
      </c>
      <c r="E2" s="7" t="s">
        <v>65</v>
      </c>
      <c r="F2" s="7">
        <v>1</v>
      </c>
      <c r="G2" s="7">
        <v>0</v>
      </c>
      <c r="H2" s="7">
        <v>0</v>
      </c>
      <c r="I2" s="7">
        <v>1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8">
        <v>4</v>
      </c>
      <c r="P2" s="8">
        <v>3</v>
      </c>
      <c r="Q2" s="8">
        <v>3</v>
      </c>
      <c r="R2" s="9">
        <v>3</v>
      </c>
      <c r="S2" s="9">
        <v>3</v>
      </c>
      <c r="T2" s="10">
        <v>3</v>
      </c>
      <c r="U2" s="10">
        <v>3</v>
      </c>
      <c r="V2" s="10">
        <v>4</v>
      </c>
      <c r="W2" s="10">
        <v>4</v>
      </c>
      <c r="X2" s="10">
        <v>4</v>
      </c>
      <c r="Y2" s="11">
        <v>3</v>
      </c>
      <c r="Z2" s="11">
        <v>3</v>
      </c>
      <c r="AA2" s="11">
        <v>4</v>
      </c>
      <c r="AB2" s="11">
        <v>4</v>
      </c>
      <c r="AC2" s="12">
        <v>5</v>
      </c>
      <c r="AD2" s="12">
        <v>5</v>
      </c>
      <c r="AE2" s="105">
        <v>2</v>
      </c>
      <c r="AF2" s="105">
        <v>2</v>
      </c>
      <c r="AG2" s="105">
        <v>2</v>
      </c>
      <c r="AH2" s="109">
        <v>4</v>
      </c>
      <c r="AI2" s="109">
        <v>4</v>
      </c>
      <c r="AJ2" s="109">
        <v>4</v>
      </c>
      <c r="AK2" s="109">
        <v>4</v>
      </c>
      <c r="AL2" s="50">
        <v>4</v>
      </c>
      <c r="AM2" s="50">
        <v>4</v>
      </c>
      <c r="AN2" s="50">
        <v>4</v>
      </c>
      <c r="AO2" s="50">
        <v>4</v>
      </c>
      <c r="AP2" s="50">
        <v>4</v>
      </c>
      <c r="AQ2" s="120">
        <v>3</v>
      </c>
      <c r="AR2" s="120">
        <v>4</v>
      </c>
      <c r="AS2" s="120">
        <v>3</v>
      </c>
      <c r="AT2" s="120">
        <v>4</v>
      </c>
      <c r="AU2" s="120">
        <v>4</v>
      </c>
      <c r="AV2" s="120">
        <v>5</v>
      </c>
      <c r="AW2" s="120">
        <v>4</v>
      </c>
      <c r="AX2" s="53">
        <v>4</v>
      </c>
      <c r="AY2" s="53">
        <v>3</v>
      </c>
      <c r="AZ2" s="53">
        <v>4</v>
      </c>
    </row>
    <row r="3" spans="1:52">
      <c r="A3" s="7">
        <v>2</v>
      </c>
      <c r="B3" s="7">
        <v>2</v>
      </c>
      <c r="C3" s="7" t="s">
        <v>87</v>
      </c>
      <c r="D3" s="7" t="s">
        <v>8</v>
      </c>
      <c r="E3" s="7" t="s">
        <v>65</v>
      </c>
      <c r="F3" s="7">
        <v>0</v>
      </c>
      <c r="G3" s="7">
        <v>0</v>
      </c>
      <c r="H3" s="7">
        <v>0</v>
      </c>
      <c r="I3" s="7">
        <v>0</v>
      </c>
      <c r="J3" s="7">
        <v>1</v>
      </c>
      <c r="K3" s="7">
        <v>0</v>
      </c>
      <c r="L3" s="7">
        <v>0</v>
      </c>
      <c r="M3" s="7">
        <v>0</v>
      </c>
      <c r="N3" s="7">
        <v>0</v>
      </c>
      <c r="O3" s="8">
        <v>5</v>
      </c>
      <c r="P3" s="8">
        <v>4</v>
      </c>
      <c r="Q3" s="8">
        <v>4</v>
      </c>
      <c r="R3" s="9">
        <v>4</v>
      </c>
      <c r="S3" s="9">
        <v>4</v>
      </c>
      <c r="T3" s="10">
        <v>4</v>
      </c>
      <c r="U3" s="10">
        <v>4</v>
      </c>
      <c r="V3" s="10">
        <v>4</v>
      </c>
      <c r="W3" s="10">
        <v>4</v>
      </c>
      <c r="X3" s="10">
        <v>4</v>
      </c>
      <c r="Y3" s="11">
        <v>4</v>
      </c>
      <c r="Z3" s="11">
        <v>4</v>
      </c>
      <c r="AA3" s="11">
        <v>4</v>
      </c>
      <c r="AB3" s="11">
        <v>4</v>
      </c>
      <c r="AC3" s="12">
        <v>5</v>
      </c>
      <c r="AD3" s="12">
        <v>5</v>
      </c>
      <c r="AE3" s="105">
        <v>2</v>
      </c>
      <c r="AF3" s="105">
        <v>2</v>
      </c>
      <c r="AG3" s="105">
        <v>2</v>
      </c>
      <c r="AH3" s="109">
        <v>5</v>
      </c>
      <c r="AI3" s="109">
        <v>5</v>
      </c>
      <c r="AJ3" s="109">
        <v>5</v>
      </c>
      <c r="AK3" s="109">
        <v>5</v>
      </c>
      <c r="AL3" s="50">
        <v>5</v>
      </c>
      <c r="AM3" s="50">
        <v>3</v>
      </c>
      <c r="AN3" s="50">
        <v>4</v>
      </c>
      <c r="AO3" s="50">
        <v>5</v>
      </c>
      <c r="AP3" s="50">
        <v>5</v>
      </c>
      <c r="AQ3" s="120">
        <v>3</v>
      </c>
      <c r="AR3" s="120">
        <v>3</v>
      </c>
      <c r="AS3" s="120">
        <v>3</v>
      </c>
      <c r="AT3" s="120">
        <v>3</v>
      </c>
      <c r="AU3" s="120">
        <v>4</v>
      </c>
      <c r="AV3" s="120">
        <v>4</v>
      </c>
      <c r="AW3" s="120">
        <v>4</v>
      </c>
      <c r="AX3" s="53">
        <v>4</v>
      </c>
      <c r="AY3" s="53">
        <v>4</v>
      </c>
      <c r="AZ3" s="53">
        <v>4</v>
      </c>
    </row>
    <row r="4" spans="1:52">
      <c r="A4" s="7">
        <v>3</v>
      </c>
      <c r="B4" s="7">
        <v>2</v>
      </c>
      <c r="C4" s="7" t="s">
        <v>87</v>
      </c>
      <c r="D4" s="7" t="s">
        <v>8</v>
      </c>
      <c r="E4" s="7" t="s">
        <v>91</v>
      </c>
      <c r="F4" s="7">
        <v>1</v>
      </c>
      <c r="G4" s="7">
        <v>0</v>
      </c>
      <c r="H4" s="7">
        <v>0</v>
      </c>
      <c r="I4" s="7">
        <v>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8">
        <v>4</v>
      </c>
      <c r="P4" s="8">
        <v>4</v>
      </c>
      <c r="Q4" s="8">
        <v>4</v>
      </c>
      <c r="R4" s="9">
        <v>3</v>
      </c>
      <c r="S4" s="9">
        <v>3</v>
      </c>
      <c r="T4" s="10">
        <v>3</v>
      </c>
      <c r="U4" s="10">
        <v>3</v>
      </c>
      <c r="V4" s="10">
        <v>4</v>
      </c>
      <c r="W4" s="10">
        <v>3</v>
      </c>
      <c r="X4" s="10">
        <v>4</v>
      </c>
      <c r="Y4" s="11">
        <v>4</v>
      </c>
      <c r="Z4" s="11">
        <v>4</v>
      </c>
      <c r="AA4" s="11">
        <v>4</v>
      </c>
      <c r="AB4" s="11">
        <v>4</v>
      </c>
      <c r="AC4" s="12">
        <v>4</v>
      </c>
      <c r="AD4" s="12">
        <v>4</v>
      </c>
      <c r="AE4" s="105">
        <v>1</v>
      </c>
      <c r="AF4" s="105">
        <v>1</v>
      </c>
      <c r="AG4" s="105">
        <v>1</v>
      </c>
      <c r="AH4" s="109">
        <v>3</v>
      </c>
      <c r="AI4" s="109">
        <v>3</v>
      </c>
      <c r="AJ4" s="109">
        <v>3</v>
      </c>
      <c r="AK4" s="109">
        <v>3</v>
      </c>
      <c r="AL4" s="50">
        <v>3</v>
      </c>
      <c r="AM4" s="50">
        <v>4</v>
      </c>
      <c r="AN4" s="50">
        <v>3</v>
      </c>
      <c r="AO4" s="50">
        <v>3</v>
      </c>
      <c r="AP4" s="50">
        <v>4</v>
      </c>
      <c r="AQ4" s="120">
        <v>3</v>
      </c>
      <c r="AR4" s="120">
        <v>3</v>
      </c>
      <c r="AS4" s="120">
        <v>4</v>
      </c>
      <c r="AT4" s="120">
        <v>4</v>
      </c>
      <c r="AU4" s="120">
        <v>4</v>
      </c>
      <c r="AV4" s="120">
        <v>4</v>
      </c>
      <c r="AW4" s="120">
        <v>4</v>
      </c>
      <c r="AX4" s="53">
        <v>4</v>
      </c>
      <c r="AY4" s="53">
        <v>4</v>
      </c>
      <c r="AZ4" s="53">
        <v>4</v>
      </c>
    </row>
    <row r="5" spans="1:52">
      <c r="A5" s="7">
        <v>4</v>
      </c>
      <c r="B5" s="7">
        <v>2</v>
      </c>
      <c r="C5" s="7" t="s">
        <v>87</v>
      </c>
      <c r="D5" s="7" t="s">
        <v>8</v>
      </c>
      <c r="E5" s="7" t="s">
        <v>58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>
        <v>5</v>
      </c>
      <c r="P5" s="8">
        <v>5</v>
      </c>
      <c r="Q5" s="8">
        <v>5</v>
      </c>
      <c r="R5" s="9">
        <v>5</v>
      </c>
      <c r="S5" s="9">
        <v>5</v>
      </c>
      <c r="T5" s="10">
        <v>4</v>
      </c>
      <c r="U5" s="10">
        <v>3</v>
      </c>
      <c r="V5" s="10">
        <v>4</v>
      </c>
      <c r="W5" s="10">
        <v>4</v>
      </c>
      <c r="X5" s="10">
        <v>4</v>
      </c>
      <c r="Y5" s="11">
        <v>4</v>
      </c>
      <c r="Z5" s="11">
        <v>4</v>
      </c>
      <c r="AA5" s="11">
        <v>4</v>
      </c>
      <c r="AB5" s="11">
        <v>4</v>
      </c>
      <c r="AC5" s="12">
        <v>4</v>
      </c>
      <c r="AD5" s="12">
        <v>4</v>
      </c>
      <c r="AE5" s="105">
        <v>1</v>
      </c>
      <c r="AF5" s="105">
        <v>2</v>
      </c>
      <c r="AG5" s="105">
        <v>3</v>
      </c>
      <c r="AH5" s="109">
        <v>4</v>
      </c>
      <c r="AI5" s="109">
        <v>4</v>
      </c>
      <c r="AJ5" s="109">
        <v>5</v>
      </c>
      <c r="AK5" s="109">
        <v>4</v>
      </c>
      <c r="AL5" s="50">
        <v>4</v>
      </c>
      <c r="AM5" s="50">
        <v>5</v>
      </c>
      <c r="AN5" s="50">
        <v>3</v>
      </c>
      <c r="AO5" s="50">
        <v>4</v>
      </c>
      <c r="AP5" s="50">
        <v>5</v>
      </c>
      <c r="AQ5" s="120">
        <v>4</v>
      </c>
      <c r="AR5" s="120">
        <v>4</v>
      </c>
      <c r="AS5" s="120">
        <v>4</v>
      </c>
      <c r="AT5" s="120">
        <v>5</v>
      </c>
      <c r="AU5" s="120">
        <v>5</v>
      </c>
      <c r="AV5" s="120">
        <v>4</v>
      </c>
      <c r="AW5" s="120">
        <v>4</v>
      </c>
      <c r="AX5" s="53">
        <v>3</v>
      </c>
      <c r="AY5" s="53">
        <v>4</v>
      </c>
      <c r="AZ5" s="53">
        <v>4</v>
      </c>
    </row>
    <row r="6" spans="1:52" ht="37.5">
      <c r="A6" s="7">
        <v>5</v>
      </c>
      <c r="B6" s="7">
        <v>2</v>
      </c>
      <c r="C6" s="7" t="s">
        <v>87</v>
      </c>
      <c r="D6" s="7" t="s">
        <v>8</v>
      </c>
      <c r="E6" s="7" t="s">
        <v>116</v>
      </c>
      <c r="F6" s="7">
        <v>0</v>
      </c>
      <c r="G6" s="7">
        <v>0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v>4</v>
      </c>
      <c r="P6" s="8">
        <v>4</v>
      </c>
      <c r="Q6" s="8">
        <v>4</v>
      </c>
      <c r="R6" s="9">
        <v>4</v>
      </c>
      <c r="S6" s="9">
        <v>4</v>
      </c>
      <c r="T6" s="10">
        <v>4</v>
      </c>
      <c r="U6" s="10">
        <v>3</v>
      </c>
      <c r="V6" s="10">
        <v>4</v>
      </c>
      <c r="W6" s="10">
        <v>4</v>
      </c>
      <c r="X6" s="10">
        <v>4</v>
      </c>
      <c r="Y6" s="11">
        <v>1</v>
      </c>
      <c r="Z6" s="11">
        <v>4</v>
      </c>
      <c r="AA6" s="11">
        <v>4</v>
      </c>
      <c r="AB6" s="11">
        <v>4</v>
      </c>
      <c r="AC6" s="12">
        <v>5</v>
      </c>
      <c r="AD6" s="12">
        <v>5</v>
      </c>
      <c r="AE6" s="105">
        <v>2</v>
      </c>
      <c r="AF6" s="105">
        <v>2</v>
      </c>
      <c r="AG6" s="105">
        <v>2</v>
      </c>
      <c r="AH6" s="109">
        <v>3</v>
      </c>
      <c r="AI6" s="109">
        <v>4</v>
      </c>
      <c r="AJ6" s="109">
        <v>4</v>
      </c>
      <c r="AK6" s="109">
        <v>5</v>
      </c>
      <c r="AL6" s="50">
        <v>4</v>
      </c>
      <c r="AM6" s="50">
        <v>4</v>
      </c>
      <c r="AN6" s="50">
        <v>5</v>
      </c>
      <c r="AO6" s="50">
        <v>4</v>
      </c>
      <c r="AP6" s="50">
        <v>5</v>
      </c>
      <c r="AQ6" s="120">
        <v>4</v>
      </c>
      <c r="AR6" s="120">
        <v>4</v>
      </c>
      <c r="AS6" s="120">
        <v>4</v>
      </c>
      <c r="AT6" s="120">
        <v>5</v>
      </c>
      <c r="AU6" s="120">
        <v>4</v>
      </c>
      <c r="AV6" s="120">
        <v>4</v>
      </c>
      <c r="AW6" s="120">
        <v>5</v>
      </c>
      <c r="AX6" s="53">
        <v>2</v>
      </c>
      <c r="AY6" s="53">
        <v>2</v>
      </c>
      <c r="AZ6" s="53">
        <v>3</v>
      </c>
    </row>
    <row r="7" spans="1:52">
      <c r="A7" s="7">
        <v>6</v>
      </c>
      <c r="B7" s="7">
        <v>3</v>
      </c>
      <c r="C7" s="7" t="s">
        <v>87</v>
      </c>
      <c r="D7" s="7" t="s">
        <v>54</v>
      </c>
      <c r="E7" s="7" t="s">
        <v>58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>
        <v>5</v>
      </c>
      <c r="P7" s="8">
        <v>5</v>
      </c>
      <c r="Q7" s="8">
        <v>4</v>
      </c>
      <c r="R7" s="9">
        <v>5</v>
      </c>
      <c r="S7" s="9">
        <v>5</v>
      </c>
      <c r="T7" s="10">
        <v>5</v>
      </c>
      <c r="U7" s="10">
        <v>5</v>
      </c>
      <c r="V7" s="10">
        <v>5</v>
      </c>
      <c r="W7" s="10">
        <v>5</v>
      </c>
      <c r="X7" s="10">
        <v>5</v>
      </c>
      <c r="Y7" s="11">
        <v>3</v>
      </c>
      <c r="Z7" s="11">
        <v>3</v>
      </c>
      <c r="AA7" s="11">
        <v>4</v>
      </c>
      <c r="AB7" s="11">
        <v>4</v>
      </c>
      <c r="AC7" s="12">
        <v>5</v>
      </c>
      <c r="AD7" s="12">
        <v>4</v>
      </c>
      <c r="AE7" s="105">
        <v>2</v>
      </c>
      <c r="AF7" s="105">
        <v>2</v>
      </c>
      <c r="AG7" s="105">
        <v>1</v>
      </c>
      <c r="AH7" s="109">
        <v>2</v>
      </c>
      <c r="AI7" s="109">
        <v>4</v>
      </c>
      <c r="AJ7" s="109">
        <v>4</v>
      </c>
      <c r="AK7" s="109">
        <v>5</v>
      </c>
      <c r="AL7" s="50">
        <v>4</v>
      </c>
      <c r="AM7" s="50">
        <v>5</v>
      </c>
      <c r="AN7" s="50">
        <v>4</v>
      </c>
      <c r="AO7" s="50">
        <v>4</v>
      </c>
      <c r="AP7" s="50">
        <v>4</v>
      </c>
      <c r="AQ7" s="120">
        <v>4</v>
      </c>
      <c r="AR7" s="120">
        <v>4</v>
      </c>
      <c r="AS7" s="120">
        <v>4</v>
      </c>
      <c r="AT7" s="120">
        <v>5</v>
      </c>
      <c r="AU7" s="120">
        <v>4</v>
      </c>
      <c r="AV7" s="120">
        <v>4</v>
      </c>
      <c r="AW7" s="120">
        <v>4</v>
      </c>
      <c r="AX7" s="53">
        <v>3</v>
      </c>
      <c r="AY7" s="53">
        <v>4</v>
      </c>
      <c r="AZ7" s="53">
        <v>4</v>
      </c>
    </row>
    <row r="8" spans="1:52">
      <c r="A8" s="7">
        <v>7</v>
      </c>
      <c r="B8" s="7">
        <v>3</v>
      </c>
      <c r="C8" s="7" t="s">
        <v>87</v>
      </c>
      <c r="D8" s="7" t="s">
        <v>54</v>
      </c>
      <c r="E8" s="7" t="s">
        <v>58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v>5</v>
      </c>
      <c r="P8" s="8">
        <v>5</v>
      </c>
      <c r="Q8" s="8">
        <v>3</v>
      </c>
      <c r="R8" s="9">
        <v>5</v>
      </c>
      <c r="S8" s="9">
        <v>5</v>
      </c>
      <c r="T8" s="10">
        <v>5</v>
      </c>
      <c r="U8" s="10">
        <v>5</v>
      </c>
      <c r="V8" s="10">
        <v>5</v>
      </c>
      <c r="W8" s="10">
        <v>5</v>
      </c>
      <c r="X8" s="10">
        <v>5</v>
      </c>
      <c r="Y8" s="11">
        <v>1</v>
      </c>
      <c r="Z8" s="11">
        <v>1</v>
      </c>
      <c r="AA8" s="11">
        <v>3</v>
      </c>
      <c r="AB8" s="11">
        <v>3</v>
      </c>
      <c r="AC8" s="12">
        <v>4</v>
      </c>
      <c r="AD8" s="12">
        <v>4</v>
      </c>
      <c r="AE8" s="105">
        <v>2</v>
      </c>
      <c r="AF8" s="105">
        <v>2</v>
      </c>
      <c r="AG8" s="105">
        <v>2</v>
      </c>
      <c r="AH8" s="109">
        <v>4</v>
      </c>
      <c r="AI8" s="109">
        <v>4</v>
      </c>
      <c r="AJ8" s="109">
        <v>3</v>
      </c>
      <c r="AK8" s="109">
        <v>3</v>
      </c>
      <c r="AL8" s="50">
        <v>3</v>
      </c>
      <c r="AM8" s="50">
        <v>5</v>
      </c>
      <c r="AN8" s="50">
        <v>4</v>
      </c>
      <c r="AO8" s="50">
        <v>4</v>
      </c>
      <c r="AP8" s="50">
        <v>5</v>
      </c>
      <c r="AQ8" s="120">
        <v>4</v>
      </c>
      <c r="AR8" s="120">
        <v>4</v>
      </c>
      <c r="AS8" s="120">
        <v>4</v>
      </c>
      <c r="AT8" s="120">
        <v>4</v>
      </c>
      <c r="AU8" s="120">
        <v>4</v>
      </c>
      <c r="AV8" s="120">
        <v>4</v>
      </c>
      <c r="AW8" s="120">
        <v>4</v>
      </c>
      <c r="AX8" s="53">
        <v>4</v>
      </c>
      <c r="AY8" s="53">
        <v>4</v>
      </c>
      <c r="AZ8" s="53">
        <v>4</v>
      </c>
    </row>
    <row r="9" spans="1:52">
      <c r="A9" s="7">
        <v>8</v>
      </c>
      <c r="B9" s="7">
        <v>3</v>
      </c>
      <c r="C9" s="7" t="s">
        <v>87</v>
      </c>
      <c r="D9" s="7" t="s">
        <v>54</v>
      </c>
      <c r="E9" s="7" t="s">
        <v>105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v>5</v>
      </c>
      <c r="P9" s="8">
        <v>4</v>
      </c>
      <c r="Q9" s="8">
        <v>5</v>
      </c>
      <c r="R9" s="9">
        <v>5</v>
      </c>
      <c r="S9" s="9">
        <v>5</v>
      </c>
      <c r="T9" s="10">
        <v>4</v>
      </c>
      <c r="U9" s="10">
        <v>3</v>
      </c>
      <c r="V9" s="10">
        <v>5</v>
      </c>
      <c r="W9" s="10">
        <v>4</v>
      </c>
      <c r="X9" s="10">
        <v>4</v>
      </c>
      <c r="Y9" s="11">
        <v>2</v>
      </c>
      <c r="Z9" s="11">
        <v>2</v>
      </c>
      <c r="AA9" s="11">
        <v>2</v>
      </c>
      <c r="AB9" s="11">
        <v>4</v>
      </c>
      <c r="AC9" s="12">
        <v>5</v>
      </c>
      <c r="AD9" s="12">
        <v>5</v>
      </c>
      <c r="AE9" s="105">
        <v>3</v>
      </c>
      <c r="AF9" s="105">
        <v>3</v>
      </c>
      <c r="AG9" s="105">
        <v>3</v>
      </c>
      <c r="AH9" s="109">
        <v>4</v>
      </c>
      <c r="AI9" s="109">
        <v>4</v>
      </c>
      <c r="AJ9" s="109">
        <v>4</v>
      </c>
      <c r="AK9" s="109">
        <v>4</v>
      </c>
      <c r="AL9" s="50">
        <v>4</v>
      </c>
      <c r="AM9" s="50">
        <v>4</v>
      </c>
      <c r="AN9" s="50">
        <v>4</v>
      </c>
      <c r="AO9" s="50">
        <v>4</v>
      </c>
      <c r="AP9" s="50">
        <v>4</v>
      </c>
      <c r="AQ9" s="120">
        <v>4</v>
      </c>
      <c r="AR9" s="120">
        <v>4</v>
      </c>
      <c r="AS9" s="120">
        <v>4</v>
      </c>
      <c r="AT9" s="120">
        <v>4</v>
      </c>
      <c r="AU9" s="120">
        <v>4</v>
      </c>
      <c r="AV9" s="120">
        <v>4</v>
      </c>
      <c r="AW9" s="120">
        <v>4</v>
      </c>
      <c r="AX9" s="53">
        <v>4</v>
      </c>
      <c r="AY9" s="53">
        <v>4</v>
      </c>
      <c r="AZ9" s="53">
        <v>4</v>
      </c>
    </row>
    <row r="10" spans="1:52">
      <c r="A10" s="7">
        <v>9</v>
      </c>
      <c r="B10" s="7">
        <v>3</v>
      </c>
      <c r="C10" s="7" t="s">
        <v>87</v>
      </c>
      <c r="D10" s="7" t="s">
        <v>54</v>
      </c>
      <c r="E10" s="7" t="s">
        <v>105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5</v>
      </c>
      <c r="P10" s="8">
        <v>5</v>
      </c>
      <c r="Q10" s="8">
        <v>5</v>
      </c>
      <c r="R10" s="9">
        <v>4</v>
      </c>
      <c r="S10" s="9">
        <v>4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1">
        <v>2</v>
      </c>
      <c r="Z10" s="11">
        <v>2</v>
      </c>
      <c r="AA10" s="11">
        <v>3</v>
      </c>
      <c r="AB10" s="11">
        <v>3</v>
      </c>
      <c r="AC10" s="12">
        <v>5</v>
      </c>
      <c r="AD10" s="12">
        <v>4</v>
      </c>
      <c r="AE10" s="105">
        <v>1</v>
      </c>
      <c r="AF10" s="105">
        <v>1</v>
      </c>
      <c r="AG10" s="105">
        <v>1</v>
      </c>
      <c r="AH10" s="109">
        <v>4</v>
      </c>
      <c r="AI10" s="109">
        <v>4</v>
      </c>
      <c r="AJ10" s="109">
        <v>3</v>
      </c>
      <c r="AK10" s="109">
        <v>4</v>
      </c>
      <c r="AL10" s="50">
        <v>3</v>
      </c>
      <c r="AM10" s="50">
        <v>5</v>
      </c>
      <c r="AN10" s="50">
        <v>5</v>
      </c>
      <c r="AO10" s="50">
        <v>5</v>
      </c>
      <c r="AP10" s="50">
        <v>4</v>
      </c>
      <c r="AQ10" s="120">
        <v>3</v>
      </c>
      <c r="AR10" s="120">
        <v>3</v>
      </c>
      <c r="AS10" s="120">
        <v>3</v>
      </c>
      <c r="AT10" s="120">
        <v>4</v>
      </c>
      <c r="AU10" s="120">
        <v>4</v>
      </c>
      <c r="AV10" s="120">
        <v>4</v>
      </c>
      <c r="AW10" s="120">
        <v>4</v>
      </c>
      <c r="AX10" s="53">
        <v>2</v>
      </c>
      <c r="AY10" s="53">
        <v>3</v>
      </c>
      <c r="AZ10" s="53">
        <v>3</v>
      </c>
    </row>
    <row r="11" spans="1:52">
      <c r="A11" s="7">
        <v>10</v>
      </c>
      <c r="B11" s="7">
        <v>3</v>
      </c>
      <c r="C11" s="7" t="s">
        <v>87</v>
      </c>
      <c r="D11" s="7" t="s">
        <v>54</v>
      </c>
      <c r="E11" s="7" t="s">
        <v>105</v>
      </c>
      <c r="F11" s="7">
        <v>1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v>5</v>
      </c>
      <c r="P11" s="8">
        <v>4</v>
      </c>
      <c r="Q11" s="8">
        <v>4</v>
      </c>
      <c r="R11" s="9">
        <v>4</v>
      </c>
      <c r="S11" s="9">
        <v>4</v>
      </c>
      <c r="T11" s="10">
        <v>5</v>
      </c>
      <c r="U11" s="10">
        <v>5</v>
      </c>
      <c r="V11" s="10">
        <v>4</v>
      </c>
      <c r="W11" s="10">
        <v>4</v>
      </c>
      <c r="X11" s="10">
        <v>4</v>
      </c>
      <c r="Y11" s="11">
        <v>2</v>
      </c>
      <c r="Z11" s="11">
        <v>4</v>
      </c>
      <c r="AA11" s="11">
        <v>4</v>
      </c>
      <c r="AB11" s="11">
        <v>4</v>
      </c>
      <c r="AC11" s="12">
        <v>4</v>
      </c>
      <c r="AD11" s="12">
        <v>4</v>
      </c>
      <c r="AE11" s="105">
        <v>5</v>
      </c>
      <c r="AF11" s="105">
        <v>5</v>
      </c>
      <c r="AG11" s="105">
        <v>5</v>
      </c>
      <c r="AH11" s="109">
        <v>4</v>
      </c>
      <c r="AI11" s="109">
        <v>4</v>
      </c>
      <c r="AJ11" s="109">
        <v>4</v>
      </c>
      <c r="AK11" s="109">
        <v>4</v>
      </c>
      <c r="AL11" s="50">
        <v>4</v>
      </c>
      <c r="AM11" s="50">
        <v>3</v>
      </c>
      <c r="AN11" s="50">
        <v>3</v>
      </c>
      <c r="AO11" s="50">
        <v>3</v>
      </c>
      <c r="AP11" s="50">
        <v>4</v>
      </c>
      <c r="AQ11" s="120">
        <v>5</v>
      </c>
      <c r="AR11" s="120">
        <v>4</v>
      </c>
      <c r="AS11" s="120">
        <v>4</v>
      </c>
      <c r="AT11" s="120">
        <v>4</v>
      </c>
      <c r="AU11" s="120">
        <v>4</v>
      </c>
      <c r="AV11" s="120">
        <v>4</v>
      </c>
      <c r="AW11" s="120">
        <v>4</v>
      </c>
      <c r="AX11" s="53">
        <v>5</v>
      </c>
      <c r="AY11" s="53">
        <v>5</v>
      </c>
      <c r="AZ11" s="53">
        <v>5</v>
      </c>
    </row>
    <row r="12" spans="1:52">
      <c r="A12" s="7">
        <v>11</v>
      </c>
      <c r="B12" s="7">
        <v>2</v>
      </c>
      <c r="C12" s="7" t="s">
        <v>87</v>
      </c>
      <c r="D12" s="7" t="s">
        <v>8</v>
      </c>
      <c r="E12" s="7" t="s">
        <v>65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v>4</v>
      </c>
      <c r="P12" s="8">
        <v>4</v>
      </c>
      <c r="Q12" s="8">
        <v>4</v>
      </c>
      <c r="R12" s="9">
        <v>4</v>
      </c>
      <c r="S12" s="9">
        <v>4</v>
      </c>
      <c r="T12" s="10">
        <v>4</v>
      </c>
      <c r="U12" s="10">
        <v>4</v>
      </c>
      <c r="V12" s="10">
        <v>4</v>
      </c>
      <c r="W12" s="10">
        <v>4</v>
      </c>
      <c r="X12" s="10">
        <v>4</v>
      </c>
      <c r="Y12" s="11">
        <v>4</v>
      </c>
      <c r="Z12" s="11">
        <v>4</v>
      </c>
      <c r="AA12" s="11">
        <v>4</v>
      </c>
      <c r="AB12" s="11">
        <v>3</v>
      </c>
      <c r="AC12" s="12">
        <v>4</v>
      </c>
      <c r="AD12" s="12">
        <v>4</v>
      </c>
      <c r="AE12" s="105">
        <v>2</v>
      </c>
      <c r="AF12" s="105">
        <v>2</v>
      </c>
      <c r="AG12" s="105">
        <v>2</v>
      </c>
      <c r="AH12" s="109">
        <v>5</v>
      </c>
      <c r="AI12" s="109">
        <v>4</v>
      </c>
      <c r="AJ12" s="109">
        <v>4</v>
      </c>
      <c r="AK12" s="109">
        <v>4</v>
      </c>
      <c r="AL12" s="50">
        <v>4</v>
      </c>
      <c r="AM12" s="50">
        <v>5</v>
      </c>
      <c r="AN12" s="50">
        <v>3</v>
      </c>
      <c r="AO12" s="50">
        <v>2</v>
      </c>
      <c r="AP12" s="50">
        <v>4</v>
      </c>
      <c r="AQ12" s="120">
        <v>4</v>
      </c>
      <c r="AR12" s="120">
        <v>4</v>
      </c>
      <c r="AS12" s="120">
        <v>4</v>
      </c>
      <c r="AT12" s="120">
        <v>5</v>
      </c>
      <c r="AU12" s="120">
        <v>4</v>
      </c>
      <c r="AV12" s="120">
        <v>4</v>
      </c>
      <c r="AW12" s="120">
        <v>4</v>
      </c>
      <c r="AX12" s="53">
        <v>4</v>
      </c>
      <c r="AY12" s="53">
        <v>4</v>
      </c>
      <c r="AZ12" s="53">
        <v>4</v>
      </c>
    </row>
    <row r="13" spans="1:52" ht="37.5">
      <c r="A13" s="7">
        <v>12</v>
      </c>
      <c r="B13" s="7">
        <v>3</v>
      </c>
      <c r="C13" s="7" t="s">
        <v>87</v>
      </c>
      <c r="D13" s="7" t="s">
        <v>54</v>
      </c>
      <c r="E13" s="7" t="s">
        <v>57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v>5</v>
      </c>
      <c r="P13" s="8">
        <v>5</v>
      </c>
      <c r="Q13" s="8">
        <v>4</v>
      </c>
      <c r="R13" s="9">
        <v>4</v>
      </c>
      <c r="S13" s="9">
        <v>4</v>
      </c>
      <c r="T13" s="10">
        <v>4</v>
      </c>
      <c r="U13" s="10">
        <v>4</v>
      </c>
      <c r="V13" s="10">
        <v>3</v>
      </c>
      <c r="W13" s="10">
        <v>3</v>
      </c>
      <c r="X13" s="10">
        <v>4</v>
      </c>
      <c r="Y13" s="11">
        <v>3</v>
      </c>
      <c r="Z13" s="11">
        <v>4</v>
      </c>
      <c r="AA13" s="11">
        <v>5</v>
      </c>
      <c r="AB13" s="11">
        <v>5</v>
      </c>
      <c r="AC13" s="12">
        <v>4</v>
      </c>
      <c r="AD13" s="12">
        <v>4</v>
      </c>
      <c r="AE13" s="105">
        <v>3</v>
      </c>
      <c r="AF13" s="105">
        <v>3</v>
      </c>
      <c r="AG13" s="105">
        <v>3</v>
      </c>
      <c r="AH13" s="109">
        <v>1</v>
      </c>
      <c r="AI13" s="109">
        <v>4</v>
      </c>
      <c r="AJ13" s="109">
        <v>4</v>
      </c>
      <c r="AK13" s="109">
        <v>4</v>
      </c>
      <c r="AL13" s="50">
        <v>3</v>
      </c>
      <c r="AM13" s="50">
        <v>5</v>
      </c>
      <c r="AN13" s="50">
        <v>3</v>
      </c>
      <c r="AO13" s="50">
        <v>3</v>
      </c>
      <c r="AP13" s="50">
        <v>3</v>
      </c>
      <c r="AQ13" s="120">
        <v>4</v>
      </c>
      <c r="AR13" s="120">
        <v>4</v>
      </c>
      <c r="AS13" s="120">
        <v>4</v>
      </c>
      <c r="AT13" s="120">
        <v>4</v>
      </c>
      <c r="AU13" s="120">
        <v>4</v>
      </c>
      <c r="AV13" s="120">
        <v>4</v>
      </c>
      <c r="AW13" s="120">
        <v>4</v>
      </c>
      <c r="AX13" s="53">
        <v>3</v>
      </c>
      <c r="AY13" s="53">
        <v>4</v>
      </c>
      <c r="AZ13" s="53">
        <v>4</v>
      </c>
    </row>
    <row r="14" spans="1:52">
      <c r="A14" s="7">
        <v>13</v>
      </c>
      <c r="B14" s="7">
        <v>3</v>
      </c>
      <c r="C14" s="7" t="s">
        <v>87</v>
      </c>
      <c r="D14" s="7" t="s">
        <v>54</v>
      </c>
      <c r="E14" s="7" t="s">
        <v>58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>
        <v>5</v>
      </c>
      <c r="P14" s="8">
        <v>4</v>
      </c>
      <c r="Q14" s="8">
        <v>4</v>
      </c>
      <c r="R14" s="9">
        <v>5</v>
      </c>
      <c r="S14" s="9">
        <v>5</v>
      </c>
      <c r="T14" s="10">
        <v>5</v>
      </c>
      <c r="U14" s="10">
        <v>5</v>
      </c>
      <c r="V14" s="10">
        <v>5</v>
      </c>
      <c r="W14" s="10">
        <v>5</v>
      </c>
      <c r="X14" s="10">
        <v>4</v>
      </c>
      <c r="Y14" s="11">
        <v>1</v>
      </c>
      <c r="Z14" s="11">
        <v>1</v>
      </c>
      <c r="AA14" s="11">
        <v>3</v>
      </c>
      <c r="AB14" s="11">
        <v>3</v>
      </c>
      <c r="AC14" s="12">
        <v>4</v>
      </c>
      <c r="AD14" s="12">
        <v>4</v>
      </c>
      <c r="AE14" s="105">
        <v>3</v>
      </c>
      <c r="AF14" s="105">
        <v>2</v>
      </c>
      <c r="AG14" s="105">
        <v>3</v>
      </c>
      <c r="AH14" s="109">
        <v>4</v>
      </c>
      <c r="AI14" s="109">
        <v>4</v>
      </c>
      <c r="AJ14" s="109">
        <v>4</v>
      </c>
      <c r="AK14" s="109">
        <v>4</v>
      </c>
      <c r="AL14" s="50">
        <v>4</v>
      </c>
      <c r="AM14" s="50">
        <v>3</v>
      </c>
      <c r="AN14" s="50">
        <v>3</v>
      </c>
      <c r="AO14" s="50">
        <v>3</v>
      </c>
      <c r="AP14" s="50">
        <v>3</v>
      </c>
      <c r="AQ14" s="120">
        <v>4</v>
      </c>
      <c r="AR14" s="120">
        <v>4</v>
      </c>
      <c r="AS14" s="120">
        <v>4</v>
      </c>
      <c r="AT14" s="120">
        <v>4</v>
      </c>
      <c r="AU14" s="120">
        <v>4</v>
      </c>
      <c r="AV14" s="120">
        <v>4</v>
      </c>
      <c r="AW14" s="120">
        <v>4</v>
      </c>
      <c r="AX14" s="53">
        <v>5</v>
      </c>
      <c r="AY14" s="53">
        <v>5</v>
      </c>
      <c r="AZ14" s="53">
        <v>5</v>
      </c>
    </row>
    <row r="15" spans="1:52">
      <c r="A15" s="7">
        <v>14</v>
      </c>
      <c r="B15" s="7">
        <v>2</v>
      </c>
      <c r="C15" s="7" t="s">
        <v>87</v>
      </c>
      <c r="D15" s="7" t="s">
        <v>8</v>
      </c>
      <c r="E15" s="7" t="s">
        <v>65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v>5</v>
      </c>
      <c r="P15" s="8">
        <v>5</v>
      </c>
      <c r="Q15" s="8">
        <v>5</v>
      </c>
      <c r="R15" s="9">
        <v>4</v>
      </c>
      <c r="S15" s="9">
        <v>4</v>
      </c>
      <c r="T15" s="10">
        <v>4</v>
      </c>
      <c r="U15" s="10">
        <v>4</v>
      </c>
      <c r="V15" s="10">
        <v>4</v>
      </c>
      <c r="W15" s="10">
        <v>4</v>
      </c>
      <c r="X15" s="10">
        <v>4</v>
      </c>
      <c r="Y15" s="11">
        <v>4</v>
      </c>
      <c r="Z15" s="11">
        <v>4</v>
      </c>
      <c r="AA15" s="11">
        <v>4</v>
      </c>
      <c r="AB15" s="11">
        <v>4</v>
      </c>
      <c r="AC15" s="12">
        <v>5</v>
      </c>
      <c r="AD15" s="12">
        <v>5</v>
      </c>
      <c r="AE15" s="105">
        <v>4</v>
      </c>
      <c r="AF15" s="105">
        <v>4</v>
      </c>
      <c r="AG15" s="105">
        <v>4</v>
      </c>
      <c r="AH15" s="109">
        <v>4</v>
      </c>
      <c r="AI15" s="109">
        <v>5</v>
      </c>
      <c r="AJ15" s="109">
        <v>5</v>
      </c>
      <c r="AK15" s="109">
        <v>5</v>
      </c>
      <c r="AL15" s="50">
        <v>5</v>
      </c>
      <c r="AM15" s="50">
        <v>5</v>
      </c>
      <c r="AN15" s="50">
        <v>5</v>
      </c>
      <c r="AO15" s="50">
        <v>5</v>
      </c>
      <c r="AP15" s="50">
        <v>5</v>
      </c>
      <c r="AQ15" s="120">
        <v>4</v>
      </c>
      <c r="AR15" s="120">
        <v>4</v>
      </c>
      <c r="AS15" s="120">
        <v>4</v>
      </c>
      <c r="AT15" s="120">
        <v>4</v>
      </c>
      <c r="AU15" s="120">
        <v>4</v>
      </c>
      <c r="AV15" s="120">
        <v>4</v>
      </c>
      <c r="AW15" s="120">
        <v>4</v>
      </c>
      <c r="AX15" s="53">
        <v>3</v>
      </c>
      <c r="AY15" s="53">
        <v>3</v>
      </c>
      <c r="AZ15" s="53">
        <v>4</v>
      </c>
    </row>
    <row r="16" spans="1:52" ht="18.75" customHeight="1">
      <c r="A16" s="7">
        <v>15</v>
      </c>
      <c r="B16" s="7">
        <v>2</v>
      </c>
      <c r="C16" s="7" t="s">
        <v>87</v>
      </c>
      <c r="D16" s="7" t="s">
        <v>8</v>
      </c>
      <c r="E16" s="7" t="s">
        <v>58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>
        <v>5</v>
      </c>
      <c r="P16" s="8">
        <v>4</v>
      </c>
      <c r="Q16" s="8">
        <v>4</v>
      </c>
      <c r="R16" s="9">
        <v>5</v>
      </c>
      <c r="S16" s="9">
        <v>5</v>
      </c>
      <c r="T16" s="10">
        <v>4</v>
      </c>
      <c r="U16" s="10">
        <v>5</v>
      </c>
      <c r="V16" s="10">
        <v>4</v>
      </c>
      <c r="W16" s="10">
        <v>4</v>
      </c>
      <c r="X16" s="10">
        <v>4</v>
      </c>
      <c r="Y16" s="11">
        <v>5</v>
      </c>
      <c r="Z16" s="11">
        <v>5</v>
      </c>
      <c r="AA16" s="11">
        <v>5</v>
      </c>
      <c r="AB16" s="11">
        <v>5</v>
      </c>
      <c r="AC16" s="12">
        <v>5</v>
      </c>
      <c r="AD16" s="12">
        <v>5</v>
      </c>
      <c r="AE16" s="105">
        <v>5</v>
      </c>
      <c r="AF16" s="105">
        <v>4</v>
      </c>
      <c r="AG16" s="105">
        <v>5</v>
      </c>
      <c r="AH16" s="109">
        <v>4</v>
      </c>
      <c r="AI16" s="109">
        <v>4</v>
      </c>
      <c r="AJ16" s="109">
        <v>4</v>
      </c>
      <c r="AK16" s="109">
        <v>4</v>
      </c>
      <c r="AL16" s="50">
        <v>4</v>
      </c>
      <c r="AM16" s="50">
        <v>4</v>
      </c>
      <c r="AN16" s="50">
        <v>4</v>
      </c>
      <c r="AO16" s="50">
        <v>4</v>
      </c>
      <c r="AP16" s="50">
        <v>5</v>
      </c>
      <c r="AQ16" s="120">
        <v>4</v>
      </c>
      <c r="AR16" s="120">
        <v>4</v>
      </c>
      <c r="AS16" s="120">
        <v>4</v>
      </c>
      <c r="AT16" s="120">
        <v>4</v>
      </c>
      <c r="AU16" s="120">
        <v>5</v>
      </c>
      <c r="AV16" s="120">
        <v>5</v>
      </c>
      <c r="AW16" s="120">
        <v>4</v>
      </c>
      <c r="AX16" s="53">
        <v>4</v>
      </c>
      <c r="AY16" s="53">
        <v>4</v>
      </c>
      <c r="AZ16" s="53">
        <v>4</v>
      </c>
    </row>
    <row r="17" spans="1:52">
      <c r="A17" s="7">
        <v>16</v>
      </c>
      <c r="B17" s="7">
        <v>2</v>
      </c>
      <c r="C17" s="7" t="s">
        <v>87</v>
      </c>
      <c r="D17" s="7" t="s">
        <v>8</v>
      </c>
      <c r="E17" s="7" t="s">
        <v>58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v>5</v>
      </c>
      <c r="P17" s="8">
        <v>5</v>
      </c>
      <c r="Q17" s="8">
        <v>5</v>
      </c>
      <c r="R17" s="9">
        <v>5</v>
      </c>
      <c r="S17" s="9">
        <v>5</v>
      </c>
      <c r="T17" s="10">
        <v>5</v>
      </c>
      <c r="U17" s="10">
        <v>5</v>
      </c>
      <c r="V17" s="10">
        <v>5</v>
      </c>
      <c r="W17" s="10">
        <v>5</v>
      </c>
      <c r="X17" s="10">
        <v>5</v>
      </c>
      <c r="Y17" s="11">
        <v>2</v>
      </c>
      <c r="Z17" s="11">
        <v>2</v>
      </c>
      <c r="AA17" s="11">
        <v>2</v>
      </c>
      <c r="AB17" s="11">
        <v>4</v>
      </c>
      <c r="AC17" s="12">
        <v>5</v>
      </c>
      <c r="AD17" s="12">
        <v>5</v>
      </c>
      <c r="AE17" s="105">
        <v>2</v>
      </c>
      <c r="AF17" s="105">
        <v>2</v>
      </c>
      <c r="AG17" s="105">
        <v>2</v>
      </c>
      <c r="AH17" s="109">
        <v>1</v>
      </c>
      <c r="AI17" s="109">
        <v>2</v>
      </c>
      <c r="AJ17" s="109">
        <v>4</v>
      </c>
      <c r="AK17" s="109">
        <v>4</v>
      </c>
      <c r="AL17" s="50">
        <v>4</v>
      </c>
      <c r="AM17" s="50">
        <v>4</v>
      </c>
      <c r="AN17" s="50">
        <v>4</v>
      </c>
      <c r="AO17" s="50">
        <v>4</v>
      </c>
      <c r="AP17" s="50">
        <v>4</v>
      </c>
      <c r="AQ17" s="120">
        <v>4</v>
      </c>
      <c r="AR17" s="120">
        <v>4</v>
      </c>
      <c r="AS17" s="120">
        <v>4</v>
      </c>
      <c r="AT17" s="120">
        <v>3</v>
      </c>
      <c r="AU17" s="120">
        <v>3</v>
      </c>
      <c r="AV17" s="120">
        <v>3</v>
      </c>
      <c r="AW17" s="120">
        <v>3</v>
      </c>
      <c r="AX17" s="53">
        <v>5</v>
      </c>
      <c r="AY17" s="53">
        <v>5</v>
      </c>
      <c r="AZ17" s="53">
        <v>5</v>
      </c>
    </row>
    <row r="18" spans="1:52" ht="20.25" customHeight="1">
      <c r="A18" s="7">
        <v>17</v>
      </c>
      <c r="B18" s="7">
        <v>2</v>
      </c>
      <c r="C18" s="7" t="s">
        <v>87</v>
      </c>
      <c r="D18" s="7" t="s">
        <v>8</v>
      </c>
      <c r="E18" s="7" t="s">
        <v>63</v>
      </c>
      <c r="F18" s="7">
        <v>0</v>
      </c>
      <c r="G18" s="7">
        <v>1</v>
      </c>
      <c r="H18" s="7">
        <v>1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v>5</v>
      </c>
      <c r="P18" s="8">
        <v>4</v>
      </c>
      <c r="Q18" s="8">
        <v>4</v>
      </c>
      <c r="R18" s="9">
        <v>3</v>
      </c>
      <c r="S18" s="9">
        <v>4</v>
      </c>
      <c r="T18" s="10">
        <v>3</v>
      </c>
      <c r="U18" s="10">
        <v>3</v>
      </c>
      <c r="V18" s="10">
        <v>4</v>
      </c>
      <c r="W18" s="10">
        <v>4</v>
      </c>
      <c r="X18" s="10">
        <v>4</v>
      </c>
      <c r="Y18" s="11">
        <v>3</v>
      </c>
      <c r="Z18" s="11">
        <v>3</v>
      </c>
      <c r="AA18" s="11">
        <v>4</v>
      </c>
      <c r="AB18" s="11">
        <v>4</v>
      </c>
      <c r="AC18" s="12">
        <v>5</v>
      </c>
      <c r="AD18" s="12">
        <v>5</v>
      </c>
      <c r="AE18" s="105">
        <v>1</v>
      </c>
      <c r="AF18" s="105">
        <v>2</v>
      </c>
      <c r="AG18" s="105">
        <v>1</v>
      </c>
      <c r="AH18" s="109">
        <v>4</v>
      </c>
      <c r="AI18" s="109">
        <v>4</v>
      </c>
      <c r="AJ18" s="109">
        <v>4</v>
      </c>
      <c r="AK18" s="109">
        <v>4</v>
      </c>
      <c r="AL18" s="50">
        <v>4</v>
      </c>
      <c r="AM18" s="50">
        <v>4</v>
      </c>
      <c r="AN18" s="50">
        <v>4</v>
      </c>
      <c r="AO18" s="50">
        <v>4</v>
      </c>
      <c r="AP18" s="50">
        <v>5</v>
      </c>
      <c r="AQ18" s="120">
        <v>3</v>
      </c>
      <c r="AR18" s="120">
        <v>4</v>
      </c>
      <c r="AS18" s="120">
        <v>3</v>
      </c>
      <c r="AT18" s="120">
        <v>4</v>
      </c>
      <c r="AU18" s="120">
        <v>4</v>
      </c>
      <c r="AV18" s="120">
        <v>4</v>
      </c>
      <c r="AW18" s="120">
        <v>5</v>
      </c>
      <c r="AX18" s="53">
        <v>3</v>
      </c>
      <c r="AY18" s="53">
        <v>4</v>
      </c>
      <c r="AZ18" s="53">
        <v>4</v>
      </c>
    </row>
    <row r="19" spans="1:52">
      <c r="A19" s="7">
        <v>18</v>
      </c>
      <c r="B19" s="7">
        <v>2</v>
      </c>
      <c r="C19" s="7" t="s">
        <v>87</v>
      </c>
      <c r="D19" s="7" t="s">
        <v>8</v>
      </c>
      <c r="E19" s="7" t="s">
        <v>64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8">
        <v>4</v>
      </c>
      <c r="P19" s="8">
        <v>3</v>
      </c>
      <c r="Q19" s="8">
        <v>3</v>
      </c>
      <c r="R19" s="9">
        <v>4</v>
      </c>
      <c r="S19" s="9">
        <v>4</v>
      </c>
      <c r="T19" s="10">
        <v>4</v>
      </c>
      <c r="U19" s="10">
        <v>4</v>
      </c>
      <c r="V19" s="10">
        <v>4</v>
      </c>
      <c r="W19" s="10">
        <v>4</v>
      </c>
      <c r="X19" s="10">
        <v>4</v>
      </c>
      <c r="Y19" s="11">
        <v>2</v>
      </c>
      <c r="Z19" s="11">
        <v>2</v>
      </c>
      <c r="AA19" s="11">
        <v>4</v>
      </c>
      <c r="AB19" s="11">
        <v>4</v>
      </c>
      <c r="AC19" s="12">
        <v>4</v>
      </c>
      <c r="AD19" s="12">
        <v>4</v>
      </c>
      <c r="AE19" s="105">
        <v>2</v>
      </c>
      <c r="AF19" s="105">
        <v>2</v>
      </c>
      <c r="AG19" s="105">
        <v>2</v>
      </c>
      <c r="AH19" s="109">
        <v>2</v>
      </c>
      <c r="AI19" s="109">
        <v>4</v>
      </c>
      <c r="AJ19" s="109">
        <v>4</v>
      </c>
      <c r="AK19" s="109">
        <v>5</v>
      </c>
      <c r="AL19" s="50">
        <v>4</v>
      </c>
      <c r="AM19" s="50">
        <v>5</v>
      </c>
      <c r="AN19" s="50">
        <v>4</v>
      </c>
      <c r="AO19" s="50">
        <v>5</v>
      </c>
      <c r="AP19" s="50">
        <v>5</v>
      </c>
      <c r="AQ19" s="120">
        <v>3</v>
      </c>
      <c r="AR19" s="120">
        <v>3</v>
      </c>
      <c r="AS19" s="120">
        <v>3</v>
      </c>
      <c r="AT19" s="120">
        <v>4</v>
      </c>
      <c r="AU19" s="120">
        <v>4</v>
      </c>
      <c r="AV19" s="120">
        <v>4</v>
      </c>
      <c r="AW19" s="120">
        <v>3</v>
      </c>
      <c r="AX19" s="53">
        <v>4</v>
      </c>
      <c r="AY19" s="53">
        <v>4</v>
      </c>
      <c r="AZ19" s="53">
        <v>5</v>
      </c>
    </row>
    <row r="20" spans="1:52">
      <c r="A20" s="7">
        <v>19</v>
      </c>
      <c r="B20" s="7">
        <v>3</v>
      </c>
      <c r="C20" s="7" t="s">
        <v>87</v>
      </c>
      <c r="D20" s="7" t="s">
        <v>54</v>
      </c>
      <c r="E20" s="7" t="s">
        <v>56</v>
      </c>
      <c r="F20" s="7">
        <v>1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8">
        <v>4</v>
      </c>
      <c r="P20" s="8">
        <v>4</v>
      </c>
      <c r="Q20" s="8">
        <v>4</v>
      </c>
      <c r="R20" s="9">
        <v>4</v>
      </c>
      <c r="S20" s="9">
        <v>4</v>
      </c>
      <c r="T20" s="10">
        <v>4</v>
      </c>
      <c r="U20" s="10">
        <v>4</v>
      </c>
      <c r="V20" s="10">
        <v>4</v>
      </c>
      <c r="W20" s="10">
        <v>4</v>
      </c>
      <c r="X20" s="10">
        <v>4</v>
      </c>
      <c r="Y20" s="11">
        <v>4</v>
      </c>
      <c r="Z20" s="11">
        <v>4</v>
      </c>
      <c r="AA20" s="11">
        <v>4</v>
      </c>
      <c r="AB20" s="11">
        <v>4</v>
      </c>
      <c r="AC20" s="12">
        <v>4</v>
      </c>
      <c r="AD20" s="12">
        <v>4</v>
      </c>
      <c r="AE20" s="105">
        <v>2</v>
      </c>
      <c r="AF20" s="105">
        <v>2</v>
      </c>
      <c r="AG20" s="105">
        <v>2</v>
      </c>
      <c r="AH20" s="109">
        <v>4</v>
      </c>
      <c r="AI20" s="109">
        <v>4</v>
      </c>
      <c r="AJ20" s="109">
        <v>4</v>
      </c>
      <c r="AK20" s="109">
        <v>4</v>
      </c>
      <c r="AL20" s="50">
        <v>4</v>
      </c>
      <c r="AM20" s="50">
        <v>4</v>
      </c>
      <c r="AN20" s="50">
        <v>4</v>
      </c>
      <c r="AO20" s="50">
        <v>3</v>
      </c>
      <c r="AP20" s="50">
        <v>4</v>
      </c>
      <c r="AQ20" s="120">
        <v>4</v>
      </c>
      <c r="AR20" s="120">
        <v>4</v>
      </c>
      <c r="AS20" s="120">
        <v>4</v>
      </c>
      <c r="AT20" s="120">
        <v>4</v>
      </c>
      <c r="AU20" s="120">
        <v>4</v>
      </c>
      <c r="AV20" s="120">
        <v>4</v>
      </c>
      <c r="AW20" s="120">
        <v>4</v>
      </c>
      <c r="AX20" s="53">
        <v>4</v>
      </c>
      <c r="AY20" s="53">
        <v>4</v>
      </c>
      <c r="AZ20" s="53">
        <v>4</v>
      </c>
    </row>
    <row r="21" spans="1:52">
      <c r="A21" s="7">
        <v>20</v>
      </c>
      <c r="B21" s="7">
        <v>3</v>
      </c>
      <c r="C21" s="7" t="s">
        <v>87</v>
      </c>
      <c r="D21" s="7" t="s">
        <v>54</v>
      </c>
      <c r="E21" s="7" t="s">
        <v>63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8">
        <v>5</v>
      </c>
      <c r="P21" s="8">
        <v>5</v>
      </c>
      <c r="Q21" s="8">
        <v>5</v>
      </c>
      <c r="R21" s="9">
        <v>5</v>
      </c>
      <c r="S21" s="9">
        <v>5</v>
      </c>
      <c r="T21" s="10">
        <v>4</v>
      </c>
      <c r="U21" s="10">
        <v>2</v>
      </c>
      <c r="V21" s="10">
        <v>3</v>
      </c>
      <c r="W21" s="10">
        <v>4</v>
      </c>
      <c r="X21" s="10">
        <v>4</v>
      </c>
      <c r="Y21" s="11">
        <v>1</v>
      </c>
      <c r="Z21" s="11">
        <v>1</v>
      </c>
      <c r="AA21" s="11">
        <v>3</v>
      </c>
      <c r="AB21" s="11">
        <v>3</v>
      </c>
      <c r="AC21" s="12">
        <v>5</v>
      </c>
      <c r="AD21" s="12">
        <v>5</v>
      </c>
      <c r="AE21" s="105">
        <v>3</v>
      </c>
      <c r="AF21" s="105">
        <v>3</v>
      </c>
      <c r="AG21" s="105">
        <v>3</v>
      </c>
      <c r="AH21" s="109">
        <v>3</v>
      </c>
      <c r="AI21" s="109">
        <v>4</v>
      </c>
      <c r="AJ21" s="109">
        <v>5</v>
      </c>
      <c r="AK21" s="109">
        <v>5</v>
      </c>
      <c r="AL21" s="50">
        <v>3</v>
      </c>
      <c r="AM21" s="50">
        <v>3</v>
      </c>
      <c r="AN21" s="50">
        <v>5</v>
      </c>
      <c r="AO21" s="50">
        <v>4</v>
      </c>
      <c r="AP21" s="50">
        <v>5</v>
      </c>
      <c r="AQ21" s="120">
        <v>4</v>
      </c>
      <c r="AR21" s="120">
        <v>4</v>
      </c>
      <c r="AS21" s="120">
        <v>4</v>
      </c>
      <c r="AT21" s="120">
        <v>4</v>
      </c>
      <c r="AU21" s="120">
        <v>4</v>
      </c>
      <c r="AV21" s="120">
        <v>4</v>
      </c>
      <c r="AW21" s="120">
        <v>4</v>
      </c>
      <c r="AX21" s="53">
        <v>3</v>
      </c>
      <c r="AY21" s="53">
        <v>3</v>
      </c>
      <c r="AZ21" s="53">
        <v>3</v>
      </c>
    </row>
    <row r="22" spans="1:52">
      <c r="A22" s="7">
        <v>21</v>
      </c>
      <c r="B22" s="7">
        <v>3</v>
      </c>
      <c r="C22" s="7" t="s">
        <v>87</v>
      </c>
      <c r="D22" s="7" t="s">
        <v>54</v>
      </c>
      <c r="E22" s="7" t="s">
        <v>63</v>
      </c>
      <c r="F22" s="7">
        <v>1</v>
      </c>
      <c r="G22" s="7">
        <v>0</v>
      </c>
      <c r="H22" s="7">
        <v>1</v>
      </c>
      <c r="I22" s="7">
        <v>1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8">
        <v>5</v>
      </c>
      <c r="P22" s="8">
        <v>4</v>
      </c>
      <c r="Q22" s="8">
        <v>4</v>
      </c>
      <c r="R22" s="9">
        <v>5</v>
      </c>
      <c r="S22" s="9">
        <v>5</v>
      </c>
      <c r="T22" s="10">
        <v>4</v>
      </c>
      <c r="U22" s="10">
        <v>4</v>
      </c>
      <c r="V22" s="10">
        <v>5</v>
      </c>
      <c r="W22" s="10">
        <v>5</v>
      </c>
      <c r="X22" s="10">
        <v>5</v>
      </c>
      <c r="Y22" s="11">
        <v>1</v>
      </c>
      <c r="Z22" s="11">
        <v>1</v>
      </c>
      <c r="AA22" s="11">
        <v>3</v>
      </c>
      <c r="AB22" s="11">
        <v>3</v>
      </c>
      <c r="AC22" s="12">
        <v>5</v>
      </c>
      <c r="AD22" s="12">
        <v>5</v>
      </c>
      <c r="AE22" s="105">
        <v>5</v>
      </c>
      <c r="AF22" s="105">
        <v>5</v>
      </c>
      <c r="AG22" s="105">
        <v>5</v>
      </c>
      <c r="AH22" s="109">
        <v>2</v>
      </c>
      <c r="AI22" s="109">
        <v>4</v>
      </c>
      <c r="AJ22" s="109">
        <v>4</v>
      </c>
      <c r="AK22" s="109">
        <v>4</v>
      </c>
      <c r="AL22" s="50">
        <v>4</v>
      </c>
      <c r="AM22" s="50">
        <v>5</v>
      </c>
      <c r="AN22" s="50">
        <v>3</v>
      </c>
      <c r="AO22" s="50">
        <v>3</v>
      </c>
      <c r="AP22" s="50">
        <v>3</v>
      </c>
      <c r="AQ22" s="120">
        <v>5</v>
      </c>
      <c r="AR22" s="120">
        <v>5</v>
      </c>
      <c r="AS22" s="120">
        <v>5</v>
      </c>
      <c r="AT22" s="120">
        <v>5</v>
      </c>
      <c r="AU22" s="120">
        <v>5</v>
      </c>
      <c r="AV22" s="120">
        <v>5</v>
      </c>
      <c r="AW22" s="120">
        <v>5</v>
      </c>
      <c r="AX22" s="53">
        <v>5</v>
      </c>
      <c r="AY22" s="53">
        <v>5</v>
      </c>
      <c r="AZ22" s="53">
        <v>5</v>
      </c>
    </row>
    <row r="23" spans="1:52">
      <c r="A23" s="7">
        <v>22</v>
      </c>
      <c r="B23" s="7">
        <v>2</v>
      </c>
      <c r="C23" s="7" t="s">
        <v>87</v>
      </c>
      <c r="D23" s="7" t="s">
        <v>8</v>
      </c>
      <c r="E23" s="7" t="s">
        <v>58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>
        <v>5</v>
      </c>
      <c r="P23" s="8">
        <v>5</v>
      </c>
      <c r="Q23" s="8">
        <v>5</v>
      </c>
      <c r="R23" s="9">
        <v>5</v>
      </c>
      <c r="S23" s="9">
        <v>5</v>
      </c>
      <c r="T23" s="10">
        <v>5</v>
      </c>
      <c r="U23" s="10">
        <v>3</v>
      </c>
      <c r="V23" s="10">
        <v>4</v>
      </c>
      <c r="W23" s="10">
        <v>4</v>
      </c>
      <c r="X23" s="10">
        <v>4</v>
      </c>
      <c r="Y23" s="11">
        <v>3</v>
      </c>
      <c r="Z23" s="11">
        <v>3</v>
      </c>
      <c r="AA23" s="11">
        <v>4</v>
      </c>
      <c r="AB23" s="11">
        <v>4</v>
      </c>
      <c r="AC23" s="12">
        <v>5</v>
      </c>
      <c r="AD23" s="12">
        <v>4</v>
      </c>
      <c r="AE23" s="105">
        <v>2</v>
      </c>
      <c r="AF23" s="105">
        <v>2</v>
      </c>
      <c r="AG23" s="105">
        <v>2</v>
      </c>
      <c r="AH23" s="109">
        <v>1</v>
      </c>
      <c r="AI23" s="109">
        <v>4</v>
      </c>
      <c r="AJ23" s="109">
        <v>4</v>
      </c>
      <c r="AK23" s="109">
        <v>5</v>
      </c>
      <c r="AL23" s="50">
        <v>4</v>
      </c>
      <c r="AM23" s="50">
        <v>4</v>
      </c>
      <c r="AN23" s="50">
        <v>4</v>
      </c>
      <c r="AO23" s="50">
        <v>4</v>
      </c>
      <c r="AP23" s="50">
        <v>3</v>
      </c>
      <c r="AQ23" s="120">
        <v>4</v>
      </c>
      <c r="AR23" s="120">
        <v>4</v>
      </c>
      <c r="AS23" s="120">
        <v>4</v>
      </c>
      <c r="AT23" s="120">
        <v>4</v>
      </c>
      <c r="AU23" s="120">
        <v>4</v>
      </c>
      <c r="AV23" s="120">
        <v>4</v>
      </c>
      <c r="AW23" s="120">
        <v>4</v>
      </c>
      <c r="AX23" s="53">
        <v>3</v>
      </c>
      <c r="AY23" s="53">
        <v>3</v>
      </c>
      <c r="AZ23" s="53">
        <v>4</v>
      </c>
    </row>
    <row r="24" spans="1:52">
      <c r="A24" s="7">
        <v>23</v>
      </c>
      <c r="B24" s="7">
        <v>2</v>
      </c>
      <c r="C24" s="7" t="s">
        <v>87</v>
      </c>
      <c r="D24" s="7" t="s">
        <v>8</v>
      </c>
      <c r="E24" s="7" t="s">
        <v>58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0</v>
      </c>
      <c r="M24" s="7">
        <v>0</v>
      </c>
      <c r="N24" s="7">
        <v>0</v>
      </c>
      <c r="O24" s="8">
        <v>4</v>
      </c>
      <c r="P24" s="8">
        <v>5</v>
      </c>
      <c r="Q24" s="8">
        <v>5</v>
      </c>
      <c r="R24" s="9">
        <v>4</v>
      </c>
      <c r="S24" s="9">
        <v>5</v>
      </c>
      <c r="T24" s="10">
        <v>5</v>
      </c>
      <c r="U24" s="10">
        <v>4</v>
      </c>
      <c r="V24" s="10">
        <v>4</v>
      </c>
      <c r="W24" s="10">
        <v>5</v>
      </c>
      <c r="X24" s="10">
        <v>5</v>
      </c>
      <c r="Y24" s="11">
        <v>2</v>
      </c>
      <c r="Z24" s="11">
        <v>2</v>
      </c>
      <c r="AA24" s="11">
        <v>4</v>
      </c>
      <c r="AB24" s="11">
        <v>4</v>
      </c>
      <c r="AC24" s="12">
        <v>4</v>
      </c>
      <c r="AD24" s="12">
        <v>4</v>
      </c>
      <c r="AE24" s="105">
        <v>5</v>
      </c>
      <c r="AF24" s="105">
        <v>5</v>
      </c>
      <c r="AG24" s="105">
        <v>5</v>
      </c>
      <c r="AH24" s="109">
        <v>1</v>
      </c>
      <c r="AI24" s="109">
        <v>4</v>
      </c>
      <c r="AJ24" s="109">
        <v>4</v>
      </c>
      <c r="AK24" s="109">
        <v>4</v>
      </c>
      <c r="AL24" s="50">
        <v>4</v>
      </c>
      <c r="AM24" s="50">
        <v>4</v>
      </c>
      <c r="AN24" s="50">
        <v>4</v>
      </c>
      <c r="AO24" s="50">
        <v>4</v>
      </c>
      <c r="AP24" s="50">
        <v>4</v>
      </c>
      <c r="AQ24" s="120">
        <v>5</v>
      </c>
      <c r="AR24" s="120">
        <v>5</v>
      </c>
      <c r="AS24" s="120">
        <v>5</v>
      </c>
      <c r="AT24" s="120">
        <v>5</v>
      </c>
      <c r="AU24" s="120">
        <v>5</v>
      </c>
      <c r="AV24" s="120">
        <v>5</v>
      </c>
      <c r="AW24" s="120">
        <v>5</v>
      </c>
      <c r="AX24" s="53">
        <v>5</v>
      </c>
      <c r="AY24" s="53">
        <v>5</v>
      </c>
      <c r="AZ24" s="53">
        <v>5</v>
      </c>
    </row>
    <row r="25" spans="1:52" ht="37.5">
      <c r="A25" s="7">
        <v>24</v>
      </c>
      <c r="B25" s="7">
        <v>2</v>
      </c>
      <c r="C25" s="7" t="s">
        <v>87</v>
      </c>
      <c r="D25" s="7" t="s">
        <v>8</v>
      </c>
      <c r="E25" s="7" t="s">
        <v>57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>
        <v>5</v>
      </c>
      <c r="P25" s="8">
        <v>4</v>
      </c>
      <c r="Q25" s="8">
        <v>4</v>
      </c>
      <c r="R25" s="9">
        <v>4</v>
      </c>
      <c r="S25" s="9">
        <v>4</v>
      </c>
      <c r="T25" s="10">
        <v>3</v>
      </c>
      <c r="U25" s="10">
        <v>3</v>
      </c>
      <c r="V25" s="10">
        <v>3</v>
      </c>
      <c r="W25" s="10">
        <v>3</v>
      </c>
      <c r="X25" s="10">
        <v>3</v>
      </c>
      <c r="Y25" s="11">
        <v>4</v>
      </c>
      <c r="Z25" s="11">
        <v>4</v>
      </c>
      <c r="AA25" s="11">
        <v>4</v>
      </c>
      <c r="AB25" s="11">
        <v>4</v>
      </c>
      <c r="AC25" s="12">
        <v>5</v>
      </c>
      <c r="AD25" s="12">
        <v>5</v>
      </c>
      <c r="AE25" s="105">
        <v>4</v>
      </c>
      <c r="AF25" s="105">
        <v>4</v>
      </c>
      <c r="AG25" s="105">
        <v>4</v>
      </c>
      <c r="AH25" s="109">
        <v>3</v>
      </c>
      <c r="AI25" s="109">
        <v>3</v>
      </c>
      <c r="AJ25" s="109">
        <v>3</v>
      </c>
      <c r="AK25" s="109">
        <v>3</v>
      </c>
      <c r="AL25" s="50">
        <v>3</v>
      </c>
      <c r="AM25" s="50">
        <v>4</v>
      </c>
      <c r="AN25" s="50">
        <v>4</v>
      </c>
      <c r="AO25" s="50">
        <v>4</v>
      </c>
      <c r="AP25" s="50">
        <v>4</v>
      </c>
      <c r="AQ25" s="120">
        <v>5</v>
      </c>
      <c r="AR25" s="120">
        <v>4</v>
      </c>
      <c r="AS25" s="120">
        <v>3</v>
      </c>
      <c r="AT25" s="120">
        <v>3</v>
      </c>
      <c r="AU25" s="120">
        <v>3</v>
      </c>
      <c r="AV25" s="120">
        <v>3</v>
      </c>
      <c r="AW25" s="120">
        <v>3</v>
      </c>
      <c r="AX25" s="53">
        <v>3</v>
      </c>
      <c r="AY25" s="53">
        <v>3</v>
      </c>
      <c r="AZ25" s="53">
        <v>3</v>
      </c>
    </row>
    <row r="26" spans="1:52">
      <c r="A26" s="7">
        <v>25</v>
      </c>
      <c r="B26" s="7">
        <v>2</v>
      </c>
      <c r="C26" s="7" t="s">
        <v>87</v>
      </c>
      <c r="D26" s="7" t="s">
        <v>8</v>
      </c>
      <c r="E26" s="7" t="s">
        <v>65</v>
      </c>
      <c r="F26" s="7">
        <v>1</v>
      </c>
      <c r="G26" s="7">
        <v>1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>
        <v>4</v>
      </c>
      <c r="P26" s="8">
        <v>4</v>
      </c>
      <c r="Q26" s="8">
        <v>4</v>
      </c>
      <c r="R26" s="9">
        <v>4</v>
      </c>
      <c r="S26" s="9">
        <v>4</v>
      </c>
      <c r="T26" s="10">
        <v>4</v>
      </c>
      <c r="U26" s="10">
        <v>4</v>
      </c>
      <c r="V26" s="10">
        <v>4</v>
      </c>
      <c r="W26" s="10">
        <v>4</v>
      </c>
      <c r="X26" s="10">
        <v>4</v>
      </c>
      <c r="Y26" s="11">
        <v>4</v>
      </c>
      <c r="Z26" s="11">
        <v>4</v>
      </c>
      <c r="AA26" s="11">
        <v>4</v>
      </c>
      <c r="AB26" s="11">
        <v>4</v>
      </c>
      <c r="AC26" s="12">
        <v>4</v>
      </c>
      <c r="AD26" s="12">
        <v>5</v>
      </c>
      <c r="AE26" s="105">
        <v>4</v>
      </c>
      <c r="AF26" s="105">
        <v>4</v>
      </c>
      <c r="AG26" s="105">
        <v>4</v>
      </c>
      <c r="AH26" s="109">
        <v>5</v>
      </c>
      <c r="AI26" s="109">
        <v>5</v>
      </c>
      <c r="AJ26" s="109">
        <v>5</v>
      </c>
      <c r="AK26" s="109">
        <v>4</v>
      </c>
      <c r="AL26" s="50">
        <v>5</v>
      </c>
      <c r="AM26" s="50">
        <v>4</v>
      </c>
      <c r="AN26" s="50">
        <v>4</v>
      </c>
      <c r="AO26" s="50">
        <v>4</v>
      </c>
      <c r="AP26" s="50">
        <v>4</v>
      </c>
      <c r="AQ26" s="120">
        <v>4</v>
      </c>
      <c r="AR26" s="120">
        <v>4</v>
      </c>
      <c r="AS26" s="120">
        <v>4</v>
      </c>
      <c r="AT26" s="120">
        <v>4</v>
      </c>
      <c r="AU26" s="120">
        <v>4</v>
      </c>
      <c r="AV26" s="120">
        <v>4</v>
      </c>
      <c r="AW26" s="120">
        <v>4</v>
      </c>
      <c r="AX26" s="53">
        <v>4</v>
      </c>
      <c r="AY26" s="53">
        <v>4</v>
      </c>
      <c r="AZ26" s="53">
        <v>4</v>
      </c>
    </row>
    <row r="27" spans="1:52" ht="37.5">
      <c r="A27" s="7">
        <v>26</v>
      </c>
      <c r="B27" s="7">
        <v>2</v>
      </c>
      <c r="C27" s="7" t="s">
        <v>87</v>
      </c>
      <c r="D27" s="7" t="s">
        <v>8</v>
      </c>
      <c r="E27" s="7" t="s">
        <v>116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8">
        <v>4</v>
      </c>
      <c r="P27" s="8">
        <v>3</v>
      </c>
      <c r="Q27" s="8">
        <v>4</v>
      </c>
      <c r="R27" s="9">
        <v>4</v>
      </c>
      <c r="S27" s="9">
        <v>4</v>
      </c>
      <c r="T27" s="10">
        <v>4</v>
      </c>
      <c r="U27" s="10">
        <v>3</v>
      </c>
      <c r="V27" s="10">
        <v>3</v>
      </c>
      <c r="W27" s="10">
        <v>4</v>
      </c>
      <c r="X27" s="10">
        <v>4</v>
      </c>
      <c r="Y27" s="11"/>
      <c r="Z27" s="11"/>
      <c r="AA27" s="11"/>
      <c r="AB27" s="11"/>
      <c r="AC27" s="12"/>
      <c r="AD27" s="12"/>
      <c r="AE27" s="105">
        <v>2</v>
      </c>
      <c r="AF27" s="105">
        <v>2</v>
      </c>
      <c r="AG27" s="105">
        <v>2</v>
      </c>
      <c r="AH27" s="109">
        <v>3</v>
      </c>
      <c r="AI27" s="109">
        <v>4</v>
      </c>
      <c r="AJ27" s="109">
        <v>4</v>
      </c>
      <c r="AK27" s="109">
        <v>4</v>
      </c>
      <c r="AL27" s="50">
        <v>4</v>
      </c>
      <c r="AM27" s="50">
        <v>4</v>
      </c>
      <c r="AN27" s="50">
        <v>4</v>
      </c>
      <c r="AO27" s="50">
        <v>4</v>
      </c>
      <c r="AP27" s="50">
        <v>4</v>
      </c>
      <c r="AQ27" s="120">
        <v>4</v>
      </c>
      <c r="AR27" s="120">
        <v>4</v>
      </c>
      <c r="AS27" s="120">
        <v>4</v>
      </c>
      <c r="AT27" s="120">
        <v>4</v>
      </c>
      <c r="AU27" s="120">
        <v>4</v>
      </c>
      <c r="AV27" s="120">
        <v>4</v>
      </c>
      <c r="AW27" s="120">
        <v>4</v>
      </c>
      <c r="AX27" s="53">
        <v>3</v>
      </c>
      <c r="AY27" s="53">
        <v>3</v>
      </c>
      <c r="AZ27" s="53">
        <v>3</v>
      </c>
    </row>
    <row r="28" spans="1:52">
      <c r="A28" s="7">
        <v>27</v>
      </c>
      <c r="B28" s="7">
        <v>2</v>
      </c>
      <c r="C28" s="7" t="s">
        <v>87</v>
      </c>
      <c r="D28" s="7" t="s">
        <v>8</v>
      </c>
      <c r="E28" s="7" t="s">
        <v>91</v>
      </c>
      <c r="F28" s="7">
        <v>1</v>
      </c>
      <c r="G28" s="7">
        <v>1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8">
        <v>5</v>
      </c>
      <c r="P28" s="8">
        <v>5</v>
      </c>
      <c r="Q28" s="8">
        <v>5</v>
      </c>
      <c r="R28" s="9">
        <v>5</v>
      </c>
      <c r="S28" s="9">
        <v>5</v>
      </c>
      <c r="T28" s="10">
        <v>5</v>
      </c>
      <c r="U28" s="10">
        <v>5</v>
      </c>
      <c r="V28" s="10">
        <v>5</v>
      </c>
      <c r="W28" s="10">
        <v>5</v>
      </c>
      <c r="X28" s="10">
        <v>5</v>
      </c>
      <c r="Y28" s="11"/>
      <c r="Z28" s="11"/>
      <c r="AA28" s="11"/>
      <c r="AB28" s="11"/>
      <c r="AC28" s="12"/>
      <c r="AD28" s="12"/>
      <c r="AE28" s="105">
        <v>5</v>
      </c>
      <c r="AF28" s="105">
        <v>5</v>
      </c>
      <c r="AG28" s="105">
        <v>5</v>
      </c>
      <c r="AH28" s="109">
        <v>5</v>
      </c>
      <c r="AI28" s="109">
        <v>5</v>
      </c>
      <c r="AJ28" s="109">
        <v>5</v>
      </c>
      <c r="AK28" s="109">
        <v>5</v>
      </c>
      <c r="AL28" s="50">
        <v>5</v>
      </c>
      <c r="AM28" s="50">
        <v>5</v>
      </c>
      <c r="AN28" s="50">
        <v>5</v>
      </c>
      <c r="AO28" s="50">
        <v>5</v>
      </c>
      <c r="AP28" s="50">
        <v>5</v>
      </c>
      <c r="AQ28" s="120">
        <v>5</v>
      </c>
      <c r="AR28" s="120">
        <v>5</v>
      </c>
      <c r="AS28" s="120">
        <v>5</v>
      </c>
      <c r="AT28" s="120">
        <v>5</v>
      </c>
      <c r="AU28" s="120">
        <v>5</v>
      </c>
      <c r="AV28" s="120">
        <v>5</v>
      </c>
      <c r="AW28" s="120">
        <v>5</v>
      </c>
      <c r="AX28" s="53">
        <v>5</v>
      </c>
      <c r="AY28" s="53">
        <v>5</v>
      </c>
      <c r="AZ28" s="53">
        <v>5</v>
      </c>
    </row>
    <row r="29" spans="1:52">
      <c r="A29" s="7">
        <v>28</v>
      </c>
      <c r="B29" s="7">
        <v>2</v>
      </c>
      <c r="C29" s="7" t="s">
        <v>87</v>
      </c>
      <c r="D29" s="7" t="s">
        <v>8</v>
      </c>
      <c r="E29" s="7" t="s">
        <v>91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8">
        <v>4</v>
      </c>
      <c r="P29" s="8">
        <v>4</v>
      </c>
      <c r="Q29" s="8">
        <v>3</v>
      </c>
      <c r="R29" s="9">
        <v>4</v>
      </c>
      <c r="S29" s="9">
        <v>4</v>
      </c>
      <c r="T29" s="10">
        <v>4</v>
      </c>
      <c r="U29" s="10">
        <v>4</v>
      </c>
      <c r="V29" s="10">
        <v>3</v>
      </c>
      <c r="W29" s="10">
        <v>3</v>
      </c>
      <c r="X29" s="10">
        <v>3</v>
      </c>
      <c r="Y29" s="11"/>
      <c r="Z29" s="11"/>
      <c r="AA29" s="11"/>
      <c r="AB29" s="11"/>
      <c r="AC29" s="12"/>
      <c r="AD29" s="12"/>
      <c r="AE29" s="105">
        <v>3</v>
      </c>
      <c r="AF29" s="105">
        <v>4</v>
      </c>
      <c r="AG29" s="105">
        <v>3</v>
      </c>
      <c r="AH29" s="109">
        <v>2</v>
      </c>
      <c r="AI29" s="109">
        <v>4</v>
      </c>
      <c r="AJ29" s="109">
        <v>4</v>
      </c>
      <c r="AK29" s="109">
        <v>4</v>
      </c>
      <c r="AL29" s="50">
        <v>4</v>
      </c>
      <c r="AM29" s="50">
        <v>4</v>
      </c>
      <c r="AN29" s="50">
        <v>4</v>
      </c>
      <c r="AO29" s="50">
        <v>4</v>
      </c>
      <c r="AP29" s="50">
        <v>4</v>
      </c>
      <c r="AQ29" s="120">
        <v>4</v>
      </c>
      <c r="AR29" s="120">
        <v>4</v>
      </c>
      <c r="AS29" s="120">
        <v>4</v>
      </c>
      <c r="AT29" s="120">
        <v>4</v>
      </c>
      <c r="AU29" s="120">
        <v>4</v>
      </c>
      <c r="AV29" s="120">
        <v>4</v>
      </c>
      <c r="AW29" s="120">
        <v>4</v>
      </c>
      <c r="AX29" s="53">
        <v>4</v>
      </c>
      <c r="AY29" s="53">
        <v>4</v>
      </c>
      <c r="AZ29" s="53">
        <v>4</v>
      </c>
    </row>
    <row r="30" spans="1:52">
      <c r="A30" s="7">
        <v>29</v>
      </c>
      <c r="B30" s="7">
        <v>2</v>
      </c>
      <c r="C30" s="7" t="s">
        <v>87</v>
      </c>
      <c r="D30" s="7" t="s">
        <v>54</v>
      </c>
      <c r="E30" s="7" t="s">
        <v>56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8">
        <v>5</v>
      </c>
      <c r="P30" s="8">
        <v>4</v>
      </c>
      <c r="Q30" s="8">
        <v>4</v>
      </c>
      <c r="R30" s="9">
        <v>4</v>
      </c>
      <c r="S30" s="9">
        <v>4</v>
      </c>
      <c r="T30" s="10">
        <v>5</v>
      </c>
      <c r="U30" s="10">
        <v>4</v>
      </c>
      <c r="V30" s="10">
        <v>4</v>
      </c>
      <c r="W30" s="10">
        <v>3</v>
      </c>
      <c r="X30" s="10">
        <v>3</v>
      </c>
      <c r="Y30" s="11"/>
      <c r="Z30" s="11"/>
      <c r="AA30" s="11"/>
      <c r="AB30" s="11"/>
      <c r="AC30" s="12"/>
      <c r="AD30" s="12"/>
      <c r="AE30" s="105">
        <v>5</v>
      </c>
      <c r="AF30" s="105">
        <v>5</v>
      </c>
      <c r="AG30" s="105">
        <v>4</v>
      </c>
      <c r="AH30" s="109">
        <v>2</v>
      </c>
      <c r="AI30" s="109">
        <v>4</v>
      </c>
      <c r="AJ30" s="109">
        <v>4</v>
      </c>
      <c r="AK30" s="109">
        <v>4</v>
      </c>
      <c r="AL30" s="50">
        <v>4</v>
      </c>
      <c r="AM30" s="50">
        <v>4</v>
      </c>
      <c r="AN30" s="50">
        <v>5</v>
      </c>
      <c r="AO30" s="50">
        <v>4</v>
      </c>
      <c r="AP30" s="50">
        <v>4</v>
      </c>
      <c r="AQ30" s="120">
        <v>4</v>
      </c>
      <c r="AR30" s="120">
        <v>4</v>
      </c>
      <c r="AS30" s="120">
        <v>4</v>
      </c>
      <c r="AT30" s="120">
        <v>4</v>
      </c>
      <c r="AU30" s="120">
        <v>4</v>
      </c>
      <c r="AV30" s="120">
        <v>4</v>
      </c>
      <c r="AW30" s="120">
        <v>5</v>
      </c>
      <c r="AX30" s="53">
        <v>3</v>
      </c>
      <c r="AY30" s="53">
        <v>4</v>
      </c>
      <c r="AZ30" s="53">
        <v>4</v>
      </c>
    </row>
    <row r="31" spans="1:52">
      <c r="A31" s="7">
        <v>30</v>
      </c>
      <c r="B31" s="7">
        <v>2</v>
      </c>
      <c r="C31" s="7" t="s">
        <v>87</v>
      </c>
      <c r="D31" s="7" t="s">
        <v>8</v>
      </c>
      <c r="E31" s="7" t="s">
        <v>117</v>
      </c>
      <c r="F31" s="7">
        <v>1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8">
        <v>4</v>
      </c>
      <c r="P31" s="8">
        <v>5</v>
      </c>
      <c r="Q31" s="8">
        <v>3</v>
      </c>
      <c r="R31" s="9">
        <v>4</v>
      </c>
      <c r="S31" s="9">
        <v>5</v>
      </c>
      <c r="T31" s="10">
        <v>5</v>
      </c>
      <c r="U31" s="10">
        <v>5</v>
      </c>
      <c r="V31" s="10">
        <v>5</v>
      </c>
      <c r="W31" s="10">
        <v>5</v>
      </c>
      <c r="X31" s="10">
        <v>5</v>
      </c>
      <c r="Y31" s="11"/>
      <c r="Z31" s="11"/>
      <c r="AA31" s="11"/>
      <c r="AB31" s="11"/>
      <c r="AC31" s="12"/>
      <c r="AD31" s="12"/>
      <c r="AE31" s="105">
        <v>2</v>
      </c>
      <c r="AF31" s="105">
        <v>2</v>
      </c>
      <c r="AG31" s="105">
        <v>2</v>
      </c>
      <c r="AH31" s="109">
        <v>1</v>
      </c>
      <c r="AI31" s="109">
        <v>3</v>
      </c>
      <c r="AJ31" s="109">
        <v>3</v>
      </c>
      <c r="AK31" s="109">
        <v>3</v>
      </c>
      <c r="AL31" s="50">
        <v>3</v>
      </c>
      <c r="AM31" s="50">
        <v>3</v>
      </c>
      <c r="AN31" s="50">
        <v>3</v>
      </c>
      <c r="AO31" s="50">
        <v>3</v>
      </c>
      <c r="AP31" s="50">
        <v>4</v>
      </c>
      <c r="AQ31" s="120">
        <v>4</v>
      </c>
      <c r="AR31" s="120">
        <v>4</v>
      </c>
      <c r="AS31" s="120">
        <v>4</v>
      </c>
      <c r="AT31" s="120">
        <v>4</v>
      </c>
      <c r="AU31" s="120">
        <v>5</v>
      </c>
      <c r="AV31" s="120">
        <v>5</v>
      </c>
      <c r="AW31" s="120">
        <v>5</v>
      </c>
      <c r="AX31" s="53">
        <v>3</v>
      </c>
      <c r="AY31" s="53">
        <v>2</v>
      </c>
      <c r="AZ31" s="53">
        <v>5</v>
      </c>
    </row>
    <row r="32" spans="1:52">
      <c r="A32" s="7">
        <v>31</v>
      </c>
      <c r="B32" s="7">
        <v>2</v>
      </c>
      <c r="C32" s="7" t="s">
        <v>87</v>
      </c>
      <c r="D32" s="7" t="s">
        <v>8</v>
      </c>
      <c r="E32" s="7" t="s">
        <v>117</v>
      </c>
      <c r="F32" s="7">
        <v>0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8">
        <v>4</v>
      </c>
      <c r="P32" s="8">
        <v>4</v>
      </c>
      <c r="Q32" s="8">
        <v>4</v>
      </c>
      <c r="R32" s="9">
        <v>4</v>
      </c>
      <c r="S32" s="9">
        <v>4</v>
      </c>
      <c r="T32" s="10">
        <v>4</v>
      </c>
      <c r="U32" s="10">
        <v>4</v>
      </c>
      <c r="V32" s="10">
        <v>4</v>
      </c>
      <c r="W32" s="10">
        <v>4</v>
      </c>
      <c r="X32" s="10">
        <v>4</v>
      </c>
      <c r="Y32" s="11"/>
      <c r="Z32" s="11"/>
      <c r="AA32" s="11"/>
      <c r="AB32" s="11"/>
      <c r="AC32" s="12"/>
      <c r="AD32" s="12"/>
      <c r="AE32" s="105">
        <v>1</v>
      </c>
      <c r="AF32" s="105">
        <v>2</v>
      </c>
      <c r="AG32" s="105">
        <v>2</v>
      </c>
      <c r="AH32" s="109">
        <v>3</v>
      </c>
      <c r="AI32" s="109">
        <v>5</v>
      </c>
      <c r="AJ32" s="109">
        <v>5</v>
      </c>
      <c r="AK32" s="109">
        <v>5</v>
      </c>
      <c r="AL32" s="50">
        <v>5</v>
      </c>
      <c r="AM32" s="50">
        <v>5</v>
      </c>
      <c r="AN32" s="50">
        <v>5</v>
      </c>
      <c r="AO32" s="50">
        <v>5</v>
      </c>
      <c r="AP32" s="50">
        <v>5</v>
      </c>
      <c r="AQ32" s="120">
        <v>4</v>
      </c>
      <c r="AR32" s="120">
        <v>4</v>
      </c>
      <c r="AS32" s="120">
        <v>4</v>
      </c>
      <c r="AT32" s="120">
        <v>4</v>
      </c>
      <c r="AU32" s="120">
        <v>4</v>
      </c>
      <c r="AV32" s="120">
        <v>4</v>
      </c>
      <c r="AW32" s="120">
        <v>4</v>
      </c>
      <c r="AX32" s="53">
        <v>3</v>
      </c>
      <c r="AY32" s="53">
        <v>4</v>
      </c>
      <c r="AZ32" s="53">
        <v>4</v>
      </c>
    </row>
    <row r="33" spans="1:52">
      <c r="A33" s="7">
        <v>32</v>
      </c>
      <c r="B33" s="7">
        <v>2</v>
      </c>
      <c r="C33" s="7" t="s">
        <v>87</v>
      </c>
      <c r="D33" s="7" t="s">
        <v>8</v>
      </c>
      <c r="E33" s="7" t="s">
        <v>63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8">
        <v>4</v>
      </c>
      <c r="P33" s="8">
        <v>3</v>
      </c>
      <c r="Q33" s="8">
        <v>4</v>
      </c>
      <c r="R33" s="9">
        <v>4</v>
      </c>
      <c r="S33" s="9">
        <v>4</v>
      </c>
      <c r="T33" s="10">
        <v>4</v>
      </c>
      <c r="U33" s="10">
        <v>4</v>
      </c>
      <c r="V33" s="10">
        <v>4</v>
      </c>
      <c r="W33" s="10">
        <v>4</v>
      </c>
      <c r="X33" s="10">
        <v>4</v>
      </c>
      <c r="Y33" s="11"/>
      <c r="Z33" s="11"/>
      <c r="AA33" s="11"/>
      <c r="AB33" s="11"/>
      <c r="AC33" s="12"/>
      <c r="AD33" s="12"/>
      <c r="AE33" s="105">
        <v>2</v>
      </c>
      <c r="AF33" s="105">
        <v>2</v>
      </c>
      <c r="AG33" s="105">
        <v>1</v>
      </c>
      <c r="AH33" s="109">
        <v>3</v>
      </c>
      <c r="AI33" s="109">
        <v>4</v>
      </c>
      <c r="AJ33" s="109">
        <v>5</v>
      </c>
      <c r="AK33" s="109">
        <v>4</v>
      </c>
      <c r="AL33" s="50">
        <v>4</v>
      </c>
      <c r="AM33" s="50">
        <v>5</v>
      </c>
      <c r="AN33" s="50">
        <v>5</v>
      </c>
      <c r="AO33" s="50">
        <v>5</v>
      </c>
      <c r="AP33" s="50">
        <v>5</v>
      </c>
      <c r="AQ33" s="120">
        <v>4</v>
      </c>
      <c r="AR33" s="120">
        <v>4</v>
      </c>
      <c r="AS33" s="120">
        <v>4</v>
      </c>
      <c r="AT33" s="120">
        <v>4</v>
      </c>
      <c r="AU33" s="120">
        <v>4</v>
      </c>
      <c r="AV33" s="120">
        <v>4</v>
      </c>
      <c r="AW33" s="120">
        <v>4</v>
      </c>
      <c r="AX33" s="53">
        <v>2</v>
      </c>
      <c r="AY33" s="53">
        <v>3</v>
      </c>
      <c r="AZ33" s="53">
        <v>3</v>
      </c>
    </row>
    <row r="34" spans="1:52">
      <c r="A34" s="7">
        <v>33</v>
      </c>
      <c r="B34" s="7">
        <v>2</v>
      </c>
      <c r="C34" s="7" t="s">
        <v>87</v>
      </c>
      <c r="D34" s="7" t="s">
        <v>8</v>
      </c>
      <c r="E34" s="7" t="s">
        <v>63</v>
      </c>
      <c r="F34" s="7">
        <v>0</v>
      </c>
      <c r="G34" s="7">
        <v>0</v>
      </c>
      <c r="H34" s="7">
        <v>1</v>
      </c>
      <c r="I34" s="7">
        <v>1</v>
      </c>
      <c r="J34" s="7">
        <v>0</v>
      </c>
      <c r="K34" s="7">
        <v>1</v>
      </c>
      <c r="L34" s="7">
        <v>0</v>
      </c>
      <c r="M34" s="7">
        <v>0</v>
      </c>
      <c r="N34" s="7">
        <v>0</v>
      </c>
      <c r="O34" s="8">
        <v>4</v>
      </c>
      <c r="P34" s="8">
        <v>4</v>
      </c>
      <c r="Q34" s="8">
        <v>3</v>
      </c>
      <c r="R34" s="9">
        <v>4</v>
      </c>
      <c r="S34" s="9">
        <v>4</v>
      </c>
      <c r="T34" s="10">
        <v>4</v>
      </c>
      <c r="U34" s="10">
        <v>5</v>
      </c>
      <c r="V34" s="10">
        <v>4</v>
      </c>
      <c r="W34" s="10">
        <v>4</v>
      </c>
      <c r="X34" s="10">
        <v>4</v>
      </c>
      <c r="Y34" s="11"/>
      <c r="Z34" s="11"/>
      <c r="AA34" s="11"/>
      <c r="AB34" s="11"/>
      <c r="AC34" s="12"/>
      <c r="AD34" s="12"/>
      <c r="AE34" s="105">
        <v>2</v>
      </c>
      <c r="AF34" s="105">
        <v>2</v>
      </c>
      <c r="AG34" s="105">
        <v>2</v>
      </c>
      <c r="AH34" s="109">
        <v>4</v>
      </c>
      <c r="AI34" s="109">
        <v>5</v>
      </c>
      <c r="AJ34" s="109">
        <v>5</v>
      </c>
      <c r="AK34" s="109">
        <v>5</v>
      </c>
      <c r="AL34" s="50">
        <v>5</v>
      </c>
      <c r="AM34" s="50">
        <v>5</v>
      </c>
      <c r="AN34" s="50">
        <v>4</v>
      </c>
      <c r="AO34" s="50">
        <v>4</v>
      </c>
      <c r="AP34" s="50">
        <v>5</v>
      </c>
      <c r="AQ34" s="120">
        <v>4</v>
      </c>
      <c r="AR34" s="120">
        <v>4</v>
      </c>
      <c r="AS34" s="120">
        <v>4</v>
      </c>
      <c r="AT34" s="120">
        <v>4</v>
      </c>
      <c r="AU34" s="120">
        <v>4</v>
      </c>
      <c r="AV34" s="120">
        <v>4</v>
      </c>
      <c r="AW34" s="120">
        <v>4</v>
      </c>
      <c r="AX34" s="53">
        <v>4</v>
      </c>
      <c r="AY34" s="53">
        <v>4</v>
      </c>
      <c r="AZ34" s="53">
        <v>4</v>
      </c>
    </row>
    <row r="35" spans="1:52">
      <c r="A35" s="7">
        <v>34</v>
      </c>
      <c r="B35" s="7">
        <v>2</v>
      </c>
      <c r="C35" s="7" t="s">
        <v>87</v>
      </c>
      <c r="D35" s="7" t="s">
        <v>8</v>
      </c>
      <c r="E35" s="7" t="s">
        <v>63</v>
      </c>
      <c r="F35" s="7">
        <v>0</v>
      </c>
      <c r="G35" s="7">
        <v>1</v>
      </c>
      <c r="H35" s="7">
        <v>0</v>
      </c>
      <c r="I35" s="7">
        <v>1</v>
      </c>
      <c r="J35" s="7">
        <v>1</v>
      </c>
      <c r="K35" s="7">
        <v>0</v>
      </c>
      <c r="L35" s="7">
        <v>0</v>
      </c>
      <c r="M35" s="7">
        <v>0</v>
      </c>
      <c r="N35" s="7">
        <v>0</v>
      </c>
      <c r="O35" s="8">
        <v>4</v>
      </c>
      <c r="P35" s="8">
        <v>4</v>
      </c>
      <c r="Q35" s="8">
        <v>4</v>
      </c>
      <c r="R35" s="9">
        <v>4</v>
      </c>
      <c r="S35" s="9">
        <v>4</v>
      </c>
      <c r="T35" s="10">
        <v>4</v>
      </c>
      <c r="U35" s="10">
        <v>3</v>
      </c>
      <c r="V35" s="10">
        <v>3</v>
      </c>
      <c r="W35" s="10">
        <v>4</v>
      </c>
      <c r="X35" s="10">
        <v>4</v>
      </c>
      <c r="Y35" s="11"/>
      <c r="Z35" s="11"/>
      <c r="AA35" s="11"/>
      <c r="AB35" s="11"/>
      <c r="AC35" s="12"/>
      <c r="AD35" s="12"/>
      <c r="AE35" s="105">
        <v>2</v>
      </c>
      <c r="AF35" s="105">
        <v>3</v>
      </c>
      <c r="AG35" s="105">
        <v>2</v>
      </c>
      <c r="AH35" s="109">
        <v>5</v>
      </c>
      <c r="AI35" s="109">
        <v>5</v>
      </c>
      <c r="AJ35" s="109">
        <v>5</v>
      </c>
      <c r="AK35" s="109">
        <v>4</v>
      </c>
      <c r="AL35" s="50">
        <v>4</v>
      </c>
      <c r="AM35" s="50">
        <v>4</v>
      </c>
      <c r="AN35" s="50">
        <v>5</v>
      </c>
      <c r="AO35" s="50">
        <v>5</v>
      </c>
      <c r="AP35" s="50">
        <v>5</v>
      </c>
      <c r="AQ35" s="120">
        <v>4</v>
      </c>
      <c r="AR35" s="120">
        <v>3</v>
      </c>
      <c r="AS35" s="120">
        <v>4</v>
      </c>
      <c r="AT35" s="120">
        <v>4</v>
      </c>
      <c r="AU35" s="120">
        <v>4</v>
      </c>
      <c r="AV35" s="120">
        <v>4</v>
      </c>
      <c r="AW35" s="120">
        <v>4</v>
      </c>
      <c r="AX35" s="53">
        <v>3</v>
      </c>
      <c r="AY35" s="53">
        <v>3</v>
      </c>
      <c r="AZ35" s="53">
        <v>4</v>
      </c>
    </row>
    <row r="36" spans="1:52">
      <c r="A36" s="7">
        <v>35</v>
      </c>
      <c r="B36" s="7">
        <v>2</v>
      </c>
      <c r="C36" s="7" t="s">
        <v>87</v>
      </c>
      <c r="D36" s="7" t="s">
        <v>8</v>
      </c>
      <c r="E36" s="7" t="s">
        <v>63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>
        <v>4</v>
      </c>
      <c r="P36" s="8">
        <v>4</v>
      </c>
      <c r="Q36" s="8">
        <v>4</v>
      </c>
      <c r="R36" s="9">
        <v>4</v>
      </c>
      <c r="S36" s="9">
        <v>4</v>
      </c>
      <c r="T36" s="10">
        <v>5</v>
      </c>
      <c r="U36" s="10">
        <v>4</v>
      </c>
      <c r="V36" s="10">
        <v>4</v>
      </c>
      <c r="W36" s="10">
        <v>4</v>
      </c>
      <c r="X36" s="10">
        <v>4</v>
      </c>
      <c r="Y36" s="11"/>
      <c r="Z36" s="11"/>
      <c r="AA36" s="11"/>
      <c r="AB36" s="11"/>
      <c r="AC36" s="12"/>
      <c r="AD36" s="12"/>
      <c r="AE36" s="105">
        <v>5</v>
      </c>
      <c r="AF36" s="105">
        <v>4</v>
      </c>
      <c r="AG36" s="105">
        <v>4</v>
      </c>
      <c r="AH36" s="109">
        <v>3</v>
      </c>
      <c r="AI36" s="109">
        <v>5</v>
      </c>
      <c r="AJ36" s="109">
        <v>5</v>
      </c>
      <c r="AK36" s="109">
        <v>5</v>
      </c>
      <c r="AL36" s="50">
        <v>5</v>
      </c>
      <c r="AM36" s="50">
        <v>5</v>
      </c>
      <c r="AN36" s="50">
        <v>5</v>
      </c>
      <c r="AO36" s="50">
        <v>5</v>
      </c>
      <c r="AP36" s="50">
        <v>5</v>
      </c>
      <c r="AQ36" s="120">
        <v>4</v>
      </c>
      <c r="AR36" s="120">
        <v>4</v>
      </c>
      <c r="AS36" s="120">
        <v>4</v>
      </c>
      <c r="AT36" s="120">
        <v>3</v>
      </c>
      <c r="AU36" s="120">
        <v>5</v>
      </c>
      <c r="AV36" s="120">
        <v>5</v>
      </c>
      <c r="AW36" s="120">
        <v>5</v>
      </c>
      <c r="AX36" s="53">
        <v>5</v>
      </c>
      <c r="AY36" s="53">
        <v>4</v>
      </c>
      <c r="AZ36" s="53">
        <v>4</v>
      </c>
    </row>
    <row r="37" spans="1:52">
      <c r="A37" s="7">
        <v>36</v>
      </c>
      <c r="B37" s="7">
        <v>2</v>
      </c>
      <c r="C37" s="7" t="s">
        <v>87</v>
      </c>
      <c r="D37" s="7" t="s">
        <v>8</v>
      </c>
      <c r="E37" s="7" t="s">
        <v>114</v>
      </c>
      <c r="F37" s="7">
        <v>0</v>
      </c>
      <c r="G37" s="7">
        <v>0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>
        <v>5</v>
      </c>
      <c r="P37" s="8">
        <v>4</v>
      </c>
      <c r="Q37" s="8">
        <v>4</v>
      </c>
      <c r="R37" s="9">
        <v>4</v>
      </c>
      <c r="S37" s="9">
        <v>4</v>
      </c>
      <c r="T37" s="10">
        <v>4</v>
      </c>
      <c r="U37" s="10">
        <v>4</v>
      </c>
      <c r="V37" s="10">
        <v>4</v>
      </c>
      <c r="W37" s="10">
        <v>4</v>
      </c>
      <c r="X37" s="10">
        <v>4</v>
      </c>
      <c r="Y37" s="11"/>
      <c r="Z37" s="11"/>
      <c r="AA37" s="11"/>
      <c r="AB37" s="11"/>
      <c r="AC37" s="12"/>
      <c r="AD37" s="12"/>
      <c r="AE37" s="105">
        <v>5</v>
      </c>
      <c r="AF37" s="105">
        <v>1</v>
      </c>
      <c r="AG37" s="105">
        <v>1</v>
      </c>
      <c r="AH37" s="109">
        <v>1</v>
      </c>
      <c r="AI37" s="109">
        <v>4</v>
      </c>
      <c r="AJ37" s="109">
        <v>4</v>
      </c>
      <c r="AK37" s="109">
        <v>3</v>
      </c>
      <c r="AL37" s="50">
        <v>3</v>
      </c>
      <c r="AM37" s="50">
        <v>3</v>
      </c>
      <c r="AN37" s="50">
        <v>5</v>
      </c>
      <c r="AO37" s="50">
        <v>4</v>
      </c>
      <c r="AP37" s="50">
        <v>4</v>
      </c>
      <c r="AQ37" s="120">
        <v>4</v>
      </c>
      <c r="AR37" s="120">
        <v>3</v>
      </c>
      <c r="AS37" s="120">
        <v>4</v>
      </c>
      <c r="AT37" s="120">
        <v>4</v>
      </c>
      <c r="AU37" s="120">
        <v>4</v>
      </c>
      <c r="AV37" s="120">
        <v>4</v>
      </c>
      <c r="AW37" s="120">
        <v>4</v>
      </c>
      <c r="AX37" s="53">
        <v>4</v>
      </c>
      <c r="AY37" s="53">
        <v>4</v>
      </c>
      <c r="AZ37" s="53">
        <v>4</v>
      </c>
    </row>
    <row r="38" spans="1:52">
      <c r="A38" s="7">
        <v>37</v>
      </c>
      <c r="B38" s="7">
        <v>2</v>
      </c>
      <c r="C38" s="7" t="s">
        <v>87</v>
      </c>
      <c r="D38" s="7" t="s">
        <v>8</v>
      </c>
      <c r="E38" s="7" t="s">
        <v>114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>
        <v>5</v>
      </c>
      <c r="P38" s="8">
        <v>4</v>
      </c>
      <c r="Q38" s="8">
        <v>4</v>
      </c>
      <c r="R38" s="9">
        <v>4</v>
      </c>
      <c r="S38" s="9">
        <v>4</v>
      </c>
      <c r="T38" s="10">
        <v>4</v>
      </c>
      <c r="U38" s="10">
        <v>4</v>
      </c>
      <c r="V38" s="10">
        <v>4</v>
      </c>
      <c r="W38" s="10">
        <v>4</v>
      </c>
      <c r="X38" s="10">
        <v>4</v>
      </c>
      <c r="Y38" s="11"/>
      <c r="Z38" s="11"/>
      <c r="AA38" s="11"/>
      <c r="AB38" s="11"/>
      <c r="AC38" s="12"/>
      <c r="AD38" s="12"/>
      <c r="AE38" s="105">
        <v>1</v>
      </c>
      <c r="AF38" s="105">
        <v>1</v>
      </c>
      <c r="AG38" s="105">
        <v>1</v>
      </c>
      <c r="AH38" s="109">
        <v>3</v>
      </c>
      <c r="AI38" s="109">
        <v>4</v>
      </c>
      <c r="AJ38" s="109">
        <v>4</v>
      </c>
      <c r="AK38" s="109">
        <v>5</v>
      </c>
      <c r="AL38" s="50">
        <v>4</v>
      </c>
      <c r="AM38" s="50">
        <v>4</v>
      </c>
      <c r="AN38" s="50">
        <v>4</v>
      </c>
      <c r="AO38" s="50">
        <v>4</v>
      </c>
      <c r="AP38" s="50">
        <v>4</v>
      </c>
      <c r="AQ38" s="120">
        <v>4</v>
      </c>
      <c r="AR38" s="120">
        <v>4</v>
      </c>
      <c r="AS38" s="120">
        <v>4</v>
      </c>
      <c r="AT38" s="120">
        <v>4</v>
      </c>
      <c r="AU38" s="120">
        <v>4</v>
      </c>
      <c r="AV38" s="120">
        <v>4</v>
      </c>
      <c r="AW38" s="120">
        <v>5</v>
      </c>
      <c r="AX38" s="53">
        <v>3</v>
      </c>
      <c r="AY38" s="53">
        <v>4</v>
      </c>
      <c r="AZ38" s="53">
        <v>5</v>
      </c>
    </row>
    <row r="39" spans="1:52">
      <c r="A39" s="7">
        <v>38</v>
      </c>
      <c r="B39" s="7">
        <v>2</v>
      </c>
      <c r="C39" s="7" t="s">
        <v>87</v>
      </c>
      <c r="D39" s="7" t="s">
        <v>8</v>
      </c>
      <c r="E39" s="7" t="s">
        <v>63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 s="8">
        <v>5</v>
      </c>
      <c r="P39" s="8">
        <v>4</v>
      </c>
      <c r="Q39" s="8">
        <v>4</v>
      </c>
      <c r="R39" s="9">
        <v>5</v>
      </c>
      <c r="S39" s="9">
        <v>5</v>
      </c>
      <c r="T39" s="10">
        <v>4</v>
      </c>
      <c r="U39" s="10">
        <v>3</v>
      </c>
      <c r="V39" s="10">
        <v>3</v>
      </c>
      <c r="W39" s="10">
        <v>4</v>
      </c>
      <c r="X39" s="10">
        <v>4</v>
      </c>
      <c r="Y39" s="11"/>
      <c r="Z39" s="11"/>
      <c r="AA39" s="11"/>
      <c r="AB39" s="11"/>
      <c r="AC39" s="12"/>
      <c r="AD39" s="12"/>
      <c r="AE39" s="105">
        <v>4</v>
      </c>
      <c r="AF39" s="105">
        <v>5</v>
      </c>
      <c r="AG39" s="105">
        <v>4</v>
      </c>
      <c r="AH39" s="109">
        <v>3</v>
      </c>
      <c r="AI39" s="109">
        <v>4</v>
      </c>
      <c r="AJ39" s="109">
        <v>4</v>
      </c>
      <c r="AK39" s="109">
        <v>4</v>
      </c>
      <c r="AL39" s="50">
        <v>4</v>
      </c>
      <c r="AM39" s="50">
        <v>4</v>
      </c>
      <c r="AN39" s="50">
        <v>5</v>
      </c>
      <c r="AO39" s="50">
        <v>5</v>
      </c>
      <c r="AP39" s="50">
        <v>5</v>
      </c>
      <c r="AQ39" s="120">
        <v>5</v>
      </c>
      <c r="AR39" s="120">
        <v>5</v>
      </c>
      <c r="AS39" s="120">
        <v>4</v>
      </c>
      <c r="AT39" s="120">
        <v>4</v>
      </c>
      <c r="AU39" s="120">
        <v>4</v>
      </c>
      <c r="AV39" s="120">
        <v>5</v>
      </c>
      <c r="AW39" s="120">
        <v>5</v>
      </c>
      <c r="AX39" s="53">
        <v>4</v>
      </c>
      <c r="AY39" s="53">
        <v>5</v>
      </c>
      <c r="AZ39" s="53">
        <v>5</v>
      </c>
    </row>
    <row r="40" spans="1:52">
      <c r="A40" s="7">
        <v>39</v>
      </c>
      <c r="B40" s="7">
        <v>3</v>
      </c>
      <c r="C40" s="7" t="s">
        <v>87</v>
      </c>
      <c r="D40" s="7" t="s">
        <v>8</v>
      </c>
      <c r="E40" s="7" t="s">
        <v>55</v>
      </c>
      <c r="F40" s="7">
        <v>1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8">
        <v>4</v>
      </c>
      <c r="P40" s="8">
        <v>4</v>
      </c>
      <c r="Q40" s="8">
        <v>4</v>
      </c>
      <c r="R40" s="9">
        <v>5</v>
      </c>
      <c r="S40" s="9">
        <v>4</v>
      </c>
      <c r="T40" s="10">
        <v>5</v>
      </c>
      <c r="U40" s="10">
        <v>4</v>
      </c>
      <c r="V40" s="10">
        <v>5</v>
      </c>
      <c r="W40" s="10">
        <v>5</v>
      </c>
      <c r="X40" s="10">
        <v>5</v>
      </c>
      <c r="Y40" s="11"/>
      <c r="Z40" s="11"/>
      <c r="AA40" s="11"/>
      <c r="AB40" s="11"/>
      <c r="AC40" s="12"/>
      <c r="AD40" s="12"/>
      <c r="AE40" s="105">
        <v>5</v>
      </c>
      <c r="AF40" s="105">
        <v>5</v>
      </c>
      <c r="AG40" s="105">
        <v>4</v>
      </c>
      <c r="AH40" s="109">
        <v>5</v>
      </c>
      <c r="AI40" s="109">
        <v>5</v>
      </c>
      <c r="AJ40" s="109">
        <v>5</v>
      </c>
      <c r="AK40" s="109">
        <v>5</v>
      </c>
      <c r="AL40" s="50">
        <v>4</v>
      </c>
      <c r="AM40" s="50">
        <v>5</v>
      </c>
      <c r="AN40" s="50">
        <v>5</v>
      </c>
      <c r="AO40" s="50">
        <v>5</v>
      </c>
      <c r="AP40" s="50">
        <v>5</v>
      </c>
      <c r="AQ40" s="120">
        <v>4</v>
      </c>
      <c r="AR40" s="120">
        <v>4</v>
      </c>
      <c r="AS40" s="120">
        <v>4</v>
      </c>
      <c r="AT40" s="120">
        <v>4</v>
      </c>
      <c r="AU40" s="120">
        <v>4</v>
      </c>
      <c r="AV40" s="120">
        <v>4</v>
      </c>
      <c r="AW40" s="120">
        <v>4</v>
      </c>
      <c r="AX40" s="53">
        <v>3</v>
      </c>
      <c r="AY40" s="53">
        <v>4</v>
      </c>
      <c r="AZ40" s="53">
        <v>4</v>
      </c>
    </row>
    <row r="41" spans="1:52">
      <c r="A41" s="7">
        <v>40</v>
      </c>
      <c r="B41" s="7">
        <v>2</v>
      </c>
      <c r="C41" s="7" t="s">
        <v>87</v>
      </c>
      <c r="D41" s="7" t="s">
        <v>8</v>
      </c>
      <c r="E41" s="7" t="s">
        <v>63</v>
      </c>
      <c r="F41" s="7">
        <v>0</v>
      </c>
      <c r="G41" s="7">
        <v>1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8">
        <v>5</v>
      </c>
      <c r="P41" s="8">
        <v>4</v>
      </c>
      <c r="Q41" s="8">
        <v>4</v>
      </c>
      <c r="R41" s="9">
        <v>5</v>
      </c>
      <c r="S41" s="9">
        <v>5</v>
      </c>
      <c r="T41" s="10">
        <v>4</v>
      </c>
      <c r="U41" s="10">
        <v>3</v>
      </c>
      <c r="V41" s="10">
        <v>4</v>
      </c>
      <c r="W41" s="10">
        <v>4</v>
      </c>
      <c r="X41" s="10">
        <v>5</v>
      </c>
      <c r="Y41" s="11"/>
      <c r="Z41" s="11"/>
      <c r="AA41" s="11"/>
      <c r="AB41" s="11"/>
      <c r="AC41" s="12"/>
      <c r="AD41" s="12"/>
      <c r="AE41" s="105">
        <v>3</v>
      </c>
      <c r="AF41" s="105">
        <v>3</v>
      </c>
      <c r="AG41" s="105">
        <v>3</v>
      </c>
      <c r="AH41" s="109">
        <v>2</v>
      </c>
      <c r="AI41" s="109">
        <v>4</v>
      </c>
      <c r="AJ41" s="109">
        <v>4</v>
      </c>
      <c r="AK41" s="109">
        <v>4</v>
      </c>
      <c r="AL41" s="50">
        <v>4</v>
      </c>
      <c r="AM41" s="50">
        <v>5</v>
      </c>
      <c r="AN41" s="50">
        <v>5</v>
      </c>
      <c r="AO41" s="50">
        <v>4</v>
      </c>
      <c r="AP41" s="50">
        <v>4</v>
      </c>
      <c r="AQ41" s="120">
        <v>4</v>
      </c>
      <c r="AR41" s="120">
        <v>4</v>
      </c>
      <c r="AS41" s="120">
        <v>4</v>
      </c>
      <c r="AT41" s="120">
        <v>4</v>
      </c>
      <c r="AU41" s="120">
        <v>4</v>
      </c>
      <c r="AV41" s="120">
        <v>4</v>
      </c>
      <c r="AW41" s="120">
        <v>4</v>
      </c>
      <c r="AX41" s="53">
        <v>3</v>
      </c>
      <c r="AY41" s="53">
        <v>4</v>
      </c>
      <c r="AZ41" s="53">
        <v>5</v>
      </c>
    </row>
    <row r="42" spans="1:52" ht="37.5">
      <c r="A42" s="7">
        <v>41</v>
      </c>
      <c r="B42" s="7">
        <v>2</v>
      </c>
      <c r="C42" s="7" t="s">
        <v>87</v>
      </c>
      <c r="D42" s="7" t="s">
        <v>8</v>
      </c>
      <c r="E42" s="7" t="s">
        <v>116</v>
      </c>
      <c r="F42" s="7">
        <v>0</v>
      </c>
      <c r="G42" s="7">
        <v>0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8">
        <v>3</v>
      </c>
      <c r="P42" s="8">
        <v>4</v>
      </c>
      <c r="Q42" s="8">
        <v>4</v>
      </c>
      <c r="R42" s="9">
        <v>4</v>
      </c>
      <c r="S42" s="9">
        <v>4</v>
      </c>
      <c r="T42" s="10">
        <v>4</v>
      </c>
      <c r="U42" s="10">
        <v>3</v>
      </c>
      <c r="V42" s="10">
        <v>2</v>
      </c>
      <c r="W42" s="10">
        <v>4</v>
      </c>
      <c r="X42" s="10">
        <v>4</v>
      </c>
      <c r="Y42" s="11"/>
      <c r="Z42" s="11"/>
      <c r="AA42" s="11"/>
      <c r="AB42" s="11"/>
      <c r="AC42" s="12"/>
      <c r="AD42" s="12"/>
      <c r="AE42" s="105">
        <v>2</v>
      </c>
      <c r="AF42" s="105">
        <v>2</v>
      </c>
      <c r="AG42" s="105">
        <v>2</v>
      </c>
      <c r="AH42" s="109">
        <v>3</v>
      </c>
      <c r="AI42" s="109">
        <v>5</v>
      </c>
      <c r="AJ42" s="109">
        <v>4</v>
      </c>
      <c r="AK42" s="109">
        <v>4</v>
      </c>
      <c r="AL42" s="50">
        <v>4</v>
      </c>
      <c r="AM42" s="50">
        <v>4</v>
      </c>
      <c r="AN42" s="50">
        <v>5</v>
      </c>
      <c r="AO42" s="50">
        <v>5</v>
      </c>
      <c r="AP42" s="50">
        <v>4</v>
      </c>
      <c r="AQ42" s="120">
        <v>4</v>
      </c>
      <c r="AR42" s="120">
        <v>4</v>
      </c>
      <c r="AS42" s="120">
        <v>4</v>
      </c>
      <c r="AT42" s="120">
        <v>4</v>
      </c>
      <c r="AU42" s="120">
        <v>4</v>
      </c>
      <c r="AV42" s="120">
        <v>4</v>
      </c>
      <c r="AW42" s="120">
        <v>4</v>
      </c>
      <c r="AX42" s="53">
        <v>2</v>
      </c>
      <c r="AY42" s="53">
        <v>3</v>
      </c>
      <c r="AZ42" s="53">
        <v>4</v>
      </c>
    </row>
    <row r="43" spans="1:52">
      <c r="A43" s="7">
        <v>42</v>
      </c>
      <c r="B43" s="7">
        <v>2</v>
      </c>
      <c r="C43" s="7" t="s">
        <v>87</v>
      </c>
      <c r="D43" s="7" t="s">
        <v>8</v>
      </c>
      <c r="E43" s="7" t="s">
        <v>106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0</v>
      </c>
      <c r="M43" s="7">
        <v>0</v>
      </c>
      <c r="N43" s="7">
        <v>0</v>
      </c>
      <c r="O43" s="8">
        <v>5</v>
      </c>
      <c r="P43" s="8">
        <v>5</v>
      </c>
      <c r="Q43" s="8">
        <v>5</v>
      </c>
      <c r="R43" s="9">
        <v>5</v>
      </c>
      <c r="S43" s="9">
        <v>5</v>
      </c>
      <c r="T43" s="10">
        <v>5</v>
      </c>
      <c r="U43" s="10">
        <v>5</v>
      </c>
      <c r="V43" s="10">
        <v>5</v>
      </c>
      <c r="W43" s="10">
        <v>5</v>
      </c>
      <c r="X43" s="10">
        <v>5</v>
      </c>
      <c r="Y43" s="11"/>
      <c r="Z43" s="11"/>
      <c r="AA43" s="11"/>
      <c r="AB43" s="11"/>
      <c r="AC43" s="12"/>
      <c r="AD43" s="12"/>
      <c r="AE43" s="105">
        <v>1</v>
      </c>
      <c r="AF43" s="105">
        <v>1</v>
      </c>
      <c r="AG43" s="105">
        <v>1</v>
      </c>
      <c r="AH43" s="109">
        <v>4</v>
      </c>
      <c r="AI43" s="109">
        <v>5</v>
      </c>
      <c r="AJ43" s="109">
        <v>5</v>
      </c>
      <c r="AK43" s="109">
        <v>4</v>
      </c>
      <c r="AL43" s="50">
        <v>4</v>
      </c>
      <c r="AM43" s="50">
        <v>4</v>
      </c>
      <c r="AN43" s="50">
        <v>4</v>
      </c>
      <c r="AO43" s="50">
        <v>3</v>
      </c>
      <c r="AP43" s="50">
        <v>4</v>
      </c>
      <c r="AQ43" s="120">
        <v>3</v>
      </c>
      <c r="AR43" s="120">
        <v>3</v>
      </c>
      <c r="AS43" s="120">
        <v>3</v>
      </c>
      <c r="AT43" s="120">
        <v>4</v>
      </c>
      <c r="AU43" s="120">
        <v>4</v>
      </c>
      <c r="AV43" s="120">
        <v>4</v>
      </c>
      <c r="AW43" s="120">
        <v>3</v>
      </c>
      <c r="AX43" s="53">
        <v>1</v>
      </c>
      <c r="AY43" s="53">
        <v>4</v>
      </c>
      <c r="AZ43" s="53">
        <v>3</v>
      </c>
    </row>
    <row r="44" spans="1:52">
      <c r="A44" s="7">
        <v>43</v>
      </c>
      <c r="B44" s="7">
        <v>2</v>
      </c>
      <c r="C44" s="7" t="s">
        <v>87</v>
      </c>
      <c r="D44" s="7" t="s">
        <v>8</v>
      </c>
      <c r="E44" s="7" t="s">
        <v>106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0</v>
      </c>
      <c r="M44" s="7">
        <v>0</v>
      </c>
      <c r="N44" s="7">
        <v>0</v>
      </c>
      <c r="O44" s="8">
        <v>5</v>
      </c>
      <c r="P44" s="8">
        <v>5</v>
      </c>
      <c r="Q44" s="8">
        <v>5</v>
      </c>
      <c r="R44" s="9">
        <v>5</v>
      </c>
      <c r="S44" s="9">
        <v>5</v>
      </c>
      <c r="T44" s="10">
        <v>5</v>
      </c>
      <c r="U44" s="10">
        <v>2</v>
      </c>
      <c r="V44" s="10">
        <v>5</v>
      </c>
      <c r="W44" s="10">
        <v>5</v>
      </c>
      <c r="X44" s="10">
        <v>5</v>
      </c>
      <c r="Y44" s="11"/>
      <c r="Z44" s="11"/>
      <c r="AA44" s="11"/>
      <c r="AB44" s="11"/>
      <c r="AC44" s="12"/>
      <c r="AD44" s="12"/>
      <c r="AE44" s="105">
        <v>2</v>
      </c>
      <c r="AF44" s="105">
        <v>2</v>
      </c>
      <c r="AG44" s="105">
        <v>2</v>
      </c>
      <c r="AH44" s="109">
        <v>3</v>
      </c>
      <c r="AI44" s="109">
        <v>4</v>
      </c>
      <c r="AJ44" s="109">
        <v>4</v>
      </c>
      <c r="AK44" s="109">
        <v>4</v>
      </c>
      <c r="AL44" s="50">
        <v>4</v>
      </c>
      <c r="AM44" s="50">
        <v>4</v>
      </c>
      <c r="AN44" s="50">
        <v>4</v>
      </c>
      <c r="AO44" s="50">
        <v>4</v>
      </c>
      <c r="AP44" s="50">
        <v>4</v>
      </c>
      <c r="AQ44" s="120">
        <v>3</v>
      </c>
      <c r="AR44" s="120">
        <v>3</v>
      </c>
      <c r="AS44" s="120">
        <v>3</v>
      </c>
      <c r="AT44" s="120">
        <v>4</v>
      </c>
      <c r="AU44" s="120">
        <v>4</v>
      </c>
      <c r="AV44" s="120">
        <v>4</v>
      </c>
      <c r="AW44" s="120">
        <v>3</v>
      </c>
      <c r="AX44" s="53">
        <v>2</v>
      </c>
      <c r="AY44" s="53">
        <v>4</v>
      </c>
      <c r="AZ44" s="53">
        <v>3</v>
      </c>
    </row>
    <row r="45" spans="1:52">
      <c r="A45" s="7">
        <v>44</v>
      </c>
      <c r="B45" s="7">
        <v>2</v>
      </c>
      <c r="C45" s="7" t="s">
        <v>87</v>
      </c>
      <c r="D45" s="7" t="s">
        <v>8</v>
      </c>
      <c r="E45" s="7" t="s">
        <v>106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>
        <v>5</v>
      </c>
      <c r="P45" s="8">
        <v>5</v>
      </c>
      <c r="Q45" s="8">
        <v>5</v>
      </c>
      <c r="R45" s="9">
        <v>5</v>
      </c>
      <c r="S45" s="9">
        <v>5</v>
      </c>
      <c r="T45" s="10">
        <v>5</v>
      </c>
      <c r="U45" s="10">
        <v>5</v>
      </c>
      <c r="V45" s="10">
        <v>4</v>
      </c>
      <c r="W45" s="10">
        <v>4</v>
      </c>
      <c r="X45" s="10">
        <v>5</v>
      </c>
      <c r="Y45" s="11"/>
      <c r="Z45" s="11"/>
      <c r="AA45" s="11"/>
      <c r="AB45" s="11"/>
      <c r="AC45" s="12"/>
      <c r="AD45" s="12"/>
      <c r="AE45" s="105">
        <v>1</v>
      </c>
      <c r="AF45" s="105">
        <v>1</v>
      </c>
      <c r="AG45" s="105">
        <v>1</v>
      </c>
      <c r="AH45" s="109">
        <v>1</v>
      </c>
      <c r="AI45" s="109">
        <v>4</v>
      </c>
      <c r="AJ45" s="109">
        <v>4</v>
      </c>
      <c r="AK45" s="109">
        <v>5</v>
      </c>
      <c r="AL45" s="50">
        <v>4</v>
      </c>
      <c r="AM45" s="50">
        <v>4</v>
      </c>
      <c r="AN45" s="50">
        <v>5</v>
      </c>
      <c r="AO45" s="50">
        <v>4</v>
      </c>
      <c r="AP45" s="50">
        <v>4</v>
      </c>
      <c r="AQ45" s="120">
        <v>3</v>
      </c>
      <c r="AR45" s="120">
        <v>4</v>
      </c>
      <c r="AS45" s="120">
        <v>3</v>
      </c>
      <c r="AT45" s="120">
        <v>3</v>
      </c>
      <c r="AU45" s="120">
        <v>4</v>
      </c>
      <c r="AV45" s="120">
        <v>4</v>
      </c>
      <c r="AW45" s="120">
        <v>4</v>
      </c>
      <c r="AX45" s="53">
        <v>3</v>
      </c>
      <c r="AY45" s="53">
        <v>4</v>
      </c>
      <c r="AZ45" s="53">
        <v>3</v>
      </c>
    </row>
    <row r="46" spans="1:52">
      <c r="A46" s="7">
        <v>45</v>
      </c>
      <c r="B46" s="7">
        <v>2</v>
      </c>
      <c r="C46" s="7" t="s">
        <v>87</v>
      </c>
      <c r="D46" s="7" t="s">
        <v>8</v>
      </c>
      <c r="E46" s="7" t="s">
        <v>106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1</v>
      </c>
      <c r="L46" s="7">
        <v>0</v>
      </c>
      <c r="M46" s="7">
        <v>0</v>
      </c>
      <c r="N46" s="7">
        <v>0</v>
      </c>
      <c r="O46" s="8">
        <v>5</v>
      </c>
      <c r="P46" s="8">
        <v>3</v>
      </c>
      <c r="Q46" s="8">
        <v>4</v>
      </c>
      <c r="R46" s="9">
        <v>4</v>
      </c>
      <c r="S46" s="9">
        <v>4</v>
      </c>
      <c r="T46" s="10">
        <v>4</v>
      </c>
      <c r="U46" s="10">
        <v>3</v>
      </c>
      <c r="V46" s="10">
        <v>4</v>
      </c>
      <c r="W46" s="10">
        <v>4</v>
      </c>
      <c r="X46" s="10">
        <v>4</v>
      </c>
      <c r="Y46" s="11"/>
      <c r="Z46" s="11"/>
      <c r="AA46" s="11"/>
      <c r="AB46" s="11"/>
      <c r="AC46" s="12"/>
      <c r="AD46" s="12"/>
      <c r="AE46" s="105">
        <v>3</v>
      </c>
      <c r="AF46" s="105">
        <v>3</v>
      </c>
      <c r="AG46" s="105">
        <v>3</v>
      </c>
      <c r="AH46" s="109">
        <v>4</v>
      </c>
      <c r="AI46" s="109">
        <v>4</v>
      </c>
      <c r="AJ46" s="109">
        <v>4</v>
      </c>
      <c r="AK46" s="109">
        <v>4</v>
      </c>
      <c r="AL46" s="50">
        <v>4</v>
      </c>
      <c r="AM46" s="50">
        <v>4</v>
      </c>
      <c r="AN46" s="50">
        <v>4</v>
      </c>
      <c r="AO46" s="50">
        <v>3</v>
      </c>
      <c r="AP46" s="50">
        <v>4</v>
      </c>
      <c r="AQ46" s="120">
        <v>4</v>
      </c>
      <c r="AR46" s="120">
        <v>3</v>
      </c>
      <c r="AS46" s="120">
        <v>4</v>
      </c>
      <c r="AT46" s="120">
        <v>4</v>
      </c>
      <c r="AU46" s="120">
        <v>4</v>
      </c>
      <c r="AV46" s="120">
        <v>4</v>
      </c>
      <c r="AW46" s="120">
        <v>4</v>
      </c>
      <c r="AX46" s="53">
        <v>4</v>
      </c>
      <c r="AY46" s="53">
        <v>4</v>
      </c>
      <c r="AZ46" s="53">
        <v>3</v>
      </c>
    </row>
    <row r="47" spans="1:52">
      <c r="A47" s="7">
        <v>46</v>
      </c>
      <c r="B47" s="7">
        <v>3</v>
      </c>
      <c r="C47" s="7" t="s">
        <v>87</v>
      </c>
      <c r="D47" s="7" t="s">
        <v>54</v>
      </c>
      <c r="E47" s="7" t="s">
        <v>58</v>
      </c>
      <c r="F47" s="7">
        <v>1</v>
      </c>
      <c r="G47" s="7">
        <v>0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>
        <v>4</v>
      </c>
      <c r="P47" s="8">
        <v>4</v>
      </c>
      <c r="Q47" s="8">
        <v>5</v>
      </c>
      <c r="R47" s="9">
        <v>5</v>
      </c>
      <c r="S47" s="9">
        <v>5</v>
      </c>
      <c r="T47" s="10">
        <v>4</v>
      </c>
      <c r="U47" s="10">
        <v>4</v>
      </c>
      <c r="V47" s="10">
        <v>4</v>
      </c>
      <c r="W47" s="10">
        <v>4</v>
      </c>
      <c r="X47" s="10">
        <v>4</v>
      </c>
      <c r="Y47" s="11"/>
      <c r="Z47" s="11"/>
      <c r="AA47" s="11"/>
      <c r="AB47" s="11"/>
      <c r="AC47" s="12"/>
      <c r="AD47" s="12"/>
      <c r="AE47" s="105">
        <v>2</v>
      </c>
      <c r="AF47" s="105">
        <v>2</v>
      </c>
      <c r="AG47" s="105">
        <v>2</v>
      </c>
      <c r="AH47" s="109">
        <v>2</v>
      </c>
      <c r="AI47" s="109">
        <v>4</v>
      </c>
      <c r="AJ47" s="109">
        <v>5</v>
      </c>
      <c r="AK47" s="109">
        <v>4</v>
      </c>
      <c r="AL47" s="50">
        <v>4</v>
      </c>
      <c r="AM47" s="50">
        <v>4</v>
      </c>
      <c r="AN47" s="50">
        <v>5</v>
      </c>
      <c r="AO47" s="50">
        <v>5</v>
      </c>
      <c r="AP47" s="50">
        <v>5</v>
      </c>
      <c r="AQ47" s="120">
        <v>3</v>
      </c>
      <c r="AR47" s="120">
        <v>3</v>
      </c>
      <c r="AS47" s="120">
        <v>3</v>
      </c>
      <c r="AT47" s="120">
        <v>4</v>
      </c>
      <c r="AU47" s="120">
        <v>4</v>
      </c>
      <c r="AV47" s="120">
        <v>4</v>
      </c>
      <c r="AW47" s="120">
        <v>5</v>
      </c>
      <c r="AX47" s="53">
        <v>3</v>
      </c>
      <c r="AY47" s="53">
        <v>4</v>
      </c>
      <c r="AZ47" s="53">
        <v>5</v>
      </c>
    </row>
    <row r="48" spans="1:52">
      <c r="A48" s="7">
        <v>47</v>
      </c>
      <c r="B48" s="7">
        <v>2</v>
      </c>
      <c r="C48" s="7" t="s">
        <v>87</v>
      </c>
      <c r="D48" s="7" t="s">
        <v>8</v>
      </c>
      <c r="E48" s="7" t="s">
        <v>63</v>
      </c>
      <c r="F48" s="7">
        <v>1</v>
      </c>
      <c r="G48" s="7">
        <v>0</v>
      </c>
      <c r="H48" s="7">
        <v>0</v>
      </c>
      <c r="I48" s="7">
        <v>1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8">
        <v>5</v>
      </c>
      <c r="P48" s="8">
        <v>5</v>
      </c>
      <c r="Q48" s="8">
        <v>5</v>
      </c>
      <c r="R48" s="9">
        <v>5</v>
      </c>
      <c r="S48" s="9">
        <v>5</v>
      </c>
      <c r="T48" s="10">
        <v>4</v>
      </c>
      <c r="U48" s="10">
        <v>3</v>
      </c>
      <c r="V48" s="10">
        <v>5</v>
      </c>
      <c r="W48" s="10">
        <v>5</v>
      </c>
      <c r="X48" s="10">
        <v>5</v>
      </c>
      <c r="Y48" s="11"/>
      <c r="Z48" s="11"/>
      <c r="AA48" s="11"/>
      <c r="AB48" s="11"/>
      <c r="AC48" s="12"/>
      <c r="AD48" s="12"/>
      <c r="AE48" s="105">
        <v>1</v>
      </c>
      <c r="AF48" s="105">
        <v>1</v>
      </c>
      <c r="AG48" s="105">
        <v>1</v>
      </c>
      <c r="AH48" s="109">
        <v>3</v>
      </c>
      <c r="AI48" s="109">
        <v>4</v>
      </c>
      <c r="AJ48" s="109">
        <v>4</v>
      </c>
      <c r="AK48" s="109">
        <v>4</v>
      </c>
      <c r="AL48" s="50">
        <v>4</v>
      </c>
      <c r="AM48" s="50">
        <v>5</v>
      </c>
      <c r="AN48" s="50">
        <v>5</v>
      </c>
      <c r="AO48" s="50">
        <v>5</v>
      </c>
      <c r="AP48" s="50">
        <v>4</v>
      </c>
      <c r="AQ48" s="120">
        <v>4</v>
      </c>
      <c r="AR48" s="120">
        <v>4</v>
      </c>
      <c r="AS48" s="120">
        <v>4</v>
      </c>
      <c r="AT48" s="120">
        <v>5</v>
      </c>
      <c r="AU48" s="120">
        <v>5</v>
      </c>
      <c r="AV48" s="120">
        <v>5</v>
      </c>
      <c r="AW48" s="120">
        <v>5</v>
      </c>
      <c r="AX48" s="53">
        <v>3</v>
      </c>
      <c r="AY48" s="53">
        <v>5</v>
      </c>
      <c r="AZ48" s="53">
        <v>5</v>
      </c>
    </row>
    <row r="49" spans="1:52">
      <c r="A49" s="7">
        <v>48</v>
      </c>
      <c r="B49" s="7">
        <v>2</v>
      </c>
      <c r="C49" s="7" t="s">
        <v>87</v>
      </c>
      <c r="D49" s="7" t="s">
        <v>8</v>
      </c>
      <c r="E49" s="7" t="s">
        <v>91</v>
      </c>
      <c r="F49" s="7">
        <v>0</v>
      </c>
      <c r="G49" s="7">
        <v>0</v>
      </c>
      <c r="H49" s="7">
        <v>0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8">
        <v>4</v>
      </c>
      <c r="P49" s="8">
        <v>4</v>
      </c>
      <c r="Q49" s="8">
        <v>4</v>
      </c>
      <c r="R49" s="9">
        <v>4</v>
      </c>
      <c r="S49" s="9">
        <v>3</v>
      </c>
      <c r="T49" s="10">
        <v>4</v>
      </c>
      <c r="U49" s="10">
        <v>4</v>
      </c>
      <c r="V49" s="10">
        <v>4</v>
      </c>
      <c r="W49" s="10">
        <v>4</v>
      </c>
      <c r="X49" s="10">
        <v>4</v>
      </c>
      <c r="Y49" s="11"/>
      <c r="Z49" s="11"/>
      <c r="AA49" s="11"/>
      <c r="AB49" s="11"/>
      <c r="AC49" s="12"/>
      <c r="AD49" s="12"/>
      <c r="AE49" s="105">
        <v>4</v>
      </c>
      <c r="AF49" s="105">
        <v>4</v>
      </c>
      <c r="AG49" s="105">
        <v>4</v>
      </c>
      <c r="AH49" s="109">
        <v>3</v>
      </c>
      <c r="AI49" s="109">
        <v>4</v>
      </c>
      <c r="AJ49" s="109">
        <v>4</v>
      </c>
      <c r="AK49" s="109">
        <v>4</v>
      </c>
      <c r="AL49" s="50">
        <v>4</v>
      </c>
      <c r="AM49" s="50">
        <v>4</v>
      </c>
      <c r="AN49" s="50">
        <v>4</v>
      </c>
      <c r="AO49" s="50">
        <v>4</v>
      </c>
      <c r="AP49" s="50">
        <v>4</v>
      </c>
      <c r="AQ49" s="120">
        <v>4</v>
      </c>
      <c r="AR49" s="120">
        <v>3</v>
      </c>
      <c r="AS49" s="120">
        <v>3</v>
      </c>
      <c r="AT49" s="120">
        <v>3</v>
      </c>
      <c r="AU49" s="120">
        <v>3</v>
      </c>
      <c r="AV49" s="120">
        <v>4</v>
      </c>
      <c r="AW49" s="120">
        <v>4</v>
      </c>
      <c r="AX49" s="53">
        <v>4</v>
      </c>
      <c r="AY49" s="53">
        <v>4</v>
      </c>
      <c r="AZ49" s="53">
        <v>4</v>
      </c>
    </row>
    <row r="50" spans="1:52">
      <c r="A50" s="7">
        <v>49</v>
      </c>
      <c r="B50" s="7">
        <v>2</v>
      </c>
      <c r="C50" s="7" t="s">
        <v>87</v>
      </c>
      <c r="D50" s="7" t="s">
        <v>8</v>
      </c>
      <c r="E50" s="7" t="s">
        <v>91</v>
      </c>
      <c r="F50" s="7">
        <v>1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8">
        <v>4</v>
      </c>
      <c r="P50" s="8">
        <v>4</v>
      </c>
      <c r="Q50" s="8">
        <v>4</v>
      </c>
      <c r="R50" s="9">
        <v>4</v>
      </c>
      <c r="S50" s="9">
        <v>3</v>
      </c>
      <c r="T50" s="10">
        <v>4</v>
      </c>
      <c r="U50" s="10">
        <v>3</v>
      </c>
      <c r="V50" s="10">
        <v>3</v>
      </c>
      <c r="W50" s="10">
        <v>4</v>
      </c>
      <c r="X50" s="10">
        <v>4</v>
      </c>
      <c r="Y50" s="11"/>
      <c r="Z50" s="11"/>
      <c r="AA50" s="11"/>
      <c r="AB50" s="11"/>
      <c r="AC50" s="12"/>
      <c r="AD50" s="12"/>
      <c r="AE50" s="105">
        <v>2</v>
      </c>
      <c r="AF50" s="105">
        <v>3</v>
      </c>
      <c r="AG50" s="105">
        <v>3</v>
      </c>
      <c r="AH50" s="109">
        <v>2</v>
      </c>
      <c r="AI50" s="109">
        <v>4</v>
      </c>
      <c r="AJ50" s="109">
        <v>4</v>
      </c>
      <c r="AK50" s="109">
        <v>4</v>
      </c>
      <c r="AL50" s="50">
        <v>4</v>
      </c>
      <c r="AM50" s="50">
        <v>4</v>
      </c>
      <c r="AN50" s="50">
        <v>4</v>
      </c>
      <c r="AO50" s="50">
        <v>4</v>
      </c>
      <c r="AP50" s="50">
        <v>4</v>
      </c>
      <c r="AQ50" s="120">
        <v>3</v>
      </c>
      <c r="AR50" s="120">
        <v>3</v>
      </c>
      <c r="AS50" s="120">
        <v>3</v>
      </c>
      <c r="AT50" s="120">
        <v>4</v>
      </c>
      <c r="AU50" s="120">
        <v>4</v>
      </c>
      <c r="AV50" s="120">
        <v>4</v>
      </c>
      <c r="AW50" s="120">
        <v>4</v>
      </c>
      <c r="AX50" s="53">
        <v>4</v>
      </c>
      <c r="AY50" s="53">
        <v>3</v>
      </c>
      <c r="AZ50" s="53">
        <v>4</v>
      </c>
    </row>
    <row r="51" spans="1:52" ht="37.5">
      <c r="A51" s="7">
        <v>50</v>
      </c>
      <c r="B51" s="7">
        <v>2</v>
      </c>
      <c r="C51" s="7" t="s">
        <v>87</v>
      </c>
      <c r="D51" s="7" t="s">
        <v>8</v>
      </c>
      <c r="E51" s="7" t="s">
        <v>57</v>
      </c>
      <c r="F51" s="7">
        <v>0</v>
      </c>
      <c r="G51" s="7">
        <v>0</v>
      </c>
      <c r="H51" s="7">
        <v>0</v>
      </c>
      <c r="I51" s="7">
        <v>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8">
        <v>5</v>
      </c>
      <c r="P51" s="8">
        <v>5</v>
      </c>
      <c r="Q51" s="8">
        <v>5</v>
      </c>
      <c r="R51" s="9">
        <v>5</v>
      </c>
      <c r="S51" s="9">
        <v>5</v>
      </c>
      <c r="T51" s="10">
        <v>5</v>
      </c>
      <c r="U51" s="10">
        <v>5</v>
      </c>
      <c r="V51" s="10">
        <v>5</v>
      </c>
      <c r="W51" s="10">
        <v>5</v>
      </c>
      <c r="X51" s="10">
        <v>5</v>
      </c>
      <c r="Y51" s="11"/>
      <c r="Z51" s="11"/>
      <c r="AA51" s="11"/>
      <c r="AB51" s="11"/>
      <c r="AC51" s="12"/>
      <c r="AD51" s="12"/>
      <c r="AE51" s="105">
        <v>3</v>
      </c>
      <c r="AF51" s="105">
        <v>3</v>
      </c>
      <c r="AG51" s="105">
        <v>3</v>
      </c>
      <c r="AH51" s="109">
        <v>2</v>
      </c>
      <c r="AI51" s="109">
        <v>4</v>
      </c>
      <c r="AJ51" s="109">
        <v>4</v>
      </c>
      <c r="AK51" s="109">
        <v>4</v>
      </c>
      <c r="AL51" s="50">
        <v>4</v>
      </c>
      <c r="AM51" s="50">
        <v>4</v>
      </c>
      <c r="AN51" s="50">
        <v>4</v>
      </c>
      <c r="AO51" s="50">
        <v>4</v>
      </c>
      <c r="AP51" s="50">
        <v>4</v>
      </c>
      <c r="AQ51" s="120">
        <v>5</v>
      </c>
      <c r="AR51" s="120">
        <v>4</v>
      </c>
      <c r="AS51" s="120">
        <v>5</v>
      </c>
      <c r="AT51" s="120">
        <v>4</v>
      </c>
      <c r="AU51" s="120">
        <v>5</v>
      </c>
      <c r="AV51" s="120">
        <v>4</v>
      </c>
      <c r="AW51" s="120">
        <v>4</v>
      </c>
      <c r="AX51" s="53">
        <v>4</v>
      </c>
      <c r="AY51" s="53">
        <v>4</v>
      </c>
      <c r="AZ51" s="53">
        <v>5</v>
      </c>
    </row>
    <row r="52" spans="1:52">
      <c r="A52" s="7">
        <v>51</v>
      </c>
      <c r="B52" s="7">
        <v>2</v>
      </c>
      <c r="C52" s="7" t="s">
        <v>87</v>
      </c>
      <c r="D52" s="7" t="s">
        <v>8</v>
      </c>
      <c r="E52" s="7" t="s">
        <v>63</v>
      </c>
      <c r="F52" s="7">
        <v>0</v>
      </c>
      <c r="G52" s="7">
        <v>0</v>
      </c>
      <c r="H52" s="7">
        <v>1</v>
      </c>
      <c r="I52" s="7">
        <v>1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8">
        <v>5</v>
      </c>
      <c r="P52" s="8">
        <v>5</v>
      </c>
      <c r="Q52" s="8">
        <v>5</v>
      </c>
      <c r="R52" s="9">
        <v>5</v>
      </c>
      <c r="S52" s="9">
        <v>5</v>
      </c>
      <c r="T52" s="10">
        <v>5</v>
      </c>
      <c r="U52" s="10">
        <v>5</v>
      </c>
      <c r="V52" s="10">
        <v>5</v>
      </c>
      <c r="W52" s="10">
        <v>5</v>
      </c>
      <c r="X52" s="10">
        <v>5</v>
      </c>
      <c r="Y52" s="11"/>
      <c r="Z52" s="11"/>
      <c r="AA52" s="11"/>
      <c r="AB52" s="11"/>
      <c r="AC52" s="12"/>
      <c r="AD52" s="12"/>
      <c r="AE52" s="105">
        <v>5</v>
      </c>
      <c r="AF52" s="105">
        <v>5</v>
      </c>
      <c r="AG52" s="105">
        <v>5</v>
      </c>
      <c r="AH52" s="109">
        <v>5</v>
      </c>
      <c r="AI52" s="109">
        <v>5</v>
      </c>
      <c r="AJ52" s="109">
        <v>5</v>
      </c>
      <c r="AK52" s="109">
        <v>5</v>
      </c>
      <c r="AL52" s="50">
        <v>5</v>
      </c>
      <c r="AM52" s="50">
        <v>5</v>
      </c>
      <c r="AN52" s="50">
        <v>5</v>
      </c>
      <c r="AO52" s="50">
        <v>5</v>
      </c>
      <c r="AP52" s="50">
        <v>5</v>
      </c>
      <c r="AQ52" s="120">
        <v>5</v>
      </c>
      <c r="AR52" s="120">
        <v>5</v>
      </c>
      <c r="AS52" s="120">
        <v>5</v>
      </c>
      <c r="AT52" s="120">
        <v>5</v>
      </c>
      <c r="AU52" s="120">
        <v>5</v>
      </c>
      <c r="AV52" s="120">
        <v>5</v>
      </c>
      <c r="AW52" s="120">
        <v>5</v>
      </c>
      <c r="AX52" s="53">
        <v>5</v>
      </c>
      <c r="AY52" s="53">
        <v>5</v>
      </c>
      <c r="AZ52" s="53">
        <v>5</v>
      </c>
    </row>
    <row r="53" spans="1:52">
      <c r="A53" s="7">
        <v>52</v>
      </c>
      <c r="B53" s="7">
        <v>2</v>
      </c>
      <c r="C53" s="7" t="s">
        <v>87</v>
      </c>
      <c r="D53" s="7" t="s">
        <v>8</v>
      </c>
      <c r="E53" s="7" t="s">
        <v>63</v>
      </c>
      <c r="F53" s="7">
        <v>0</v>
      </c>
      <c r="G53" s="7">
        <v>0</v>
      </c>
      <c r="H53" s="7">
        <v>1</v>
      </c>
      <c r="I53" s="7">
        <v>1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8">
        <v>5</v>
      </c>
      <c r="P53" s="8">
        <v>5</v>
      </c>
      <c r="Q53" s="8">
        <v>3</v>
      </c>
      <c r="R53" s="9">
        <v>5</v>
      </c>
      <c r="S53" s="9">
        <v>5</v>
      </c>
      <c r="T53" s="10">
        <v>4</v>
      </c>
      <c r="U53" s="10">
        <v>4</v>
      </c>
      <c r="V53" s="10">
        <v>4</v>
      </c>
      <c r="W53" s="10">
        <v>4</v>
      </c>
      <c r="X53" s="10">
        <v>4</v>
      </c>
      <c r="Y53" s="11"/>
      <c r="Z53" s="11"/>
      <c r="AA53" s="11"/>
      <c r="AB53" s="11"/>
      <c r="AC53" s="12"/>
      <c r="AD53" s="12"/>
      <c r="AE53" s="105">
        <v>4</v>
      </c>
      <c r="AF53" s="105">
        <v>4</v>
      </c>
      <c r="AG53" s="105">
        <v>4</v>
      </c>
      <c r="AH53" s="109">
        <v>4</v>
      </c>
      <c r="AI53" s="109">
        <v>4</v>
      </c>
      <c r="AJ53" s="109">
        <v>4</v>
      </c>
      <c r="AK53" s="109">
        <v>4</v>
      </c>
      <c r="AL53" s="50">
        <v>4</v>
      </c>
      <c r="AM53" s="50">
        <v>4</v>
      </c>
      <c r="AN53" s="50">
        <v>4</v>
      </c>
      <c r="AO53" s="50">
        <v>4</v>
      </c>
      <c r="AP53" s="50">
        <v>4</v>
      </c>
      <c r="AQ53" s="120">
        <v>4</v>
      </c>
      <c r="AR53" s="120">
        <v>4</v>
      </c>
      <c r="AS53" s="120">
        <v>4</v>
      </c>
      <c r="AT53" s="120">
        <v>4</v>
      </c>
      <c r="AU53" s="120">
        <v>5</v>
      </c>
      <c r="AV53" s="120">
        <v>5</v>
      </c>
      <c r="AW53" s="120">
        <v>5</v>
      </c>
      <c r="AX53" s="53">
        <v>4</v>
      </c>
      <c r="AY53" s="53">
        <v>4</v>
      </c>
      <c r="AZ53" s="53">
        <v>4</v>
      </c>
    </row>
    <row r="54" spans="1:52">
      <c r="A54" s="7">
        <v>53</v>
      </c>
      <c r="B54" s="7">
        <v>2</v>
      </c>
      <c r="C54" s="7" t="s">
        <v>87</v>
      </c>
      <c r="D54" s="7" t="s">
        <v>8</v>
      </c>
      <c r="E54" s="7" t="s">
        <v>63</v>
      </c>
      <c r="F54" s="7">
        <v>0</v>
      </c>
      <c r="G54" s="7">
        <v>0</v>
      </c>
      <c r="H54" s="7">
        <v>1</v>
      </c>
      <c r="I54" s="7">
        <v>0</v>
      </c>
      <c r="J54" s="7">
        <v>1</v>
      </c>
      <c r="K54" s="7">
        <v>0</v>
      </c>
      <c r="L54" s="7">
        <v>0</v>
      </c>
      <c r="M54" s="7">
        <v>0</v>
      </c>
      <c r="N54" s="7">
        <v>0</v>
      </c>
      <c r="O54" s="8">
        <v>4</v>
      </c>
      <c r="P54" s="8">
        <v>4</v>
      </c>
      <c r="Q54" s="8">
        <v>4</v>
      </c>
      <c r="R54" s="9">
        <v>5</v>
      </c>
      <c r="S54" s="9">
        <v>5</v>
      </c>
      <c r="T54" s="10">
        <v>5</v>
      </c>
      <c r="U54" s="10">
        <v>4</v>
      </c>
      <c r="V54" s="10">
        <v>4</v>
      </c>
      <c r="W54" s="10">
        <v>5</v>
      </c>
      <c r="X54" s="10">
        <v>5</v>
      </c>
      <c r="Y54" s="11"/>
      <c r="Z54" s="11"/>
      <c r="AA54" s="11"/>
      <c r="AB54" s="11"/>
      <c r="AC54" s="12"/>
      <c r="AD54" s="12"/>
      <c r="AE54" s="105">
        <v>4</v>
      </c>
      <c r="AF54" s="105">
        <v>2</v>
      </c>
      <c r="AG54" s="105">
        <v>2</v>
      </c>
      <c r="AH54" s="109">
        <v>3</v>
      </c>
      <c r="AI54" s="109">
        <v>3</v>
      </c>
      <c r="AJ54" s="109">
        <v>3</v>
      </c>
      <c r="AK54" s="109">
        <v>3</v>
      </c>
      <c r="AL54" s="50">
        <v>3</v>
      </c>
      <c r="AM54" s="50">
        <v>3</v>
      </c>
      <c r="AN54" s="50">
        <v>3</v>
      </c>
      <c r="AO54" s="50">
        <v>3</v>
      </c>
      <c r="AP54" s="50">
        <v>3</v>
      </c>
      <c r="AQ54" s="120">
        <v>3</v>
      </c>
      <c r="AR54" s="120">
        <v>3</v>
      </c>
      <c r="AS54" s="120">
        <v>3</v>
      </c>
      <c r="AT54" s="120">
        <v>4</v>
      </c>
      <c r="AU54" s="120">
        <v>4</v>
      </c>
      <c r="AV54" s="120">
        <v>4</v>
      </c>
      <c r="AW54" s="120">
        <v>4</v>
      </c>
      <c r="AX54" s="53">
        <v>2</v>
      </c>
      <c r="AY54" s="53">
        <v>3</v>
      </c>
      <c r="AZ54" s="53">
        <v>3</v>
      </c>
    </row>
    <row r="55" spans="1:52">
      <c r="A55" s="7">
        <v>54</v>
      </c>
      <c r="B55" s="7">
        <v>2</v>
      </c>
      <c r="C55" s="7" t="s">
        <v>87</v>
      </c>
      <c r="D55" s="7" t="s">
        <v>8</v>
      </c>
      <c r="E55" s="7" t="s">
        <v>63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8">
        <v>4</v>
      </c>
      <c r="P55" s="8">
        <v>4</v>
      </c>
      <c r="Q55" s="8">
        <v>4</v>
      </c>
      <c r="R55" s="9">
        <v>4</v>
      </c>
      <c r="S55" s="9">
        <v>4</v>
      </c>
      <c r="T55" s="10">
        <v>4</v>
      </c>
      <c r="U55" s="10">
        <v>4</v>
      </c>
      <c r="V55" s="10">
        <v>4</v>
      </c>
      <c r="W55" s="10">
        <v>4</v>
      </c>
      <c r="X55" s="10">
        <v>4</v>
      </c>
      <c r="Y55" s="11"/>
      <c r="Z55" s="11"/>
      <c r="AA55" s="11"/>
      <c r="AB55" s="11"/>
      <c r="AC55" s="12"/>
      <c r="AD55" s="12"/>
      <c r="AE55" s="105">
        <v>2</v>
      </c>
      <c r="AF55" s="105">
        <v>2</v>
      </c>
      <c r="AG55" s="105">
        <v>2</v>
      </c>
      <c r="AH55" s="109">
        <v>4</v>
      </c>
      <c r="AI55" s="109">
        <v>5</v>
      </c>
      <c r="AJ55" s="109">
        <v>5</v>
      </c>
      <c r="AK55" s="109">
        <v>5</v>
      </c>
      <c r="AL55" s="50">
        <v>4</v>
      </c>
      <c r="AM55" s="50">
        <v>4</v>
      </c>
      <c r="AN55" s="50">
        <v>4</v>
      </c>
      <c r="AO55" s="50">
        <v>4</v>
      </c>
      <c r="AP55" s="50">
        <v>4</v>
      </c>
      <c r="AQ55" s="120">
        <v>3</v>
      </c>
      <c r="AR55" s="120">
        <v>3</v>
      </c>
      <c r="AS55" s="120">
        <v>3</v>
      </c>
      <c r="AT55" s="120">
        <v>4</v>
      </c>
      <c r="AU55" s="120">
        <v>4</v>
      </c>
      <c r="AV55" s="120">
        <v>4</v>
      </c>
      <c r="AW55" s="120">
        <v>4</v>
      </c>
      <c r="AX55" s="53">
        <v>4</v>
      </c>
      <c r="AY55" s="53">
        <v>4</v>
      </c>
      <c r="AZ55" s="53">
        <v>4</v>
      </c>
    </row>
    <row r="56" spans="1:52">
      <c r="A56" s="7">
        <v>55</v>
      </c>
      <c r="B56" s="7">
        <v>2</v>
      </c>
      <c r="C56" s="7" t="s">
        <v>87</v>
      </c>
      <c r="D56" s="7" t="s">
        <v>8</v>
      </c>
      <c r="E56" s="7" t="s">
        <v>64</v>
      </c>
      <c r="F56" s="7">
        <v>1</v>
      </c>
      <c r="G56" s="7">
        <v>0</v>
      </c>
      <c r="H56" s="7">
        <v>1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8">
        <v>5</v>
      </c>
      <c r="P56" s="8">
        <v>5</v>
      </c>
      <c r="Q56" s="8">
        <v>5</v>
      </c>
      <c r="R56" s="9">
        <v>5</v>
      </c>
      <c r="S56" s="9">
        <v>5</v>
      </c>
      <c r="T56" s="10">
        <v>5</v>
      </c>
      <c r="U56" s="10">
        <v>5</v>
      </c>
      <c r="V56" s="10">
        <v>5</v>
      </c>
      <c r="W56" s="10">
        <v>5</v>
      </c>
      <c r="X56" s="10">
        <v>5</v>
      </c>
      <c r="Y56" s="11"/>
      <c r="Z56" s="11"/>
      <c r="AA56" s="11"/>
      <c r="AB56" s="11"/>
      <c r="AC56" s="12"/>
      <c r="AD56" s="12"/>
      <c r="AE56" s="105">
        <v>1</v>
      </c>
      <c r="AF56" s="105">
        <v>2</v>
      </c>
      <c r="AG56" s="105">
        <v>1</v>
      </c>
      <c r="AH56" s="109">
        <v>3</v>
      </c>
      <c r="AI56" s="109">
        <v>3</v>
      </c>
      <c r="AJ56" s="109">
        <v>4</v>
      </c>
      <c r="AK56" s="109">
        <v>4</v>
      </c>
      <c r="AL56" s="50">
        <v>4</v>
      </c>
      <c r="AM56" s="50">
        <v>4</v>
      </c>
      <c r="AN56" s="50">
        <v>4</v>
      </c>
      <c r="AO56" s="50">
        <v>4</v>
      </c>
      <c r="AP56" s="50">
        <v>4</v>
      </c>
      <c r="AQ56" s="120">
        <v>4</v>
      </c>
      <c r="AR56" s="120">
        <v>3</v>
      </c>
      <c r="AS56" s="120">
        <v>4</v>
      </c>
      <c r="AT56" s="120">
        <v>5</v>
      </c>
      <c r="AU56" s="120">
        <v>5</v>
      </c>
      <c r="AV56" s="120">
        <v>5</v>
      </c>
      <c r="AW56" s="120">
        <v>5</v>
      </c>
      <c r="AX56" s="53">
        <v>5</v>
      </c>
      <c r="AY56" s="53">
        <v>5</v>
      </c>
      <c r="AZ56" s="53">
        <v>5</v>
      </c>
    </row>
    <row r="57" spans="1:52">
      <c r="A57" s="7">
        <v>56</v>
      </c>
      <c r="B57" s="7">
        <v>2</v>
      </c>
      <c r="C57" s="7" t="s">
        <v>87</v>
      </c>
      <c r="D57" s="7" t="s">
        <v>8</v>
      </c>
      <c r="E57" s="7" t="s">
        <v>63</v>
      </c>
      <c r="F57" s="7">
        <v>0</v>
      </c>
      <c r="G57" s="7">
        <v>0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8">
        <v>3</v>
      </c>
      <c r="P57" s="8">
        <v>4</v>
      </c>
      <c r="Q57" s="8">
        <v>4</v>
      </c>
      <c r="R57" s="9">
        <v>4</v>
      </c>
      <c r="S57" s="9">
        <v>4</v>
      </c>
      <c r="T57" s="10">
        <v>4</v>
      </c>
      <c r="U57" s="10">
        <v>3</v>
      </c>
      <c r="V57" s="10">
        <v>2</v>
      </c>
      <c r="W57" s="10">
        <v>3</v>
      </c>
      <c r="X57" s="10">
        <v>3</v>
      </c>
      <c r="Y57" s="11"/>
      <c r="Z57" s="11"/>
      <c r="AA57" s="11"/>
      <c r="AB57" s="11"/>
      <c r="AC57" s="12"/>
      <c r="AD57" s="12"/>
      <c r="AE57" s="105">
        <v>5</v>
      </c>
      <c r="AF57" s="105">
        <v>5</v>
      </c>
      <c r="AG57" s="105">
        <v>5</v>
      </c>
      <c r="AH57" s="109">
        <v>1</v>
      </c>
      <c r="AI57" s="109">
        <v>5</v>
      </c>
      <c r="AJ57" s="109">
        <v>5</v>
      </c>
      <c r="AK57" s="109">
        <v>5</v>
      </c>
      <c r="AL57" s="50">
        <v>5</v>
      </c>
      <c r="AM57" s="50">
        <v>5</v>
      </c>
      <c r="AN57" s="50">
        <v>5</v>
      </c>
      <c r="AO57" s="50">
        <v>1</v>
      </c>
      <c r="AP57" s="50">
        <v>4</v>
      </c>
      <c r="AQ57" s="120">
        <v>5</v>
      </c>
      <c r="AR57" s="120">
        <v>5</v>
      </c>
      <c r="AS57" s="120">
        <v>5</v>
      </c>
      <c r="AT57" s="120">
        <v>5</v>
      </c>
      <c r="AU57" s="120">
        <v>5</v>
      </c>
      <c r="AV57" s="120">
        <v>5</v>
      </c>
      <c r="AW57" s="120">
        <v>5</v>
      </c>
      <c r="AX57" s="53">
        <v>5</v>
      </c>
      <c r="AY57" s="53">
        <v>5</v>
      </c>
      <c r="AZ57" s="53">
        <v>5</v>
      </c>
    </row>
    <row r="58" spans="1:52">
      <c r="A58" s="7">
        <v>57</v>
      </c>
      <c r="B58" s="7">
        <v>2</v>
      </c>
      <c r="C58" s="7" t="s">
        <v>87</v>
      </c>
      <c r="D58" s="7" t="s">
        <v>8</v>
      </c>
      <c r="E58" s="7" t="s">
        <v>64</v>
      </c>
      <c r="F58" s="7">
        <v>0</v>
      </c>
      <c r="G58" s="7">
        <v>0</v>
      </c>
      <c r="H58" s="7">
        <v>0</v>
      </c>
      <c r="I58" s="7">
        <v>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8">
        <v>5</v>
      </c>
      <c r="P58" s="8">
        <v>4</v>
      </c>
      <c r="Q58" s="8">
        <v>4</v>
      </c>
      <c r="R58" s="9">
        <v>4</v>
      </c>
      <c r="S58" s="9">
        <v>4</v>
      </c>
      <c r="T58" s="10">
        <v>4</v>
      </c>
      <c r="U58" s="10">
        <v>2</v>
      </c>
      <c r="V58" s="10">
        <v>4</v>
      </c>
      <c r="W58" s="10">
        <v>4</v>
      </c>
      <c r="X58" s="10">
        <v>4</v>
      </c>
      <c r="Y58" s="11"/>
      <c r="Z58" s="11"/>
      <c r="AA58" s="11"/>
      <c r="AB58" s="11"/>
      <c r="AC58" s="12"/>
      <c r="AD58" s="12"/>
      <c r="AE58" s="105">
        <v>1</v>
      </c>
      <c r="AF58" s="105">
        <v>1</v>
      </c>
      <c r="AG58" s="105">
        <v>1</v>
      </c>
      <c r="AH58" s="109">
        <v>1</v>
      </c>
      <c r="AI58" s="109">
        <v>1</v>
      </c>
      <c r="AJ58" s="109">
        <v>5</v>
      </c>
      <c r="AK58" s="109">
        <v>5</v>
      </c>
      <c r="AL58" s="50">
        <v>5</v>
      </c>
      <c r="AM58" s="50">
        <v>5</v>
      </c>
      <c r="AN58" s="50">
        <v>5</v>
      </c>
      <c r="AO58" s="50">
        <v>5</v>
      </c>
      <c r="AP58" s="50">
        <v>5</v>
      </c>
      <c r="AQ58" s="120">
        <v>3</v>
      </c>
      <c r="AR58" s="120">
        <v>3</v>
      </c>
      <c r="AS58" s="120">
        <v>3</v>
      </c>
      <c r="AT58" s="120">
        <v>4</v>
      </c>
      <c r="AU58" s="120">
        <v>4</v>
      </c>
      <c r="AV58" s="120">
        <v>4</v>
      </c>
      <c r="AW58" s="120">
        <v>4</v>
      </c>
      <c r="AX58" s="53">
        <v>2</v>
      </c>
      <c r="AY58" s="53">
        <v>4</v>
      </c>
      <c r="AZ58" s="53">
        <v>3</v>
      </c>
    </row>
    <row r="59" spans="1:52">
      <c r="A59" s="7">
        <v>58</v>
      </c>
      <c r="B59" s="7">
        <v>3</v>
      </c>
      <c r="C59" s="7" t="s">
        <v>87</v>
      </c>
      <c r="D59" s="7" t="s">
        <v>54</v>
      </c>
      <c r="E59" s="7" t="s">
        <v>55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8">
        <v>4</v>
      </c>
      <c r="P59" s="8">
        <v>4</v>
      </c>
      <c r="Q59" s="8">
        <v>4</v>
      </c>
      <c r="R59" s="9">
        <v>4</v>
      </c>
      <c r="S59" s="9">
        <v>4</v>
      </c>
      <c r="T59" s="10">
        <v>4</v>
      </c>
      <c r="U59" s="10">
        <v>4</v>
      </c>
      <c r="V59" s="10">
        <v>4</v>
      </c>
      <c r="W59" s="10">
        <v>4</v>
      </c>
      <c r="X59" s="10">
        <v>4</v>
      </c>
      <c r="Y59" s="11"/>
      <c r="Z59" s="11"/>
      <c r="AA59" s="11"/>
      <c r="AB59" s="11"/>
      <c r="AC59" s="12"/>
      <c r="AD59" s="12"/>
      <c r="AE59" s="105">
        <v>3</v>
      </c>
      <c r="AF59" s="105">
        <v>3</v>
      </c>
      <c r="AG59" s="105">
        <v>3</v>
      </c>
      <c r="AH59" s="109">
        <v>4</v>
      </c>
      <c r="AI59" s="109">
        <v>4</v>
      </c>
      <c r="AJ59" s="109">
        <v>4</v>
      </c>
      <c r="AK59" s="109">
        <v>4</v>
      </c>
      <c r="AL59" s="50">
        <v>4</v>
      </c>
      <c r="AM59" s="50">
        <v>5</v>
      </c>
      <c r="AN59" s="50">
        <v>5</v>
      </c>
      <c r="AO59" s="50">
        <v>3</v>
      </c>
      <c r="AP59" s="50">
        <v>4</v>
      </c>
      <c r="AQ59" s="120">
        <v>4</v>
      </c>
      <c r="AR59" s="120">
        <v>4</v>
      </c>
      <c r="AS59" s="120">
        <v>4</v>
      </c>
      <c r="AT59" s="120">
        <v>4</v>
      </c>
      <c r="AU59" s="120">
        <v>4</v>
      </c>
      <c r="AV59" s="120">
        <v>4</v>
      </c>
      <c r="AW59" s="120">
        <v>4</v>
      </c>
      <c r="AX59" s="53">
        <v>3</v>
      </c>
      <c r="AY59" s="53">
        <v>3</v>
      </c>
      <c r="AZ59" s="53">
        <v>4</v>
      </c>
    </row>
    <row r="60" spans="1:52">
      <c r="A60" s="7">
        <v>59</v>
      </c>
      <c r="B60" s="7">
        <v>3</v>
      </c>
      <c r="C60" s="7" t="s">
        <v>87</v>
      </c>
      <c r="D60" s="7" t="s">
        <v>54</v>
      </c>
      <c r="E60" s="7" t="s">
        <v>106</v>
      </c>
      <c r="F60" s="7">
        <v>1</v>
      </c>
      <c r="G60" s="7">
        <v>0</v>
      </c>
      <c r="H60" s="7">
        <v>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8">
        <v>5</v>
      </c>
      <c r="P60" s="8">
        <v>5</v>
      </c>
      <c r="Q60" s="8">
        <v>5</v>
      </c>
      <c r="R60" s="9">
        <v>4</v>
      </c>
      <c r="S60" s="9">
        <v>4</v>
      </c>
      <c r="T60" s="10">
        <v>5</v>
      </c>
      <c r="U60" s="10">
        <v>4</v>
      </c>
      <c r="V60" s="10">
        <v>4</v>
      </c>
      <c r="W60" s="10">
        <v>4</v>
      </c>
      <c r="X60" s="10">
        <v>4</v>
      </c>
      <c r="Y60" s="11"/>
      <c r="Z60" s="11"/>
      <c r="AA60" s="11"/>
      <c r="AB60" s="11"/>
      <c r="AC60" s="12"/>
      <c r="AD60" s="12"/>
      <c r="AE60" s="105">
        <v>2</v>
      </c>
      <c r="AF60" s="105">
        <v>2</v>
      </c>
      <c r="AG60" s="105">
        <v>2</v>
      </c>
      <c r="AH60" s="109">
        <v>3</v>
      </c>
      <c r="AI60" s="109">
        <v>5</v>
      </c>
      <c r="AJ60" s="109">
        <v>4</v>
      </c>
      <c r="AK60" s="109">
        <v>4</v>
      </c>
      <c r="AL60" s="50">
        <v>3</v>
      </c>
      <c r="AM60" s="50">
        <v>3</v>
      </c>
      <c r="AN60" s="50">
        <v>4</v>
      </c>
      <c r="AO60" s="50">
        <v>3</v>
      </c>
      <c r="AP60" s="50">
        <v>4</v>
      </c>
      <c r="AQ60" s="120">
        <v>4</v>
      </c>
      <c r="AR60" s="120">
        <v>4</v>
      </c>
      <c r="AS60" s="120">
        <v>4</v>
      </c>
      <c r="AT60" s="120">
        <v>4</v>
      </c>
      <c r="AU60" s="120">
        <v>4</v>
      </c>
      <c r="AV60" s="120">
        <v>4</v>
      </c>
      <c r="AW60" s="120">
        <v>5</v>
      </c>
      <c r="AX60" s="53">
        <v>3</v>
      </c>
      <c r="AY60" s="53">
        <v>4</v>
      </c>
      <c r="AZ60" s="53">
        <v>5</v>
      </c>
    </row>
    <row r="61" spans="1:52">
      <c r="A61" s="7">
        <v>60</v>
      </c>
      <c r="B61" s="7">
        <v>2</v>
      </c>
      <c r="C61" s="7" t="s">
        <v>87</v>
      </c>
      <c r="D61" s="7" t="s">
        <v>8</v>
      </c>
      <c r="E61" s="7" t="s">
        <v>105</v>
      </c>
      <c r="F61" s="7">
        <v>0</v>
      </c>
      <c r="G61" s="7">
        <v>1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8">
        <v>5</v>
      </c>
      <c r="P61" s="8">
        <v>5</v>
      </c>
      <c r="Q61" s="8">
        <v>5</v>
      </c>
      <c r="R61" s="9">
        <v>5</v>
      </c>
      <c r="S61" s="9">
        <v>5</v>
      </c>
      <c r="T61" s="10">
        <v>5</v>
      </c>
      <c r="U61" s="10">
        <v>5</v>
      </c>
      <c r="V61" s="10">
        <v>5</v>
      </c>
      <c r="W61" s="10">
        <v>5</v>
      </c>
      <c r="X61" s="10">
        <v>5</v>
      </c>
      <c r="Y61" s="11"/>
      <c r="Z61" s="11"/>
      <c r="AA61" s="11"/>
      <c r="AB61" s="11"/>
      <c r="AC61" s="12"/>
      <c r="AD61" s="12"/>
      <c r="AE61" s="105">
        <v>4</v>
      </c>
      <c r="AF61" s="105">
        <v>5</v>
      </c>
      <c r="AG61" s="105">
        <v>5</v>
      </c>
      <c r="AH61" s="109">
        <v>5</v>
      </c>
      <c r="AI61" s="109">
        <v>5</v>
      </c>
      <c r="AJ61" s="109">
        <v>5</v>
      </c>
      <c r="AK61" s="109">
        <v>4</v>
      </c>
      <c r="AL61" s="50">
        <v>4</v>
      </c>
      <c r="AM61" s="50">
        <v>4</v>
      </c>
      <c r="AN61" s="50">
        <v>5</v>
      </c>
      <c r="AO61" s="50">
        <v>4</v>
      </c>
      <c r="AP61" s="50">
        <v>4</v>
      </c>
      <c r="AQ61" s="120">
        <v>4</v>
      </c>
      <c r="AR61" s="120">
        <v>5</v>
      </c>
      <c r="AS61" s="120">
        <v>5</v>
      </c>
      <c r="AT61" s="120">
        <v>4</v>
      </c>
      <c r="AU61" s="120">
        <v>5</v>
      </c>
      <c r="AV61" s="120">
        <v>5</v>
      </c>
      <c r="AW61" s="120">
        <v>5</v>
      </c>
      <c r="AX61" s="53">
        <v>4</v>
      </c>
      <c r="AY61" s="53">
        <v>5</v>
      </c>
      <c r="AZ61" s="53">
        <v>5</v>
      </c>
    </row>
    <row r="62" spans="1:52">
      <c r="A62" s="7">
        <v>61</v>
      </c>
      <c r="B62" s="7">
        <v>2</v>
      </c>
      <c r="C62" s="7" t="s">
        <v>87</v>
      </c>
      <c r="D62" s="7" t="s">
        <v>8</v>
      </c>
      <c r="E62" s="7" t="s">
        <v>63</v>
      </c>
      <c r="F62" s="7">
        <v>0</v>
      </c>
      <c r="G62" s="7">
        <v>1</v>
      </c>
      <c r="H62" s="7">
        <v>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8">
        <v>5</v>
      </c>
      <c r="P62" s="8">
        <v>5</v>
      </c>
      <c r="Q62" s="8">
        <v>5</v>
      </c>
      <c r="R62" s="9">
        <v>5</v>
      </c>
      <c r="S62" s="9">
        <v>4</v>
      </c>
      <c r="T62" s="10">
        <v>5</v>
      </c>
      <c r="U62" s="10">
        <v>5</v>
      </c>
      <c r="V62" s="10">
        <v>5</v>
      </c>
      <c r="W62" s="10">
        <v>5</v>
      </c>
      <c r="X62" s="10">
        <v>5</v>
      </c>
      <c r="Y62" s="11"/>
      <c r="Z62" s="11"/>
      <c r="AA62" s="11"/>
      <c r="AB62" s="11"/>
      <c r="AC62" s="12"/>
      <c r="AD62" s="12"/>
      <c r="AE62" s="105">
        <v>4</v>
      </c>
      <c r="AF62" s="105">
        <v>5</v>
      </c>
      <c r="AG62" s="105">
        <v>5</v>
      </c>
      <c r="AH62" s="109">
        <v>3</v>
      </c>
      <c r="AI62" s="109">
        <v>4</v>
      </c>
      <c r="AJ62" s="109">
        <v>4</v>
      </c>
      <c r="AK62" s="109">
        <v>4</v>
      </c>
      <c r="AL62" s="50">
        <v>4</v>
      </c>
      <c r="AM62" s="50">
        <v>4</v>
      </c>
      <c r="AN62" s="50">
        <v>4</v>
      </c>
      <c r="AO62" s="50">
        <v>4</v>
      </c>
      <c r="AP62" s="50">
        <v>4</v>
      </c>
      <c r="AQ62" s="120">
        <v>4</v>
      </c>
      <c r="AR62" s="120">
        <v>5</v>
      </c>
      <c r="AS62" s="120">
        <v>5</v>
      </c>
      <c r="AT62" s="120">
        <v>5</v>
      </c>
      <c r="AU62" s="120">
        <v>5</v>
      </c>
      <c r="AV62" s="120">
        <v>5</v>
      </c>
      <c r="AW62" s="120">
        <v>5</v>
      </c>
      <c r="AX62" s="53">
        <v>4</v>
      </c>
      <c r="AY62" s="53">
        <v>5</v>
      </c>
      <c r="AZ62" s="53">
        <v>5</v>
      </c>
    </row>
    <row r="63" spans="1:52">
      <c r="A63" s="7">
        <v>62</v>
      </c>
      <c r="B63" s="7">
        <v>2</v>
      </c>
      <c r="C63" s="7" t="s">
        <v>87</v>
      </c>
      <c r="D63" s="7" t="s">
        <v>8</v>
      </c>
      <c r="E63" s="7" t="s">
        <v>63</v>
      </c>
      <c r="F63" s="7">
        <v>1</v>
      </c>
      <c r="G63" s="7">
        <v>0</v>
      </c>
      <c r="H63" s="7">
        <v>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8">
        <v>5</v>
      </c>
      <c r="P63" s="8">
        <v>5</v>
      </c>
      <c r="Q63" s="8">
        <v>5</v>
      </c>
      <c r="R63" s="9">
        <v>5</v>
      </c>
      <c r="S63" s="9">
        <v>5</v>
      </c>
      <c r="T63" s="10">
        <v>5</v>
      </c>
      <c r="U63" s="10">
        <v>5</v>
      </c>
      <c r="V63" s="10">
        <v>5</v>
      </c>
      <c r="W63" s="10">
        <v>5</v>
      </c>
      <c r="X63" s="10">
        <v>5</v>
      </c>
      <c r="Y63" s="11"/>
      <c r="Z63" s="11"/>
      <c r="AA63" s="11"/>
      <c r="AB63" s="11"/>
      <c r="AC63" s="12"/>
      <c r="AD63" s="12"/>
      <c r="AE63" s="105">
        <v>1</v>
      </c>
      <c r="AF63" s="105">
        <v>1</v>
      </c>
      <c r="AG63" s="105">
        <v>1</v>
      </c>
      <c r="AH63" s="109">
        <v>3</v>
      </c>
      <c r="AI63" s="109">
        <v>5</v>
      </c>
      <c r="AJ63" s="109">
        <v>5</v>
      </c>
      <c r="AK63" s="109">
        <v>5</v>
      </c>
      <c r="AL63" s="50">
        <v>5</v>
      </c>
      <c r="AM63" s="50">
        <v>5</v>
      </c>
      <c r="AN63" s="50">
        <v>5</v>
      </c>
      <c r="AO63" s="50">
        <v>5</v>
      </c>
      <c r="AP63" s="50">
        <v>5</v>
      </c>
      <c r="AQ63" s="120">
        <v>4</v>
      </c>
      <c r="AR63" s="120">
        <v>4</v>
      </c>
      <c r="AS63" s="120">
        <v>4</v>
      </c>
      <c r="AT63" s="120">
        <v>4</v>
      </c>
      <c r="AU63" s="120">
        <v>4</v>
      </c>
      <c r="AV63" s="120">
        <v>4</v>
      </c>
      <c r="AW63" s="120">
        <v>4</v>
      </c>
      <c r="AX63" s="53">
        <v>3</v>
      </c>
      <c r="AY63" s="53">
        <v>4</v>
      </c>
      <c r="AZ63" s="53">
        <v>4</v>
      </c>
    </row>
    <row r="64" spans="1:52">
      <c r="A64" s="7">
        <v>63</v>
      </c>
      <c r="B64" s="7">
        <v>6</v>
      </c>
      <c r="C64" s="7" t="s">
        <v>87</v>
      </c>
      <c r="D64" s="7" t="s">
        <v>65</v>
      </c>
      <c r="E64" s="7" t="s">
        <v>90</v>
      </c>
      <c r="F64" s="7">
        <v>1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8">
        <v>4</v>
      </c>
      <c r="P64" s="8">
        <v>4</v>
      </c>
      <c r="Q64" s="8">
        <v>4</v>
      </c>
      <c r="R64" s="9">
        <v>4</v>
      </c>
      <c r="S64" s="9">
        <v>4</v>
      </c>
      <c r="T64" s="10">
        <v>4</v>
      </c>
      <c r="U64" s="10">
        <v>3</v>
      </c>
      <c r="V64" s="10">
        <v>4</v>
      </c>
      <c r="W64" s="10">
        <v>4</v>
      </c>
      <c r="X64" s="10">
        <v>4</v>
      </c>
      <c r="Y64" s="11"/>
      <c r="Z64" s="11"/>
      <c r="AA64" s="11"/>
      <c r="AB64" s="11"/>
      <c r="AC64" s="12"/>
      <c r="AD64" s="12"/>
      <c r="AE64" s="105">
        <v>3</v>
      </c>
      <c r="AF64" s="105">
        <v>3</v>
      </c>
      <c r="AG64" s="105">
        <v>3</v>
      </c>
      <c r="AH64" s="109">
        <v>2</v>
      </c>
      <c r="AI64" s="109">
        <v>4</v>
      </c>
      <c r="AJ64" s="109">
        <v>4</v>
      </c>
      <c r="AK64" s="109">
        <v>4</v>
      </c>
      <c r="AL64" s="50">
        <v>4</v>
      </c>
      <c r="AM64" s="50">
        <v>4</v>
      </c>
      <c r="AN64" s="50">
        <v>4</v>
      </c>
      <c r="AO64" s="50">
        <v>4</v>
      </c>
      <c r="AP64" s="50">
        <v>4</v>
      </c>
      <c r="AQ64" s="120">
        <v>4</v>
      </c>
      <c r="AR64" s="120">
        <v>4</v>
      </c>
      <c r="AS64" s="120">
        <v>4</v>
      </c>
      <c r="AT64" s="120">
        <v>4</v>
      </c>
      <c r="AU64" s="120">
        <v>4</v>
      </c>
      <c r="AV64" s="120">
        <v>4</v>
      </c>
      <c r="AW64" s="120">
        <v>4</v>
      </c>
      <c r="AX64" s="53">
        <v>3</v>
      </c>
      <c r="AY64" s="53">
        <v>3</v>
      </c>
      <c r="AZ64" s="53">
        <v>3</v>
      </c>
    </row>
    <row r="65" spans="1:52">
      <c r="A65" s="7">
        <v>64</v>
      </c>
      <c r="B65" s="7">
        <v>6</v>
      </c>
      <c r="C65" s="7" t="s">
        <v>87</v>
      </c>
      <c r="D65" s="7" t="s">
        <v>65</v>
      </c>
      <c r="E65" s="7" t="s">
        <v>108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8">
        <v>5</v>
      </c>
      <c r="P65" s="8">
        <v>4</v>
      </c>
      <c r="Q65" s="8">
        <v>4</v>
      </c>
      <c r="R65" s="9">
        <v>5</v>
      </c>
      <c r="S65" s="9">
        <v>5</v>
      </c>
      <c r="T65" s="10">
        <v>4</v>
      </c>
      <c r="U65" s="10">
        <v>3</v>
      </c>
      <c r="V65" s="10">
        <v>4</v>
      </c>
      <c r="W65" s="10">
        <v>4</v>
      </c>
      <c r="X65" s="10">
        <v>4</v>
      </c>
      <c r="Y65" s="11"/>
      <c r="Z65" s="11"/>
      <c r="AA65" s="11"/>
      <c r="AB65" s="11"/>
      <c r="AC65" s="12"/>
      <c r="AD65" s="12"/>
      <c r="AE65" s="105">
        <v>3</v>
      </c>
      <c r="AF65" s="105">
        <v>3</v>
      </c>
      <c r="AG65" s="105">
        <v>3</v>
      </c>
      <c r="AH65" s="109">
        <v>2</v>
      </c>
      <c r="AI65" s="109">
        <v>2</v>
      </c>
      <c r="AJ65" s="109">
        <v>4</v>
      </c>
      <c r="AK65" s="109">
        <v>4</v>
      </c>
      <c r="AL65" s="50">
        <v>4</v>
      </c>
      <c r="AM65" s="50">
        <v>4</v>
      </c>
      <c r="AN65" s="50">
        <v>5</v>
      </c>
      <c r="AO65" s="50">
        <v>5</v>
      </c>
      <c r="AP65" s="50">
        <v>5</v>
      </c>
      <c r="AQ65" s="120">
        <v>4</v>
      </c>
      <c r="AR65" s="120">
        <v>4</v>
      </c>
      <c r="AS65" s="120">
        <v>4</v>
      </c>
      <c r="AT65" s="120">
        <v>4</v>
      </c>
      <c r="AU65" s="120">
        <v>4</v>
      </c>
      <c r="AV65" s="120">
        <v>4</v>
      </c>
      <c r="AW65" s="120">
        <v>4</v>
      </c>
      <c r="AX65" s="53">
        <v>3</v>
      </c>
      <c r="AY65" s="53">
        <v>4</v>
      </c>
      <c r="AZ65" s="53">
        <v>4</v>
      </c>
    </row>
    <row r="66" spans="1:52">
      <c r="A66" s="7">
        <v>65</v>
      </c>
      <c r="B66" s="7">
        <v>2</v>
      </c>
      <c r="C66" s="7" t="s">
        <v>87</v>
      </c>
      <c r="D66" s="7" t="s">
        <v>8</v>
      </c>
      <c r="E66" s="7" t="s">
        <v>63</v>
      </c>
      <c r="F66" s="7">
        <v>1</v>
      </c>
      <c r="G66" s="7">
        <v>0</v>
      </c>
      <c r="H66" s="7">
        <v>0</v>
      </c>
      <c r="I66" s="7">
        <v>1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8">
        <v>1</v>
      </c>
      <c r="P66" s="8">
        <v>1</v>
      </c>
      <c r="Q66" s="8">
        <v>1</v>
      </c>
      <c r="R66" s="9">
        <v>5</v>
      </c>
      <c r="S66" s="9">
        <v>5</v>
      </c>
      <c r="T66" s="10">
        <v>5</v>
      </c>
      <c r="U66" s="10">
        <v>5</v>
      </c>
      <c r="V66" s="10">
        <v>5</v>
      </c>
      <c r="W66" s="10">
        <v>5</v>
      </c>
      <c r="X66" s="10">
        <v>5</v>
      </c>
      <c r="Y66" s="11"/>
      <c r="Z66" s="11"/>
      <c r="AA66" s="11"/>
      <c r="AB66" s="11"/>
      <c r="AC66" s="12"/>
      <c r="AD66" s="12"/>
      <c r="AE66" s="105">
        <v>4</v>
      </c>
      <c r="AF66" s="105">
        <v>4</v>
      </c>
      <c r="AG66" s="105">
        <v>4</v>
      </c>
      <c r="AH66" s="109">
        <v>4</v>
      </c>
      <c r="AI66" s="109">
        <v>4</v>
      </c>
      <c r="AJ66" s="109">
        <v>4</v>
      </c>
      <c r="AK66" s="109">
        <v>4</v>
      </c>
      <c r="AL66" s="50">
        <v>4</v>
      </c>
      <c r="AM66" s="50">
        <v>4</v>
      </c>
      <c r="AN66" s="50">
        <v>4</v>
      </c>
      <c r="AO66" s="50">
        <v>4</v>
      </c>
      <c r="AP66" s="50">
        <v>4</v>
      </c>
      <c r="AQ66" s="120">
        <v>5</v>
      </c>
      <c r="AR66" s="120">
        <v>5</v>
      </c>
      <c r="AS66" s="120">
        <v>5</v>
      </c>
      <c r="AT66" s="120">
        <v>4</v>
      </c>
      <c r="AU66" s="120">
        <v>5</v>
      </c>
      <c r="AV66" s="120">
        <v>4</v>
      </c>
      <c r="AW66" s="120">
        <v>5</v>
      </c>
      <c r="AX66" s="53">
        <v>4</v>
      </c>
      <c r="AY66" s="53">
        <v>5</v>
      </c>
      <c r="AZ66" s="53">
        <v>4</v>
      </c>
    </row>
    <row r="67" spans="1:52" ht="37.5">
      <c r="A67" s="7">
        <v>66</v>
      </c>
      <c r="B67" s="7">
        <v>3</v>
      </c>
      <c r="C67" s="7" t="s">
        <v>87</v>
      </c>
      <c r="D67" s="7" t="s">
        <v>54</v>
      </c>
      <c r="E67" s="7" t="s">
        <v>57</v>
      </c>
      <c r="F67" s="7">
        <v>0</v>
      </c>
      <c r="G67" s="7">
        <v>0</v>
      </c>
      <c r="H67" s="7">
        <v>1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8">
        <v>5</v>
      </c>
      <c r="P67" s="8">
        <v>1</v>
      </c>
      <c r="Q67" s="8">
        <v>4</v>
      </c>
      <c r="R67" s="9">
        <v>4</v>
      </c>
      <c r="S67" s="9">
        <v>4</v>
      </c>
      <c r="T67" s="10">
        <v>4</v>
      </c>
      <c r="U67" s="10">
        <v>3</v>
      </c>
      <c r="V67" s="10">
        <v>3</v>
      </c>
      <c r="W67" s="10">
        <v>3</v>
      </c>
      <c r="X67" s="10">
        <v>5</v>
      </c>
      <c r="Y67" s="11"/>
      <c r="Z67" s="11"/>
      <c r="AA67" s="11"/>
      <c r="AB67" s="11"/>
      <c r="AC67" s="12"/>
      <c r="AD67" s="12"/>
      <c r="AE67" s="105">
        <v>1</v>
      </c>
      <c r="AF67" s="105">
        <v>1</v>
      </c>
      <c r="AG67" s="105">
        <v>1</v>
      </c>
      <c r="AH67" s="109">
        <v>4</v>
      </c>
      <c r="AI67" s="109">
        <v>5</v>
      </c>
      <c r="AJ67" s="109">
        <v>5</v>
      </c>
      <c r="AK67" s="109">
        <v>5</v>
      </c>
      <c r="AL67" s="50">
        <v>5</v>
      </c>
      <c r="AM67" s="50">
        <v>4</v>
      </c>
      <c r="AN67" s="50">
        <v>5</v>
      </c>
      <c r="AO67" s="50">
        <v>5</v>
      </c>
      <c r="AP67" s="50">
        <v>5</v>
      </c>
      <c r="AQ67" s="120">
        <v>3</v>
      </c>
      <c r="AR67" s="120">
        <v>3</v>
      </c>
      <c r="AS67" s="120">
        <v>3</v>
      </c>
      <c r="AT67" s="120">
        <v>3</v>
      </c>
      <c r="AU67" s="120">
        <v>4</v>
      </c>
      <c r="AV67" s="120">
        <v>4</v>
      </c>
      <c r="AW67" s="120">
        <v>4</v>
      </c>
      <c r="AX67" s="53">
        <v>3</v>
      </c>
      <c r="AY67" s="53">
        <v>4</v>
      </c>
      <c r="AZ67" s="53">
        <v>4</v>
      </c>
    </row>
    <row r="68" spans="1:52">
      <c r="A68" s="7">
        <v>67</v>
      </c>
      <c r="B68" s="7">
        <v>2</v>
      </c>
      <c r="C68" s="7" t="s">
        <v>87</v>
      </c>
      <c r="D68" s="7" t="s">
        <v>8</v>
      </c>
      <c r="E68" s="7" t="s">
        <v>111</v>
      </c>
      <c r="F68" s="7">
        <v>1</v>
      </c>
      <c r="G68" s="7">
        <v>0</v>
      </c>
      <c r="H68" s="7">
        <v>1</v>
      </c>
      <c r="I68" s="7">
        <v>1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8">
        <v>4</v>
      </c>
      <c r="P68" s="8">
        <v>4</v>
      </c>
      <c r="Q68" s="8">
        <v>4</v>
      </c>
      <c r="R68" s="9">
        <v>5</v>
      </c>
      <c r="S68" s="9">
        <v>5</v>
      </c>
      <c r="T68" s="10">
        <v>3</v>
      </c>
      <c r="U68" s="10">
        <v>3</v>
      </c>
      <c r="V68" s="10">
        <v>4</v>
      </c>
      <c r="W68" s="10">
        <v>4</v>
      </c>
      <c r="X68" s="10">
        <v>4</v>
      </c>
      <c r="Y68" s="11"/>
      <c r="Z68" s="11"/>
      <c r="AA68" s="11"/>
      <c r="AB68" s="11"/>
      <c r="AC68" s="12"/>
      <c r="AD68" s="12"/>
      <c r="AE68" s="105">
        <v>1</v>
      </c>
      <c r="AF68" s="105">
        <v>1</v>
      </c>
      <c r="AG68" s="105">
        <v>1</v>
      </c>
      <c r="AH68" s="109">
        <v>2</v>
      </c>
      <c r="AI68" s="109">
        <v>4</v>
      </c>
      <c r="AJ68" s="109">
        <v>4</v>
      </c>
      <c r="AK68" s="109">
        <v>4</v>
      </c>
      <c r="AL68" s="50">
        <v>4</v>
      </c>
      <c r="AM68" s="50">
        <v>4</v>
      </c>
      <c r="AN68" s="50">
        <v>4</v>
      </c>
      <c r="AO68" s="50">
        <v>4</v>
      </c>
      <c r="AP68" s="50">
        <v>4</v>
      </c>
      <c r="AQ68" s="120">
        <v>3</v>
      </c>
      <c r="AR68" s="120">
        <v>3</v>
      </c>
      <c r="AS68" s="120">
        <v>3</v>
      </c>
      <c r="AT68" s="120">
        <v>5</v>
      </c>
      <c r="AU68" s="120">
        <v>5</v>
      </c>
      <c r="AV68" s="120">
        <v>5</v>
      </c>
      <c r="AW68" s="120">
        <v>3</v>
      </c>
      <c r="AX68" s="53">
        <v>3</v>
      </c>
      <c r="AY68" s="53">
        <v>4</v>
      </c>
      <c r="AZ68" s="53">
        <v>4</v>
      </c>
    </row>
    <row r="69" spans="1:52">
      <c r="A69" s="7">
        <v>68</v>
      </c>
      <c r="B69" s="7">
        <v>2</v>
      </c>
      <c r="C69" s="7" t="s">
        <v>87</v>
      </c>
      <c r="D69" s="7" t="s">
        <v>8</v>
      </c>
      <c r="E69" s="7" t="s">
        <v>106</v>
      </c>
      <c r="F69" s="7">
        <v>0</v>
      </c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8">
        <v>4</v>
      </c>
      <c r="P69" s="8">
        <v>3</v>
      </c>
      <c r="Q69" s="8">
        <v>4</v>
      </c>
      <c r="R69" s="9">
        <v>4</v>
      </c>
      <c r="S69" s="9">
        <v>4</v>
      </c>
      <c r="T69" s="10">
        <v>4</v>
      </c>
      <c r="U69" s="10">
        <v>2</v>
      </c>
      <c r="V69" s="10">
        <v>4</v>
      </c>
      <c r="W69" s="10">
        <v>4</v>
      </c>
      <c r="X69" s="10">
        <v>4</v>
      </c>
      <c r="Y69" s="11"/>
      <c r="Z69" s="11"/>
      <c r="AA69" s="11"/>
      <c r="AB69" s="11"/>
      <c r="AC69" s="12"/>
      <c r="AD69" s="12"/>
      <c r="AE69" s="105">
        <v>1</v>
      </c>
      <c r="AF69" s="105">
        <v>1</v>
      </c>
      <c r="AG69" s="105">
        <v>1</v>
      </c>
      <c r="AH69" s="109">
        <v>3</v>
      </c>
      <c r="AI69" s="109">
        <v>4</v>
      </c>
      <c r="AJ69" s="109">
        <v>4</v>
      </c>
      <c r="AK69" s="109">
        <v>3</v>
      </c>
      <c r="AL69" s="50">
        <v>3</v>
      </c>
      <c r="AM69" s="50">
        <v>3</v>
      </c>
      <c r="AN69" s="50">
        <v>4</v>
      </c>
      <c r="AO69" s="50">
        <v>4</v>
      </c>
      <c r="AP69" s="50">
        <v>4</v>
      </c>
      <c r="AQ69" s="120">
        <v>4</v>
      </c>
      <c r="AR69" s="120">
        <v>4</v>
      </c>
      <c r="AS69" s="120">
        <v>4</v>
      </c>
      <c r="AT69" s="120">
        <v>4</v>
      </c>
      <c r="AU69" s="120">
        <v>4</v>
      </c>
      <c r="AV69" s="120">
        <v>4</v>
      </c>
      <c r="AW69" s="120">
        <v>4</v>
      </c>
      <c r="AX69" s="53">
        <v>4</v>
      </c>
      <c r="AY69" s="53">
        <v>4</v>
      </c>
      <c r="AZ69" s="53">
        <v>4</v>
      </c>
    </row>
    <row r="70" spans="1:52">
      <c r="A70" s="7">
        <v>69</v>
      </c>
      <c r="B70" s="7">
        <v>3</v>
      </c>
      <c r="C70" s="7" t="s">
        <v>87</v>
      </c>
      <c r="D70" s="7" t="s">
        <v>54</v>
      </c>
      <c r="E70" s="7" t="s">
        <v>63</v>
      </c>
      <c r="F70" s="7">
        <v>1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8">
        <v>5</v>
      </c>
      <c r="P70" s="8">
        <v>5</v>
      </c>
      <c r="Q70" s="8">
        <v>5</v>
      </c>
      <c r="R70" s="9">
        <v>5</v>
      </c>
      <c r="S70" s="9">
        <v>5</v>
      </c>
      <c r="T70" s="10">
        <v>5</v>
      </c>
      <c r="U70" s="10">
        <v>5</v>
      </c>
      <c r="V70" s="10">
        <v>5</v>
      </c>
      <c r="W70" s="10">
        <v>5</v>
      </c>
      <c r="X70" s="10">
        <v>5</v>
      </c>
      <c r="Y70" s="11"/>
      <c r="Z70" s="11"/>
      <c r="AA70" s="11"/>
      <c r="AB70" s="11"/>
      <c r="AC70" s="12"/>
      <c r="AD70" s="12"/>
      <c r="AE70" s="105">
        <v>5</v>
      </c>
      <c r="AF70" s="105">
        <v>5</v>
      </c>
      <c r="AG70" s="105">
        <v>5</v>
      </c>
      <c r="AH70" s="109">
        <v>3</v>
      </c>
      <c r="AI70" s="109">
        <v>4</v>
      </c>
      <c r="AJ70" s="109">
        <v>4</v>
      </c>
      <c r="AK70" s="109">
        <v>4</v>
      </c>
      <c r="AL70" s="50">
        <v>4</v>
      </c>
      <c r="AM70" s="50">
        <v>4</v>
      </c>
      <c r="AN70" s="50">
        <v>4</v>
      </c>
      <c r="AO70" s="50">
        <v>4</v>
      </c>
      <c r="AP70" s="50">
        <v>4</v>
      </c>
      <c r="AQ70" s="120">
        <v>5</v>
      </c>
      <c r="AR70" s="120">
        <v>5</v>
      </c>
      <c r="AS70" s="120">
        <v>5</v>
      </c>
      <c r="AT70" s="120">
        <v>5</v>
      </c>
      <c r="AU70" s="120">
        <v>5</v>
      </c>
      <c r="AV70" s="120">
        <v>5</v>
      </c>
      <c r="AW70" s="120">
        <v>5</v>
      </c>
      <c r="AX70" s="53">
        <v>5</v>
      </c>
      <c r="AY70" s="53">
        <v>5</v>
      </c>
      <c r="AZ70" s="53">
        <v>5</v>
      </c>
    </row>
    <row r="71" spans="1:52">
      <c r="A71" s="7">
        <v>70</v>
      </c>
      <c r="B71" s="7">
        <v>2</v>
      </c>
      <c r="C71" s="7" t="s">
        <v>87</v>
      </c>
      <c r="D71" s="7" t="s">
        <v>8</v>
      </c>
      <c r="E71" s="7" t="s">
        <v>63</v>
      </c>
      <c r="F71" s="7">
        <v>1</v>
      </c>
      <c r="G71" s="7">
        <v>0</v>
      </c>
      <c r="H71" s="7">
        <v>0</v>
      </c>
      <c r="I71" s="7">
        <v>1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8">
        <v>5</v>
      </c>
      <c r="P71" s="8">
        <v>5</v>
      </c>
      <c r="Q71" s="8">
        <v>4</v>
      </c>
      <c r="R71" s="9">
        <v>4</v>
      </c>
      <c r="S71" s="9">
        <v>4</v>
      </c>
      <c r="T71" s="10">
        <v>5</v>
      </c>
      <c r="U71" s="10">
        <v>3</v>
      </c>
      <c r="V71" s="10">
        <v>4</v>
      </c>
      <c r="W71" s="10">
        <v>4</v>
      </c>
      <c r="X71" s="10">
        <v>4</v>
      </c>
      <c r="Y71" s="11"/>
      <c r="Z71" s="11"/>
      <c r="AA71" s="11"/>
      <c r="AB71" s="11"/>
      <c r="AC71" s="12"/>
      <c r="AD71" s="12"/>
      <c r="AE71" s="105">
        <v>4</v>
      </c>
      <c r="AF71" s="105">
        <v>4</v>
      </c>
      <c r="AG71" s="105">
        <v>4</v>
      </c>
      <c r="AH71" s="109">
        <v>3</v>
      </c>
      <c r="AI71" s="109">
        <v>4</v>
      </c>
      <c r="AJ71" s="109">
        <v>5</v>
      </c>
      <c r="AK71" s="109">
        <v>4</v>
      </c>
      <c r="AL71" s="50">
        <v>4</v>
      </c>
      <c r="AM71" s="50">
        <v>4</v>
      </c>
      <c r="AN71" s="50">
        <v>5</v>
      </c>
      <c r="AO71" s="50">
        <v>4</v>
      </c>
      <c r="AP71" s="50">
        <v>4</v>
      </c>
      <c r="AQ71" s="120">
        <v>4</v>
      </c>
      <c r="AR71" s="120">
        <v>3</v>
      </c>
      <c r="AS71" s="120">
        <v>4</v>
      </c>
      <c r="AT71" s="120">
        <v>4</v>
      </c>
      <c r="AU71" s="120">
        <v>3</v>
      </c>
      <c r="AV71" s="120">
        <v>4</v>
      </c>
      <c r="AW71" s="120">
        <v>4</v>
      </c>
      <c r="AX71" s="53">
        <v>1</v>
      </c>
      <c r="AY71" s="53">
        <v>3</v>
      </c>
      <c r="AZ71" s="53">
        <v>3</v>
      </c>
    </row>
    <row r="72" spans="1:52">
      <c r="A72" s="7">
        <v>71</v>
      </c>
      <c r="B72" s="7">
        <v>2</v>
      </c>
      <c r="C72" s="7" t="s">
        <v>87</v>
      </c>
      <c r="D72" s="7" t="s">
        <v>8</v>
      </c>
      <c r="E72" s="7" t="s">
        <v>63</v>
      </c>
      <c r="F72" s="7">
        <v>1</v>
      </c>
      <c r="G72" s="7">
        <v>1</v>
      </c>
      <c r="H72" s="7">
        <v>1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8">
        <v>5</v>
      </c>
      <c r="P72" s="8">
        <v>5</v>
      </c>
      <c r="Q72" s="8">
        <v>5</v>
      </c>
      <c r="R72" s="9">
        <v>3</v>
      </c>
      <c r="S72" s="9">
        <v>3</v>
      </c>
      <c r="T72" s="10">
        <v>3</v>
      </c>
      <c r="U72" s="10">
        <v>5</v>
      </c>
      <c r="V72" s="10">
        <v>5</v>
      </c>
      <c r="W72" s="10">
        <v>4</v>
      </c>
      <c r="X72" s="10">
        <v>3</v>
      </c>
      <c r="Y72" s="11"/>
      <c r="Z72" s="11"/>
      <c r="AA72" s="11"/>
      <c r="AB72" s="11"/>
      <c r="AC72" s="12"/>
      <c r="AD72" s="12"/>
      <c r="AE72" s="105">
        <v>1</v>
      </c>
      <c r="AF72" s="105">
        <v>1</v>
      </c>
      <c r="AG72" s="105">
        <v>1</v>
      </c>
      <c r="AH72" s="109">
        <v>2</v>
      </c>
      <c r="AI72" s="109">
        <v>4</v>
      </c>
      <c r="AJ72" s="109">
        <v>4</v>
      </c>
      <c r="AK72" s="109">
        <v>4</v>
      </c>
      <c r="AL72" s="50">
        <v>4</v>
      </c>
      <c r="AM72" s="50">
        <v>4</v>
      </c>
      <c r="AN72" s="50">
        <v>4</v>
      </c>
      <c r="AO72" s="50">
        <v>4</v>
      </c>
      <c r="AP72" s="50">
        <v>4</v>
      </c>
      <c r="AQ72" s="120">
        <v>3</v>
      </c>
      <c r="AR72" s="120">
        <v>3</v>
      </c>
      <c r="AS72" s="120">
        <v>3</v>
      </c>
      <c r="AT72" s="120">
        <v>4</v>
      </c>
      <c r="AU72" s="120">
        <v>4</v>
      </c>
      <c r="AV72" s="120">
        <v>4</v>
      </c>
      <c r="AW72" s="120">
        <v>4</v>
      </c>
      <c r="AX72" s="53">
        <v>5</v>
      </c>
      <c r="AY72" s="53">
        <v>5</v>
      </c>
      <c r="AZ72" s="53">
        <v>5</v>
      </c>
    </row>
    <row r="73" spans="1:52" ht="37.5">
      <c r="A73" s="7">
        <v>72</v>
      </c>
      <c r="B73" s="7">
        <v>3</v>
      </c>
      <c r="C73" s="7" t="s">
        <v>87</v>
      </c>
      <c r="D73" s="7" t="s">
        <v>54</v>
      </c>
      <c r="E73" s="7" t="s">
        <v>116</v>
      </c>
      <c r="F73" s="7">
        <v>1</v>
      </c>
      <c r="G73" s="7">
        <v>0</v>
      </c>
      <c r="H73" s="7">
        <v>1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8">
        <v>5</v>
      </c>
      <c r="P73" s="8">
        <v>5</v>
      </c>
      <c r="Q73" s="8">
        <v>5</v>
      </c>
      <c r="R73" s="9">
        <v>5</v>
      </c>
      <c r="S73" s="9">
        <v>5</v>
      </c>
      <c r="T73" s="10">
        <v>5</v>
      </c>
      <c r="U73" s="10">
        <v>5</v>
      </c>
      <c r="V73" s="10">
        <v>5</v>
      </c>
      <c r="W73" s="10">
        <v>5</v>
      </c>
      <c r="X73" s="10">
        <v>5</v>
      </c>
      <c r="Y73" s="11"/>
      <c r="Z73" s="11"/>
      <c r="AA73" s="11"/>
      <c r="AB73" s="11"/>
      <c r="AC73" s="12"/>
      <c r="AD73" s="12"/>
      <c r="AE73" s="105">
        <v>5</v>
      </c>
      <c r="AF73" s="105">
        <v>5</v>
      </c>
      <c r="AG73" s="105">
        <v>5</v>
      </c>
      <c r="AH73" s="109">
        <v>4</v>
      </c>
      <c r="AI73" s="109">
        <v>3</v>
      </c>
      <c r="AJ73" s="109">
        <v>4</v>
      </c>
      <c r="AK73" s="109">
        <v>4</v>
      </c>
      <c r="AL73" s="50">
        <v>4</v>
      </c>
      <c r="AM73" s="50">
        <v>5</v>
      </c>
      <c r="AN73" s="50">
        <v>5</v>
      </c>
      <c r="AO73" s="50">
        <v>4</v>
      </c>
      <c r="AP73" s="50">
        <v>4</v>
      </c>
      <c r="AQ73" s="120">
        <v>5</v>
      </c>
      <c r="AR73" s="120">
        <v>5</v>
      </c>
      <c r="AS73" s="120">
        <v>5</v>
      </c>
      <c r="AT73" s="120">
        <v>5</v>
      </c>
      <c r="AU73" s="120">
        <v>5</v>
      </c>
      <c r="AV73" s="120">
        <v>3</v>
      </c>
      <c r="AW73" s="120">
        <v>5</v>
      </c>
      <c r="AX73" s="53">
        <v>5</v>
      </c>
      <c r="AY73" s="53">
        <v>5</v>
      </c>
      <c r="AZ73" s="53">
        <v>5</v>
      </c>
    </row>
    <row r="74" spans="1:52">
      <c r="A74" s="7">
        <v>73</v>
      </c>
      <c r="B74" s="7">
        <v>2</v>
      </c>
      <c r="C74" s="7" t="s">
        <v>87</v>
      </c>
      <c r="D74" s="7" t="s">
        <v>8</v>
      </c>
      <c r="E74" s="7" t="s">
        <v>63</v>
      </c>
      <c r="F74" s="7">
        <v>0</v>
      </c>
      <c r="G74" s="7">
        <v>1</v>
      </c>
      <c r="H74" s="7">
        <v>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8">
        <v>4</v>
      </c>
      <c r="P74" s="8">
        <v>4</v>
      </c>
      <c r="Q74" s="8">
        <v>3</v>
      </c>
      <c r="R74" s="9">
        <v>4</v>
      </c>
      <c r="S74" s="9">
        <v>4</v>
      </c>
      <c r="T74" s="10">
        <v>4</v>
      </c>
      <c r="U74" s="10">
        <v>4</v>
      </c>
      <c r="V74" s="10">
        <v>4</v>
      </c>
      <c r="W74" s="10">
        <v>4</v>
      </c>
      <c r="X74" s="10">
        <v>4</v>
      </c>
      <c r="Y74" s="11"/>
      <c r="Z74" s="11"/>
      <c r="AA74" s="11"/>
      <c r="AB74" s="11"/>
      <c r="AC74" s="12"/>
      <c r="AD74" s="12"/>
      <c r="AE74" s="105">
        <v>3</v>
      </c>
      <c r="AF74" s="105">
        <v>3</v>
      </c>
      <c r="AG74" s="105">
        <v>3</v>
      </c>
      <c r="AH74" s="109">
        <v>3</v>
      </c>
      <c r="AI74" s="109">
        <v>5</v>
      </c>
      <c r="AJ74" s="109">
        <v>5</v>
      </c>
      <c r="AK74" s="109">
        <v>5</v>
      </c>
      <c r="AL74" s="50">
        <v>5</v>
      </c>
      <c r="AM74" s="50">
        <v>5</v>
      </c>
      <c r="AN74" s="50">
        <v>5</v>
      </c>
      <c r="AO74" s="50">
        <v>3</v>
      </c>
      <c r="AP74" s="50">
        <v>5</v>
      </c>
      <c r="AQ74" s="120">
        <v>4</v>
      </c>
      <c r="AR74" s="120">
        <v>4</v>
      </c>
      <c r="AS74" s="120">
        <v>4</v>
      </c>
      <c r="AT74" s="120">
        <v>4</v>
      </c>
      <c r="AU74" s="120">
        <v>4</v>
      </c>
      <c r="AV74" s="120">
        <v>4</v>
      </c>
      <c r="AW74" s="120">
        <v>4</v>
      </c>
      <c r="AX74" s="53">
        <v>4</v>
      </c>
      <c r="AY74" s="53">
        <v>4</v>
      </c>
      <c r="AZ74" s="53">
        <v>4</v>
      </c>
    </row>
    <row r="75" spans="1:52">
      <c r="A75" s="7">
        <v>74</v>
      </c>
      <c r="B75" s="7">
        <v>2</v>
      </c>
      <c r="C75" s="7" t="s">
        <v>87</v>
      </c>
      <c r="D75" s="7" t="s">
        <v>8</v>
      </c>
      <c r="E75" s="7" t="s">
        <v>63</v>
      </c>
      <c r="F75" s="7">
        <v>1</v>
      </c>
      <c r="G75" s="7">
        <v>1</v>
      </c>
      <c r="H75" s="7">
        <v>1</v>
      </c>
      <c r="I75" s="7">
        <v>1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8">
        <v>4</v>
      </c>
      <c r="P75" s="8">
        <v>4</v>
      </c>
      <c r="Q75" s="8">
        <v>4</v>
      </c>
      <c r="R75" s="9">
        <v>4</v>
      </c>
      <c r="S75" s="9">
        <v>4</v>
      </c>
      <c r="T75" s="10">
        <v>4</v>
      </c>
      <c r="U75" s="10">
        <v>4</v>
      </c>
      <c r="V75" s="10">
        <v>4</v>
      </c>
      <c r="W75" s="10">
        <v>4</v>
      </c>
      <c r="X75" s="10">
        <v>4</v>
      </c>
      <c r="Y75" s="11"/>
      <c r="Z75" s="11"/>
      <c r="AA75" s="11"/>
      <c r="AB75" s="11"/>
      <c r="AC75" s="12"/>
      <c r="AD75" s="12"/>
      <c r="AE75" s="105">
        <v>2</v>
      </c>
      <c r="AF75" s="105">
        <v>2</v>
      </c>
      <c r="AG75" s="105">
        <v>2</v>
      </c>
      <c r="AH75" s="109">
        <v>3</v>
      </c>
      <c r="AI75" s="109">
        <v>4</v>
      </c>
      <c r="AJ75" s="109">
        <v>4</v>
      </c>
      <c r="AK75" s="109">
        <v>4</v>
      </c>
      <c r="AL75" s="50">
        <v>4</v>
      </c>
      <c r="AM75" s="50">
        <v>4</v>
      </c>
      <c r="AN75" s="50">
        <v>4</v>
      </c>
      <c r="AO75" s="50">
        <v>4</v>
      </c>
      <c r="AP75" s="50">
        <v>4</v>
      </c>
      <c r="AQ75" s="120">
        <v>4</v>
      </c>
      <c r="AR75" s="120">
        <v>4</v>
      </c>
      <c r="AS75" s="120">
        <v>4</v>
      </c>
      <c r="AT75" s="120">
        <v>4</v>
      </c>
      <c r="AU75" s="120">
        <v>4</v>
      </c>
      <c r="AV75" s="120">
        <v>4</v>
      </c>
      <c r="AW75" s="120">
        <v>4</v>
      </c>
      <c r="AX75" s="53">
        <v>3</v>
      </c>
      <c r="AY75" s="53">
        <v>3</v>
      </c>
      <c r="AZ75" s="53">
        <v>3</v>
      </c>
    </row>
    <row r="76" spans="1:52">
      <c r="A76" s="7">
        <v>75</v>
      </c>
      <c r="B76" s="7">
        <v>2</v>
      </c>
      <c r="C76" s="7" t="s">
        <v>87</v>
      </c>
      <c r="D76" s="7" t="s">
        <v>8</v>
      </c>
      <c r="E76" s="7" t="s">
        <v>63</v>
      </c>
      <c r="F76" s="7">
        <v>0</v>
      </c>
      <c r="G76" s="7">
        <v>0</v>
      </c>
      <c r="H76" s="7">
        <v>0</v>
      </c>
      <c r="I76" s="7">
        <v>1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8">
        <v>4</v>
      </c>
      <c r="P76" s="8">
        <v>4</v>
      </c>
      <c r="Q76" s="8">
        <v>4</v>
      </c>
      <c r="R76" s="9">
        <v>4</v>
      </c>
      <c r="S76" s="9">
        <v>4</v>
      </c>
      <c r="T76" s="10">
        <v>4</v>
      </c>
      <c r="U76" s="10">
        <v>4</v>
      </c>
      <c r="V76" s="10">
        <v>4</v>
      </c>
      <c r="W76" s="10">
        <v>4</v>
      </c>
      <c r="X76" s="10">
        <v>4</v>
      </c>
      <c r="Y76" s="11"/>
      <c r="Z76" s="11"/>
      <c r="AA76" s="11"/>
      <c r="AB76" s="11"/>
      <c r="AC76" s="12"/>
      <c r="AD76" s="12"/>
      <c r="AE76" s="105">
        <v>2</v>
      </c>
      <c r="AF76" s="105">
        <v>2</v>
      </c>
      <c r="AG76" s="105">
        <v>2</v>
      </c>
      <c r="AH76" s="109">
        <v>3</v>
      </c>
      <c r="AI76" s="109">
        <v>4</v>
      </c>
      <c r="AJ76" s="109">
        <v>4</v>
      </c>
      <c r="AK76" s="109">
        <v>4</v>
      </c>
      <c r="AL76" s="50">
        <v>4</v>
      </c>
      <c r="AM76" s="50">
        <v>4</v>
      </c>
      <c r="AN76" s="50">
        <v>5</v>
      </c>
      <c r="AO76" s="50">
        <v>4</v>
      </c>
      <c r="AP76" s="50">
        <v>3</v>
      </c>
      <c r="AQ76" s="120">
        <v>4</v>
      </c>
      <c r="AR76" s="120">
        <v>4</v>
      </c>
      <c r="AS76" s="120">
        <v>4</v>
      </c>
      <c r="AT76" s="120">
        <v>4</v>
      </c>
      <c r="AU76" s="120">
        <v>5</v>
      </c>
      <c r="AV76" s="120">
        <v>5</v>
      </c>
      <c r="AW76" s="120">
        <v>5</v>
      </c>
      <c r="AX76" s="53">
        <v>4</v>
      </c>
      <c r="AY76" s="53">
        <v>4</v>
      </c>
      <c r="AZ76" s="53">
        <v>4</v>
      </c>
    </row>
    <row r="77" spans="1:52">
      <c r="A77" s="7">
        <v>76</v>
      </c>
      <c r="B77" s="7">
        <v>2</v>
      </c>
      <c r="C77" s="7" t="s">
        <v>87</v>
      </c>
      <c r="D77" s="7" t="s">
        <v>8</v>
      </c>
      <c r="E77" s="7" t="s">
        <v>63</v>
      </c>
      <c r="F77" s="7">
        <v>0</v>
      </c>
      <c r="G77" s="7">
        <v>0</v>
      </c>
      <c r="H77" s="7">
        <v>1</v>
      </c>
      <c r="I77" s="7">
        <v>1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8">
        <v>3</v>
      </c>
      <c r="P77" s="8">
        <v>3</v>
      </c>
      <c r="Q77" s="8">
        <v>3</v>
      </c>
      <c r="R77" s="9">
        <v>3</v>
      </c>
      <c r="S77" s="9">
        <v>3</v>
      </c>
      <c r="T77" s="10">
        <v>4</v>
      </c>
      <c r="U77" s="10">
        <v>4</v>
      </c>
      <c r="V77" s="10">
        <v>4</v>
      </c>
      <c r="W77" s="10">
        <v>4</v>
      </c>
      <c r="X77" s="10">
        <v>4</v>
      </c>
      <c r="Y77" s="11"/>
      <c r="Z77" s="11"/>
      <c r="AA77" s="11"/>
      <c r="AB77" s="11"/>
      <c r="AC77" s="12"/>
      <c r="AD77" s="12"/>
      <c r="AE77" s="105">
        <v>3</v>
      </c>
      <c r="AF77" s="105">
        <v>3</v>
      </c>
      <c r="AG77" s="105">
        <v>3</v>
      </c>
      <c r="AH77" s="109">
        <v>5</v>
      </c>
      <c r="AI77" s="109">
        <v>5</v>
      </c>
      <c r="AJ77" s="109">
        <v>5</v>
      </c>
      <c r="AK77" s="109">
        <v>5</v>
      </c>
      <c r="AL77" s="50">
        <v>5</v>
      </c>
      <c r="AM77" s="50">
        <v>5</v>
      </c>
      <c r="AN77" s="50">
        <v>5</v>
      </c>
      <c r="AO77" s="50">
        <v>5</v>
      </c>
      <c r="AP77" s="50">
        <v>5</v>
      </c>
      <c r="AQ77" s="120">
        <v>4</v>
      </c>
      <c r="AR77" s="120">
        <v>4</v>
      </c>
      <c r="AS77" s="120">
        <v>4</v>
      </c>
      <c r="AT77" s="120">
        <v>3</v>
      </c>
      <c r="AU77" s="120">
        <v>4</v>
      </c>
      <c r="AV77" s="120">
        <v>4</v>
      </c>
      <c r="AW77" s="120">
        <v>4</v>
      </c>
      <c r="AX77" s="53">
        <v>2</v>
      </c>
      <c r="AY77" s="53">
        <v>3</v>
      </c>
      <c r="AZ77" s="53">
        <v>3</v>
      </c>
    </row>
    <row r="78" spans="1:52">
      <c r="A78" s="7">
        <v>77</v>
      </c>
      <c r="B78" s="7">
        <v>2</v>
      </c>
      <c r="C78" s="7" t="s">
        <v>87</v>
      </c>
      <c r="D78" s="7" t="s">
        <v>8</v>
      </c>
      <c r="E78" s="7" t="s">
        <v>64</v>
      </c>
      <c r="F78" s="7">
        <v>1</v>
      </c>
      <c r="G78" s="7">
        <v>0</v>
      </c>
      <c r="H78" s="7">
        <v>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8">
        <v>4</v>
      </c>
      <c r="P78" s="8">
        <v>4</v>
      </c>
      <c r="Q78" s="8">
        <v>4</v>
      </c>
      <c r="R78" s="9">
        <v>4</v>
      </c>
      <c r="S78" s="9">
        <v>4</v>
      </c>
      <c r="T78" s="10">
        <v>4</v>
      </c>
      <c r="U78" s="10">
        <v>4</v>
      </c>
      <c r="V78" s="10">
        <v>4</v>
      </c>
      <c r="W78" s="10">
        <v>4</v>
      </c>
      <c r="X78" s="10">
        <v>4</v>
      </c>
      <c r="Y78" s="11"/>
      <c r="Z78" s="11"/>
      <c r="AA78" s="11"/>
      <c r="AB78" s="11"/>
      <c r="AC78" s="12"/>
      <c r="AD78" s="12"/>
      <c r="AE78" s="105">
        <v>2</v>
      </c>
      <c r="AF78" s="105">
        <v>2</v>
      </c>
      <c r="AG78" s="105">
        <v>2</v>
      </c>
      <c r="AH78" s="109">
        <v>2</v>
      </c>
      <c r="AI78" s="109">
        <v>4</v>
      </c>
      <c r="AJ78" s="109">
        <v>4</v>
      </c>
      <c r="AK78" s="109">
        <v>5</v>
      </c>
      <c r="AL78" s="50">
        <v>5</v>
      </c>
      <c r="AM78" s="50">
        <v>4</v>
      </c>
      <c r="AN78" s="50">
        <v>5</v>
      </c>
      <c r="AO78" s="50">
        <v>5</v>
      </c>
      <c r="AP78" s="50">
        <v>5</v>
      </c>
      <c r="AQ78" s="120">
        <v>5</v>
      </c>
      <c r="AR78" s="120">
        <v>5</v>
      </c>
      <c r="AS78" s="120">
        <v>5</v>
      </c>
      <c r="AT78" s="120">
        <v>5</v>
      </c>
      <c r="AU78" s="120">
        <v>5</v>
      </c>
      <c r="AV78" s="120">
        <v>5</v>
      </c>
      <c r="AW78" s="120">
        <v>5</v>
      </c>
      <c r="AX78" s="53">
        <v>5</v>
      </c>
      <c r="AY78" s="53">
        <v>5</v>
      </c>
      <c r="AZ78" s="53">
        <v>5</v>
      </c>
    </row>
    <row r="79" spans="1:52">
      <c r="A79" s="7">
        <v>78</v>
      </c>
      <c r="B79" s="7">
        <v>2</v>
      </c>
      <c r="C79" s="7" t="s">
        <v>87</v>
      </c>
      <c r="D79" s="7" t="s">
        <v>8</v>
      </c>
      <c r="E79" s="7" t="s">
        <v>63</v>
      </c>
      <c r="F79" s="7">
        <v>1</v>
      </c>
      <c r="G79" s="7">
        <v>0</v>
      </c>
      <c r="H79" s="7">
        <v>0</v>
      </c>
      <c r="I79" s="7">
        <v>1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8">
        <v>4</v>
      </c>
      <c r="P79" s="8">
        <v>4</v>
      </c>
      <c r="Q79" s="8">
        <v>4</v>
      </c>
      <c r="R79" s="9">
        <v>5</v>
      </c>
      <c r="S79" s="9">
        <v>5</v>
      </c>
      <c r="T79" s="10">
        <v>5</v>
      </c>
      <c r="U79" s="10">
        <v>5</v>
      </c>
      <c r="V79" s="10">
        <v>5</v>
      </c>
      <c r="W79" s="10">
        <v>5</v>
      </c>
      <c r="X79" s="10">
        <v>5</v>
      </c>
      <c r="Y79" s="11"/>
      <c r="Z79" s="11"/>
      <c r="AA79" s="11"/>
      <c r="AB79" s="11"/>
      <c r="AC79" s="12"/>
      <c r="AD79" s="12"/>
      <c r="AE79" s="105">
        <v>4</v>
      </c>
      <c r="AF79" s="105">
        <v>4</v>
      </c>
      <c r="AG79" s="105">
        <v>4</v>
      </c>
      <c r="AH79" s="109">
        <v>3</v>
      </c>
      <c r="AI79" s="109">
        <v>4</v>
      </c>
      <c r="AJ79" s="109">
        <v>4</v>
      </c>
      <c r="AK79" s="109">
        <v>4</v>
      </c>
      <c r="AL79" s="50">
        <v>4</v>
      </c>
      <c r="AM79" s="50">
        <v>4</v>
      </c>
      <c r="AN79" s="50">
        <v>4</v>
      </c>
      <c r="AO79" s="50">
        <v>4</v>
      </c>
      <c r="AP79" s="50">
        <v>5</v>
      </c>
      <c r="AQ79" s="120">
        <v>4</v>
      </c>
      <c r="AR79" s="120">
        <v>4</v>
      </c>
      <c r="AS79" s="120">
        <v>4</v>
      </c>
      <c r="AT79" s="120">
        <v>5</v>
      </c>
      <c r="AU79" s="120">
        <v>5</v>
      </c>
      <c r="AV79" s="120">
        <v>5</v>
      </c>
      <c r="AW79" s="120">
        <v>5</v>
      </c>
      <c r="AX79" s="53">
        <v>4</v>
      </c>
      <c r="AY79" s="53">
        <v>4</v>
      </c>
      <c r="AZ79" s="53">
        <v>5</v>
      </c>
    </row>
    <row r="80" spans="1:52" ht="37.5">
      <c r="A80" s="7">
        <v>79</v>
      </c>
      <c r="B80" s="7">
        <v>4</v>
      </c>
      <c r="C80" s="7" t="s">
        <v>87</v>
      </c>
      <c r="D80" s="7" t="s">
        <v>83</v>
      </c>
      <c r="E80" s="7" t="s">
        <v>92</v>
      </c>
      <c r="F80" s="7">
        <v>1</v>
      </c>
      <c r="G80" s="7">
        <v>1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8">
        <v>5</v>
      </c>
      <c r="P80" s="8">
        <v>5</v>
      </c>
      <c r="Q80" s="8">
        <v>5</v>
      </c>
      <c r="R80" s="9">
        <v>5</v>
      </c>
      <c r="S80" s="9">
        <v>5</v>
      </c>
      <c r="T80" s="10">
        <v>4</v>
      </c>
      <c r="U80" s="10">
        <v>1</v>
      </c>
      <c r="V80" s="10">
        <v>3</v>
      </c>
      <c r="W80" s="10">
        <v>4</v>
      </c>
      <c r="X80" s="10">
        <v>4</v>
      </c>
      <c r="Y80" s="11"/>
      <c r="Z80" s="11"/>
      <c r="AA80" s="11"/>
      <c r="AB80" s="11"/>
      <c r="AC80" s="12"/>
      <c r="AD80" s="12"/>
      <c r="AE80" s="105">
        <v>1</v>
      </c>
      <c r="AF80" s="105">
        <v>1</v>
      </c>
      <c r="AG80" s="105">
        <v>1</v>
      </c>
      <c r="AH80" s="109">
        <v>2</v>
      </c>
      <c r="AI80" s="109">
        <v>4</v>
      </c>
      <c r="AJ80" s="109">
        <v>4</v>
      </c>
      <c r="AK80" s="109">
        <v>4</v>
      </c>
      <c r="AL80" s="50">
        <v>4</v>
      </c>
      <c r="AM80" s="50">
        <v>5</v>
      </c>
      <c r="AN80" s="50">
        <v>4</v>
      </c>
      <c r="AO80" s="50">
        <v>4</v>
      </c>
      <c r="AP80" s="50">
        <v>5</v>
      </c>
      <c r="AQ80" s="120">
        <v>4</v>
      </c>
      <c r="AR80" s="120">
        <v>4</v>
      </c>
      <c r="AS80" s="120">
        <v>4</v>
      </c>
      <c r="AT80" s="120">
        <v>4</v>
      </c>
      <c r="AU80" s="120">
        <v>4</v>
      </c>
      <c r="AV80" s="120">
        <v>4</v>
      </c>
      <c r="AW80" s="120">
        <v>3</v>
      </c>
      <c r="AX80" s="53">
        <v>1</v>
      </c>
      <c r="AY80" s="53">
        <v>3</v>
      </c>
      <c r="AZ80" s="53">
        <v>3</v>
      </c>
    </row>
    <row r="81" spans="1:52" ht="37.5">
      <c r="A81" s="7">
        <v>80</v>
      </c>
      <c r="B81" s="7">
        <v>4</v>
      </c>
      <c r="C81" s="7" t="s">
        <v>87</v>
      </c>
      <c r="D81" s="7" t="s">
        <v>83</v>
      </c>
      <c r="E81" s="7" t="s">
        <v>106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8">
        <v>4</v>
      </c>
      <c r="P81" s="8">
        <v>4</v>
      </c>
      <c r="Q81" s="8">
        <v>4</v>
      </c>
      <c r="R81" s="9">
        <v>4</v>
      </c>
      <c r="S81" s="9">
        <v>4</v>
      </c>
      <c r="T81" s="10">
        <v>4</v>
      </c>
      <c r="U81" s="10">
        <v>3</v>
      </c>
      <c r="V81" s="10">
        <v>4</v>
      </c>
      <c r="W81" s="10">
        <v>4</v>
      </c>
      <c r="X81" s="10">
        <v>5</v>
      </c>
      <c r="Y81" s="11"/>
      <c r="Z81" s="11"/>
      <c r="AA81" s="11"/>
      <c r="AB81" s="11"/>
      <c r="AC81" s="12"/>
      <c r="AD81" s="12"/>
      <c r="AE81" s="105">
        <v>2</v>
      </c>
      <c r="AF81" s="105">
        <v>2</v>
      </c>
      <c r="AG81" s="105">
        <v>3</v>
      </c>
      <c r="AH81" s="109">
        <v>2</v>
      </c>
      <c r="AI81" s="109">
        <v>4</v>
      </c>
      <c r="AJ81" s="109">
        <v>4</v>
      </c>
      <c r="AK81" s="109">
        <v>4</v>
      </c>
      <c r="AL81" s="50">
        <v>4</v>
      </c>
      <c r="AM81" s="50">
        <v>4</v>
      </c>
      <c r="AN81" s="50">
        <v>3</v>
      </c>
      <c r="AO81" s="50">
        <v>3</v>
      </c>
      <c r="AP81" s="50">
        <v>4</v>
      </c>
      <c r="AQ81" s="120">
        <v>4</v>
      </c>
      <c r="AR81" s="120">
        <v>4</v>
      </c>
      <c r="AS81" s="120">
        <v>4</v>
      </c>
      <c r="AT81" s="120">
        <v>4</v>
      </c>
      <c r="AU81" s="120">
        <v>4</v>
      </c>
      <c r="AV81" s="120">
        <v>3</v>
      </c>
      <c r="AW81" s="120">
        <v>4</v>
      </c>
      <c r="AX81" s="53">
        <v>4</v>
      </c>
      <c r="AY81" s="53">
        <v>4</v>
      </c>
      <c r="AZ81" s="53">
        <v>4</v>
      </c>
    </row>
    <row r="82" spans="1:52" ht="37.5">
      <c r="A82" s="7">
        <v>81</v>
      </c>
      <c r="B82" s="7">
        <v>4</v>
      </c>
      <c r="C82" s="7" t="s">
        <v>87</v>
      </c>
      <c r="D82" s="7" t="s">
        <v>83</v>
      </c>
      <c r="E82" s="7" t="s">
        <v>56</v>
      </c>
      <c r="F82" s="7">
        <v>0</v>
      </c>
      <c r="G82" s="7">
        <v>0</v>
      </c>
      <c r="H82" s="7">
        <v>1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8">
        <v>5</v>
      </c>
      <c r="P82" s="8">
        <v>5</v>
      </c>
      <c r="Q82" s="8">
        <v>4</v>
      </c>
      <c r="R82" s="9">
        <v>5</v>
      </c>
      <c r="S82" s="9">
        <v>5</v>
      </c>
      <c r="T82" s="10">
        <v>5</v>
      </c>
      <c r="U82" s="10">
        <v>2</v>
      </c>
      <c r="V82" s="10">
        <v>4</v>
      </c>
      <c r="W82" s="10">
        <v>4</v>
      </c>
      <c r="X82" s="10">
        <v>4</v>
      </c>
      <c r="Y82" s="11"/>
      <c r="Z82" s="11"/>
      <c r="AA82" s="11"/>
      <c r="AB82" s="11"/>
      <c r="AC82" s="12"/>
      <c r="AD82" s="12"/>
      <c r="AE82" s="105">
        <v>3</v>
      </c>
      <c r="AF82" s="105">
        <v>3</v>
      </c>
      <c r="AG82" s="105">
        <v>3</v>
      </c>
      <c r="AH82" s="109">
        <v>3</v>
      </c>
      <c r="AI82" s="109">
        <v>4</v>
      </c>
      <c r="AJ82" s="109">
        <v>4</v>
      </c>
      <c r="AK82" s="109">
        <v>4</v>
      </c>
      <c r="AL82" s="50">
        <v>4</v>
      </c>
      <c r="AM82" s="50">
        <v>5</v>
      </c>
      <c r="AN82" s="50">
        <v>5</v>
      </c>
      <c r="AO82" s="50">
        <v>5</v>
      </c>
      <c r="AP82" s="50">
        <v>5</v>
      </c>
      <c r="AQ82" s="120">
        <v>3</v>
      </c>
      <c r="AR82" s="120">
        <v>3</v>
      </c>
      <c r="AS82" s="120">
        <v>3</v>
      </c>
      <c r="AT82" s="120">
        <v>3</v>
      </c>
      <c r="AU82" s="120">
        <v>3</v>
      </c>
      <c r="AV82" s="120">
        <v>3</v>
      </c>
      <c r="AW82" s="120">
        <v>3</v>
      </c>
      <c r="AX82" s="53">
        <v>2</v>
      </c>
      <c r="AY82" s="53">
        <v>3</v>
      </c>
      <c r="AZ82" s="53">
        <v>3</v>
      </c>
    </row>
    <row r="83" spans="1:52">
      <c r="A83" s="7">
        <v>82</v>
      </c>
      <c r="B83" s="7">
        <v>3</v>
      </c>
      <c r="C83" s="7" t="s">
        <v>87</v>
      </c>
      <c r="D83" s="7" t="s">
        <v>54</v>
      </c>
      <c r="E83" s="7" t="s">
        <v>55</v>
      </c>
      <c r="F83" s="7">
        <v>1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8">
        <v>3</v>
      </c>
      <c r="P83" s="8">
        <v>4</v>
      </c>
      <c r="Q83" s="8">
        <v>4</v>
      </c>
      <c r="R83" s="9">
        <v>4</v>
      </c>
      <c r="S83" s="9">
        <v>4</v>
      </c>
      <c r="T83" s="10">
        <v>4</v>
      </c>
      <c r="U83" s="10">
        <v>3</v>
      </c>
      <c r="V83" s="10">
        <v>3</v>
      </c>
      <c r="W83" s="10">
        <v>4</v>
      </c>
      <c r="X83" s="10">
        <v>3</v>
      </c>
      <c r="Y83" s="11"/>
      <c r="Z83" s="11"/>
      <c r="AA83" s="11"/>
      <c r="AB83" s="11"/>
      <c r="AC83" s="12"/>
      <c r="AD83" s="12"/>
      <c r="AE83" s="105">
        <v>2</v>
      </c>
      <c r="AF83" s="105">
        <v>2</v>
      </c>
      <c r="AG83" s="105">
        <v>2</v>
      </c>
      <c r="AQ83" s="120">
        <v>4</v>
      </c>
      <c r="AR83" s="120">
        <v>4</v>
      </c>
      <c r="AS83" s="120">
        <v>4</v>
      </c>
      <c r="AT83" s="120">
        <v>4</v>
      </c>
      <c r="AU83" s="120">
        <v>4</v>
      </c>
      <c r="AV83" s="120">
        <v>4</v>
      </c>
      <c r="AW83" s="120">
        <v>4</v>
      </c>
      <c r="AX83" s="53">
        <v>4</v>
      </c>
      <c r="AY83" s="53">
        <v>4</v>
      </c>
      <c r="AZ83" s="53">
        <v>4</v>
      </c>
    </row>
    <row r="84" spans="1:52">
      <c r="A84" s="7">
        <v>83</v>
      </c>
      <c r="B84" s="7">
        <v>2</v>
      </c>
      <c r="C84" s="7" t="s">
        <v>87</v>
      </c>
      <c r="D84" s="7" t="s">
        <v>8</v>
      </c>
      <c r="E84" s="7" t="s">
        <v>64</v>
      </c>
      <c r="F84" s="7">
        <v>0</v>
      </c>
      <c r="G84" s="7">
        <v>0</v>
      </c>
      <c r="H84" s="7">
        <v>1</v>
      </c>
      <c r="I84" s="7">
        <v>1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8">
        <v>4</v>
      </c>
      <c r="P84" s="8">
        <v>4</v>
      </c>
      <c r="Q84" s="8">
        <v>4</v>
      </c>
      <c r="R84" s="9">
        <v>4</v>
      </c>
      <c r="S84" s="9">
        <v>4</v>
      </c>
      <c r="T84" s="10">
        <v>4</v>
      </c>
      <c r="U84" s="10">
        <v>3</v>
      </c>
      <c r="V84" s="10">
        <v>4</v>
      </c>
      <c r="W84" s="10">
        <v>4</v>
      </c>
      <c r="X84" s="10">
        <v>4</v>
      </c>
      <c r="Y84" s="11"/>
      <c r="Z84" s="11"/>
      <c r="AA84" s="11"/>
      <c r="AB84" s="11"/>
      <c r="AC84" s="12"/>
      <c r="AD84" s="12"/>
      <c r="AE84" s="105">
        <v>4</v>
      </c>
      <c r="AF84" s="105">
        <v>2</v>
      </c>
      <c r="AG84" s="105">
        <v>2</v>
      </c>
      <c r="AQ84" s="120">
        <v>3</v>
      </c>
      <c r="AR84" s="120">
        <v>3</v>
      </c>
      <c r="AS84" s="120">
        <v>3</v>
      </c>
      <c r="AT84" s="120">
        <v>4</v>
      </c>
      <c r="AU84" s="120">
        <v>4</v>
      </c>
      <c r="AV84" s="120">
        <v>4</v>
      </c>
      <c r="AW84" s="120">
        <v>4</v>
      </c>
      <c r="AX84" s="53">
        <v>3</v>
      </c>
      <c r="AY84" s="53">
        <v>3</v>
      </c>
      <c r="AZ84" s="53">
        <v>4</v>
      </c>
    </row>
    <row r="85" spans="1:52">
      <c r="A85" s="7">
        <v>84</v>
      </c>
      <c r="B85" s="7">
        <v>3</v>
      </c>
      <c r="C85" s="7" t="s">
        <v>87</v>
      </c>
      <c r="D85" s="7" t="s">
        <v>54</v>
      </c>
      <c r="E85" s="7" t="s">
        <v>55</v>
      </c>
      <c r="F85" s="7">
        <v>0</v>
      </c>
      <c r="G85" s="7">
        <v>1</v>
      </c>
      <c r="H85" s="7">
        <v>1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8">
        <v>3</v>
      </c>
      <c r="P85" s="8">
        <v>1</v>
      </c>
      <c r="Q85" s="8">
        <v>3</v>
      </c>
      <c r="R85" s="9">
        <v>4</v>
      </c>
      <c r="S85" s="9">
        <v>4</v>
      </c>
      <c r="T85" s="10">
        <v>2</v>
      </c>
      <c r="U85" s="10">
        <v>3</v>
      </c>
      <c r="V85" s="10">
        <v>4</v>
      </c>
      <c r="W85" s="10">
        <v>4</v>
      </c>
      <c r="X85" s="10">
        <v>4</v>
      </c>
      <c r="Y85" s="11"/>
      <c r="Z85" s="11"/>
      <c r="AA85" s="11"/>
      <c r="AB85" s="11"/>
      <c r="AC85" s="12"/>
      <c r="AD85" s="12"/>
      <c r="AE85" s="105">
        <v>1</v>
      </c>
      <c r="AF85" s="105">
        <v>1</v>
      </c>
      <c r="AG85" s="105">
        <v>1</v>
      </c>
      <c r="AQ85" s="120">
        <v>4</v>
      </c>
      <c r="AR85" s="120">
        <v>4</v>
      </c>
      <c r="AS85" s="120">
        <v>4</v>
      </c>
      <c r="AT85" s="120">
        <v>4</v>
      </c>
      <c r="AU85" s="120">
        <v>4</v>
      </c>
      <c r="AV85" s="120">
        <v>4</v>
      </c>
      <c r="AW85" s="120">
        <v>5</v>
      </c>
      <c r="AX85" s="53">
        <v>2</v>
      </c>
      <c r="AY85" s="53">
        <v>4</v>
      </c>
      <c r="AZ85" s="53">
        <v>4</v>
      </c>
    </row>
    <row r="86" spans="1:52">
      <c r="A86" s="7">
        <v>85</v>
      </c>
      <c r="B86" s="7">
        <v>2</v>
      </c>
      <c r="C86" s="7" t="s">
        <v>87</v>
      </c>
      <c r="D86" s="7" t="s">
        <v>8</v>
      </c>
      <c r="E86" s="7" t="s">
        <v>64</v>
      </c>
      <c r="F86" s="7">
        <v>0</v>
      </c>
      <c r="G86" s="7">
        <v>0</v>
      </c>
      <c r="H86" s="7">
        <v>1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8">
        <v>5</v>
      </c>
      <c r="P86" s="8">
        <v>5</v>
      </c>
      <c r="Q86" s="8">
        <v>4</v>
      </c>
      <c r="R86" s="9">
        <v>4</v>
      </c>
      <c r="S86" s="9">
        <v>4</v>
      </c>
      <c r="T86" s="10">
        <v>4</v>
      </c>
      <c r="U86" s="10">
        <v>4</v>
      </c>
      <c r="V86" s="10">
        <v>4</v>
      </c>
      <c r="W86" s="10">
        <v>4</v>
      </c>
      <c r="X86" s="10">
        <v>4</v>
      </c>
      <c r="Y86" s="11"/>
      <c r="Z86" s="11"/>
      <c r="AA86" s="11"/>
      <c r="AB86" s="11"/>
      <c r="AC86" s="12"/>
      <c r="AD86" s="12"/>
      <c r="AE86" s="105">
        <v>1</v>
      </c>
      <c r="AF86" s="105">
        <v>1</v>
      </c>
      <c r="AG86" s="105">
        <v>1</v>
      </c>
      <c r="AQ86" s="120">
        <v>4</v>
      </c>
      <c r="AR86" s="120">
        <v>4</v>
      </c>
      <c r="AS86" s="120">
        <v>3</v>
      </c>
      <c r="AT86" s="120">
        <v>5</v>
      </c>
      <c r="AU86" s="120">
        <v>5</v>
      </c>
      <c r="AV86" s="120">
        <v>5</v>
      </c>
      <c r="AW86" s="120">
        <v>5</v>
      </c>
      <c r="AX86" s="53">
        <v>3</v>
      </c>
      <c r="AY86" s="53">
        <v>5</v>
      </c>
      <c r="AZ86" s="53">
        <v>5</v>
      </c>
    </row>
    <row r="87" spans="1:52">
      <c r="A87" s="7">
        <v>86</v>
      </c>
      <c r="B87" s="7">
        <v>3</v>
      </c>
      <c r="C87" s="7" t="s">
        <v>87</v>
      </c>
      <c r="D87" s="7" t="s">
        <v>54</v>
      </c>
      <c r="E87" s="7" t="s">
        <v>63</v>
      </c>
      <c r="F87" s="7">
        <v>1</v>
      </c>
      <c r="G87" s="7">
        <v>0</v>
      </c>
      <c r="H87" s="7">
        <v>1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8">
        <v>5</v>
      </c>
      <c r="P87" s="8">
        <v>5</v>
      </c>
      <c r="Q87" s="8">
        <v>5</v>
      </c>
      <c r="R87" s="9">
        <v>5</v>
      </c>
      <c r="S87" s="9">
        <v>5</v>
      </c>
      <c r="T87" s="10">
        <v>4</v>
      </c>
      <c r="U87" s="10">
        <v>3</v>
      </c>
      <c r="V87" s="10">
        <v>4</v>
      </c>
      <c r="W87" s="10">
        <v>4</v>
      </c>
      <c r="X87" s="10">
        <v>4</v>
      </c>
      <c r="Y87" s="11"/>
      <c r="Z87" s="11"/>
      <c r="AA87" s="11"/>
      <c r="AB87" s="11"/>
      <c r="AC87" s="12"/>
      <c r="AD87" s="12"/>
      <c r="AE87" s="105">
        <v>1</v>
      </c>
      <c r="AF87" s="105">
        <v>1</v>
      </c>
      <c r="AG87" s="105">
        <v>1</v>
      </c>
      <c r="AQ87" s="120">
        <v>4</v>
      </c>
      <c r="AR87" s="120">
        <v>4</v>
      </c>
      <c r="AS87" s="120">
        <v>4</v>
      </c>
      <c r="AT87" s="120">
        <v>4</v>
      </c>
      <c r="AU87" s="120">
        <v>4</v>
      </c>
      <c r="AV87" s="120">
        <v>4</v>
      </c>
      <c r="AW87" s="120">
        <v>3</v>
      </c>
      <c r="AX87" s="53">
        <v>3</v>
      </c>
      <c r="AY87" s="53">
        <v>4</v>
      </c>
      <c r="AZ87" s="53">
        <v>4</v>
      </c>
    </row>
    <row r="88" spans="1:52">
      <c r="A88" s="7">
        <v>87</v>
      </c>
      <c r="B88" s="7">
        <v>2</v>
      </c>
      <c r="C88" s="7" t="s">
        <v>87</v>
      </c>
      <c r="D88" s="7" t="s">
        <v>8</v>
      </c>
      <c r="E88" s="7" t="s">
        <v>63</v>
      </c>
      <c r="F88" s="7">
        <v>0</v>
      </c>
      <c r="G88" s="7">
        <v>0</v>
      </c>
      <c r="H88" s="7">
        <v>0</v>
      </c>
      <c r="I88" s="7">
        <v>1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8">
        <v>4</v>
      </c>
      <c r="P88" s="8">
        <v>4</v>
      </c>
      <c r="Q88" s="8">
        <v>4</v>
      </c>
      <c r="R88" s="9">
        <v>3</v>
      </c>
      <c r="S88" s="9">
        <v>3</v>
      </c>
      <c r="T88" s="10">
        <v>4</v>
      </c>
      <c r="U88" s="10">
        <v>3</v>
      </c>
      <c r="V88" s="10">
        <v>4</v>
      </c>
      <c r="W88" s="10">
        <v>5</v>
      </c>
      <c r="X88" s="10">
        <v>4</v>
      </c>
      <c r="Y88" s="11"/>
      <c r="Z88" s="11"/>
      <c r="AA88" s="11"/>
      <c r="AB88" s="11"/>
      <c r="AC88" s="12"/>
      <c r="AD88" s="12"/>
      <c r="AE88" s="105">
        <v>4</v>
      </c>
      <c r="AF88" s="105">
        <v>4</v>
      </c>
      <c r="AG88" s="105">
        <v>4</v>
      </c>
      <c r="AQ88" s="120">
        <v>4</v>
      </c>
      <c r="AR88" s="120">
        <v>4</v>
      </c>
      <c r="AS88" s="120">
        <v>4</v>
      </c>
      <c r="AT88" s="120">
        <v>4</v>
      </c>
      <c r="AU88" s="120">
        <v>4</v>
      </c>
      <c r="AV88" s="120">
        <v>4</v>
      </c>
      <c r="AW88" s="120">
        <v>4</v>
      </c>
      <c r="AX88" s="53">
        <v>3</v>
      </c>
      <c r="AY88" s="53">
        <v>4</v>
      </c>
      <c r="AZ88" s="53">
        <v>4</v>
      </c>
    </row>
    <row r="89" spans="1:52">
      <c r="A89" s="7">
        <v>88</v>
      </c>
      <c r="B89" s="7">
        <v>2</v>
      </c>
      <c r="C89" s="7" t="s">
        <v>87</v>
      </c>
      <c r="D89" s="7" t="s">
        <v>8</v>
      </c>
      <c r="E89" s="7" t="s">
        <v>63</v>
      </c>
      <c r="F89" s="7">
        <v>0</v>
      </c>
      <c r="G89" s="7">
        <v>0</v>
      </c>
      <c r="H89" s="7">
        <v>1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8">
        <v>4</v>
      </c>
      <c r="P89" s="8">
        <v>4</v>
      </c>
      <c r="Q89" s="8">
        <v>4</v>
      </c>
      <c r="R89" s="9">
        <v>3</v>
      </c>
      <c r="S89" s="9">
        <v>4</v>
      </c>
      <c r="T89" s="10">
        <v>5</v>
      </c>
      <c r="U89" s="10">
        <v>3</v>
      </c>
      <c r="V89" s="10">
        <v>4</v>
      </c>
      <c r="W89" s="10">
        <v>4</v>
      </c>
      <c r="X89" s="10">
        <v>4</v>
      </c>
      <c r="Y89" s="11"/>
      <c r="Z89" s="11"/>
      <c r="AA89" s="11"/>
      <c r="AB89" s="11"/>
      <c r="AC89" s="12"/>
      <c r="AD89" s="12"/>
      <c r="AE89" s="105">
        <v>2</v>
      </c>
      <c r="AF89" s="105">
        <v>2</v>
      </c>
      <c r="AG89" s="105">
        <v>2</v>
      </c>
      <c r="AQ89" s="120">
        <v>4</v>
      </c>
      <c r="AR89" s="120">
        <v>4</v>
      </c>
      <c r="AS89" s="120">
        <v>4</v>
      </c>
      <c r="AT89" s="120">
        <v>5</v>
      </c>
      <c r="AU89" s="120">
        <v>5</v>
      </c>
      <c r="AV89" s="120">
        <v>5</v>
      </c>
      <c r="AW89" s="120">
        <v>5</v>
      </c>
      <c r="AX89" s="53">
        <v>2</v>
      </c>
      <c r="AY89" s="53">
        <v>2</v>
      </c>
      <c r="AZ89" s="53">
        <v>2</v>
      </c>
    </row>
    <row r="90" spans="1:52">
      <c r="A90" s="7">
        <v>89</v>
      </c>
      <c r="B90" s="7">
        <v>2</v>
      </c>
      <c r="C90" s="7" t="s">
        <v>87</v>
      </c>
      <c r="D90" s="7" t="s">
        <v>8</v>
      </c>
      <c r="E90" s="7" t="s">
        <v>92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1</v>
      </c>
      <c r="L90" s="7">
        <v>0</v>
      </c>
      <c r="M90" s="7">
        <v>0</v>
      </c>
      <c r="N90" s="7">
        <v>0</v>
      </c>
      <c r="O90" s="8">
        <v>4</v>
      </c>
      <c r="P90" s="8">
        <v>4</v>
      </c>
      <c r="Q90" s="8">
        <v>3</v>
      </c>
      <c r="R90" s="9">
        <v>4</v>
      </c>
      <c r="S90" s="9">
        <v>4</v>
      </c>
      <c r="T90" s="10">
        <v>3</v>
      </c>
      <c r="U90" s="10">
        <v>3</v>
      </c>
      <c r="V90" s="10">
        <v>4</v>
      </c>
      <c r="W90" s="10">
        <v>3</v>
      </c>
      <c r="X90" s="10">
        <v>4</v>
      </c>
      <c r="Y90" s="11"/>
      <c r="Z90" s="11"/>
      <c r="AA90" s="11"/>
      <c r="AB90" s="11"/>
      <c r="AC90" s="12"/>
      <c r="AD90" s="12"/>
      <c r="AE90" s="105">
        <v>4</v>
      </c>
      <c r="AF90" s="105">
        <v>4</v>
      </c>
      <c r="AG90" s="105">
        <v>5</v>
      </c>
      <c r="AQ90" s="120">
        <v>4</v>
      </c>
      <c r="AR90" s="120">
        <v>4</v>
      </c>
      <c r="AS90" s="120">
        <v>5</v>
      </c>
      <c r="AT90" s="120">
        <v>4</v>
      </c>
      <c r="AU90" s="120">
        <v>4</v>
      </c>
      <c r="AV90" s="120">
        <v>5</v>
      </c>
      <c r="AW90" s="120">
        <v>4</v>
      </c>
      <c r="AX90" s="53">
        <v>3</v>
      </c>
      <c r="AY90" s="53">
        <v>4</v>
      </c>
      <c r="AZ90" s="53">
        <v>4</v>
      </c>
    </row>
    <row r="91" spans="1:52">
      <c r="A91" s="7">
        <v>90</v>
      </c>
      <c r="B91" s="7">
        <v>2</v>
      </c>
      <c r="C91" s="7" t="s">
        <v>87</v>
      </c>
      <c r="D91" s="7" t="s">
        <v>8</v>
      </c>
      <c r="E91" s="7" t="s">
        <v>63</v>
      </c>
      <c r="F91" s="7">
        <v>1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8">
        <v>5</v>
      </c>
      <c r="P91" s="8">
        <v>4</v>
      </c>
      <c r="Q91" s="8">
        <v>5</v>
      </c>
      <c r="R91" s="9">
        <v>5</v>
      </c>
      <c r="S91" s="9">
        <v>5</v>
      </c>
      <c r="T91" s="10">
        <v>5</v>
      </c>
      <c r="U91" s="10">
        <v>5</v>
      </c>
      <c r="V91" s="10">
        <v>5</v>
      </c>
      <c r="W91" s="10">
        <v>5</v>
      </c>
      <c r="X91" s="10">
        <v>5</v>
      </c>
      <c r="Y91" s="11"/>
      <c r="Z91" s="11"/>
      <c r="AA91" s="11"/>
      <c r="AB91" s="11"/>
      <c r="AC91" s="12"/>
      <c r="AD91" s="12"/>
      <c r="AE91" s="105">
        <v>4</v>
      </c>
      <c r="AF91" s="105">
        <v>4</v>
      </c>
      <c r="AG91" s="105">
        <v>4</v>
      </c>
      <c r="AQ91" s="120">
        <v>3</v>
      </c>
      <c r="AR91" s="120">
        <v>3</v>
      </c>
      <c r="AS91" s="120">
        <v>3</v>
      </c>
      <c r="AT91" s="120">
        <v>4</v>
      </c>
      <c r="AU91" s="120">
        <v>4</v>
      </c>
      <c r="AV91" s="120">
        <v>4</v>
      </c>
      <c r="AW91" s="120">
        <v>4</v>
      </c>
      <c r="AX91" s="53">
        <v>5</v>
      </c>
      <c r="AY91" s="53">
        <v>5</v>
      </c>
      <c r="AZ91" s="53">
        <v>5</v>
      </c>
    </row>
    <row r="92" spans="1:52">
      <c r="A92" s="7">
        <v>91</v>
      </c>
      <c r="B92" s="7">
        <v>3</v>
      </c>
      <c r="C92" s="7" t="s">
        <v>87</v>
      </c>
      <c r="D92" s="7" t="s">
        <v>54</v>
      </c>
      <c r="E92" s="7" t="s">
        <v>93</v>
      </c>
      <c r="F92" s="7">
        <v>0</v>
      </c>
      <c r="G92" s="7">
        <v>0</v>
      </c>
      <c r="H92" s="7">
        <v>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8">
        <v>5</v>
      </c>
      <c r="P92" s="8">
        <v>5</v>
      </c>
      <c r="Q92" s="8">
        <v>5</v>
      </c>
      <c r="R92" s="9">
        <v>5</v>
      </c>
      <c r="S92" s="9">
        <v>5</v>
      </c>
      <c r="T92" s="10">
        <v>5</v>
      </c>
      <c r="U92" s="10">
        <v>3</v>
      </c>
      <c r="V92" s="10">
        <v>5</v>
      </c>
      <c r="W92" s="10">
        <v>5</v>
      </c>
      <c r="X92" s="10">
        <v>5</v>
      </c>
      <c r="Y92" s="11"/>
      <c r="Z92" s="11"/>
      <c r="AA92" s="11"/>
      <c r="AB92" s="11"/>
      <c r="AC92" s="12"/>
      <c r="AD92" s="12"/>
      <c r="AE92" s="105">
        <v>1</v>
      </c>
      <c r="AF92" s="105">
        <v>1</v>
      </c>
      <c r="AG92" s="105">
        <v>1</v>
      </c>
      <c r="AQ92" s="120">
        <v>3</v>
      </c>
      <c r="AR92" s="120">
        <v>3</v>
      </c>
      <c r="AS92" s="120">
        <v>3</v>
      </c>
      <c r="AT92" s="120">
        <v>4</v>
      </c>
      <c r="AU92" s="120">
        <v>4</v>
      </c>
      <c r="AV92" s="120">
        <v>4</v>
      </c>
      <c r="AW92" s="120">
        <v>3</v>
      </c>
      <c r="AX92" s="53">
        <v>3</v>
      </c>
      <c r="AY92" s="53">
        <v>4</v>
      </c>
      <c r="AZ92" s="53">
        <v>4</v>
      </c>
    </row>
    <row r="93" spans="1:52">
      <c r="A93" s="7">
        <v>92</v>
      </c>
      <c r="B93" s="7">
        <v>2</v>
      </c>
      <c r="C93" s="7" t="s">
        <v>87</v>
      </c>
      <c r="D93" s="7" t="s">
        <v>8</v>
      </c>
      <c r="E93" s="7" t="s">
        <v>63</v>
      </c>
      <c r="F93" s="7">
        <v>0</v>
      </c>
      <c r="G93" s="7">
        <v>0</v>
      </c>
      <c r="H93" s="7">
        <v>0</v>
      </c>
      <c r="I93" s="7">
        <v>1</v>
      </c>
      <c r="J93" s="7">
        <v>1</v>
      </c>
      <c r="K93" s="7">
        <v>0</v>
      </c>
      <c r="L93" s="7">
        <v>0</v>
      </c>
      <c r="M93" s="7">
        <v>0</v>
      </c>
      <c r="N93" s="7">
        <v>0</v>
      </c>
      <c r="O93" s="8">
        <v>4</v>
      </c>
      <c r="P93" s="8">
        <v>5</v>
      </c>
      <c r="Q93" s="8">
        <v>4</v>
      </c>
      <c r="R93" s="9">
        <v>5</v>
      </c>
      <c r="S93" s="9">
        <v>4</v>
      </c>
      <c r="T93" s="10">
        <v>4</v>
      </c>
      <c r="U93" s="10">
        <v>3</v>
      </c>
      <c r="V93" s="10">
        <v>4</v>
      </c>
      <c r="W93" s="10">
        <v>4</v>
      </c>
      <c r="X93" s="10">
        <v>4</v>
      </c>
      <c r="Y93" s="11"/>
      <c r="Z93" s="11"/>
      <c r="AA93" s="11"/>
      <c r="AB93" s="11"/>
      <c r="AC93" s="12"/>
      <c r="AD93" s="12"/>
      <c r="AE93" s="105">
        <v>2</v>
      </c>
      <c r="AF93" s="105">
        <v>2</v>
      </c>
      <c r="AG93" s="105">
        <v>2</v>
      </c>
      <c r="AQ93" s="120">
        <v>4</v>
      </c>
      <c r="AR93" s="120">
        <v>4</v>
      </c>
      <c r="AS93" s="120">
        <v>4</v>
      </c>
      <c r="AT93" s="120">
        <v>4</v>
      </c>
      <c r="AU93" s="120">
        <v>4</v>
      </c>
      <c r="AV93" s="120">
        <v>4</v>
      </c>
      <c r="AW93" s="120">
        <v>4</v>
      </c>
      <c r="AX93" s="53">
        <v>3</v>
      </c>
      <c r="AY93" s="53">
        <v>3</v>
      </c>
      <c r="AZ93" s="53">
        <v>3</v>
      </c>
    </row>
    <row r="94" spans="1:52">
      <c r="A94" s="7">
        <v>93</v>
      </c>
      <c r="B94" s="7">
        <v>3</v>
      </c>
      <c r="C94" s="7" t="s">
        <v>87</v>
      </c>
      <c r="D94" s="7" t="s">
        <v>54</v>
      </c>
      <c r="E94" s="7" t="s">
        <v>65</v>
      </c>
      <c r="F94" s="7">
        <v>0</v>
      </c>
      <c r="G94" s="7">
        <v>0</v>
      </c>
      <c r="H94" s="7">
        <v>1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8">
        <v>4</v>
      </c>
      <c r="P94" s="8">
        <v>3</v>
      </c>
      <c r="Q94" s="8">
        <v>3</v>
      </c>
      <c r="R94" s="9">
        <v>3</v>
      </c>
      <c r="S94" s="9">
        <v>3</v>
      </c>
      <c r="T94" s="10">
        <v>3</v>
      </c>
      <c r="U94" s="10">
        <v>2</v>
      </c>
      <c r="V94" s="10">
        <v>2</v>
      </c>
      <c r="W94" s="10">
        <v>3</v>
      </c>
      <c r="X94" s="10">
        <v>3</v>
      </c>
      <c r="Y94" s="11"/>
      <c r="Z94" s="11"/>
      <c r="AA94" s="11"/>
      <c r="AB94" s="11"/>
      <c r="AC94" s="12"/>
      <c r="AD94" s="12"/>
      <c r="AE94" s="105">
        <v>3</v>
      </c>
      <c r="AF94" s="105">
        <v>3</v>
      </c>
      <c r="AG94" s="105">
        <v>3</v>
      </c>
      <c r="AQ94" s="120">
        <v>4</v>
      </c>
      <c r="AR94" s="120">
        <v>4</v>
      </c>
      <c r="AS94" s="120">
        <v>4</v>
      </c>
      <c r="AT94" s="120">
        <v>3</v>
      </c>
      <c r="AU94" s="120">
        <v>4</v>
      </c>
      <c r="AV94" s="120">
        <v>4</v>
      </c>
      <c r="AW94" s="120">
        <v>4</v>
      </c>
      <c r="AX94" s="53">
        <v>4</v>
      </c>
      <c r="AY94" s="53">
        <v>4</v>
      </c>
      <c r="AZ94" s="53">
        <v>4</v>
      </c>
    </row>
    <row r="95" spans="1:52" ht="37.5">
      <c r="A95" s="7">
        <v>94</v>
      </c>
      <c r="B95" s="7">
        <v>3</v>
      </c>
      <c r="C95" s="7" t="s">
        <v>87</v>
      </c>
      <c r="D95" s="7" t="s">
        <v>54</v>
      </c>
      <c r="E95" s="7" t="s">
        <v>57</v>
      </c>
      <c r="F95" s="7">
        <v>0</v>
      </c>
      <c r="G95" s="7">
        <v>0</v>
      </c>
      <c r="H95" s="7">
        <v>1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8">
        <v>4</v>
      </c>
      <c r="P95" s="8">
        <v>4</v>
      </c>
      <c r="Q95" s="8">
        <v>4</v>
      </c>
      <c r="R95" s="9">
        <v>4</v>
      </c>
      <c r="S95" s="9">
        <v>4</v>
      </c>
      <c r="T95" s="10">
        <v>4</v>
      </c>
      <c r="U95" s="10">
        <v>4</v>
      </c>
      <c r="V95" s="10">
        <v>4</v>
      </c>
      <c r="W95" s="10">
        <v>4</v>
      </c>
      <c r="X95" s="10">
        <v>4</v>
      </c>
      <c r="Y95" s="11"/>
      <c r="Z95" s="11"/>
      <c r="AA95" s="11"/>
      <c r="AB95" s="11"/>
      <c r="AC95" s="12"/>
      <c r="AD95" s="12"/>
      <c r="AE95" s="105">
        <v>2</v>
      </c>
      <c r="AF95" s="105">
        <v>2</v>
      </c>
      <c r="AG95" s="105">
        <v>2</v>
      </c>
      <c r="AQ95" s="120">
        <v>4</v>
      </c>
      <c r="AR95" s="120">
        <v>4</v>
      </c>
      <c r="AS95" s="120">
        <v>4</v>
      </c>
      <c r="AT95" s="120">
        <v>4</v>
      </c>
      <c r="AU95" s="120">
        <v>4</v>
      </c>
      <c r="AV95" s="120">
        <v>4</v>
      </c>
      <c r="AW95" s="120">
        <v>4</v>
      </c>
      <c r="AX95" s="53">
        <v>2</v>
      </c>
      <c r="AY95" s="53">
        <v>4</v>
      </c>
      <c r="AZ95" s="53">
        <v>4</v>
      </c>
    </row>
    <row r="96" spans="1:52">
      <c r="A96" s="7">
        <v>95</v>
      </c>
      <c r="B96" s="7">
        <v>2</v>
      </c>
      <c r="C96" s="7" t="s">
        <v>87</v>
      </c>
      <c r="D96" s="7" t="s">
        <v>8</v>
      </c>
      <c r="E96" s="7" t="s">
        <v>56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1</v>
      </c>
      <c r="M96" s="7">
        <v>1</v>
      </c>
      <c r="N96" s="7">
        <v>0</v>
      </c>
      <c r="O96" s="8">
        <v>3</v>
      </c>
      <c r="P96" s="8">
        <v>4</v>
      </c>
      <c r="Q96" s="8">
        <v>4</v>
      </c>
      <c r="R96" s="9">
        <v>4</v>
      </c>
      <c r="S96" s="9">
        <v>4</v>
      </c>
      <c r="T96" s="10">
        <v>3</v>
      </c>
      <c r="U96" s="10">
        <v>2</v>
      </c>
      <c r="V96" s="10">
        <v>4</v>
      </c>
      <c r="W96" s="10">
        <v>4</v>
      </c>
      <c r="X96" s="10">
        <v>4</v>
      </c>
      <c r="Y96" s="11"/>
      <c r="Z96" s="11"/>
      <c r="AA96" s="11"/>
      <c r="AB96" s="11"/>
      <c r="AC96" s="12"/>
      <c r="AD96" s="12"/>
      <c r="AE96" s="105">
        <v>1</v>
      </c>
      <c r="AF96" s="105">
        <v>1</v>
      </c>
      <c r="AG96" s="105">
        <v>1</v>
      </c>
      <c r="AQ96" s="120">
        <v>3</v>
      </c>
      <c r="AR96" s="120">
        <v>3</v>
      </c>
      <c r="AS96" s="120">
        <v>3</v>
      </c>
      <c r="AT96" s="120">
        <v>4</v>
      </c>
      <c r="AU96" s="120">
        <v>4</v>
      </c>
      <c r="AV96" s="120">
        <v>4</v>
      </c>
      <c r="AW96" s="120">
        <v>4</v>
      </c>
      <c r="AX96" s="53">
        <v>3</v>
      </c>
      <c r="AY96" s="53">
        <v>4</v>
      </c>
      <c r="AZ96" s="53">
        <v>4</v>
      </c>
    </row>
    <row r="97" spans="1:52">
      <c r="A97" s="7">
        <v>96</v>
      </c>
      <c r="B97" s="7">
        <v>2</v>
      </c>
      <c r="C97" s="7" t="s">
        <v>87</v>
      </c>
      <c r="D97" s="7" t="s">
        <v>8</v>
      </c>
      <c r="E97" s="7" t="s">
        <v>55</v>
      </c>
      <c r="F97" s="7">
        <v>0</v>
      </c>
      <c r="G97" s="7">
        <v>0</v>
      </c>
      <c r="H97" s="7">
        <v>1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8">
        <v>4</v>
      </c>
      <c r="P97" s="8">
        <v>4</v>
      </c>
      <c r="Q97" s="8">
        <v>4</v>
      </c>
      <c r="R97" s="9">
        <v>3</v>
      </c>
      <c r="S97" s="9">
        <v>3</v>
      </c>
      <c r="T97" s="10">
        <v>4</v>
      </c>
      <c r="U97" s="10">
        <v>4</v>
      </c>
      <c r="V97" s="10">
        <v>4</v>
      </c>
      <c r="W97" s="10">
        <v>4</v>
      </c>
      <c r="X97" s="10">
        <v>4</v>
      </c>
      <c r="Y97" s="11"/>
      <c r="Z97" s="11"/>
      <c r="AA97" s="11"/>
      <c r="AB97" s="11"/>
      <c r="AC97" s="12"/>
      <c r="AD97" s="12"/>
      <c r="AE97" s="105">
        <v>4</v>
      </c>
      <c r="AF97" s="105">
        <v>4</v>
      </c>
      <c r="AG97" s="105">
        <v>4</v>
      </c>
      <c r="AQ97" s="120">
        <v>4</v>
      </c>
      <c r="AR97" s="120">
        <v>4</v>
      </c>
      <c r="AS97" s="120">
        <v>4</v>
      </c>
      <c r="AT97" s="120">
        <v>4</v>
      </c>
      <c r="AU97" s="120">
        <v>4</v>
      </c>
      <c r="AV97" s="120">
        <v>4</v>
      </c>
      <c r="AW97" s="120">
        <v>4</v>
      </c>
      <c r="AX97" s="53">
        <v>4</v>
      </c>
      <c r="AY97" s="53">
        <v>4</v>
      </c>
      <c r="AZ97" s="53">
        <v>4</v>
      </c>
    </row>
    <row r="98" spans="1:52">
      <c r="A98" s="7">
        <v>97</v>
      </c>
      <c r="B98" s="7">
        <v>3</v>
      </c>
      <c r="C98" s="7" t="s">
        <v>87</v>
      </c>
      <c r="D98" s="7" t="s">
        <v>54</v>
      </c>
      <c r="E98" s="7" t="s">
        <v>65</v>
      </c>
      <c r="F98" s="7">
        <v>0</v>
      </c>
      <c r="G98" s="7">
        <v>0</v>
      </c>
      <c r="H98" s="7">
        <v>1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8">
        <v>5</v>
      </c>
      <c r="P98" s="8">
        <v>3</v>
      </c>
      <c r="Q98" s="8">
        <v>4</v>
      </c>
      <c r="R98" s="9">
        <v>4</v>
      </c>
      <c r="S98" s="9">
        <v>4</v>
      </c>
      <c r="T98" s="10">
        <v>4</v>
      </c>
      <c r="U98" s="10">
        <v>4</v>
      </c>
      <c r="V98" s="10">
        <v>4</v>
      </c>
      <c r="W98" s="10">
        <v>4</v>
      </c>
      <c r="X98" s="10">
        <v>4</v>
      </c>
      <c r="Y98" s="11"/>
      <c r="Z98" s="11"/>
      <c r="AA98" s="11"/>
      <c r="AB98" s="11"/>
      <c r="AC98" s="12"/>
      <c r="AD98" s="12"/>
      <c r="AE98" s="105">
        <v>2</v>
      </c>
      <c r="AF98" s="105">
        <v>2</v>
      </c>
      <c r="AG98" s="105">
        <v>2</v>
      </c>
      <c r="AQ98" s="120">
        <v>4</v>
      </c>
      <c r="AR98" s="120">
        <v>4</v>
      </c>
      <c r="AS98" s="120">
        <v>4</v>
      </c>
      <c r="AT98" s="120">
        <v>4</v>
      </c>
      <c r="AU98" s="120">
        <v>4</v>
      </c>
      <c r="AV98" s="120">
        <v>4</v>
      </c>
      <c r="AW98" s="120">
        <v>4</v>
      </c>
      <c r="AX98" s="53">
        <v>4</v>
      </c>
      <c r="AY98" s="53">
        <v>3</v>
      </c>
      <c r="AZ98" s="53">
        <v>3</v>
      </c>
    </row>
    <row r="99" spans="1:52">
      <c r="A99" s="7">
        <v>98</v>
      </c>
      <c r="B99" s="7">
        <v>3</v>
      </c>
      <c r="C99" s="7" t="s">
        <v>87</v>
      </c>
      <c r="D99" s="7" t="s">
        <v>54</v>
      </c>
      <c r="E99" s="7" t="s">
        <v>63</v>
      </c>
      <c r="F99" s="7">
        <v>0</v>
      </c>
      <c r="G99" s="7">
        <v>0</v>
      </c>
      <c r="H99" s="7">
        <v>1</v>
      </c>
      <c r="I99" s="7">
        <v>1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8">
        <v>4</v>
      </c>
      <c r="P99" s="8">
        <v>4</v>
      </c>
      <c r="Q99" s="8">
        <v>4</v>
      </c>
      <c r="R99" s="9">
        <v>5</v>
      </c>
      <c r="S99" s="9">
        <v>5</v>
      </c>
      <c r="T99" s="10">
        <v>4</v>
      </c>
      <c r="U99" s="10">
        <v>4</v>
      </c>
      <c r="V99" s="10">
        <v>4</v>
      </c>
      <c r="W99" s="10">
        <v>4</v>
      </c>
      <c r="X99" s="10">
        <v>4</v>
      </c>
      <c r="Y99" s="11"/>
      <c r="Z99" s="11"/>
      <c r="AA99" s="11"/>
      <c r="AB99" s="11"/>
      <c r="AC99" s="12"/>
      <c r="AD99" s="12"/>
      <c r="AE99" s="105">
        <v>2</v>
      </c>
      <c r="AF99" s="105">
        <v>1</v>
      </c>
      <c r="AG99" s="105">
        <v>1</v>
      </c>
      <c r="AQ99" s="120">
        <v>3</v>
      </c>
      <c r="AR99" s="120">
        <v>3</v>
      </c>
      <c r="AS99" s="120">
        <v>3</v>
      </c>
      <c r="AT99" s="120">
        <v>4</v>
      </c>
      <c r="AU99" s="120">
        <v>4</v>
      </c>
      <c r="AV99" s="120">
        <v>4</v>
      </c>
      <c r="AW99" s="120">
        <v>4</v>
      </c>
      <c r="AX99" s="53">
        <v>3</v>
      </c>
      <c r="AY99" s="53">
        <v>4</v>
      </c>
      <c r="AZ99" s="53">
        <v>4</v>
      </c>
    </row>
    <row r="100" spans="1:52">
      <c r="A100" s="7">
        <v>99</v>
      </c>
      <c r="B100" s="7">
        <v>2</v>
      </c>
      <c r="C100" s="7" t="s">
        <v>87</v>
      </c>
      <c r="D100" s="7" t="s">
        <v>8</v>
      </c>
      <c r="E100" s="7" t="s">
        <v>63</v>
      </c>
      <c r="F100" s="7">
        <v>1</v>
      </c>
      <c r="G100" s="7">
        <v>0</v>
      </c>
      <c r="H100" s="7">
        <v>1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8">
        <v>5</v>
      </c>
      <c r="P100" s="8">
        <v>5</v>
      </c>
      <c r="Q100" s="8">
        <v>4</v>
      </c>
      <c r="R100" s="9">
        <v>5</v>
      </c>
      <c r="S100" s="9">
        <v>5</v>
      </c>
      <c r="T100" s="10">
        <v>4</v>
      </c>
      <c r="U100" s="10">
        <v>4</v>
      </c>
      <c r="V100" s="10">
        <v>2</v>
      </c>
      <c r="W100" s="10">
        <v>4</v>
      </c>
      <c r="X100" s="10">
        <v>4</v>
      </c>
      <c r="Y100" s="11"/>
      <c r="Z100" s="11"/>
      <c r="AA100" s="11"/>
      <c r="AB100" s="11"/>
      <c r="AC100" s="12"/>
      <c r="AD100" s="12"/>
      <c r="AE100" s="105">
        <v>2</v>
      </c>
      <c r="AF100" s="105">
        <v>3</v>
      </c>
      <c r="AG100" s="105">
        <v>2</v>
      </c>
      <c r="AQ100" s="120">
        <v>4</v>
      </c>
      <c r="AR100" s="120">
        <v>4</v>
      </c>
      <c r="AS100" s="120">
        <v>4</v>
      </c>
      <c r="AT100" s="120">
        <v>5</v>
      </c>
      <c r="AU100" s="120">
        <v>4</v>
      </c>
      <c r="AV100" s="120">
        <v>4</v>
      </c>
      <c r="AW100" s="120">
        <v>4</v>
      </c>
      <c r="AX100" s="53">
        <v>3</v>
      </c>
      <c r="AY100" s="53">
        <v>4</v>
      </c>
      <c r="AZ100" s="53">
        <v>3</v>
      </c>
    </row>
    <row r="101" spans="1:52" ht="37.5">
      <c r="A101" s="7">
        <v>100</v>
      </c>
      <c r="B101" s="7">
        <v>3</v>
      </c>
      <c r="C101" s="7" t="s">
        <v>87</v>
      </c>
      <c r="D101" s="7" t="s">
        <v>54</v>
      </c>
      <c r="E101" s="7" t="s">
        <v>57</v>
      </c>
      <c r="F101" s="7">
        <v>1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1</v>
      </c>
      <c r="M101" s="7">
        <v>1</v>
      </c>
      <c r="N101" s="7">
        <v>0</v>
      </c>
      <c r="O101" s="8">
        <v>4</v>
      </c>
      <c r="P101" s="8">
        <v>4</v>
      </c>
      <c r="Q101" s="8">
        <v>4</v>
      </c>
      <c r="R101" s="9">
        <v>4</v>
      </c>
      <c r="S101" s="9">
        <v>4</v>
      </c>
      <c r="T101" s="10">
        <v>4</v>
      </c>
      <c r="U101" s="10">
        <v>4</v>
      </c>
      <c r="V101" s="10">
        <v>4</v>
      </c>
      <c r="W101" s="10">
        <v>4</v>
      </c>
      <c r="X101" s="10">
        <v>4</v>
      </c>
      <c r="Y101" s="11"/>
      <c r="Z101" s="11"/>
      <c r="AA101" s="11"/>
      <c r="AB101" s="11"/>
      <c r="AC101" s="12"/>
      <c r="AD101" s="12"/>
      <c r="AE101" s="105">
        <v>3</v>
      </c>
      <c r="AF101" s="105">
        <v>3</v>
      </c>
      <c r="AG101" s="105">
        <v>2</v>
      </c>
      <c r="AQ101" s="120">
        <v>3</v>
      </c>
      <c r="AR101" s="120">
        <v>3</v>
      </c>
      <c r="AS101" s="120">
        <v>3</v>
      </c>
      <c r="AT101" s="120">
        <v>4</v>
      </c>
      <c r="AU101" s="120">
        <v>4</v>
      </c>
      <c r="AV101" s="120">
        <v>4</v>
      </c>
      <c r="AW101" s="120">
        <v>4</v>
      </c>
      <c r="AX101" s="53">
        <v>3</v>
      </c>
      <c r="AY101" s="53">
        <v>2</v>
      </c>
      <c r="AZ101" s="53">
        <v>4</v>
      </c>
    </row>
    <row r="102" spans="1:52">
      <c r="A102" s="7">
        <v>101</v>
      </c>
      <c r="B102" s="7">
        <v>2</v>
      </c>
      <c r="C102" s="7" t="s">
        <v>87</v>
      </c>
      <c r="D102" s="7" t="s">
        <v>8</v>
      </c>
      <c r="E102" s="7" t="s">
        <v>63</v>
      </c>
      <c r="F102" s="7">
        <v>0</v>
      </c>
      <c r="G102" s="7">
        <v>0</v>
      </c>
      <c r="H102" s="7">
        <v>1</v>
      </c>
      <c r="I102" s="7">
        <v>0</v>
      </c>
      <c r="J102" s="7">
        <v>0</v>
      </c>
      <c r="K102" s="7">
        <v>0</v>
      </c>
      <c r="L102" s="7">
        <v>1</v>
      </c>
      <c r="M102" s="7">
        <v>1</v>
      </c>
      <c r="N102" s="7">
        <v>0</v>
      </c>
      <c r="O102" s="8">
        <v>4</v>
      </c>
      <c r="P102" s="8">
        <v>4</v>
      </c>
      <c r="Q102" s="8">
        <v>4</v>
      </c>
      <c r="R102" s="9">
        <v>4</v>
      </c>
      <c r="S102" s="9">
        <v>2</v>
      </c>
      <c r="T102" s="10">
        <v>2</v>
      </c>
      <c r="U102" s="10">
        <v>3</v>
      </c>
      <c r="V102" s="10">
        <v>4</v>
      </c>
      <c r="W102" s="10">
        <v>4</v>
      </c>
      <c r="X102" s="10">
        <v>4</v>
      </c>
      <c r="Y102" s="11"/>
      <c r="Z102" s="11"/>
      <c r="AA102" s="11"/>
      <c r="AB102" s="11"/>
      <c r="AC102" s="12"/>
      <c r="AD102" s="12"/>
      <c r="AE102" s="105">
        <v>1</v>
      </c>
      <c r="AF102" s="105">
        <v>1</v>
      </c>
      <c r="AG102" s="105">
        <v>1</v>
      </c>
      <c r="AQ102" s="120">
        <v>4</v>
      </c>
      <c r="AR102" s="120">
        <v>4</v>
      </c>
      <c r="AS102" s="120">
        <v>4</v>
      </c>
      <c r="AT102" s="120">
        <v>5</v>
      </c>
      <c r="AU102" s="120">
        <v>5</v>
      </c>
      <c r="AV102" s="120">
        <v>5</v>
      </c>
      <c r="AW102" s="120">
        <v>4</v>
      </c>
      <c r="AX102" s="53">
        <v>2</v>
      </c>
      <c r="AY102" s="53">
        <v>4</v>
      </c>
      <c r="AZ102" s="53">
        <v>4</v>
      </c>
    </row>
    <row r="103" spans="1:52">
      <c r="A103" s="7">
        <v>102</v>
      </c>
      <c r="B103" s="7">
        <v>2</v>
      </c>
      <c r="C103" s="7" t="s">
        <v>87</v>
      </c>
      <c r="D103" s="7" t="s">
        <v>8</v>
      </c>
      <c r="E103" s="7" t="s">
        <v>63</v>
      </c>
      <c r="F103" s="7">
        <v>0</v>
      </c>
      <c r="G103" s="7">
        <v>0</v>
      </c>
      <c r="H103" s="7">
        <v>1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8">
        <v>4</v>
      </c>
      <c r="P103" s="8">
        <v>4</v>
      </c>
      <c r="Q103" s="8">
        <v>5</v>
      </c>
      <c r="R103" s="9">
        <v>4</v>
      </c>
      <c r="S103" s="9">
        <v>4</v>
      </c>
      <c r="T103" s="10">
        <v>4</v>
      </c>
      <c r="U103" s="10">
        <v>4</v>
      </c>
      <c r="V103" s="10">
        <v>4</v>
      </c>
      <c r="W103" s="10">
        <v>4</v>
      </c>
      <c r="X103" s="10">
        <v>4</v>
      </c>
      <c r="Y103" s="11"/>
      <c r="Z103" s="11"/>
      <c r="AA103" s="11"/>
      <c r="AB103" s="11"/>
      <c r="AC103" s="12"/>
      <c r="AD103" s="12"/>
      <c r="AE103" s="105">
        <v>2</v>
      </c>
      <c r="AF103" s="105">
        <v>2</v>
      </c>
      <c r="AG103" s="105">
        <v>3</v>
      </c>
      <c r="AQ103" s="120">
        <v>5</v>
      </c>
      <c r="AR103" s="120">
        <v>4</v>
      </c>
      <c r="AS103" s="120">
        <v>4</v>
      </c>
      <c r="AT103" s="120">
        <v>4</v>
      </c>
      <c r="AU103" s="120">
        <v>4</v>
      </c>
      <c r="AV103" s="120">
        <v>4</v>
      </c>
      <c r="AW103" s="120">
        <v>5</v>
      </c>
      <c r="AX103" s="53">
        <v>4</v>
      </c>
      <c r="AY103" s="53">
        <v>4</v>
      </c>
      <c r="AZ103" s="53">
        <v>4</v>
      </c>
    </row>
    <row r="104" spans="1:52">
      <c r="A104" s="7">
        <v>103</v>
      </c>
      <c r="B104" s="7">
        <v>3</v>
      </c>
      <c r="C104" s="7" t="s">
        <v>87</v>
      </c>
      <c r="D104" s="7" t="s">
        <v>54</v>
      </c>
      <c r="E104" s="7" t="s">
        <v>105</v>
      </c>
      <c r="F104" s="7">
        <v>0</v>
      </c>
      <c r="G104" s="7">
        <v>0</v>
      </c>
      <c r="H104" s="7">
        <v>1</v>
      </c>
      <c r="I104" s="7">
        <v>1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8">
        <v>4</v>
      </c>
      <c r="P104" s="8">
        <v>4</v>
      </c>
      <c r="Q104" s="8">
        <v>4</v>
      </c>
      <c r="R104" s="9">
        <v>4</v>
      </c>
      <c r="S104" s="9">
        <v>4</v>
      </c>
      <c r="T104" s="10">
        <v>4</v>
      </c>
      <c r="U104" s="10">
        <v>3</v>
      </c>
      <c r="V104" s="10">
        <v>4</v>
      </c>
      <c r="W104" s="10">
        <v>4</v>
      </c>
      <c r="X104" s="10">
        <v>4</v>
      </c>
      <c r="Y104" s="11"/>
      <c r="Z104" s="11"/>
      <c r="AA104" s="11"/>
      <c r="AB104" s="11"/>
      <c r="AC104" s="12"/>
      <c r="AD104" s="12"/>
      <c r="AE104" s="105">
        <v>2</v>
      </c>
      <c r="AF104" s="105">
        <v>2</v>
      </c>
      <c r="AG104" s="105">
        <v>2</v>
      </c>
      <c r="AQ104" s="120">
        <v>3</v>
      </c>
      <c r="AR104" s="120">
        <v>3</v>
      </c>
      <c r="AS104" s="120">
        <v>3</v>
      </c>
      <c r="AT104" s="120">
        <v>3</v>
      </c>
      <c r="AU104" s="120">
        <v>4</v>
      </c>
      <c r="AV104" s="120">
        <v>4</v>
      </c>
      <c r="AW104" s="120">
        <v>4</v>
      </c>
      <c r="AX104" s="53">
        <v>3</v>
      </c>
      <c r="AY104" s="53">
        <v>4</v>
      </c>
      <c r="AZ104" s="53">
        <v>4</v>
      </c>
    </row>
    <row r="105" spans="1:52">
      <c r="A105" s="7">
        <v>104</v>
      </c>
      <c r="B105" s="7">
        <v>3</v>
      </c>
      <c r="C105" s="7" t="s">
        <v>87</v>
      </c>
      <c r="D105" s="7" t="s">
        <v>54</v>
      </c>
      <c r="E105" s="7" t="s">
        <v>63</v>
      </c>
      <c r="F105" s="7">
        <v>1</v>
      </c>
      <c r="G105" s="7">
        <v>0</v>
      </c>
      <c r="H105" s="7">
        <v>1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8">
        <v>5</v>
      </c>
      <c r="P105" s="8">
        <v>5</v>
      </c>
      <c r="Q105" s="8">
        <v>5</v>
      </c>
      <c r="R105" s="9">
        <v>5</v>
      </c>
      <c r="S105" s="9">
        <v>5</v>
      </c>
      <c r="T105" s="10">
        <v>5</v>
      </c>
      <c r="U105" s="10">
        <v>5</v>
      </c>
      <c r="V105" s="10">
        <v>5</v>
      </c>
      <c r="W105" s="10">
        <v>5</v>
      </c>
      <c r="X105" s="10">
        <v>5</v>
      </c>
      <c r="Y105" s="11"/>
      <c r="Z105" s="11"/>
      <c r="AA105" s="11"/>
      <c r="AB105" s="11"/>
      <c r="AC105" s="12"/>
      <c r="AD105" s="12"/>
      <c r="AE105" s="105">
        <v>2</v>
      </c>
      <c r="AF105" s="105">
        <v>2</v>
      </c>
      <c r="AG105" s="105">
        <v>2</v>
      </c>
      <c r="AQ105" s="120">
        <v>4</v>
      </c>
      <c r="AR105" s="120">
        <v>4</v>
      </c>
      <c r="AS105" s="120">
        <v>4</v>
      </c>
      <c r="AT105" s="120">
        <v>5</v>
      </c>
      <c r="AU105" s="120">
        <v>5</v>
      </c>
      <c r="AV105" s="120">
        <v>5</v>
      </c>
      <c r="AW105" s="120">
        <v>5</v>
      </c>
      <c r="AX105" s="53">
        <v>4</v>
      </c>
      <c r="AY105" s="53">
        <v>4</v>
      </c>
      <c r="AZ105" s="53">
        <v>4</v>
      </c>
    </row>
    <row r="106" spans="1:52">
      <c r="A106" s="7">
        <v>105</v>
      </c>
      <c r="B106" s="7">
        <v>3</v>
      </c>
      <c r="C106" s="7" t="s">
        <v>87</v>
      </c>
      <c r="D106" s="7" t="s">
        <v>54</v>
      </c>
      <c r="E106" s="7" t="s">
        <v>61</v>
      </c>
      <c r="F106" s="7">
        <v>1</v>
      </c>
      <c r="G106" s="7">
        <v>0</v>
      </c>
      <c r="H106" s="7">
        <v>1</v>
      </c>
      <c r="I106" s="7">
        <v>0</v>
      </c>
      <c r="J106" s="7">
        <v>0</v>
      </c>
      <c r="K106" s="7">
        <v>1</v>
      </c>
      <c r="L106" s="7">
        <v>0</v>
      </c>
      <c r="M106" s="7">
        <v>0</v>
      </c>
      <c r="N106" s="7">
        <v>0</v>
      </c>
      <c r="O106" s="8">
        <v>5</v>
      </c>
      <c r="P106" s="8">
        <v>5</v>
      </c>
      <c r="Q106" s="8">
        <v>5</v>
      </c>
      <c r="R106" s="9">
        <v>5</v>
      </c>
      <c r="S106" s="9">
        <v>5</v>
      </c>
      <c r="T106" s="10">
        <v>5</v>
      </c>
      <c r="U106" s="10">
        <v>4</v>
      </c>
      <c r="V106" s="10">
        <v>5</v>
      </c>
      <c r="W106" s="10">
        <v>5</v>
      </c>
      <c r="X106" s="10">
        <v>5</v>
      </c>
      <c r="Y106" s="11"/>
      <c r="Z106" s="11"/>
      <c r="AA106" s="11"/>
      <c r="AB106" s="11"/>
      <c r="AC106" s="12"/>
      <c r="AD106" s="12"/>
      <c r="AE106" s="105">
        <v>2</v>
      </c>
      <c r="AF106" s="105">
        <v>2</v>
      </c>
      <c r="AG106" s="105">
        <v>2</v>
      </c>
      <c r="AQ106" s="120">
        <v>3</v>
      </c>
      <c r="AR106" s="120">
        <v>3</v>
      </c>
      <c r="AS106" s="120">
        <v>3</v>
      </c>
      <c r="AT106" s="120">
        <v>4</v>
      </c>
      <c r="AU106" s="120">
        <v>4</v>
      </c>
      <c r="AV106" s="120">
        <v>4</v>
      </c>
      <c r="AW106" s="120">
        <v>3</v>
      </c>
      <c r="AX106" s="53">
        <v>3</v>
      </c>
      <c r="AY106" s="53">
        <v>4</v>
      </c>
      <c r="AZ106" s="53">
        <v>4</v>
      </c>
    </row>
    <row r="107" spans="1:52">
      <c r="A107" s="7">
        <v>106</v>
      </c>
      <c r="B107" s="7">
        <v>2</v>
      </c>
      <c r="C107" s="7" t="s">
        <v>87</v>
      </c>
      <c r="D107" s="7" t="s">
        <v>8</v>
      </c>
      <c r="E107" s="7" t="s">
        <v>63</v>
      </c>
      <c r="F107" s="7">
        <v>0</v>
      </c>
      <c r="G107" s="7">
        <v>0</v>
      </c>
      <c r="H107" s="7">
        <v>0</v>
      </c>
      <c r="I107" s="7">
        <v>1</v>
      </c>
      <c r="J107" s="7">
        <v>0</v>
      </c>
      <c r="K107" s="7">
        <v>1</v>
      </c>
      <c r="L107" s="7">
        <v>0</v>
      </c>
      <c r="M107" s="7">
        <v>0</v>
      </c>
      <c r="N107" s="7">
        <v>0</v>
      </c>
      <c r="O107" s="8">
        <v>4</v>
      </c>
      <c r="P107" s="8">
        <v>4</v>
      </c>
      <c r="Q107" s="8">
        <v>4</v>
      </c>
      <c r="R107" s="9">
        <v>4</v>
      </c>
      <c r="S107" s="9">
        <v>4</v>
      </c>
      <c r="T107" s="10">
        <v>4</v>
      </c>
      <c r="U107" s="10">
        <v>3</v>
      </c>
      <c r="V107" s="10">
        <v>4</v>
      </c>
      <c r="W107" s="10">
        <v>4</v>
      </c>
      <c r="X107" s="10">
        <v>4</v>
      </c>
      <c r="Y107" s="11"/>
      <c r="Z107" s="11"/>
      <c r="AA107" s="11"/>
      <c r="AB107" s="11"/>
      <c r="AC107" s="12"/>
      <c r="AD107" s="12"/>
      <c r="AE107" s="105">
        <v>2</v>
      </c>
      <c r="AF107" s="105">
        <v>2</v>
      </c>
      <c r="AG107" s="105">
        <v>2</v>
      </c>
      <c r="AQ107" s="120">
        <v>4</v>
      </c>
      <c r="AR107" s="120">
        <v>4</v>
      </c>
      <c r="AS107" s="120">
        <v>4</v>
      </c>
      <c r="AT107" s="120">
        <v>4</v>
      </c>
      <c r="AU107" s="120">
        <v>5</v>
      </c>
      <c r="AV107" s="120">
        <v>5</v>
      </c>
      <c r="AW107" s="120">
        <v>5</v>
      </c>
      <c r="AX107" s="53">
        <v>3</v>
      </c>
      <c r="AY107" s="53">
        <v>3</v>
      </c>
      <c r="AZ107" s="53">
        <v>3</v>
      </c>
    </row>
    <row r="108" spans="1:52">
      <c r="A108" s="7">
        <v>107</v>
      </c>
      <c r="B108" s="7">
        <v>2</v>
      </c>
      <c r="C108" s="7" t="s">
        <v>87</v>
      </c>
      <c r="D108" s="7" t="s">
        <v>8</v>
      </c>
      <c r="E108" s="7" t="s">
        <v>92</v>
      </c>
      <c r="F108" s="7">
        <v>0</v>
      </c>
      <c r="G108" s="7">
        <v>0</v>
      </c>
      <c r="H108" s="7">
        <v>1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8">
        <v>5</v>
      </c>
      <c r="P108" s="8">
        <v>5</v>
      </c>
      <c r="Q108" s="8">
        <v>5</v>
      </c>
      <c r="R108" s="9">
        <v>5</v>
      </c>
      <c r="S108" s="9">
        <v>5</v>
      </c>
      <c r="T108" s="10">
        <v>5</v>
      </c>
      <c r="U108" s="10">
        <v>5</v>
      </c>
      <c r="V108" s="10">
        <v>5</v>
      </c>
      <c r="W108" s="10">
        <v>5</v>
      </c>
      <c r="X108" s="10">
        <v>5</v>
      </c>
      <c r="Y108" s="11"/>
      <c r="Z108" s="11"/>
      <c r="AA108" s="11"/>
      <c r="AB108" s="11"/>
      <c r="AC108" s="12"/>
      <c r="AD108" s="12"/>
      <c r="AE108" s="105">
        <v>4</v>
      </c>
      <c r="AF108" s="105">
        <v>4</v>
      </c>
      <c r="AG108" s="105">
        <v>4</v>
      </c>
      <c r="AQ108" s="120">
        <v>4</v>
      </c>
      <c r="AR108" s="120">
        <v>4</v>
      </c>
      <c r="AS108" s="120">
        <v>4</v>
      </c>
      <c r="AT108" s="120">
        <v>3</v>
      </c>
      <c r="AU108" s="120">
        <v>4</v>
      </c>
      <c r="AV108" s="120">
        <v>4</v>
      </c>
      <c r="AW108" s="120">
        <v>4</v>
      </c>
      <c r="AX108" s="53">
        <v>2</v>
      </c>
      <c r="AY108" s="53">
        <v>4</v>
      </c>
      <c r="AZ108" s="53">
        <v>2</v>
      </c>
    </row>
    <row r="109" spans="1:52">
      <c r="A109" s="7">
        <v>108</v>
      </c>
      <c r="B109" s="7">
        <v>2</v>
      </c>
      <c r="C109" s="7" t="s">
        <v>87</v>
      </c>
      <c r="D109" s="7" t="s">
        <v>8</v>
      </c>
      <c r="E109" s="7" t="s">
        <v>64</v>
      </c>
      <c r="F109" s="7">
        <v>0</v>
      </c>
      <c r="G109" s="7">
        <v>0</v>
      </c>
      <c r="H109" s="7">
        <v>0</v>
      </c>
      <c r="I109" s="7">
        <v>1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8">
        <v>5</v>
      </c>
      <c r="P109" s="8">
        <v>4</v>
      </c>
      <c r="Q109" s="8">
        <v>4</v>
      </c>
      <c r="R109" s="9">
        <v>5</v>
      </c>
      <c r="S109" s="9">
        <v>5</v>
      </c>
      <c r="T109" s="10">
        <v>4</v>
      </c>
      <c r="U109" s="10">
        <v>4</v>
      </c>
      <c r="V109" s="10">
        <v>4</v>
      </c>
      <c r="W109" s="10">
        <v>4</v>
      </c>
      <c r="X109" s="10">
        <v>4</v>
      </c>
      <c r="Y109" s="11"/>
      <c r="Z109" s="11"/>
      <c r="AA109" s="11"/>
      <c r="AB109" s="11"/>
      <c r="AC109" s="12"/>
      <c r="AD109" s="12"/>
      <c r="AE109" s="105">
        <v>1</v>
      </c>
      <c r="AF109" s="105">
        <v>1</v>
      </c>
      <c r="AG109" s="105">
        <v>1</v>
      </c>
      <c r="AQ109" s="120">
        <v>5</v>
      </c>
      <c r="AR109" s="120">
        <v>5</v>
      </c>
      <c r="AS109" s="120">
        <v>5</v>
      </c>
      <c r="AT109" s="120">
        <v>5</v>
      </c>
      <c r="AU109" s="120">
        <v>5</v>
      </c>
      <c r="AV109" s="120">
        <v>5</v>
      </c>
      <c r="AW109" s="120">
        <v>5</v>
      </c>
      <c r="AX109" s="53">
        <v>3</v>
      </c>
      <c r="AY109" s="53">
        <v>4</v>
      </c>
      <c r="AZ109" s="53">
        <v>4</v>
      </c>
    </row>
    <row r="110" spans="1:52">
      <c r="A110" s="7">
        <v>109</v>
      </c>
      <c r="B110" s="7">
        <v>2</v>
      </c>
      <c r="C110" s="7" t="s">
        <v>87</v>
      </c>
      <c r="D110" s="7" t="s">
        <v>8</v>
      </c>
      <c r="E110" s="7" t="s">
        <v>65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1</v>
      </c>
      <c r="M110" s="7">
        <v>1</v>
      </c>
      <c r="N110" s="7">
        <v>0</v>
      </c>
      <c r="O110" s="8">
        <v>5</v>
      </c>
      <c r="P110" s="8">
        <v>5</v>
      </c>
      <c r="Q110" s="8">
        <v>5</v>
      </c>
      <c r="R110" s="9">
        <v>5</v>
      </c>
      <c r="S110" s="9">
        <v>5</v>
      </c>
      <c r="T110" s="10">
        <v>3</v>
      </c>
      <c r="U110" s="10">
        <v>2</v>
      </c>
      <c r="V110" s="10">
        <v>3</v>
      </c>
      <c r="W110" s="10">
        <v>5</v>
      </c>
      <c r="X110" s="10">
        <v>5</v>
      </c>
      <c r="Y110" s="11"/>
      <c r="Z110" s="11"/>
      <c r="AA110" s="11"/>
      <c r="AB110" s="11"/>
      <c r="AC110" s="12"/>
      <c r="AD110" s="12"/>
      <c r="AE110" s="105">
        <v>3</v>
      </c>
      <c r="AF110" s="105">
        <v>3</v>
      </c>
      <c r="AG110" s="105">
        <v>3</v>
      </c>
      <c r="AQ110" s="120">
        <v>4</v>
      </c>
      <c r="AR110" s="120">
        <v>4</v>
      </c>
      <c r="AS110" s="120">
        <v>4</v>
      </c>
      <c r="AT110" s="120">
        <v>4</v>
      </c>
      <c r="AU110" s="120">
        <v>5</v>
      </c>
      <c r="AV110" s="120">
        <v>5</v>
      </c>
      <c r="AW110" s="120">
        <v>4</v>
      </c>
      <c r="AX110" s="53">
        <v>3</v>
      </c>
      <c r="AY110" s="53">
        <v>4</v>
      </c>
      <c r="AZ110" s="53">
        <v>4</v>
      </c>
    </row>
    <row r="111" spans="1:52">
      <c r="A111" s="7">
        <v>110</v>
      </c>
      <c r="B111" s="7">
        <v>3</v>
      </c>
      <c r="C111" s="7" t="s">
        <v>87</v>
      </c>
      <c r="D111" s="7" t="s">
        <v>54</v>
      </c>
      <c r="E111" s="7" t="s">
        <v>55</v>
      </c>
      <c r="F111" s="7">
        <v>0</v>
      </c>
      <c r="G111" s="7">
        <v>0</v>
      </c>
      <c r="H111" s="7">
        <v>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8">
        <v>5</v>
      </c>
      <c r="P111" s="8">
        <v>5</v>
      </c>
      <c r="Q111" s="8">
        <v>4</v>
      </c>
      <c r="R111" s="9">
        <v>4</v>
      </c>
      <c r="S111" s="9">
        <v>4</v>
      </c>
      <c r="T111" s="10">
        <v>4</v>
      </c>
      <c r="U111" s="10">
        <v>4</v>
      </c>
      <c r="V111" s="10">
        <v>5</v>
      </c>
      <c r="W111" s="10">
        <v>5</v>
      </c>
      <c r="X111" s="10">
        <v>5</v>
      </c>
      <c r="Y111" s="11"/>
      <c r="Z111" s="11"/>
      <c r="AA111" s="11"/>
      <c r="AB111" s="11"/>
      <c r="AC111" s="12"/>
      <c r="AD111" s="12"/>
      <c r="AE111" s="105">
        <v>3</v>
      </c>
      <c r="AF111" s="105">
        <v>2</v>
      </c>
      <c r="AG111" s="105">
        <v>2</v>
      </c>
      <c r="AQ111" s="120">
        <v>4</v>
      </c>
      <c r="AR111" s="120">
        <v>4</v>
      </c>
      <c r="AS111" s="120">
        <v>4</v>
      </c>
      <c r="AT111" s="120">
        <v>4</v>
      </c>
      <c r="AU111" s="120">
        <v>4</v>
      </c>
      <c r="AV111" s="120">
        <v>4</v>
      </c>
      <c r="AW111" s="120">
        <v>4</v>
      </c>
      <c r="AX111" s="53">
        <v>4</v>
      </c>
      <c r="AY111" s="53">
        <v>4</v>
      </c>
      <c r="AZ111" s="53">
        <v>4</v>
      </c>
    </row>
    <row r="112" spans="1:52">
      <c r="A112" s="7">
        <v>111</v>
      </c>
      <c r="B112" s="7">
        <v>3</v>
      </c>
      <c r="C112" s="7" t="s">
        <v>87</v>
      </c>
      <c r="D112" s="7" t="s">
        <v>54</v>
      </c>
      <c r="E112" s="7" t="s">
        <v>91</v>
      </c>
      <c r="F112" s="7">
        <v>0</v>
      </c>
      <c r="G112" s="7">
        <v>0</v>
      </c>
      <c r="H112" s="7">
        <v>1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8">
        <v>5</v>
      </c>
      <c r="P112" s="8">
        <v>5</v>
      </c>
      <c r="Q112" s="8">
        <v>5</v>
      </c>
      <c r="R112" s="9">
        <v>4</v>
      </c>
      <c r="S112" s="9">
        <v>4</v>
      </c>
      <c r="T112" s="10">
        <v>4</v>
      </c>
      <c r="U112" s="10">
        <v>1</v>
      </c>
      <c r="V112" s="10">
        <v>4</v>
      </c>
      <c r="W112" s="10">
        <v>4</v>
      </c>
      <c r="X112" s="10">
        <v>4</v>
      </c>
      <c r="Y112" s="11"/>
      <c r="Z112" s="11"/>
      <c r="AA112" s="11"/>
      <c r="AB112" s="11"/>
      <c r="AC112" s="12"/>
      <c r="AD112" s="12"/>
      <c r="AE112" s="105">
        <v>2</v>
      </c>
      <c r="AF112" s="105">
        <v>2</v>
      </c>
      <c r="AG112" s="105">
        <v>2</v>
      </c>
      <c r="AQ112" s="120">
        <v>4</v>
      </c>
      <c r="AR112" s="120">
        <v>4</v>
      </c>
      <c r="AS112" s="120">
        <v>4</v>
      </c>
      <c r="AT112" s="120">
        <v>3</v>
      </c>
      <c r="AU112" s="120">
        <v>4</v>
      </c>
      <c r="AV112" s="120">
        <v>4</v>
      </c>
      <c r="AW112" s="120">
        <v>4</v>
      </c>
      <c r="AX112" s="53">
        <v>3</v>
      </c>
      <c r="AY112" s="53">
        <v>2</v>
      </c>
      <c r="AZ112" s="53">
        <v>2</v>
      </c>
    </row>
    <row r="113" spans="1:60">
      <c r="A113" s="7">
        <v>112</v>
      </c>
      <c r="B113" s="7">
        <v>2</v>
      </c>
      <c r="C113" s="7" t="s">
        <v>87</v>
      </c>
      <c r="D113" s="7" t="s">
        <v>8</v>
      </c>
      <c r="E113" s="7" t="s">
        <v>63</v>
      </c>
      <c r="F113" s="7">
        <v>1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8">
        <v>4</v>
      </c>
      <c r="P113" s="8">
        <v>4</v>
      </c>
      <c r="Q113" s="8">
        <v>4</v>
      </c>
      <c r="R113" s="9">
        <v>4</v>
      </c>
      <c r="S113" s="9">
        <v>4</v>
      </c>
      <c r="T113" s="10">
        <v>4</v>
      </c>
      <c r="U113" s="10">
        <v>4</v>
      </c>
      <c r="V113" s="10">
        <v>4</v>
      </c>
      <c r="W113" s="10">
        <v>4</v>
      </c>
      <c r="X113" s="10">
        <v>4</v>
      </c>
      <c r="Y113" s="11"/>
      <c r="Z113" s="11"/>
      <c r="AA113" s="11"/>
      <c r="AB113" s="11"/>
      <c r="AC113" s="12"/>
      <c r="AD113" s="12"/>
      <c r="AE113" s="105">
        <v>3</v>
      </c>
      <c r="AF113" s="105">
        <v>3</v>
      </c>
      <c r="AG113" s="105">
        <v>3</v>
      </c>
      <c r="AQ113" s="120">
        <v>4</v>
      </c>
      <c r="AR113" s="120">
        <v>4</v>
      </c>
      <c r="AS113" s="120">
        <v>4</v>
      </c>
      <c r="AT113" s="120">
        <v>4</v>
      </c>
      <c r="AU113" s="120">
        <v>4</v>
      </c>
      <c r="AV113" s="120">
        <v>4</v>
      </c>
      <c r="AW113" s="120">
        <v>4</v>
      </c>
      <c r="AX113" s="53">
        <v>4</v>
      </c>
      <c r="AY113" s="53">
        <v>4</v>
      </c>
      <c r="AZ113" s="53">
        <v>4</v>
      </c>
    </row>
    <row r="114" spans="1:60">
      <c r="A114" s="7">
        <v>113</v>
      </c>
      <c r="B114" s="7">
        <v>3</v>
      </c>
      <c r="C114" s="7" t="s">
        <v>87</v>
      </c>
      <c r="D114" s="7" t="s">
        <v>54</v>
      </c>
      <c r="E114" s="7" t="s">
        <v>63</v>
      </c>
      <c r="F114" s="7">
        <v>0</v>
      </c>
      <c r="G114" s="7">
        <v>0</v>
      </c>
      <c r="H114" s="7">
        <v>0</v>
      </c>
      <c r="I114" s="7">
        <v>1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8">
        <v>4</v>
      </c>
      <c r="P114" s="8">
        <v>4</v>
      </c>
      <c r="Q114" s="8">
        <v>4</v>
      </c>
      <c r="R114" s="9">
        <v>4</v>
      </c>
      <c r="S114" s="9">
        <v>4</v>
      </c>
      <c r="T114" s="10">
        <v>4</v>
      </c>
      <c r="U114" s="10">
        <v>4</v>
      </c>
      <c r="V114" s="10">
        <v>4</v>
      </c>
      <c r="W114" s="10">
        <v>4</v>
      </c>
      <c r="X114" s="10">
        <v>4</v>
      </c>
      <c r="Y114" s="11"/>
      <c r="Z114" s="11"/>
      <c r="AA114" s="11"/>
      <c r="AB114" s="11"/>
      <c r="AC114" s="12"/>
      <c r="AD114" s="12"/>
      <c r="AE114" s="105">
        <v>1</v>
      </c>
      <c r="AF114" s="105">
        <v>1</v>
      </c>
      <c r="AG114" s="105">
        <v>1</v>
      </c>
      <c r="AQ114" s="120">
        <v>4</v>
      </c>
      <c r="AR114" s="120">
        <v>4</v>
      </c>
      <c r="AS114" s="120">
        <v>4</v>
      </c>
      <c r="AT114" s="120">
        <v>4</v>
      </c>
      <c r="AU114" s="120">
        <v>4</v>
      </c>
      <c r="AV114" s="120">
        <v>4</v>
      </c>
      <c r="AW114" s="120">
        <v>4</v>
      </c>
      <c r="AX114" s="53">
        <v>2</v>
      </c>
      <c r="AY114" s="53">
        <v>4</v>
      </c>
      <c r="AZ114" s="53">
        <v>4</v>
      </c>
    </row>
    <row r="115" spans="1:60">
      <c r="A115" s="7">
        <v>114</v>
      </c>
      <c r="B115" s="7">
        <v>2</v>
      </c>
      <c r="C115" s="7" t="s">
        <v>87</v>
      </c>
      <c r="D115" s="7" t="s">
        <v>8</v>
      </c>
      <c r="E115" s="7" t="s">
        <v>63</v>
      </c>
      <c r="F115" s="7">
        <v>1</v>
      </c>
      <c r="G115" s="7">
        <v>0</v>
      </c>
      <c r="H115" s="7">
        <v>0</v>
      </c>
      <c r="I115" s="7">
        <v>1</v>
      </c>
      <c r="J115" s="7">
        <v>1</v>
      </c>
      <c r="K115" s="7">
        <v>1</v>
      </c>
      <c r="L115" s="7">
        <v>0</v>
      </c>
      <c r="M115" s="7">
        <v>0</v>
      </c>
      <c r="N115" s="7">
        <v>0</v>
      </c>
      <c r="O115" s="8">
        <v>1</v>
      </c>
      <c r="P115" s="8">
        <v>4</v>
      </c>
      <c r="Q115" s="8">
        <v>4</v>
      </c>
      <c r="R115" s="9">
        <v>2</v>
      </c>
      <c r="S115" s="9">
        <v>1</v>
      </c>
      <c r="T115" s="10">
        <v>5</v>
      </c>
      <c r="U115" s="10">
        <v>5</v>
      </c>
      <c r="V115" s="10">
        <v>5</v>
      </c>
      <c r="W115" s="10">
        <v>5</v>
      </c>
      <c r="X115" s="10">
        <v>5</v>
      </c>
      <c r="Y115" s="11"/>
      <c r="Z115" s="11"/>
      <c r="AA115" s="11"/>
      <c r="AB115" s="11"/>
      <c r="AC115" s="12"/>
      <c r="AD115" s="12"/>
      <c r="AE115" s="105">
        <v>1</v>
      </c>
      <c r="AF115" s="105">
        <v>1</v>
      </c>
      <c r="AG115" s="105">
        <v>1</v>
      </c>
      <c r="AQ115" s="120">
        <v>5</v>
      </c>
      <c r="AR115" s="120">
        <v>5</v>
      </c>
      <c r="AS115" s="120">
        <v>5</v>
      </c>
      <c r="AT115" s="120">
        <v>5</v>
      </c>
      <c r="AU115" s="120">
        <v>4</v>
      </c>
      <c r="AV115" s="120">
        <v>3</v>
      </c>
      <c r="AW115" s="120">
        <v>3</v>
      </c>
      <c r="AX115" s="53">
        <v>4</v>
      </c>
      <c r="AY115" s="53">
        <v>4</v>
      </c>
      <c r="AZ115" s="53">
        <v>4</v>
      </c>
    </row>
    <row r="116" spans="1:60">
      <c r="A116" s="7">
        <v>115</v>
      </c>
      <c r="B116" s="7">
        <v>2</v>
      </c>
      <c r="C116" s="7" t="s">
        <v>87</v>
      </c>
      <c r="D116" s="7" t="s">
        <v>8</v>
      </c>
      <c r="E116" s="7" t="s">
        <v>64</v>
      </c>
      <c r="F116" s="7">
        <v>1</v>
      </c>
      <c r="G116" s="7">
        <v>0</v>
      </c>
      <c r="H116" s="7">
        <v>1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8">
        <v>5</v>
      </c>
      <c r="P116" s="8">
        <v>5</v>
      </c>
      <c r="Q116" s="8">
        <v>5</v>
      </c>
      <c r="R116" s="9">
        <v>5</v>
      </c>
      <c r="S116" s="9">
        <v>5</v>
      </c>
      <c r="T116" s="10">
        <v>5</v>
      </c>
      <c r="U116" s="10">
        <v>5</v>
      </c>
      <c r="V116" s="10">
        <v>5</v>
      </c>
      <c r="W116" s="10">
        <v>5</v>
      </c>
      <c r="X116" s="10">
        <v>5</v>
      </c>
      <c r="Y116" s="11"/>
      <c r="Z116" s="11"/>
      <c r="AA116" s="11"/>
      <c r="AB116" s="11"/>
      <c r="AC116" s="12"/>
      <c r="AD116" s="12"/>
      <c r="AE116" s="105">
        <v>1</v>
      </c>
      <c r="AF116" s="105">
        <v>2</v>
      </c>
      <c r="AG116" s="105">
        <v>1</v>
      </c>
      <c r="AQ116" s="120">
        <v>3</v>
      </c>
      <c r="AR116" s="120">
        <v>3</v>
      </c>
      <c r="AS116" s="120">
        <v>3</v>
      </c>
      <c r="AT116" s="120">
        <v>5</v>
      </c>
      <c r="AU116" s="120">
        <v>5</v>
      </c>
      <c r="AV116" s="120">
        <v>5</v>
      </c>
      <c r="AW116" s="120">
        <v>5</v>
      </c>
      <c r="AX116" s="53">
        <v>2</v>
      </c>
      <c r="AY116" s="53">
        <v>5</v>
      </c>
      <c r="AZ116" s="53">
        <v>5</v>
      </c>
    </row>
    <row r="117" spans="1:60">
      <c r="A117" s="7">
        <v>116</v>
      </c>
      <c r="B117" s="7">
        <v>1</v>
      </c>
      <c r="C117" s="7" t="s">
        <v>87</v>
      </c>
      <c r="D117" s="7" t="s">
        <v>71</v>
      </c>
      <c r="E117" s="7" t="s">
        <v>63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1</v>
      </c>
      <c r="O117" s="8">
        <v>5</v>
      </c>
      <c r="P117" s="8">
        <v>5</v>
      </c>
      <c r="Q117" s="8">
        <v>5</v>
      </c>
      <c r="R117" s="9">
        <v>5</v>
      </c>
      <c r="S117" s="9">
        <v>5</v>
      </c>
      <c r="T117" s="10">
        <v>2</v>
      </c>
      <c r="U117" s="10">
        <v>2</v>
      </c>
      <c r="V117" s="10">
        <v>4</v>
      </c>
      <c r="W117" s="10">
        <v>4</v>
      </c>
      <c r="X117" s="10">
        <v>4</v>
      </c>
      <c r="Y117" s="11"/>
      <c r="Z117" s="11"/>
      <c r="AA117" s="11"/>
      <c r="AB117" s="11"/>
      <c r="AC117" s="12"/>
      <c r="AD117" s="12"/>
      <c r="AE117" s="105">
        <v>2</v>
      </c>
      <c r="AF117" s="105">
        <v>2</v>
      </c>
      <c r="AG117" s="105">
        <v>2</v>
      </c>
      <c r="AQ117" s="120">
        <v>4</v>
      </c>
      <c r="AR117" s="120">
        <v>4</v>
      </c>
      <c r="AS117" s="120">
        <v>4</v>
      </c>
      <c r="AT117" s="120">
        <v>4</v>
      </c>
      <c r="AU117" s="120">
        <v>5</v>
      </c>
      <c r="AV117" s="120">
        <v>5</v>
      </c>
      <c r="AW117" s="120">
        <v>5</v>
      </c>
      <c r="AX117" s="53">
        <v>1</v>
      </c>
      <c r="AY117" s="53">
        <v>4</v>
      </c>
      <c r="AZ117" s="53">
        <v>3</v>
      </c>
    </row>
    <row r="118" spans="1:60" ht="21">
      <c r="F118" s="54">
        <f t="shared" ref="F118:N118" si="0">COUNTIF(F2:F117,1)</f>
        <v>51</v>
      </c>
      <c r="G118" s="54">
        <f t="shared" si="0"/>
        <v>13</v>
      </c>
      <c r="H118" s="54">
        <f t="shared" si="0"/>
        <v>57</v>
      </c>
      <c r="I118" s="54">
        <f t="shared" si="0"/>
        <v>34</v>
      </c>
      <c r="J118" s="54">
        <f t="shared" si="0"/>
        <v>5</v>
      </c>
      <c r="K118" s="54">
        <f t="shared" si="0"/>
        <v>12</v>
      </c>
      <c r="L118" s="54">
        <f t="shared" si="0"/>
        <v>4</v>
      </c>
      <c r="M118" s="54">
        <f t="shared" si="0"/>
        <v>4</v>
      </c>
      <c r="N118" s="54">
        <f t="shared" si="0"/>
        <v>1</v>
      </c>
      <c r="O118" s="55">
        <f t="shared" ref="O118:AZ118" si="1">AVERAGE(O2:O117)</f>
        <v>4.4137931034482758</v>
      </c>
      <c r="P118" s="55">
        <f t="shared" si="1"/>
        <v>4.2155172413793105</v>
      </c>
      <c r="Q118" s="55">
        <f t="shared" si="1"/>
        <v>4.181034482758621</v>
      </c>
      <c r="R118" s="55">
        <f t="shared" si="1"/>
        <v>4.318965517241379</v>
      </c>
      <c r="S118" s="55">
        <f t="shared" si="1"/>
        <v>4.2844827586206895</v>
      </c>
      <c r="T118" s="55">
        <f t="shared" si="1"/>
        <v>4.1724137931034484</v>
      </c>
      <c r="U118" s="55">
        <f t="shared" si="1"/>
        <v>3.7155172413793105</v>
      </c>
      <c r="V118" s="55">
        <f t="shared" si="1"/>
        <v>4.0862068965517242</v>
      </c>
      <c r="W118" s="55">
        <f t="shared" si="1"/>
        <v>4.1982758620689653</v>
      </c>
      <c r="X118" s="55">
        <f t="shared" si="1"/>
        <v>4.2327586206896548</v>
      </c>
      <c r="Y118" s="55">
        <f t="shared" si="1"/>
        <v>2.76</v>
      </c>
      <c r="Z118" s="55">
        <f t="shared" si="1"/>
        <v>3</v>
      </c>
      <c r="AA118" s="55">
        <f t="shared" si="1"/>
        <v>3.72</v>
      </c>
      <c r="AB118" s="55">
        <f t="shared" si="1"/>
        <v>3.84</v>
      </c>
      <c r="AC118" s="55">
        <f t="shared" si="1"/>
        <v>4.5599999999999996</v>
      </c>
      <c r="AD118" s="55">
        <f t="shared" si="1"/>
        <v>4.4800000000000004</v>
      </c>
      <c r="AE118" s="55">
        <f t="shared" si="1"/>
        <v>2.5775862068965516</v>
      </c>
      <c r="AF118" s="55">
        <f t="shared" si="1"/>
        <v>2.5689655172413794</v>
      </c>
      <c r="AG118" s="55">
        <f t="shared" si="1"/>
        <v>2.5172413793103448</v>
      </c>
      <c r="AH118" s="55">
        <f t="shared" si="1"/>
        <v>3.0493827160493829</v>
      </c>
      <c r="AI118" s="55">
        <f t="shared" si="1"/>
        <v>4.0864197530864201</v>
      </c>
      <c r="AJ118" s="55">
        <f t="shared" si="1"/>
        <v>4.2222222222222223</v>
      </c>
      <c r="AK118" s="55">
        <f t="shared" si="1"/>
        <v>4.1975308641975309</v>
      </c>
      <c r="AL118" s="55">
        <f t="shared" si="1"/>
        <v>4.0493827160493829</v>
      </c>
      <c r="AM118" s="55">
        <f t="shared" si="1"/>
        <v>4.2222222222222223</v>
      </c>
      <c r="AN118" s="55">
        <f t="shared" si="1"/>
        <v>4.283950617283951</v>
      </c>
      <c r="AO118" s="55">
        <f t="shared" si="1"/>
        <v>4.0370370370370372</v>
      </c>
      <c r="AP118" s="55">
        <f t="shared" si="1"/>
        <v>4.283950617283951</v>
      </c>
      <c r="AQ118" s="55">
        <f t="shared" si="1"/>
        <v>3.9051724137931036</v>
      </c>
      <c r="AR118" s="55">
        <f t="shared" si="1"/>
        <v>3.8620689655172415</v>
      </c>
      <c r="AS118" s="55">
        <f t="shared" si="1"/>
        <v>3.8793103448275863</v>
      </c>
      <c r="AT118" s="55">
        <f t="shared" si="1"/>
        <v>4.1034482758620694</v>
      </c>
      <c r="AU118" s="55">
        <f t="shared" si="1"/>
        <v>4.2241379310344831</v>
      </c>
      <c r="AV118" s="55">
        <f t="shared" si="1"/>
        <v>4.2068965517241379</v>
      </c>
      <c r="AW118" s="55">
        <f t="shared" si="1"/>
        <v>4.1896551724137927</v>
      </c>
      <c r="AX118" s="55">
        <f t="shared" si="1"/>
        <v>3.3706896551724137</v>
      </c>
      <c r="AY118" s="55">
        <f t="shared" si="1"/>
        <v>3.896551724137931</v>
      </c>
      <c r="AZ118" s="55">
        <f t="shared" si="1"/>
        <v>3.9913793103448274</v>
      </c>
      <c r="BA118" s="113">
        <f>AVERAGE(O2:AZ117)</f>
        <v>3.9038624189455877</v>
      </c>
      <c r="BB118" s="113"/>
    </row>
    <row r="119" spans="1:60">
      <c r="F119" s="55">
        <f t="shared" ref="F119:AZ119" si="2">STDEV(F2:F117)</f>
        <v>0.49849849510824745</v>
      </c>
      <c r="G119" s="55">
        <f t="shared" si="2"/>
        <v>0.31681984248734035</v>
      </c>
      <c r="H119" s="55">
        <f t="shared" si="2"/>
        <v>0.50209456332919766</v>
      </c>
      <c r="I119" s="55">
        <f t="shared" si="2"/>
        <v>0.45716025882492844</v>
      </c>
      <c r="J119" s="55">
        <f t="shared" si="2"/>
        <v>0.20397107123572567</v>
      </c>
      <c r="K119" s="55">
        <f t="shared" si="2"/>
        <v>0.30586471419290234</v>
      </c>
      <c r="L119" s="55">
        <f t="shared" si="2"/>
        <v>0.18325721921878577</v>
      </c>
      <c r="M119" s="55">
        <f t="shared" si="2"/>
        <v>0.18325721921878577</v>
      </c>
      <c r="N119" s="55">
        <f t="shared" si="2"/>
        <v>9.284766908852593E-2</v>
      </c>
      <c r="O119" s="55">
        <f t="shared" si="2"/>
        <v>0.74680729738687279</v>
      </c>
      <c r="P119" s="55">
        <f t="shared" si="2"/>
        <v>0.8000655895151576</v>
      </c>
      <c r="Q119" s="55">
        <f t="shared" si="2"/>
        <v>0.68014241387258501</v>
      </c>
      <c r="R119" s="55">
        <f t="shared" si="2"/>
        <v>0.65407269814048385</v>
      </c>
      <c r="S119" s="55">
        <f t="shared" si="2"/>
        <v>0.71997626147773375</v>
      </c>
      <c r="T119" s="55">
        <f t="shared" si="2"/>
        <v>0.70125182562224375</v>
      </c>
      <c r="U119" s="55">
        <f t="shared" si="2"/>
        <v>0.96734539924438578</v>
      </c>
      <c r="V119" s="55">
        <f t="shared" si="2"/>
        <v>0.71710729919637539</v>
      </c>
      <c r="W119" s="55">
        <f t="shared" si="2"/>
        <v>0.57815038793074169</v>
      </c>
      <c r="X119" s="55">
        <f t="shared" si="2"/>
        <v>0.56503572215953191</v>
      </c>
      <c r="Y119" s="55">
        <f t="shared" si="2"/>
        <v>1.2342339054382412</v>
      </c>
      <c r="Z119" s="55">
        <f t="shared" si="2"/>
        <v>1.2247448713915889</v>
      </c>
      <c r="AA119" s="55">
        <f t="shared" si="2"/>
        <v>0.7371114795832</v>
      </c>
      <c r="AB119" s="55">
        <f t="shared" si="2"/>
        <v>0.55377492419453889</v>
      </c>
      <c r="AC119" s="55">
        <f t="shared" si="2"/>
        <v>0.5066228051190208</v>
      </c>
      <c r="AD119" s="55">
        <f t="shared" si="2"/>
        <v>0.50990195135927885</v>
      </c>
      <c r="AE119" s="55">
        <f t="shared" si="2"/>
        <v>1.3065111994326259</v>
      </c>
      <c r="AF119" s="55">
        <f t="shared" si="2"/>
        <v>1.2732986120004759</v>
      </c>
      <c r="AG119" s="55">
        <f t="shared" si="2"/>
        <v>1.2886309460595879</v>
      </c>
      <c r="AH119" s="55">
        <f t="shared" si="2"/>
        <v>1.1608319706992611</v>
      </c>
      <c r="AI119" s="55">
        <f t="shared" si="2"/>
        <v>0.72796859245776491</v>
      </c>
      <c r="AJ119" s="55">
        <f t="shared" si="2"/>
        <v>0.57008771254956903</v>
      </c>
      <c r="AK119" s="55">
        <f t="shared" si="2"/>
        <v>0.57921828973237166</v>
      </c>
      <c r="AL119" s="55">
        <f t="shared" si="2"/>
        <v>0.56791800834058059</v>
      </c>
      <c r="AM119" s="55">
        <f t="shared" si="2"/>
        <v>0.63245553203367588</v>
      </c>
      <c r="AN119" s="55">
        <f t="shared" si="2"/>
        <v>0.67517716010752549</v>
      </c>
      <c r="AO119" s="55">
        <f t="shared" si="2"/>
        <v>0.78173595997057177</v>
      </c>
      <c r="AP119" s="55">
        <f t="shared" si="2"/>
        <v>0.59654354202427096</v>
      </c>
      <c r="AQ119" s="55">
        <f t="shared" si="2"/>
        <v>0.60402200184318211</v>
      </c>
      <c r="AR119" s="55">
        <f t="shared" si="2"/>
        <v>0.60284184563994248</v>
      </c>
      <c r="AS119" s="55">
        <f t="shared" si="2"/>
        <v>0.60656083122718296</v>
      </c>
      <c r="AT119" s="55">
        <f t="shared" si="2"/>
        <v>0.56536729646314399</v>
      </c>
      <c r="AU119" s="55">
        <f t="shared" si="2"/>
        <v>0.51221949942598077</v>
      </c>
      <c r="AV119" s="55">
        <f t="shared" si="2"/>
        <v>0.51948538715373405</v>
      </c>
      <c r="AW119" s="55">
        <f t="shared" si="2"/>
        <v>0.60309049149322103</v>
      </c>
      <c r="AX119" s="55">
        <f t="shared" si="2"/>
        <v>0.99153085341978087</v>
      </c>
      <c r="AY119" s="55">
        <f t="shared" si="2"/>
        <v>0.73873346778915028</v>
      </c>
      <c r="AZ119" s="55">
        <f t="shared" si="2"/>
        <v>0.74010210406252841</v>
      </c>
      <c r="BA119" s="113">
        <f>STDEVA(O2:AZ117)</f>
        <v>0.94582782072537175</v>
      </c>
      <c r="BB119" s="113"/>
    </row>
    <row r="120" spans="1:60"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5">
        <f>STDEV(O2:Q117)</f>
        <v>0.74888811991174808</v>
      </c>
      <c r="R120" s="56"/>
      <c r="S120" s="55">
        <f>STDEVA(R2:S117)</f>
        <v>0.68654133584349153</v>
      </c>
      <c r="T120" s="56"/>
      <c r="U120" s="56"/>
      <c r="V120" s="56"/>
      <c r="W120" s="56"/>
      <c r="X120" s="55">
        <f>STDEVA(T2:X117)</f>
        <v>0.74248262461755443</v>
      </c>
      <c r="Y120" s="56"/>
      <c r="Z120" s="56"/>
      <c r="AA120" s="56"/>
      <c r="AB120" s="55">
        <f>STDEVA(Z2:AB32)</f>
        <v>0.94953758304851843</v>
      </c>
      <c r="AC120" s="56"/>
      <c r="AD120" s="55">
        <f>STDEVA(AB2:AD32)</f>
        <v>0.61012478416488847</v>
      </c>
      <c r="AG120" s="55">
        <f>STDEVA(AE2:AG117)</f>
        <v>1.2861069237219045</v>
      </c>
      <c r="AK120" s="110">
        <f>STDEVA(AH2:AK117)</f>
        <v>0.93106018334771457</v>
      </c>
      <c r="AL120" s="112"/>
      <c r="AP120" s="112">
        <f>STDEVA(AL2:AP117)</f>
        <v>0.66106927787328373</v>
      </c>
      <c r="AQ120" s="121"/>
      <c r="AR120" s="121"/>
      <c r="AS120" s="55">
        <f>STDEVA(AQ2:AS117)</f>
        <v>0.60299335028637024</v>
      </c>
      <c r="AT120" s="121"/>
      <c r="AU120" s="121"/>
      <c r="AV120" s="121"/>
      <c r="AW120" s="55">
        <f>STDEVA(AQ2:AW117)</f>
        <v>0.59251694779170228</v>
      </c>
      <c r="AZ120" s="55">
        <f>STDEVA(AX2:AZ117)</f>
        <v>0.8734758259676122</v>
      </c>
    </row>
    <row r="121" spans="1:60">
      <c r="O121" s="8"/>
      <c r="P121" s="8"/>
      <c r="Q121" s="81">
        <f>AVERAGE(O2:Q117)</f>
        <v>4.2701149425287355</v>
      </c>
      <c r="R121" s="82"/>
      <c r="S121" s="81">
        <f>AVERAGE(R2:S117)</f>
        <v>4.3017241379310347</v>
      </c>
      <c r="T121" s="83"/>
      <c r="U121" s="83"/>
      <c r="V121" s="83"/>
      <c r="W121" s="83"/>
      <c r="X121" s="81">
        <f>AVERAGE(T2:X117)</f>
        <v>4.0810344827586205</v>
      </c>
      <c r="Y121" s="84"/>
      <c r="Z121" s="84"/>
      <c r="AA121" s="84"/>
      <c r="AB121" s="85">
        <f>AVERAGE(Z2:AB32)</f>
        <v>3.52</v>
      </c>
      <c r="AC121" s="86"/>
      <c r="AD121" s="87">
        <f>AVERAGE(AB2:AD32)</f>
        <v>4.293333333333333</v>
      </c>
      <c r="AE121" s="106"/>
      <c r="AF121" s="106"/>
      <c r="AG121" s="81">
        <f>AVERAGE(AE2:AG117)</f>
        <v>2.5545977011494254</v>
      </c>
      <c r="AH121" s="111"/>
      <c r="AI121" s="111"/>
      <c r="AJ121" s="111"/>
      <c r="AK121" s="81">
        <f>AVERAGE(AH2:AK117)</f>
        <v>3.8888888888888888</v>
      </c>
      <c r="AL121" s="89"/>
      <c r="AM121" s="88"/>
      <c r="AN121" s="88"/>
      <c r="AO121" s="88"/>
      <c r="AP121" s="89">
        <f>AVERAGE(AL2:AP117)</f>
        <v>4.1753086419753087</v>
      </c>
      <c r="AQ121" s="122"/>
      <c r="AR121" s="122"/>
      <c r="AS121" s="81">
        <f>AVERAGE(AQ2:AS117)</f>
        <v>3.882183908045977</v>
      </c>
      <c r="AT121" s="122"/>
      <c r="AU121" s="122"/>
      <c r="AV121" s="122"/>
      <c r="AW121" s="118">
        <f>AVERAGE(AQ2:AW117)</f>
        <v>4.0529556650246308</v>
      </c>
      <c r="AZ121" s="81">
        <f>AVERAGE(AX2:AZ117)</f>
        <v>3.7528735632183907</v>
      </c>
    </row>
    <row r="122" spans="1:60">
      <c r="AA122" s="84"/>
      <c r="AB122" s="85"/>
      <c r="AC122" s="86"/>
      <c r="AD122" s="8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60">
      <c r="AA123" s="84"/>
      <c r="AB123" s="85"/>
      <c r="AC123" s="86"/>
      <c r="AD123" s="8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60" s="164" customForma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166"/>
      <c r="Z124" s="166"/>
      <c r="AA124" s="166"/>
      <c r="AB124" s="166"/>
      <c r="AC124" s="166"/>
      <c r="AD124" s="166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 spans="1:60" s="164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166"/>
      <c r="Z125" s="166"/>
      <c r="AA125" s="166"/>
      <c r="AB125" s="166"/>
      <c r="AC125" s="166"/>
      <c r="AD125" s="166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 spans="1:60" s="164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 spans="1:60">
      <c r="O127" s="8"/>
      <c r="P127" s="8"/>
      <c r="Q127" s="8"/>
      <c r="R127" s="9"/>
      <c r="S127" s="9"/>
      <c r="T127" s="10"/>
      <c r="U127" s="10"/>
      <c r="V127" s="10"/>
      <c r="W127" s="10"/>
      <c r="X127" s="10"/>
      <c r="Y127" s="11"/>
      <c r="Z127" s="11"/>
      <c r="AA127" s="11"/>
      <c r="AB127" s="11"/>
      <c r="AC127" s="12"/>
      <c r="AD127" s="12"/>
    </row>
    <row r="128" spans="1:60">
      <c r="O128" s="8"/>
      <c r="P128" s="8"/>
      <c r="Q128" s="8"/>
      <c r="R128" s="9"/>
      <c r="S128" s="9"/>
      <c r="T128" s="10"/>
      <c r="U128" s="10"/>
      <c r="V128" s="10"/>
      <c r="W128" s="10"/>
      <c r="X128" s="10"/>
      <c r="Y128" s="11"/>
      <c r="Z128" s="11"/>
      <c r="AA128" s="11"/>
      <c r="AB128" s="11"/>
      <c r="AC128" s="12"/>
      <c r="AD128" s="12"/>
    </row>
    <row r="129" spans="4:30">
      <c r="O129" s="8"/>
      <c r="P129" s="8"/>
      <c r="Q129" s="8"/>
      <c r="R129" s="9"/>
      <c r="S129" s="9"/>
      <c r="T129" s="10"/>
      <c r="U129" s="10"/>
      <c r="V129" s="10"/>
      <c r="W129" s="10"/>
      <c r="X129" s="10"/>
      <c r="Y129" s="11"/>
      <c r="Z129" s="11"/>
      <c r="AA129" s="11"/>
      <c r="AB129" s="11"/>
      <c r="AC129" s="12"/>
      <c r="AD129" s="12"/>
    </row>
    <row r="130" spans="4:30" ht="37.5">
      <c r="D130" s="136" t="s">
        <v>83</v>
      </c>
      <c r="E130" s="57">
        <f>COUNTIF(D2:D117,"เจ้าหน้าที่ผู้ปฏิบัติงานดูแลบัณฑิตศึกษา")</f>
        <v>3</v>
      </c>
      <c r="O130" s="8"/>
      <c r="P130" s="8"/>
      <c r="Q130" s="8"/>
      <c r="R130" s="9"/>
      <c r="S130" s="9"/>
      <c r="T130" s="10"/>
      <c r="U130" s="10"/>
      <c r="V130" s="10"/>
      <c r="W130" s="10"/>
      <c r="X130" s="10"/>
      <c r="Y130" s="11"/>
      <c r="Z130" s="11"/>
      <c r="AA130" s="11"/>
      <c r="AB130" s="11"/>
      <c r="AC130" s="12"/>
      <c r="AD130" s="12"/>
    </row>
    <row r="131" spans="4:30" ht="19.5" customHeight="1">
      <c r="D131" s="57" t="s">
        <v>65</v>
      </c>
      <c r="E131" s="57">
        <f>COUNTIF(D2:D117,"ไม่ระบุ")</f>
        <v>2</v>
      </c>
      <c r="O131" s="8"/>
      <c r="P131" s="8"/>
      <c r="Q131" s="8"/>
      <c r="R131" s="9"/>
      <c r="S131" s="9"/>
      <c r="T131" s="10"/>
      <c r="U131" s="10"/>
      <c r="V131" s="10"/>
      <c r="W131" s="10"/>
      <c r="X131" s="10"/>
      <c r="Y131" s="11"/>
      <c r="Z131" s="11"/>
      <c r="AA131" s="11"/>
      <c r="AB131" s="11"/>
      <c r="AC131" s="12"/>
      <c r="AD131" s="12"/>
    </row>
    <row r="132" spans="4:30">
      <c r="D132" s="57" t="s">
        <v>71</v>
      </c>
      <c r="E132" s="57">
        <f>COUNTIF(D2:D117,"คณาจารย์บัณฑิตศึกษา")</f>
        <v>1</v>
      </c>
      <c r="O132" s="8"/>
      <c r="P132" s="8"/>
      <c r="Q132" s="8"/>
      <c r="R132" s="9"/>
      <c r="S132" s="9"/>
      <c r="T132" s="10"/>
      <c r="U132" s="10"/>
      <c r="V132" s="10"/>
      <c r="W132" s="10"/>
      <c r="X132" s="10"/>
      <c r="Y132" s="11"/>
      <c r="Z132" s="11"/>
      <c r="AA132" s="11"/>
      <c r="AB132" s="11"/>
      <c r="AC132" s="12"/>
      <c r="AD132" s="12"/>
    </row>
    <row r="133" spans="4:30">
      <c r="D133" s="57" t="s">
        <v>54</v>
      </c>
      <c r="E133" s="57">
        <f>COUNTIF(D2:D117,"นิสิตระดับปริญญาเอก")</f>
        <v>32</v>
      </c>
      <c r="O133" s="8"/>
      <c r="P133" s="8"/>
      <c r="Q133" s="8"/>
      <c r="R133" s="9"/>
      <c r="S133" s="9"/>
      <c r="T133" s="10"/>
      <c r="U133" s="10"/>
      <c r="V133" s="10"/>
      <c r="W133" s="10"/>
      <c r="X133" s="10"/>
      <c r="Y133" s="11"/>
      <c r="Z133" s="11"/>
      <c r="AA133" s="11"/>
      <c r="AB133" s="11"/>
      <c r="AC133" s="12"/>
      <c r="AD133" s="12"/>
    </row>
    <row r="134" spans="4:30">
      <c r="D134" s="57" t="s">
        <v>8</v>
      </c>
      <c r="E134" s="57">
        <f>COUNTIF(D2:D117,"นิสิตระดับปริญญาโท")</f>
        <v>78</v>
      </c>
      <c r="O134" s="8"/>
      <c r="P134" s="8"/>
      <c r="Q134" s="8"/>
      <c r="R134" s="9"/>
      <c r="S134" s="9"/>
      <c r="T134" s="10"/>
      <c r="U134" s="10"/>
      <c r="V134" s="10"/>
      <c r="W134" s="10"/>
      <c r="X134" s="10"/>
      <c r="Y134" s="11"/>
      <c r="Z134" s="11"/>
      <c r="AA134" s="11"/>
      <c r="AB134" s="11"/>
      <c r="AC134" s="12"/>
      <c r="AD134" s="12"/>
    </row>
    <row r="135" spans="4:30">
      <c r="D135" s="164"/>
      <c r="E135" s="164">
        <f>SUM(E130:E134)</f>
        <v>116</v>
      </c>
      <c r="O135" s="8"/>
      <c r="P135" s="8"/>
      <c r="Q135" s="8"/>
      <c r="R135" s="9"/>
      <c r="S135" s="9"/>
      <c r="T135" s="10"/>
      <c r="U135" s="10"/>
      <c r="V135" s="10"/>
      <c r="W135" s="10"/>
      <c r="X135" s="10"/>
      <c r="Y135" s="11"/>
      <c r="Z135" s="11"/>
      <c r="AA135" s="11"/>
      <c r="AB135" s="11"/>
      <c r="AC135" s="12"/>
      <c r="AD135" s="12"/>
    </row>
    <row r="136" spans="4:30">
      <c r="D136" s="57"/>
      <c r="E136" s="57"/>
      <c r="O136" s="8"/>
      <c r="P136" s="8"/>
      <c r="Q136" s="8"/>
      <c r="R136" s="9"/>
      <c r="S136" s="9"/>
      <c r="T136" s="10"/>
      <c r="U136" s="10"/>
      <c r="V136" s="10"/>
      <c r="W136" s="10"/>
      <c r="X136" s="10"/>
      <c r="Y136" s="11"/>
      <c r="Z136" s="11"/>
      <c r="AA136" s="11"/>
      <c r="AB136" s="11"/>
      <c r="AC136" s="12"/>
      <c r="AD136" s="12"/>
    </row>
    <row r="137" spans="4:30" ht="37.5">
      <c r="D137" s="57" t="s">
        <v>116</v>
      </c>
      <c r="E137" s="57">
        <f>COUNTIF(E2:E117,"เกษตรศาสตร์ทรัพยากรธรรมชาติและสิ่งแวดล้อม")</f>
        <v>4</v>
      </c>
      <c r="O137" s="8"/>
      <c r="P137" s="8"/>
      <c r="Q137" s="8"/>
      <c r="R137" s="9"/>
      <c r="S137" s="9"/>
      <c r="T137" s="10"/>
      <c r="U137" s="10"/>
      <c r="V137" s="10"/>
      <c r="W137" s="10"/>
      <c r="X137" s="10"/>
      <c r="Y137" s="11"/>
      <c r="Z137" s="11"/>
      <c r="AA137" s="11"/>
      <c r="AB137" s="11"/>
      <c r="AC137" s="12"/>
      <c r="AD137" s="12"/>
    </row>
    <row r="138" spans="4:30">
      <c r="D138" s="57" t="s">
        <v>108</v>
      </c>
      <c r="E138" s="57">
        <f>COUNTIF(E2:E117,"เจ้าหน้าที่มหาวิทยาลัยแม่โจ้")</f>
        <v>1</v>
      </c>
      <c r="O138" s="8"/>
      <c r="P138" s="8"/>
      <c r="Q138" s="8"/>
      <c r="R138" s="9"/>
      <c r="S138" s="9"/>
      <c r="T138" s="10"/>
      <c r="U138" s="10"/>
      <c r="V138" s="10"/>
      <c r="W138" s="10"/>
      <c r="X138" s="10"/>
      <c r="Y138" s="11"/>
      <c r="Z138" s="11"/>
      <c r="AA138" s="11"/>
      <c r="AB138" s="11"/>
      <c r="AC138" s="12"/>
      <c r="AD138" s="12"/>
    </row>
    <row r="139" spans="4:30">
      <c r="D139" s="57" t="s">
        <v>92</v>
      </c>
      <c r="E139" s="57">
        <f>COUNTIF(E2:E117,"เภสัชศาสตร์")</f>
        <v>3</v>
      </c>
      <c r="O139" s="8"/>
      <c r="P139" s="8"/>
      <c r="Q139" s="8"/>
      <c r="R139" s="9"/>
      <c r="S139" s="9"/>
      <c r="T139" s="10"/>
      <c r="U139" s="10"/>
      <c r="V139" s="10"/>
      <c r="W139" s="10"/>
      <c r="X139" s="10"/>
      <c r="Y139" s="11"/>
      <c r="Z139" s="11"/>
      <c r="AA139" s="11"/>
      <c r="AB139" s="11"/>
      <c r="AC139" s="12"/>
      <c r="AD139" s="12"/>
    </row>
    <row r="140" spans="4:30">
      <c r="D140" s="57" t="s">
        <v>117</v>
      </c>
      <c r="E140" s="57">
        <f>COUNTIF(E2:E117,"แพทยศาสตร์")</f>
        <v>2</v>
      </c>
      <c r="O140" s="8"/>
      <c r="P140" s="8"/>
      <c r="Q140" s="8"/>
      <c r="R140" s="9"/>
      <c r="S140" s="9"/>
      <c r="T140" s="10"/>
      <c r="U140" s="10"/>
      <c r="V140" s="10"/>
      <c r="W140" s="10"/>
      <c r="X140" s="10"/>
      <c r="Y140" s="11"/>
      <c r="Z140" s="11"/>
      <c r="AA140" s="11"/>
      <c r="AB140" s="11"/>
      <c r="AC140" s="12"/>
      <c r="AD140" s="12"/>
    </row>
    <row r="141" spans="4:30">
      <c r="D141" s="57" t="s">
        <v>65</v>
      </c>
      <c r="E141" s="57">
        <f>COUNTIF(E2:E117,"ไม่ระบุ")</f>
        <v>8</v>
      </c>
      <c r="O141" s="8"/>
      <c r="P141" s="8"/>
      <c r="Q141" s="8"/>
      <c r="R141" s="9"/>
      <c r="S141" s="9"/>
      <c r="T141" s="10"/>
      <c r="U141" s="10"/>
      <c r="V141" s="10"/>
      <c r="W141" s="10"/>
      <c r="X141" s="10"/>
      <c r="Y141" s="11"/>
      <c r="Z141" s="11"/>
      <c r="AA141" s="11"/>
      <c r="AB141" s="11"/>
      <c r="AC141" s="12"/>
      <c r="AD141" s="12"/>
    </row>
    <row r="142" spans="4:30">
      <c r="D142" s="57" t="s">
        <v>114</v>
      </c>
      <c r="E142" s="57">
        <f>COUNTIF(E2:E117,"ทันตแพทยศาสตร์")</f>
        <v>2</v>
      </c>
      <c r="O142" s="8"/>
      <c r="P142" s="8"/>
      <c r="Q142" s="8"/>
      <c r="R142" s="9"/>
      <c r="S142" s="9"/>
      <c r="T142" s="10"/>
      <c r="U142" s="10"/>
      <c r="V142" s="10"/>
      <c r="W142" s="10"/>
      <c r="X142" s="10"/>
      <c r="Y142" s="11"/>
      <c r="Z142" s="11"/>
      <c r="AA142" s="11"/>
      <c r="AB142" s="11"/>
      <c r="AC142" s="12"/>
      <c r="AD142" s="12"/>
    </row>
    <row r="143" spans="4:30" ht="37.5">
      <c r="D143" s="57" t="s">
        <v>57</v>
      </c>
      <c r="E143" s="57">
        <f>COUNTIF(E2:E117,"บริหารธุรกิจ เศรษฐศาสตร์และการสื่อสาร")</f>
        <v>6</v>
      </c>
      <c r="O143" s="8"/>
      <c r="P143" s="8"/>
      <c r="Q143" s="8"/>
      <c r="R143" s="9"/>
      <c r="S143" s="9"/>
      <c r="T143" s="10"/>
      <c r="U143" s="10"/>
      <c r="V143" s="10"/>
      <c r="W143" s="10"/>
      <c r="X143" s="10"/>
      <c r="Y143" s="11"/>
      <c r="Z143" s="11"/>
      <c r="AA143" s="11"/>
      <c r="AB143" s="11"/>
      <c r="AC143" s="12"/>
      <c r="AD143" s="12"/>
    </row>
    <row r="144" spans="4:30">
      <c r="D144" s="57" t="s">
        <v>90</v>
      </c>
      <c r="E144" s="57">
        <f>COUNTIF(E2:E117,"ผู้สังเกตุการณ์")</f>
        <v>1</v>
      </c>
      <c r="O144" s="8"/>
      <c r="P144" s="8"/>
      <c r="Q144" s="8"/>
      <c r="R144" s="9"/>
      <c r="S144" s="9"/>
      <c r="T144" s="10"/>
      <c r="U144" s="10"/>
      <c r="V144" s="10"/>
      <c r="W144" s="10"/>
      <c r="X144" s="10"/>
      <c r="Y144" s="11"/>
      <c r="Z144" s="11"/>
      <c r="AA144" s="11"/>
      <c r="AB144" s="11"/>
      <c r="AC144" s="12"/>
      <c r="AD144" s="12"/>
    </row>
    <row r="145" spans="3:30">
      <c r="D145" s="57" t="s">
        <v>64</v>
      </c>
      <c r="E145" s="57">
        <f>COUNTIF(E2:E117,"พยาบาลศาสตร์")</f>
        <v>8</v>
      </c>
      <c r="O145" s="8"/>
      <c r="P145" s="8"/>
      <c r="Q145" s="8"/>
      <c r="R145" s="9"/>
      <c r="S145" s="9"/>
      <c r="T145" s="10"/>
      <c r="U145" s="10"/>
      <c r="V145" s="10"/>
      <c r="W145" s="10"/>
      <c r="X145" s="10"/>
      <c r="Y145" s="11"/>
      <c r="Z145" s="11"/>
      <c r="AA145" s="11"/>
      <c r="AB145" s="11"/>
      <c r="AC145" s="12"/>
      <c r="AD145" s="12"/>
    </row>
    <row r="146" spans="3:30">
      <c r="D146" s="57" t="s">
        <v>111</v>
      </c>
      <c r="E146" s="57">
        <f>COUNTIF(E2:E117,"มนุษยศาสตร์")</f>
        <v>1</v>
      </c>
      <c r="O146" s="8"/>
      <c r="P146" s="8"/>
      <c r="Q146" s="8"/>
      <c r="R146" s="9"/>
      <c r="S146" s="9"/>
      <c r="T146" s="10"/>
      <c r="U146" s="10"/>
      <c r="V146" s="10"/>
      <c r="W146" s="10"/>
      <c r="X146" s="10"/>
      <c r="Y146" s="11"/>
      <c r="Z146" s="11"/>
      <c r="AA146" s="11"/>
      <c r="AB146" s="11"/>
      <c r="AC146" s="12"/>
      <c r="AD146" s="12"/>
    </row>
    <row r="147" spans="3:30">
      <c r="D147" s="57" t="s">
        <v>106</v>
      </c>
      <c r="E147" s="57">
        <f>COUNTIF(E2:E117,"วิทยาลัยโลจิสติกส์และโซ่อุปทาน")</f>
        <v>7</v>
      </c>
      <c r="O147" s="8"/>
      <c r="P147" s="8"/>
      <c r="Q147" s="8"/>
      <c r="R147" s="9"/>
      <c r="S147" s="9"/>
      <c r="T147" s="10"/>
      <c r="U147" s="10"/>
      <c r="V147" s="10"/>
      <c r="W147" s="10"/>
      <c r="X147" s="10"/>
      <c r="Y147" s="11"/>
      <c r="Z147" s="11"/>
      <c r="AA147" s="11"/>
      <c r="AB147" s="11"/>
      <c r="AC147" s="12"/>
      <c r="AD147" s="12"/>
    </row>
    <row r="148" spans="3:30">
      <c r="C148" s="156"/>
      <c r="D148" s="57" t="s">
        <v>93</v>
      </c>
      <c r="E148" s="57">
        <f>COUNTIF(E2:E117,"วิทยาลัยพลังงานทดแทน")</f>
        <v>1</v>
      </c>
      <c r="O148" s="8"/>
      <c r="P148" s="8"/>
      <c r="Q148" s="8"/>
      <c r="R148" s="9"/>
      <c r="S148" s="9"/>
      <c r="T148" s="10"/>
      <c r="U148" s="10"/>
      <c r="V148" s="10"/>
      <c r="W148" s="10"/>
      <c r="X148" s="10"/>
      <c r="Y148" s="11"/>
      <c r="Z148" s="11"/>
      <c r="AA148" s="11"/>
      <c r="AB148" s="11"/>
      <c r="AC148" s="12"/>
      <c r="AD148" s="12"/>
    </row>
    <row r="149" spans="3:30">
      <c r="C149" s="157"/>
      <c r="D149" s="57" t="s">
        <v>63</v>
      </c>
      <c r="E149" s="57">
        <f>COUNTIF(E2:E117,"วิทยาศาสตร์")</f>
        <v>41</v>
      </c>
      <c r="O149" s="8"/>
      <c r="P149" s="8"/>
      <c r="Q149" s="8"/>
      <c r="R149" s="9"/>
      <c r="S149" s="9"/>
      <c r="T149" s="10"/>
      <c r="U149" s="10"/>
      <c r="V149" s="10"/>
      <c r="W149" s="10"/>
      <c r="X149" s="10"/>
      <c r="Y149" s="11"/>
      <c r="Z149" s="11"/>
      <c r="AA149" s="11"/>
      <c r="AB149" s="11"/>
      <c r="AC149" s="12"/>
      <c r="AD149" s="12"/>
    </row>
    <row r="150" spans="3:30">
      <c r="C150" s="157"/>
      <c r="D150" s="57" t="s">
        <v>56</v>
      </c>
      <c r="E150" s="57">
        <f>COUNTIF(E2:E117,"วิศวกรรมศาสตร์")</f>
        <v>4</v>
      </c>
      <c r="O150" s="8"/>
      <c r="P150" s="8"/>
      <c r="Q150" s="8"/>
      <c r="R150" s="9"/>
      <c r="S150" s="9"/>
      <c r="T150" s="10"/>
      <c r="U150" s="10"/>
      <c r="V150" s="10"/>
      <c r="W150" s="10"/>
      <c r="X150" s="10"/>
      <c r="Y150" s="11"/>
      <c r="Z150" s="11"/>
      <c r="AA150" s="11"/>
      <c r="AB150" s="11"/>
      <c r="AC150" s="12"/>
      <c r="AD150" s="12"/>
    </row>
    <row r="151" spans="3:30" ht="37.5">
      <c r="C151" s="156"/>
      <c r="D151" s="57" t="s">
        <v>105</v>
      </c>
      <c r="E151" s="57">
        <f>COUNTIF(E2:E117,"สถาบันเพื่อสร้างความเข้มแข็งให้ชุมชน")</f>
        <v>5</v>
      </c>
      <c r="O151" s="8"/>
      <c r="P151" s="8"/>
      <c r="Q151" s="8"/>
      <c r="R151" s="9"/>
      <c r="S151" s="9"/>
      <c r="T151" s="10"/>
      <c r="U151" s="10"/>
      <c r="V151" s="10"/>
      <c r="W151" s="10"/>
      <c r="X151" s="10"/>
      <c r="Y151" s="11"/>
      <c r="Z151" s="11"/>
      <c r="AA151" s="11"/>
      <c r="AB151" s="11"/>
      <c r="AC151" s="12"/>
      <c r="AD151" s="12"/>
    </row>
    <row r="152" spans="3:30">
      <c r="C152" s="157"/>
      <c r="D152" s="57" t="s">
        <v>55</v>
      </c>
      <c r="E152" s="57">
        <f>COUNTIF(E2:E117,"สถาปัตยกรรมศาสตร์")</f>
        <v>6</v>
      </c>
      <c r="O152" s="8"/>
      <c r="P152" s="8"/>
      <c r="Q152" s="8"/>
      <c r="R152" s="9"/>
      <c r="S152" s="9"/>
      <c r="T152" s="10"/>
      <c r="U152" s="10"/>
      <c r="V152" s="10"/>
      <c r="W152" s="10"/>
      <c r="X152" s="10"/>
      <c r="Y152" s="11"/>
      <c r="Z152" s="11"/>
      <c r="AA152" s="11"/>
      <c r="AB152" s="11"/>
      <c r="AC152" s="12"/>
      <c r="AD152" s="12"/>
    </row>
    <row r="153" spans="3:30">
      <c r="C153" s="157"/>
      <c r="D153" s="57" t="s">
        <v>91</v>
      </c>
      <c r="E153" s="57">
        <f>COUNTIF(E2:E117,"สหเวชศาสตร์")</f>
        <v>6</v>
      </c>
      <c r="O153" s="8"/>
      <c r="P153" s="8"/>
      <c r="Q153" s="8"/>
      <c r="R153" s="9"/>
      <c r="S153" s="9"/>
      <c r="T153" s="10"/>
      <c r="U153" s="10"/>
      <c r="V153" s="10"/>
      <c r="W153" s="10"/>
      <c r="X153" s="10"/>
      <c r="Y153" s="11"/>
      <c r="Z153" s="11"/>
      <c r="AA153" s="11"/>
      <c r="AB153" s="11"/>
      <c r="AC153" s="12"/>
      <c r="AD153" s="12"/>
    </row>
    <row r="154" spans="3:30">
      <c r="C154" s="157"/>
      <c r="D154" s="57" t="s">
        <v>58</v>
      </c>
      <c r="E154" s="57">
        <f>COUNTIF(E2:E117,"ศึกษาศาสตร์")</f>
        <v>9</v>
      </c>
      <c r="O154" s="8"/>
      <c r="P154" s="8"/>
      <c r="Q154" s="8"/>
      <c r="R154" s="9"/>
      <c r="S154" s="9"/>
      <c r="T154" s="10"/>
      <c r="U154" s="10"/>
      <c r="V154" s="10"/>
      <c r="W154" s="10"/>
      <c r="X154" s="10"/>
      <c r="Y154" s="11"/>
      <c r="Z154" s="11"/>
      <c r="AA154" s="11"/>
      <c r="AB154" s="11"/>
      <c r="AC154" s="12"/>
      <c r="AD154" s="12"/>
    </row>
    <row r="155" spans="3:30">
      <c r="D155" s="57" t="s">
        <v>61</v>
      </c>
      <c r="E155" s="57">
        <f>COUNTIF(E2:E117,"สาธารณสุขศาสตร์")</f>
        <v>1</v>
      </c>
      <c r="O155" s="8"/>
      <c r="P155" s="8"/>
      <c r="Q155" s="8"/>
      <c r="R155" s="9"/>
      <c r="S155" s="9"/>
      <c r="T155" s="10"/>
      <c r="U155" s="10"/>
      <c r="V155" s="10"/>
      <c r="W155" s="10"/>
      <c r="X155" s="10"/>
      <c r="Y155" s="11"/>
      <c r="Z155" s="11"/>
      <c r="AA155" s="11"/>
      <c r="AB155" s="11"/>
      <c r="AC155" s="12"/>
      <c r="AD155" s="12"/>
    </row>
    <row r="156" spans="3:30">
      <c r="D156" s="158"/>
      <c r="E156" s="158">
        <f>SUM(E137:E155)</f>
        <v>116</v>
      </c>
      <c r="O156" s="8"/>
      <c r="P156" s="8"/>
      <c r="Q156" s="8"/>
      <c r="R156" s="9"/>
      <c r="S156" s="9"/>
      <c r="T156" s="10"/>
      <c r="U156" s="10"/>
      <c r="V156" s="10"/>
      <c r="W156" s="10"/>
      <c r="X156" s="10"/>
      <c r="Y156" s="11"/>
      <c r="Z156" s="11"/>
      <c r="AA156" s="11"/>
      <c r="AB156" s="11"/>
      <c r="AC156" s="12"/>
      <c r="AD156" s="12"/>
    </row>
    <row r="157" spans="3:30">
      <c r="O157" s="8"/>
      <c r="P157" s="8"/>
      <c r="Q157" s="8"/>
      <c r="R157" s="9"/>
      <c r="S157" s="9"/>
      <c r="T157" s="10"/>
      <c r="U157" s="10"/>
      <c r="V157" s="10"/>
      <c r="W157" s="10"/>
      <c r="X157" s="10"/>
      <c r="Y157" s="11"/>
      <c r="Z157" s="11"/>
      <c r="AA157" s="11"/>
      <c r="AB157" s="11"/>
      <c r="AC157" s="12"/>
      <c r="AD157" s="12"/>
    </row>
    <row r="158" spans="3:30">
      <c r="O158" s="8"/>
      <c r="P158" s="8"/>
      <c r="Q158" s="8"/>
      <c r="R158" s="9"/>
      <c r="S158" s="9"/>
      <c r="T158" s="10"/>
      <c r="U158" s="10"/>
      <c r="V158" s="10"/>
      <c r="W158" s="10"/>
      <c r="X158" s="10"/>
      <c r="Y158" s="11"/>
      <c r="Z158" s="11"/>
      <c r="AA158" s="11"/>
      <c r="AB158" s="11"/>
      <c r="AC158" s="12"/>
      <c r="AD158" s="12"/>
    </row>
    <row r="159" spans="3:30">
      <c r="D159" s="57" t="s">
        <v>71</v>
      </c>
      <c r="E159" s="57" t="s">
        <v>63</v>
      </c>
      <c r="F159" s="57">
        <v>1</v>
      </c>
      <c r="O159" s="8"/>
      <c r="P159" s="8"/>
      <c r="Q159" s="8"/>
      <c r="R159" s="9"/>
      <c r="S159" s="9"/>
      <c r="T159" s="10"/>
      <c r="U159" s="10"/>
      <c r="V159" s="10"/>
      <c r="W159" s="10"/>
      <c r="X159" s="10"/>
      <c r="Y159" s="11"/>
      <c r="Z159" s="11"/>
      <c r="AA159" s="11"/>
      <c r="AB159" s="11"/>
      <c r="AC159" s="12"/>
      <c r="AD159" s="12"/>
    </row>
    <row r="160" spans="3:30">
      <c r="F160" s="7">
        <f>SUBTOTAL(9,F159)</f>
        <v>1</v>
      </c>
      <c r="O160" s="8"/>
      <c r="P160" s="8"/>
      <c r="Q160" s="8"/>
      <c r="R160" s="9"/>
      <c r="S160" s="9"/>
      <c r="T160" s="10"/>
      <c r="U160" s="10"/>
      <c r="V160" s="10"/>
      <c r="W160" s="10"/>
      <c r="X160" s="10"/>
      <c r="Y160" s="11"/>
      <c r="Z160" s="11"/>
      <c r="AA160" s="11"/>
      <c r="AB160" s="11"/>
      <c r="AC160" s="12"/>
      <c r="AD160" s="12"/>
    </row>
    <row r="161" spans="4:30">
      <c r="O161" s="8"/>
      <c r="P161" s="8"/>
      <c r="Q161" s="8"/>
      <c r="R161" s="9"/>
      <c r="S161" s="9"/>
      <c r="T161" s="10"/>
      <c r="U161" s="10"/>
      <c r="V161" s="10"/>
      <c r="W161" s="10"/>
      <c r="X161" s="10"/>
      <c r="Y161" s="11"/>
      <c r="Z161" s="11"/>
      <c r="AA161" s="11"/>
      <c r="AB161" s="11"/>
      <c r="AC161" s="12"/>
      <c r="AD161" s="12"/>
    </row>
    <row r="162" spans="4:30" ht="37.5">
      <c r="D162" s="136" t="s">
        <v>83</v>
      </c>
      <c r="E162" s="57" t="s">
        <v>92</v>
      </c>
      <c r="F162" s="57">
        <v>1</v>
      </c>
      <c r="O162" s="8"/>
      <c r="P162" s="8"/>
      <c r="Q162" s="8"/>
      <c r="R162" s="9"/>
      <c r="S162" s="9"/>
      <c r="T162" s="10"/>
      <c r="U162" s="10"/>
      <c r="V162" s="10"/>
      <c r="W162" s="10"/>
      <c r="X162" s="10"/>
      <c r="Y162" s="11"/>
      <c r="Z162" s="11"/>
      <c r="AA162" s="11"/>
      <c r="AB162" s="11"/>
      <c r="AC162" s="12"/>
      <c r="AD162" s="12"/>
    </row>
    <row r="163" spans="4:30">
      <c r="E163" s="196" t="s">
        <v>106</v>
      </c>
      <c r="F163" s="57">
        <v>1</v>
      </c>
      <c r="O163" s="8"/>
      <c r="P163" s="8"/>
      <c r="Q163" s="8"/>
      <c r="R163" s="9"/>
      <c r="S163" s="9"/>
      <c r="T163" s="10"/>
      <c r="U163" s="10"/>
      <c r="V163" s="10"/>
      <c r="W163" s="10"/>
      <c r="X163" s="10"/>
      <c r="Y163" s="11"/>
      <c r="Z163" s="11"/>
      <c r="AA163" s="11"/>
      <c r="AB163" s="11"/>
      <c r="AC163" s="12"/>
      <c r="AD163" s="12"/>
    </row>
    <row r="164" spans="4:30">
      <c r="E164" s="196" t="s">
        <v>56</v>
      </c>
      <c r="F164" s="57">
        <v>1</v>
      </c>
      <c r="O164" s="8"/>
      <c r="P164" s="8"/>
      <c r="Q164" s="8"/>
      <c r="R164" s="9"/>
      <c r="S164" s="9"/>
      <c r="T164" s="10"/>
      <c r="U164" s="10"/>
      <c r="V164" s="10"/>
      <c r="W164" s="10"/>
      <c r="X164" s="10"/>
      <c r="Y164" s="11"/>
      <c r="Z164" s="11"/>
      <c r="AA164" s="11"/>
      <c r="AB164" s="11"/>
      <c r="AC164" s="12"/>
      <c r="AD164" s="12"/>
    </row>
    <row r="165" spans="4:30">
      <c r="F165" s="57">
        <f>SUBTOTAL(9,F162:F164)</f>
        <v>3</v>
      </c>
      <c r="O165" s="8"/>
      <c r="P165" s="8"/>
      <c r="Q165" s="8"/>
      <c r="R165" s="9"/>
      <c r="S165" s="9"/>
      <c r="T165" s="10"/>
      <c r="U165" s="10"/>
      <c r="V165" s="10"/>
      <c r="W165" s="10"/>
      <c r="X165" s="10"/>
      <c r="Y165" s="11"/>
      <c r="Z165" s="11"/>
      <c r="AA165" s="11"/>
      <c r="AB165" s="11"/>
      <c r="AC165" s="12"/>
      <c r="AD165" s="12"/>
    </row>
    <row r="166" spans="4:30">
      <c r="O166" s="8"/>
      <c r="P166" s="8"/>
      <c r="Q166" s="8"/>
      <c r="R166" s="9"/>
      <c r="S166" s="9"/>
      <c r="T166" s="10"/>
      <c r="U166" s="10"/>
      <c r="V166" s="10"/>
      <c r="W166" s="10"/>
      <c r="X166" s="10"/>
      <c r="Y166" s="11"/>
      <c r="Z166" s="11"/>
      <c r="AA166" s="11"/>
      <c r="AB166" s="11"/>
      <c r="AC166" s="12"/>
      <c r="AD166" s="12"/>
    </row>
    <row r="167" spans="4:30" ht="37.5">
      <c r="D167" s="136" t="s">
        <v>8</v>
      </c>
      <c r="E167" s="57" t="s">
        <v>116</v>
      </c>
      <c r="F167" s="57">
        <v>3</v>
      </c>
      <c r="O167" s="8"/>
      <c r="P167" s="8"/>
      <c r="Q167" s="8"/>
      <c r="R167" s="9"/>
      <c r="S167" s="9"/>
      <c r="T167" s="10"/>
      <c r="U167" s="10"/>
      <c r="V167" s="10"/>
      <c r="W167" s="10"/>
      <c r="X167" s="10"/>
      <c r="Y167" s="11"/>
      <c r="Z167" s="11"/>
      <c r="AA167" s="11"/>
      <c r="AB167" s="11"/>
      <c r="AC167" s="12"/>
      <c r="AD167" s="12"/>
    </row>
    <row r="168" spans="4:30">
      <c r="E168" s="7" t="s">
        <v>92</v>
      </c>
      <c r="F168" s="57">
        <v>2</v>
      </c>
      <c r="O168" s="8"/>
      <c r="P168" s="8"/>
      <c r="Q168" s="8"/>
      <c r="R168" s="9"/>
      <c r="S168" s="9"/>
      <c r="T168" s="10"/>
      <c r="U168" s="10"/>
      <c r="V168" s="10"/>
      <c r="W168" s="10"/>
      <c r="X168" s="10"/>
      <c r="Y168" s="11"/>
      <c r="Z168" s="11"/>
      <c r="AA168" s="11"/>
      <c r="AB168" s="11"/>
      <c r="AC168" s="12"/>
      <c r="AD168" s="12"/>
    </row>
    <row r="169" spans="4:30">
      <c r="E169" s="7" t="s">
        <v>117</v>
      </c>
      <c r="F169" s="57">
        <v>2</v>
      </c>
      <c r="O169" s="8"/>
      <c r="P169" s="8"/>
      <c r="Q169" s="8"/>
      <c r="R169" s="9"/>
      <c r="S169" s="9"/>
      <c r="T169" s="10"/>
      <c r="U169" s="10"/>
      <c r="V169" s="10"/>
      <c r="W169" s="10"/>
      <c r="X169" s="10"/>
      <c r="Y169" s="11"/>
      <c r="Z169" s="11"/>
      <c r="AA169" s="11"/>
      <c r="AB169" s="11"/>
      <c r="AC169" s="12"/>
      <c r="AD169" s="12"/>
    </row>
    <row r="170" spans="4:30">
      <c r="E170" s="7" t="s">
        <v>114</v>
      </c>
      <c r="F170" s="57">
        <v>2</v>
      </c>
      <c r="O170" s="8"/>
      <c r="P170" s="8"/>
      <c r="Q170" s="8"/>
      <c r="R170" s="9"/>
      <c r="S170" s="9"/>
      <c r="T170" s="10"/>
      <c r="U170" s="10"/>
      <c r="V170" s="10"/>
      <c r="W170" s="10"/>
      <c r="X170" s="10"/>
      <c r="Y170" s="11"/>
      <c r="Z170" s="11"/>
      <c r="AA170" s="11"/>
      <c r="AB170" s="11"/>
      <c r="AC170" s="12"/>
      <c r="AD170" s="12"/>
    </row>
    <row r="171" spans="4:30" ht="37.5">
      <c r="E171" s="7" t="s">
        <v>57</v>
      </c>
      <c r="F171" s="57">
        <v>2</v>
      </c>
      <c r="O171" s="8"/>
      <c r="P171" s="8"/>
      <c r="Q171" s="8"/>
      <c r="R171" s="9"/>
      <c r="S171" s="9"/>
      <c r="T171" s="10"/>
      <c r="U171" s="10"/>
      <c r="V171" s="10"/>
      <c r="W171" s="10"/>
      <c r="X171" s="10"/>
      <c r="Y171" s="11"/>
      <c r="Z171" s="11"/>
      <c r="AA171" s="11"/>
      <c r="AB171" s="11"/>
      <c r="AC171" s="12"/>
      <c r="AD171" s="12"/>
    </row>
    <row r="172" spans="4:30">
      <c r="E172" s="7" t="s">
        <v>64</v>
      </c>
      <c r="F172" s="57">
        <v>8</v>
      </c>
      <c r="O172" s="8"/>
      <c r="P172" s="8"/>
      <c r="Q172" s="8"/>
      <c r="R172" s="9"/>
      <c r="S172" s="9"/>
      <c r="T172" s="10"/>
      <c r="U172" s="10"/>
      <c r="V172" s="10"/>
      <c r="W172" s="10"/>
      <c r="X172" s="10"/>
      <c r="Y172" s="11"/>
      <c r="Z172" s="11"/>
      <c r="AA172" s="11"/>
      <c r="AB172" s="11"/>
      <c r="AC172" s="12"/>
      <c r="AD172" s="12"/>
    </row>
    <row r="173" spans="4:30">
      <c r="E173" s="7" t="s">
        <v>111</v>
      </c>
      <c r="F173" s="57">
        <v>1</v>
      </c>
      <c r="O173" s="8"/>
      <c r="P173" s="8"/>
      <c r="Q173" s="8"/>
      <c r="R173" s="9"/>
      <c r="S173" s="9"/>
      <c r="T173" s="10"/>
      <c r="U173" s="10"/>
      <c r="V173" s="10"/>
      <c r="W173" s="10"/>
      <c r="X173" s="10"/>
      <c r="Y173" s="11"/>
      <c r="Z173" s="11"/>
      <c r="AA173" s="11"/>
      <c r="AB173" s="11"/>
      <c r="AC173" s="12"/>
      <c r="AD173" s="12"/>
    </row>
    <row r="174" spans="4:30">
      <c r="E174" s="7" t="s">
        <v>106</v>
      </c>
      <c r="F174" s="57">
        <v>5</v>
      </c>
      <c r="O174" s="8"/>
      <c r="P174" s="8"/>
      <c r="Q174" s="8"/>
      <c r="R174" s="9"/>
      <c r="S174" s="9"/>
      <c r="T174" s="10"/>
      <c r="U174" s="10"/>
      <c r="V174" s="10"/>
      <c r="W174" s="10"/>
      <c r="X174" s="10"/>
      <c r="Y174" s="11"/>
      <c r="Z174" s="11"/>
      <c r="AA174" s="11"/>
      <c r="AB174" s="11"/>
      <c r="AC174" s="12"/>
      <c r="AD174" s="12"/>
    </row>
    <row r="175" spans="4:30">
      <c r="E175" s="7" t="s">
        <v>63</v>
      </c>
      <c r="F175" s="57">
        <v>33</v>
      </c>
      <c r="O175" s="8"/>
      <c r="P175" s="8"/>
      <c r="Q175" s="8"/>
      <c r="R175" s="9"/>
      <c r="S175" s="9"/>
      <c r="T175" s="10"/>
      <c r="U175" s="10"/>
      <c r="V175" s="10"/>
      <c r="W175" s="10"/>
      <c r="X175" s="10"/>
      <c r="Y175" s="11"/>
      <c r="Z175" s="11"/>
      <c r="AA175" s="11"/>
      <c r="AB175" s="11"/>
      <c r="AC175" s="12"/>
      <c r="AD175" s="12"/>
    </row>
    <row r="176" spans="4:30">
      <c r="E176" s="7" t="s">
        <v>56</v>
      </c>
      <c r="F176" s="57">
        <v>1</v>
      </c>
      <c r="O176" s="8"/>
      <c r="P176" s="8"/>
      <c r="Q176" s="8"/>
      <c r="R176" s="9"/>
      <c r="S176" s="9"/>
      <c r="T176" s="10"/>
      <c r="U176" s="10"/>
      <c r="V176" s="10"/>
      <c r="W176" s="10"/>
      <c r="X176" s="10"/>
      <c r="Y176" s="11"/>
      <c r="Z176" s="11"/>
      <c r="AA176" s="11"/>
      <c r="AB176" s="11"/>
      <c r="AC176" s="12"/>
      <c r="AD176" s="12"/>
    </row>
    <row r="177" spans="4:30">
      <c r="E177" s="7" t="s">
        <v>58</v>
      </c>
      <c r="F177" s="57">
        <v>5</v>
      </c>
      <c r="O177" s="8"/>
      <c r="P177" s="8"/>
      <c r="Q177" s="8"/>
      <c r="R177" s="9"/>
      <c r="S177" s="9"/>
      <c r="T177" s="10"/>
      <c r="U177" s="10"/>
      <c r="V177" s="10"/>
      <c r="W177" s="10"/>
      <c r="X177" s="10"/>
      <c r="Y177" s="11"/>
      <c r="Z177" s="11"/>
      <c r="AA177" s="11"/>
      <c r="AB177" s="11"/>
      <c r="AC177" s="12"/>
      <c r="AD177" s="12"/>
    </row>
    <row r="178" spans="4:30">
      <c r="E178" s="7" t="s">
        <v>105</v>
      </c>
      <c r="F178" s="57">
        <v>1</v>
      </c>
      <c r="O178" s="8"/>
      <c r="P178" s="8"/>
      <c r="Q178" s="8"/>
      <c r="R178" s="9"/>
      <c r="S178" s="9"/>
      <c r="T178" s="10"/>
      <c r="U178" s="10"/>
      <c r="V178" s="10"/>
      <c r="W178" s="10"/>
      <c r="X178" s="10"/>
      <c r="Y178" s="11"/>
      <c r="Z178" s="11"/>
      <c r="AA178" s="11"/>
      <c r="AB178" s="11"/>
      <c r="AC178" s="12"/>
      <c r="AD178" s="12"/>
    </row>
    <row r="179" spans="4:30">
      <c r="E179" s="7" t="s">
        <v>55</v>
      </c>
      <c r="F179" s="57">
        <v>2</v>
      </c>
      <c r="O179" s="8"/>
      <c r="P179" s="8"/>
      <c r="Q179" s="8"/>
      <c r="R179" s="9"/>
      <c r="S179" s="9"/>
      <c r="T179" s="10"/>
      <c r="U179" s="10"/>
      <c r="V179" s="10"/>
      <c r="W179" s="10"/>
      <c r="X179" s="10"/>
      <c r="Y179" s="11"/>
      <c r="Z179" s="11"/>
      <c r="AA179" s="11"/>
      <c r="AB179" s="11"/>
      <c r="AC179" s="12"/>
      <c r="AD179" s="12"/>
    </row>
    <row r="180" spans="4:30">
      <c r="E180" s="7" t="s">
        <v>65</v>
      </c>
      <c r="F180" s="57">
        <v>11</v>
      </c>
      <c r="O180" s="8"/>
      <c r="P180" s="8"/>
      <c r="Q180" s="8"/>
      <c r="R180" s="9"/>
      <c r="S180" s="9"/>
      <c r="T180" s="10"/>
      <c r="U180" s="10"/>
      <c r="V180" s="10"/>
      <c r="W180" s="10"/>
      <c r="X180" s="10"/>
      <c r="Y180" s="11"/>
      <c r="Z180" s="11"/>
      <c r="AA180" s="11"/>
      <c r="AB180" s="11"/>
      <c r="AC180" s="12"/>
      <c r="AD180" s="12"/>
    </row>
    <row r="181" spans="4:30">
      <c r="F181" s="57">
        <f>SUBTOTAL(9,F167:F180)</f>
        <v>78</v>
      </c>
      <c r="O181" s="8"/>
      <c r="P181" s="8"/>
      <c r="Q181" s="8"/>
      <c r="R181" s="9"/>
      <c r="S181" s="9"/>
      <c r="T181" s="10"/>
      <c r="U181" s="10"/>
      <c r="V181" s="10"/>
      <c r="W181" s="10"/>
      <c r="X181" s="10"/>
      <c r="Y181" s="11"/>
      <c r="Z181" s="11"/>
      <c r="AA181" s="11"/>
      <c r="AB181" s="11"/>
      <c r="AC181" s="12"/>
      <c r="AD181" s="12"/>
    </row>
    <row r="182" spans="4:30">
      <c r="O182" s="8"/>
      <c r="P182" s="8"/>
      <c r="Q182" s="8"/>
      <c r="R182" s="9"/>
      <c r="S182" s="9"/>
      <c r="T182" s="10"/>
      <c r="U182" s="10"/>
      <c r="V182" s="10"/>
      <c r="W182" s="10"/>
      <c r="X182" s="10"/>
      <c r="Y182" s="11"/>
      <c r="Z182" s="11"/>
      <c r="AA182" s="11"/>
      <c r="AB182" s="11"/>
      <c r="AC182" s="12"/>
      <c r="AD182" s="12"/>
    </row>
    <row r="183" spans="4:30" ht="37.5">
      <c r="D183" s="57" t="s">
        <v>54</v>
      </c>
      <c r="E183" s="57" t="s">
        <v>116</v>
      </c>
      <c r="F183" s="57">
        <v>1</v>
      </c>
      <c r="O183" s="8"/>
      <c r="P183" s="8"/>
      <c r="Q183" s="8"/>
      <c r="R183" s="9"/>
      <c r="S183" s="9"/>
      <c r="T183" s="10"/>
      <c r="U183" s="10"/>
      <c r="V183" s="10"/>
      <c r="W183" s="10"/>
      <c r="X183" s="10"/>
      <c r="Y183" s="11"/>
      <c r="Z183" s="11"/>
      <c r="AA183" s="11"/>
      <c r="AB183" s="11"/>
      <c r="AC183" s="12"/>
      <c r="AD183" s="12"/>
    </row>
    <row r="184" spans="4:30" ht="37.5">
      <c r="E184" s="7" t="s">
        <v>57</v>
      </c>
      <c r="F184" s="57">
        <v>4</v>
      </c>
      <c r="O184" s="8"/>
      <c r="P184" s="8"/>
      <c r="Q184" s="8"/>
      <c r="R184" s="9"/>
      <c r="S184" s="9"/>
      <c r="T184" s="10"/>
      <c r="U184" s="10"/>
      <c r="V184" s="10"/>
      <c r="W184" s="10"/>
      <c r="X184" s="10"/>
      <c r="Y184" s="11"/>
      <c r="Z184" s="11"/>
      <c r="AA184" s="11"/>
      <c r="AB184" s="11"/>
      <c r="AC184" s="12"/>
      <c r="AD184" s="12"/>
    </row>
    <row r="185" spans="4:30">
      <c r="E185" s="7" t="s">
        <v>106</v>
      </c>
      <c r="F185" s="57">
        <v>1</v>
      </c>
      <c r="O185" s="8"/>
      <c r="P185" s="8"/>
      <c r="Q185" s="8"/>
      <c r="R185" s="9"/>
      <c r="S185" s="9"/>
      <c r="T185" s="10"/>
      <c r="U185" s="10"/>
      <c r="V185" s="10"/>
      <c r="W185" s="10"/>
      <c r="X185" s="10"/>
      <c r="Y185" s="11"/>
      <c r="Z185" s="11"/>
      <c r="AA185" s="11"/>
      <c r="AB185" s="11"/>
      <c r="AC185" s="12"/>
      <c r="AD185" s="12"/>
    </row>
    <row r="186" spans="4:30">
      <c r="E186" s="7" t="s">
        <v>93</v>
      </c>
      <c r="F186" s="57">
        <v>1</v>
      </c>
      <c r="O186" s="8"/>
      <c r="P186" s="8"/>
      <c r="Q186" s="8"/>
      <c r="R186" s="9"/>
      <c r="S186" s="9"/>
      <c r="T186" s="10"/>
      <c r="U186" s="10"/>
      <c r="V186" s="10"/>
      <c r="W186" s="10"/>
      <c r="X186" s="10"/>
      <c r="Y186" s="11"/>
      <c r="Z186" s="11"/>
      <c r="AA186" s="11"/>
      <c r="AB186" s="11"/>
      <c r="AC186" s="12"/>
      <c r="AD186" s="12"/>
    </row>
    <row r="187" spans="4:30">
      <c r="E187" s="7" t="s">
        <v>63</v>
      </c>
      <c r="F187" s="57">
        <v>7</v>
      </c>
      <c r="O187" s="8"/>
      <c r="P187" s="8"/>
      <c r="Q187" s="8"/>
      <c r="R187" s="9"/>
      <c r="S187" s="9"/>
      <c r="T187" s="10"/>
      <c r="U187" s="10"/>
      <c r="V187" s="10"/>
      <c r="W187" s="10"/>
      <c r="X187" s="10"/>
      <c r="Y187" s="11"/>
      <c r="Z187" s="11"/>
      <c r="AA187" s="11"/>
      <c r="AB187" s="11"/>
      <c r="AC187" s="12"/>
      <c r="AD187" s="12"/>
    </row>
    <row r="188" spans="4:30">
      <c r="E188" s="7" t="s">
        <v>56</v>
      </c>
      <c r="F188" s="57">
        <v>2</v>
      </c>
      <c r="O188" s="8"/>
      <c r="P188" s="8"/>
      <c r="Q188" s="8"/>
      <c r="R188" s="9"/>
      <c r="S188" s="9"/>
      <c r="T188" s="10"/>
      <c r="U188" s="10"/>
      <c r="V188" s="10"/>
      <c r="W188" s="10"/>
      <c r="X188" s="10"/>
      <c r="Y188" s="11"/>
      <c r="Z188" s="11"/>
      <c r="AA188" s="11"/>
      <c r="AB188" s="11"/>
      <c r="AC188" s="12"/>
      <c r="AD188" s="12"/>
    </row>
    <row r="189" spans="4:30">
      <c r="E189" s="7" t="s">
        <v>58</v>
      </c>
      <c r="F189" s="57">
        <v>4</v>
      </c>
      <c r="O189" s="8"/>
      <c r="P189" s="8"/>
      <c r="Q189" s="8"/>
      <c r="R189" s="9"/>
      <c r="S189" s="9"/>
      <c r="T189" s="10"/>
      <c r="U189" s="10"/>
      <c r="V189" s="10"/>
      <c r="W189" s="10"/>
      <c r="X189" s="10"/>
      <c r="Y189" s="11"/>
      <c r="Z189" s="11"/>
      <c r="AA189" s="11"/>
      <c r="AB189" s="11"/>
      <c r="AC189" s="12"/>
      <c r="AD189" s="12"/>
    </row>
    <row r="190" spans="4:30">
      <c r="E190" s="7" t="s">
        <v>105</v>
      </c>
      <c r="F190" s="57">
        <v>4</v>
      </c>
      <c r="O190" s="8"/>
      <c r="P190" s="8"/>
      <c r="Q190" s="8"/>
      <c r="R190" s="9"/>
      <c r="S190" s="9"/>
      <c r="T190" s="10"/>
      <c r="U190" s="10"/>
      <c r="V190" s="10"/>
      <c r="W190" s="10"/>
      <c r="X190" s="10"/>
      <c r="Y190" s="11"/>
      <c r="Z190" s="11"/>
      <c r="AA190" s="11"/>
      <c r="AB190" s="11"/>
      <c r="AC190" s="12"/>
      <c r="AD190" s="12"/>
    </row>
    <row r="191" spans="4:30">
      <c r="E191" s="7" t="s">
        <v>55</v>
      </c>
      <c r="F191" s="57">
        <v>4</v>
      </c>
      <c r="O191" s="8"/>
      <c r="P191" s="8"/>
      <c r="Q191" s="8"/>
      <c r="R191" s="9"/>
      <c r="S191" s="9"/>
      <c r="T191" s="10"/>
      <c r="U191" s="10"/>
      <c r="V191" s="10"/>
      <c r="W191" s="10"/>
      <c r="X191" s="10"/>
      <c r="Y191" s="11"/>
      <c r="Z191" s="11"/>
      <c r="AA191" s="11"/>
      <c r="AB191" s="11"/>
      <c r="AC191" s="12"/>
      <c r="AD191" s="12"/>
    </row>
    <row r="192" spans="4:30">
      <c r="E192" s="7" t="s">
        <v>91</v>
      </c>
      <c r="F192" s="57">
        <v>1</v>
      </c>
      <c r="O192" s="8"/>
      <c r="P192" s="8"/>
      <c r="Q192" s="8"/>
      <c r="R192" s="9"/>
      <c r="S192" s="9"/>
      <c r="T192" s="10"/>
      <c r="U192" s="10"/>
      <c r="V192" s="10"/>
      <c r="W192" s="10"/>
      <c r="X192" s="10"/>
      <c r="Y192" s="11"/>
      <c r="Z192" s="11"/>
      <c r="AA192" s="11"/>
      <c r="AB192" s="11"/>
      <c r="AC192" s="12"/>
      <c r="AD192" s="12"/>
    </row>
    <row r="193" spans="5:30">
      <c r="E193" s="7" t="s">
        <v>61</v>
      </c>
      <c r="F193" s="57">
        <v>1</v>
      </c>
      <c r="O193" s="8"/>
      <c r="P193" s="8"/>
      <c r="Q193" s="8"/>
      <c r="R193" s="9"/>
      <c r="S193" s="9"/>
      <c r="T193" s="10"/>
      <c r="U193" s="10"/>
      <c r="V193" s="10"/>
      <c r="W193" s="10"/>
      <c r="X193" s="10"/>
      <c r="Y193" s="11"/>
      <c r="Z193" s="11"/>
      <c r="AA193" s="11"/>
      <c r="AB193" s="11"/>
      <c r="AC193" s="12"/>
      <c r="AD193" s="12"/>
    </row>
    <row r="194" spans="5:30">
      <c r="E194" s="7" t="s">
        <v>65</v>
      </c>
      <c r="F194" s="57">
        <v>4</v>
      </c>
      <c r="O194" s="8"/>
      <c r="P194" s="8"/>
      <c r="Q194" s="8"/>
      <c r="R194" s="9"/>
      <c r="S194" s="9"/>
      <c r="T194" s="10"/>
      <c r="U194" s="10"/>
      <c r="V194" s="10"/>
      <c r="W194" s="10"/>
      <c r="X194" s="10"/>
      <c r="Y194" s="11"/>
      <c r="Z194" s="11"/>
      <c r="AA194" s="11"/>
      <c r="AB194" s="11"/>
      <c r="AC194" s="12"/>
      <c r="AD194" s="12"/>
    </row>
    <row r="195" spans="5:30">
      <c r="F195" s="57">
        <f>SUBTOTAL(9,F183:F194)</f>
        <v>34</v>
      </c>
      <c r="O195" s="8"/>
      <c r="P195" s="8"/>
      <c r="Q195" s="8"/>
      <c r="R195" s="9"/>
      <c r="S195" s="9"/>
      <c r="T195" s="10"/>
      <c r="U195" s="10"/>
      <c r="V195" s="10"/>
      <c r="W195" s="10"/>
      <c r="X195" s="10"/>
      <c r="Y195" s="11"/>
      <c r="Z195" s="11"/>
      <c r="AA195" s="11"/>
      <c r="AB195" s="11"/>
      <c r="AC195" s="12"/>
      <c r="AD195" s="12"/>
    </row>
    <row r="196" spans="5:30">
      <c r="O196" s="8"/>
      <c r="P196" s="8"/>
      <c r="Q196" s="8"/>
      <c r="R196" s="9"/>
      <c r="S196" s="9"/>
      <c r="T196" s="10"/>
      <c r="U196" s="10"/>
      <c r="V196" s="10"/>
      <c r="W196" s="10"/>
      <c r="X196" s="10"/>
      <c r="Y196" s="11"/>
      <c r="Z196" s="11"/>
      <c r="AA196" s="11"/>
      <c r="AB196" s="11"/>
      <c r="AC196" s="12"/>
      <c r="AD196" s="12"/>
    </row>
    <row r="197" spans="5:30">
      <c r="O197" s="8"/>
      <c r="P197" s="8"/>
      <c r="Q197" s="8"/>
      <c r="R197" s="9"/>
      <c r="S197" s="9"/>
      <c r="T197" s="10"/>
      <c r="U197" s="10"/>
      <c r="V197" s="10"/>
      <c r="W197" s="10"/>
      <c r="X197" s="10"/>
      <c r="Y197" s="11"/>
      <c r="Z197" s="11"/>
      <c r="AA197" s="11"/>
      <c r="AB197" s="11"/>
      <c r="AC197" s="12"/>
      <c r="AD197" s="12"/>
    </row>
    <row r="198" spans="5:30">
      <c r="O198" s="8"/>
      <c r="P198" s="8"/>
      <c r="Q198" s="8"/>
      <c r="R198" s="9"/>
      <c r="S198" s="9"/>
      <c r="T198" s="10"/>
      <c r="U198" s="10"/>
      <c r="V198" s="10"/>
      <c r="W198" s="10"/>
      <c r="X198" s="10"/>
      <c r="Y198" s="11"/>
      <c r="Z198" s="11"/>
      <c r="AA198" s="11"/>
      <c r="AB198" s="11"/>
      <c r="AC198" s="12"/>
      <c r="AD198" s="12"/>
    </row>
    <row r="199" spans="5:30">
      <c r="O199" s="8"/>
      <c r="P199" s="8"/>
      <c r="Q199" s="8"/>
      <c r="R199" s="9"/>
      <c r="S199" s="9"/>
      <c r="T199" s="10"/>
      <c r="U199" s="10"/>
      <c r="V199" s="10"/>
      <c r="W199" s="10"/>
      <c r="X199" s="10"/>
      <c r="Y199" s="11"/>
      <c r="Z199" s="11"/>
      <c r="AA199" s="11"/>
      <c r="AB199" s="11"/>
      <c r="AC199" s="12"/>
      <c r="AD199" s="12"/>
    </row>
    <row r="200" spans="5:30">
      <c r="O200" s="8"/>
      <c r="P200" s="8"/>
      <c r="Q200" s="8"/>
      <c r="R200" s="9"/>
      <c r="S200" s="9"/>
      <c r="T200" s="10"/>
      <c r="U200" s="10"/>
      <c r="V200" s="10"/>
      <c r="W200" s="10"/>
      <c r="X200" s="10"/>
      <c r="Y200" s="11"/>
      <c r="Z200" s="11"/>
      <c r="AA200" s="11"/>
      <c r="AB200" s="11"/>
      <c r="AC200" s="12"/>
      <c r="AD200" s="12"/>
    </row>
    <row r="201" spans="5:30">
      <c r="O201" s="8"/>
      <c r="P201" s="8"/>
      <c r="Q201" s="8"/>
      <c r="R201" s="9"/>
      <c r="S201" s="9"/>
      <c r="T201" s="10"/>
      <c r="U201" s="10"/>
      <c r="V201" s="10"/>
      <c r="W201" s="10"/>
      <c r="X201" s="10"/>
      <c r="Y201" s="11"/>
      <c r="Z201" s="11"/>
      <c r="AA201" s="11"/>
      <c r="AB201" s="11"/>
      <c r="AC201" s="12"/>
      <c r="AD201" s="12"/>
    </row>
    <row r="202" spans="5:30">
      <c r="O202" s="8"/>
      <c r="P202" s="8"/>
      <c r="Q202" s="8"/>
      <c r="R202" s="9"/>
      <c r="S202" s="9"/>
      <c r="T202" s="10"/>
      <c r="U202" s="10"/>
      <c r="V202" s="10"/>
      <c r="W202" s="10"/>
      <c r="X202" s="10"/>
      <c r="Y202" s="11"/>
      <c r="Z202" s="11"/>
      <c r="AA202" s="11"/>
      <c r="AB202" s="11"/>
      <c r="AC202" s="12"/>
      <c r="AD202" s="12"/>
    </row>
    <row r="203" spans="5:30">
      <c r="O203" s="8"/>
      <c r="P203" s="8"/>
      <c r="Q203" s="8"/>
      <c r="R203" s="9"/>
      <c r="S203" s="9"/>
      <c r="T203" s="10"/>
      <c r="U203" s="10"/>
      <c r="V203" s="10"/>
      <c r="W203" s="10"/>
      <c r="X203" s="10"/>
      <c r="Y203" s="11"/>
      <c r="Z203" s="11"/>
      <c r="AA203" s="11"/>
      <c r="AB203" s="11"/>
      <c r="AC203" s="12"/>
      <c r="AD203" s="12"/>
    </row>
    <row r="204" spans="5:30">
      <c r="O204" s="8"/>
      <c r="P204" s="8"/>
      <c r="Q204" s="8"/>
      <c r="R204" s="9"/>
      <c r="S204" s="9"/>
      <c r="T204" s="10"/>
      <c r="U204" s="10"/>
      <c r="V204" s="10"/>
      <c r="W204" s="10"/>
      <c r="X204" s="10"/>
      <c r="Y204" s="11"/>
      <c r="Z204" s="11"/>
      <c r="AA204" s="11"/>
      <c r="AB204" s="11"/>
      <c r="AC204" s="12"/>
      <c r="AD204" s="12"/>
    </row>
    <row r="205" spans="5:30">
      <c r="O205" s="8"/>
      <c r="P205" s="8"/>
      <c r="Q205" s="8"/>
      <c r="R205" s="9"/>
      <c r="S205" s="9"/>
      <c r="T205" s="10"/>
      <c r="U205" s="10"/>
      <c r="V205" s="10"/>
      <c r="W205" s="10"/>
      <c r="X205" s="10"/>
      <c r="Y205" s="11"/>
      <c r="Z205" s="11"/>
      <c r="AA205" s="11"/>
      <c r="AB205" s="11"/>
      <c r="AC205" s="12"/>
      <c r="AD205" s="12"/>
    </row>
    <row r="206" spans="5:30">
      <c r="O206" s="8"/>
      <c r="P206" s="8"/>
      <c r="Q206" s="8"/>
      <c r="R206" s="9"/>
      <c r="S206" s="9"/>
      <c r="T206" s="10"/>
      <c r="U206" s="10"/>
      <c r="V206" s="10"/>
      <c r="W206" s="10"/>
      <c r="X206" s="10"/>
      <c r="Y206" s="11"/>
      <c r="Z206" s="11"/>
      <c r="AA206" s="11"/>
      <c r="AB206" s="11"/>
      <c r="AC206" s="12"/>
      <c r="AD206" s="12"/>
    </row>
    <row r="207" spans="5:30">
      <c r="O207" s="8"/>
      <c r="P207" s="8"/>
      <c r="Q207" s="8"/>
      <c r="R207" s="9"/>
      <c r="S207" s="9"/>
      <c r="T207" s="10"/>
      <c r="U207" s="10"/>
      <c r="V207" s="10"/>
      <c r="W207" s="10"/>
      <c r="X207" s="10"/>
      <c r="Y207" s="11"/>
      <c r="Z207" s="11"/>
      <c r="AA207" s="11"/>
      <c r="AB207" s="11"/>
      <c r="AC207" s="12"/>
      <c r="AD207" s="12"/>
    </row>
    <row r="208" spans="5:30">
      <c r="O208" s="8"/>
      <c r="P208" s="8"/>
      <c r="Q208" s="8"/>
      <c r="R208" s="9"/>
      <c r="S208" s="9"/>
      <c r="T208" s="10"/>
      <c r="U208" s="10"/>
      <c r="V208" s="10"/>
      <c r="W208" s="10"/>
      <c r="X208" s="10"/>
      <c r="Y208" s="11"/>
      <c r="Z208" s="11"/>
      <c r="AA208" s="11"/>
      <c r="AB208" s="11"/>
      <c r="AC208" s="12"/>
      <c r="AD208" s="12"/>
    </row>
    <row r="209" spans="15:30">
      <c r="O209" s="8"/>
      <c r="P209" s="8"/>
      <c r="Q209" s="8"/>
      <c r="R209" s="9"/>
      <c r="S209" s="9"/>
      <c r="T209" s="10"/>
      <c r="U209" s="10"/>
      <c r="V209" s="10"/>
      <c r="W209" s="10"/>
      <c r="X209" s="10"/>
      <c r="Y209" s="11"/>
      <c r="Z209" s="11"/>
      <c r="AA209" s="11"/>
      <c r="AB209" s="11"/>
      <c r="AC209" s="12"/>
      <c r="AD209" s="12"/>
    </row>
    <row r="210" spans="15:30">
      <c r="O210" s="8"/>
      <c r="P210" s="8"/>
      <c r="Q210" s="8"/>
      <c r="R210" s="9"/>
      <c r="S210" s="9"/>
      <c r="T210" s="10"/>
      <c r="U210" s="10"/>
      <c r="V210" s="10"/>
      <c r="W210" s="10"/>
      <c r="X210" s="10"/>
      <c r="Y210" s="11"/>
      <c r="Z210" s="11"/>
      <c r="AA210" s="11"/>
      <c r="AB210" s="11"/>
      <c r="AC210" s="12"/>
      <c r="AD210" s="12"/>
    </row>
    <row r="211" spans="15:30">
      <c r="O211" s="8"/>
      <c r="P211" s="8"/>
      <c r="Q211" s="8"/>
      <c r="R211" s="9"/>
      <c r="S211" s="9"/>
      <c r="T211" s="10"/>
      <c r="U211" s="10"/>
      <c r="V211" s="10"/>
      <c r="W211" s="10"/>
      <c r="X211" s="10"/>
      <c r="Y211" s="11"/>
      <c r="Z211" s="11"/>
      <c r="AA211" s="11"/>
      <c r="AB211" s="11"/>
      <c r="AC211" s="12"/>
      <c r="AD211" s="12"/>
    </row>
    <row r="212" spans="15:30">
      <c r="O212" s="8"/>
      <c r="P212" s="8"/>
      <c r="Q212" s="8"/>
      <c r="R212" s="9"/>
      <c r="S212" s="9"/>
      <c r="T212" s="10"/>
      <c r="U212" s="10"/>
      <c r="V212" s="10"/>
      <c r="W212" s="10"/>
      <c r="X212" s="10"/>
      <c r="Y212" s="11"/>
      <c r="Z212" s="11"/>
      <c r="AA212" s="11"/>
      <c r="AB212" s="11"/>
      <c r="AC212" s="12"/>
      <c r="AD212" s="12"/>
    </row>
    <row r="213" spans="15:30">
      <c r="O213" s="8"/>
      <c r="P213" s="8"/>
      <c r="Q213" s="8"/>
      <c r="R213" s="9"/>
      <c r="S213" s="9"/>
      <c r="T213" s="10"/>
      <c r="U213" s="10"/>
      <c r="V213" s="10"/>
      <c r="W213" s="10"/>
      <c r="X213" s="10"/>
      <c r="Y213" s="11"/>
      <c r="Z213" s="11"/>
      <c r="AA213" s="11"/>
      <c r="AB213" s="11"/>
      <c r="AC213" s="12"/>
      <c r="AD213" s="12"/>
    </row>
    <row r="214" spans="15:30">
      <c r="O214" s="8"/>
      <c r="P214" s="8"/>
      <c r="Q214" s="8"/>
      <c r="R214" s="9"/>
      <c r="S214" s="9"/>
      <c r="T214" s="10"/>
      <c r="U214" s="10"/>
      <c r="V214" s="10"/>
      <c r="W214" s="10"/>
      <c r="X214" s="10"/>
      <c r="Y214" s="11"/>
      <c r="Z214" s="11"/>
      <c r="AA214" s="11"/>
      <c r="AB214" s="11"/>
      <c r="AC214" s="12"/>
      <c r="AD214" s="12"/>
    </row>
    <row r="215" spans="15:30">
      <c r="O215" s="8"/>
      <c r="P215" s="8"/>
      <c r="Q215" s="8"/>
      <c r="R215" s="9"/>
      <c r="S215" s="9"/>
      <c r="T215" s="10"/>
      <c r="U215" s="10"/>
      <c r="V215" s="10"/>
      <c r="W215" s="10"/>
      <c r="X215" s="10"/>
      <c r="Y215" s="11"/>
      <c r="Z215" s="11"/>
      <c r="AA215" s="11"/>
      <c r="AB215" s="11"/>
      <c r="AC215" s="12"/>
      <c r="AD215" s="12"/>
    </row>
    <row r="216" spans="15:30">
      <c r="O216" s="8"/>
      <c r="P216" s="8"/>
      <c r="Q216" s="8"/>
      <c r="R216" s="9"/>
      <c r="S216" s="9"/>
      <c r="T216" s="10"/>
      <c r="U216" s="10"/>
      <c r="V216" s="10"/>
      <c r="W216" s="10"/>
      <c r="X216" s="10"/>
      <c r="Y216" s="11"/>
      <c r="Z216" s="11"/>
      <c r="AA216" s="11"/>
      <c r="AB216" s="11"/>
      <c r="AC216" s="12"/>
      <c r="AD216" s="12"/>
    </row>
    <row r="217" spans="15:30">
      <c r="O217" s="8"/>
      <c r="P217" s="8"/>
      <c r="Q217" s="8"/>
      <c r="R217" s="9"/>
      <c r="S217" s="9"/>
      <c r="T217" s="10"/>
      <c r="U217" s="10"/>
      <c r="V217" s="10"/>
      <c r="W217" s="10"/>
      <c r="X217" s="10"/>
      <c r="Y217" s="11"/>
      <c r="Z217" s="11"/>
      <c r="AA217" s="11"/>
      <c r="AB217" s="11"/>
      <c r="AC217" s="12"/>
      <c r="AD217" s="12"/>
    </row>
    <row r="218" spans="15:30">
      <c r="O218" s="8"/>
      <c r="P218" s="8"/>
      <c r="Q218" s="8"/>
      <c r="R218" s="9"/>
      <c r="S218" s="9"/>
      <c r="T218" s="10"/>
      <c r="U218" s="10"/>
      <c r="V218" s="10"/>
      <c r="W218" s="10"/>
      <c r="X218" s="10"/>
      <c r="Y218" s="11"/>
      <c r="Z218" s="11"/>
      <c r="AA218" s="11"/>
      <c r="AB218" s="11"/>
      <c r="AC218" s="12"/>
      <c r="AD218" s="12"/>
    </row>
    <row r="219" spans="15:30">
      <c r="O219" s="8"/>
      <c r="P219" s="8"/>
      <c r="Q219" s="8"/>
      <c r="R219" s="9"/>
      <c r="S219" s="9"/>
      <c r="T219" s="10"/>
      <c r="U219" s="10"/>
      <c r="V219" s="10"/>
      <c r="W219" s="10"/>
      <c r="X219" s="10"/>
      <c r="Y219" s="11"/>
      <c r="Z219" s="11"/>
      <c r="AA219" s="11"/>
      <c r="AB219" s="11"/>
      <c r="AC219" s="12"/>
      <c r="AD219" s="12"/>
    </row>
    <row r="220" spans="15:30">
      <c r="O220" s="8"/>
      <c r="P220" s="8"/>
      <c r="Q220" s="8"/>
      <c r="R220" s="9"/>
      <c r="S220" s="9"/>
      <c r="T220" s="10"/>
      <c r="U220" s="10"/>
      <c r="V220" s="10"/>
      <c r="W220" s="10"/>
      <c r="X220" s="10"/>
      <c r="Y220" s="11"/>
      <c r="Z220" s="11"/>
      <c r="AA220" s="11"/>
      <c r="AB220" s="11"/>
      <c r="AC220" s="12"/>
      <c r="AD220" s="12"/>
    </row>
    <row r="221" spans="15:30">
      <c r="O221" s="8"/>
      <c r="P221" s="8"/>
      <c r="Q221" s="8"/>
      <c r="R221" s="9"/>
      <c r="S221" s="9"/>
      <c r="T221" s="10"/>
      <c r="U221" s="10"/>
      <c r="V221" s="10"/>
      <c r="W221" s="10"/>
      <c r="X221" s="10"/>
      <c r="Y221" s="11"/>
      <c r="Z221" s="11"/>
      <c r="AA221" s="11"/>
      <c r="AB221" s="11"/>
      <c r="AC221" s="12"/>
      <c r="AD221" s="12"/>
    </row>
    <row r="222" spans="15:30">
      <c r="O222" s="8"/>
      <c r="P222" s="8"/>
      <c r="Q222" s="8"/>
      <c r="R222" s="9"/>
      <c r="S222" s="9"/>
      <c r="T222" s="10"/>
      <c r="U222" s="10"/>
      <c r="V222" s="10"/>
      <c r="W222" s="10"/>
      <c r="X222" s="10"/>
      <c r="Y222" s="11"/>
      <c r="Z222" s="11"/>
      <c r="AA222" s="11"/>
      <c r="AB222" s="11"/>
      <c r="AC222" s="12"/>
      <c r="AD222" s="12"/>
    </row>
    <row r="223" spans="15:30">
      <c r="O223" s="8"/>
      <c r="P223" s="8"/>
      <c r="Q223" s="8"/>
      <c r="R223" s="9"/>
      <c r="S223" s="9"/>
      <c r="T223" s="10"/>
      <c r="U223" s="10"/>
      <c r="V223" s="10"/>
      <c r="W223" s="10"/>
      <c r="X223" s="10"/>
      <c r="Y223" s="11"/>
      <c r="Z223" s="11"/>
      <c r="AA223" s="11"/>
      <c r="AB223" s="11"/>
      <c r="AC223" s="12"/>
      <c r="AD223" s="12"/>
    </row>
    <row r="224" spans="15:30">
      <c r="O224" s="8"/>
      <c r="P224" s="8"/>
      <c r="Q224" s="8"/>
      <c r="R224" s="9"/>
      <c r="S224" s="9"/>
      <c r="T224" s="10"/>
      <c r="U224" s="10"/>
      <c r="V224" s="10"/>
      <c r="W224" s="10"/>
      <c r="X224" s="10"/>
      <c r="Y224" s="11"/>
      <c r="Z224" s="11"/>
      <c r="AA224" s="11"/>
      <c r="AB224" s="11"/>
      <c r="AC224" s="12"/>
      <c r="AD224" s="12"/>
    </row>
    <row r="225" spans="15:30">
      <c r="O225" s="8"/>
      <c r="P225" s="8"/>
      <c r="Q225" s="8"/>
      <c r="R225" s="9"/>
      <c r="S225" s="9"/>
      <c r="T225" s="10"/>
      <c r="U225" s="10"/>
      <c r="V225" s="10"/>
      <c r="W225" s="10"/>
      <c r="X225" s="10"/>
      <c r="Y225" s="11"/>
      <c r="Z225" s="11"/>
      <c r="AA225" s="11"/>
      <c r="AB225" s="11"/>
      <c r="AC225" s="12"/>
      <c r="AD225" s="12"/>
    </row>
    <row r="226" spans="15:30">
      <c r="O226" s="8"/>
      <c r="P226" s="8"/>
      <c r="Q226" s="8"/>
      <c r="R226" s="9"/>
      <c r="S226" s="9"/>
      <c r="T226" s="10"/>
      <c r="U226" s="10"/>
      <c r="V226" s="10"/>
      <c r="W226" s="10"/>
      <c r="X226" s="10"/>
      <c r="Y226" s="11"/>
      <c r="Z226" s="11"/>
      <c r="AA226" s="11"/>
      <c r="AB226" s="11"/>
      <c r="AC226" s="12"/>
      <c r="AD226" s="12"/>
    </row>
    <row r="227" spans="15:30">
      <c r="O227" s="8"/>
      <c r="P227" s="8"/>
      <c r="Q227" s="8"/>
      <c r="R227" s="9"/>
      <c r="S227" s="9"/>
      <c r="T227" s="10"/>
      <c r="U227" s="10"/>
      <c r="V227" s="10"/>
      <c r="W227" s="10"/>
      <c r="X227" s="10"/>
      <c r="Y227" s="11"/>
      <c r="Z227" s="11"/>
      <c r="AA227" s="11"/>
      <c r="AB227" s="11"/>
      <c r="AC227" s="12"/>
      <c r="AD227" s="12"/>
    </row>
    <row r="228" spans="15:30">
      <c r="O228" s="8"/>
      <c r="P228" s="8"/>
      <c r="Q228" s="8"/>
      <c r="R228" s="9"/>
      <c r="S228" s="9"/>
      <c r="T228" s="10"/>
      <c r="U228" s="10"/>
      <c r="V228" s="10"/>
      <c r="W228" s="10"/>
      <c r="X228" s="10"/>
      <c r="Y228" s="11"/>
      <c r="Z228" s="11"/>
      <c r="AA228" s="11"/>
      <c r="AB228" s="11"/>
      <c r="AC228" s="12"/>
      <c r="AD228" s="12"/>
    </row>
    <row r="229" spans="15:30">
      <c r="O229" s="8"/>
      <c r="P229" s="8"/>
      <c r="Q229" s="8"/>
      <c r="R229" s="9"/>
      <c r="S229" s="9"/>
      <c r="T229" s="10"/>
      <c r="U229" s="10"/>
      <c r="V229" s="10"/>
      <c r="W229" s="10"/>
      <c r="X229" s="10"/>
      <c r="Y229" s="11"/>
      <c r="Z229" s="11"/>
      <c r="AA229" s="11"/>
      <c r="AB229" s="11"/>
      <c r="AC229" s="12"/>
      <c r="AD229" s="12"/>
    </row>
    <row r="230" spans="15:30">
      <c r="O230" s="8"/>
      <c r="P230" s="8"/>
      <c r="Q230" s="8"/>
      <c r="R230" s="9"/>
      <c r="S230" s="9"/>
      <c r="T230" s="10"/>
      <c r="U230" s="10"/>
      <c r="V230" s="10"/>
      <c r="W230" s="10"/>
      <c r="X230" s="10"/>
      <c r="Y230" s="11"/>
      <c r="Z230" s="11"/>
      <c r="AA230" s="11"/>
      <c r="AB230" s="11"/>
      <c r="AC230" s="12"/>
      <c r="AD230" s="12"/>
    </row>
    <row r="231" spans="15:30">
      <c r="O231" s="8"/>
      <c r="P231" s="8"/>
      <c r="Q231" s="8"/>
      <c r="R231" s="9"/>
      <c r="S231" s="9"/>
      <c r="T231" s="10"/>
      <c r="U231" s="10"/>
      <c r="V231" s="10"/>
      <c r="W231" s="10"/>
      <c r="X231" s="10"/>
      <c r="Y231" s="11"/>
      <c r="Z231" s="11"/>
      <c r="AA231" s="11"/>
      <c r="AB231" s="11"/>
      <c r="AC231" s="12"/>
      <c r="AD231" s="12"/>
    </row>
    <row r="232" spans="15:30">
      <c r="O232" s="8"/>
      <c r="P232" s="8"/>
      <c r="Q232" s="8"/>
      <c r="R232" s="9"/>
      <c r="S232" s="9"/>
      <c r="T232" s="10"/>
      <c r="U232" s="10"/>
      <c r="V232" s="10"/>
      <c r="W232" s="10"/>
      <c r="X232" s="10"/>
      <c r="Y232" s="11"/>
      <c r="Z232" s="11"/>
      <c r="AA232" s="11"/>
      <c r="AB232" s="11"/>
      <c r="AC232" s="12"/>
      <c r="AD232" s="12"/>
    </row>
    <row r="233" spans="15:30">
      <c r="O233" s="8"/>
      <c r="P233" s="8"/>
      <c r="Q233" s="8"/>
      <c r="R233" s="9"/>
      <c r="S233" s="9"/>
      <c r="T233" s="10"/>
      <c r="U233" s="10"/>
      <c r="V233" s="10"/>
      <c r="W233" s="10"/>
      <c r="X233" s="10"/>
      <c r="Y233" s="11"/>
      <c r="Z233" s="11"/>
      <c r="AA233" s="11"/>
      <c r="AB233" s="11"/>
      <c r="AC233" s="12"/>
      <c r="AD233" s="12"/>
    </row>
    <row r="234" spans="15:30">
      <c r="O234" s="8"/>
      <c r="P234" s="8"/>
      <c r="Q234" s="8"/>
      <c r="R234" s="9"/>
      <c r="S234" s="9"/>
      <c r="T234" s="10"/>
      <c r="U234" s="10"/>
      <c r="V234" s="10"/>
      <c r="W234" s="10"/>
      <c r="X234" s="10"/>
      <c r="Y234" s="11"/>
      <c r="Z234" s="11"/>
      <c r="AA234" s="11"/>
      <c r="AB234" s="11"/>
      <c r="AC234" s="12"/>
      <c r="AD234" s="12"/>
    </row>
    <row r="235" spans="15:30">
      <c r="O235" s="8"/>
      <c r="P235" s="8"/>
      <c r="Q235" s="8"/>
      <c r="R235" s="9"/>
      <c r="S235" s="9"/>
      <c r="T235" s="10"/>
      <c r="U235" s="10"/>
      <c r="V235" s="10"/>
      <c r="W235" s="10"/>
      <c r="X235" s="10"/>
      <c r="Y235" s="11"/>
      <c r="Z235" s="11"/>
      <c r="AA235" s="11"/>
      <c r="AB235" s="11"/>
      <c r="AC235" s="12"/>
      <c r="AD235" s="12"/>
    </row>
    <row r="236" spans="15:30">
      <c r="O236" s="8"/>
      <c r="P236" s="8"/>
      <c r="Q236" s="8"/>
      <c r="R236" s="9"/>
      <c r="S236" s="9"/>
      <c r="T236" s="10"/>
      <c r="U236" s="10"/>
      <c r="V236" s="10"/>
      <c r="W236" s="10"/>
      <c r="X236" s="10"/>
      <c r="Y236" s="11"/>
      <c r="Z236" s="11"/>
      <c r="AA236" s="11"/>
      <c r="AB236" s="11"/>
      <c r="AC236" s="12"/>
      <c r="AD236" s="12"/>
    </row>
    <row r="237" spans="15:30">
      <c r="O237" s="8"/>
      <c r="P237" s="8"/>
      <c r="Q237" s="8"/>
      <c r="R237" s="9"/>
      <c r="S237" s="9"/>
      <c r="T237" s="10"/>
      <c r="U237" s="10"/>
      <c r="V237" s="10"/>
      <c r="W237" s="10"/>
      <c r="X237" s="10"/>
      <c r="Y237" s="11"/>
      <c r="Z237" s="11"/>
      <c r="AA237" s="11"/>
      <c r="AB237" s="11"/>
      <c r="AC237" s="12"/>
      <c r="AD237" s="12"/>
    </row>
    <row r="238" spans="15:30">
      <c r="O238" s="8"/>
      <c r="P238" s="8"/>
      <c r="Q238" s="8"/>
      <c r="R238" s="9"/>
      <c r="S238" s="9"/>
      <c r="T238" s="10"/>
      <c r="U238" s="10"/>
      <c r="V238" s="10"/>
      <c r="W238" s="10"/>
      <c r="X238" s="10"/>
      <c r="Y238" s="11"/>
      <c r="Z238" s="11"/>
      <c r="AA238" s="11"/>
      <c r="AB238" s="11"/>
      <c r="AC238" s="12"/>
      <c r="AD238" s="12"/>
    </row>
    <row r="239" spans="15:30">
      <c r="O239" s="8"/>
      <c r="P239" s="8"/>
      <c r="Q239" s="8"/>
      <c r="R239" s="9"/>
      <c r="S239" s="9"/>
      <c r="T239" s="10"/>
      <c r="U239" s="10"/>
      <c r="V239" s="10"/>
      <c r="W239" s="10"/>
      <c r="X239" s="10"/>
      <c r="Y239" s="11"/>
      <c r="Z239" s="11"/>
      <c r="AA239" s="11"/>
      <c r="AB239" s="11"/>
      <c r="AC239" s="12"/>
      <c r="AD239" s="12"/>
    </row>
    <row r="240" spans="15:30">
      <c r="O240" s="8"/>
      <c r="P240" s="8"/>
      <c r="Q240" s="8"/>
      <c r="R240" s="9"/>
      <c r="S240" s="9"/>
      <c r="T240" s="10"/>
      <c r="U240" s="10"/>
      <c r="V240" s="10"/>
      <c r="W240" s="10"/>
      <c r="X240" s="10"/>
      <c r="Y240" s="11"/>
      <c r="Z240" s="11"/>
      <c r="AA240" s="11"/>
      <c r="AB240" s="11"/>
      <c r="AC240" s="12"/>
      <c r="AD240" s="12"/>
    </row>
    <row r="241" spans="15:30">
      <c r="O241" s="8"/>
      <c r="P241" s="8"/>
      <c r="Q241" s="8"/>
      <c r="R241" s="9"/>
      <c r="S241" s="9"/>
      <c r="T241" s="10"/>
      <c r="U241" s="10"/>
      <c r="V241" s="10"/>
      <c r="W241" s="10"/>
      <c r="X241" s="10"/>
      <c r="Y241" s="11"/>
      <c r="Z241" s="11"/>
      <c r="AA241" s="11"/>
      <c r="AB241" s="11"/>
      <c r="AC241" s="12"/>
      <c r="AD241" s="12"/>
    </row>
    <row r="242" spans="15:30">
      <c r="O242" s="8"/>
      <c r="P242" s="8"/>
      <c r="Q242" s="8"/>
      <c r="R242" s="9"/>
      <c r="S242" s="9"/>
      <c r="T242" s="10"/>
      <c r="U242" s="10"/>
      <c r="V242" s="10"/>
      <c r="W242" s="10"/>
      <c r="X242" s="10"/>
      <c r="Y242" s="11"/>
      <c r="Z242" s="11"/>
      <c r="AA242" s="11"/>
      <c r="AB242" s="11"/>
      <c r="AC242" s="12"/>
      <c r="AD242" s="12"/>
    </row>
    <row r="243" spans="15:30">
      <c r="O243" s="8"/>
      <c r="P243" s="8"/>
      <c r="Q243" s="8"/>
      <c r="R243" s="9"/>
      <c r="S243" s="9"/>
      <c r="T243" s="10"/>
      <c r="U243" s="10"/>
      <c r="V243" s="10"/>
      <c r="W243" s="10"/>
      <c r="X243" s="10"/>
      <c r="Y243" s="11"/>
      <c r="Z243" s="11"/>
      <c r="AA243" s="11"/>
      <c r="AB243" s="11"/>
      <c r="AC243" s="12"/>
      <c r="AD243" s="12"/>
    </row>
    <row r="244" spans="15:30">
      <c r="O244" s="8"/>
      <c r="P244" s="8"/>
      <c r="Q244" s="8"/>
      <c r="R244" s="9"/>
      <c r="S244" s="9"/>
      <c r="T244" s="10"/>
      <c r="U244" s="10"/>
      <c r="V244" s="10"/>
      <c r="W244" s="10"/>
      <c r="X244" s="10"/>
      <c r="Y244" s="11"/>
      <c r="Z244" s="11"/>
      <c r="AA244" s="11"/>
      <c r="AB244" s="11"/>
      <c r="AC244" s="12"/>
      <c r="AD244" s="12"/>
    </row>
    <row r="245" spans="15:30">
      <c r="O245" s="8"/>
      <c r="P245" s="8"/>
      <c r="Q245" s="8"/>
      <c r="R245" s="9"/>
      <c r="S245" s="9"/>
      <c r="T245" s="10"/>
      <c r="U245" s="10"/>
      <c r="V245" s="10"/>
      <c r="W245" s="10"/>
      <c r="X245" s="10"/>
      <c r="Y245" s="11"/>
      <c r="Z245" s="11"/>
      <c r="AA245" s="11"/>
      <c r="AB245" s="11"/>
      <c r="AC245" s="12"/>
      <c r="AD245" s="12"/>
    </row>
    <row r="246" spans="15:30">
      <c r="O246" s="8"/>
      <c r="P246" s="8"/>
      <c r="Q246" s="8"/>
      <c r="R246" s="9"/>
      <c r="S246" s="9"/>
      <c r="T246" s="10"/>
      <c r="U246" s="10"/>
      <c r="V246" s="10"/>
      <c r="W246" s="10"/>
      <c r="X246" s="10"/>
      <c r="Y246" s="11"/>
      <c r="Z246" s="11"/>
      <c r="AA246" s="11"/>
      <c r="AB246" s="11"/>
      <c r="AC246" s="12"/>
      <c r="AD246" s="12"/>
    </row>
    <row r="247" spans="15:30">
      <c r="O247" s="8"/>
      <c r="P247" s="8"/>
      <c r="Q247" s="8"/>
      <c r="R247" s="9"/>
      <c r="S247" s="9"/>
      <c r="T247" s="10"/>
      <c r="U247" s="10"/>
      <c r="V247" s="10"/>
      <c r="W247" s="10"/>
      <c r="X247" s="10"/>
      <c r="Y247" s="11"/>
      <c r="Z247" s="11"/>
      <c r="AA247" s="11"/>
      <c r="AB247" s="11"/>
      <c r="AC247" s="12"/>
      <c r="AD247" s="12"/>
    </row>
    <row r="248" spans="15:30">
      <c r="O248" s="8"/>
      <c r="P248" s="8"/>
      <c r="Q248" s="8"/>
      <c r="R248" s="9"/>
      <c r="S248" s="9"/>
      <c r="T248" s="10"/>
      <c r="U248" s="10"/>
      <c r="V248" s="10"/>
      <c r="W248" s="10"/>
      <c r="X248" s="10"/>
      <c r="Y248" s="11"/>
      <c r="Z248" s="11"/>
      <c r="AA248" s="11"/>
      <c r="AB248" s="11"/>
      <c r="AC248" s="12"/>
      <c r="AD248" s="12"/>
    </row>
    <row r="249" spans="15:30">
      <c r="O249" s="8"/>
      <c r="P249" s="8"/>
      <c r="Q249" s="8"/>
      <c r="R249" s="9"/>
      <c r="S249" s="9"/>
      <c r="T249" s="10"/>
      <c r="U249" s="10"/>
      <c r="V249" s="10"/>
      <c r="W249" s="10"/>
      <c r="X249" s="10"/>
      <c r="Y249" s="11"/>
      <c r="Z249" s="11"/>
      <c r="AA249" s="11"/>
      <c r="AB249" s="11"/>
      <c r="AC249" s="12"/>
      <c r="AD249" s="12"/>
    </row>
    <row r="250" spans="15:30">
      <c r="O250" s="8"/>
      <c r="P250" s="8"/>
      <c r="Q250" s="8"/>
      <c r="R250" s="9"/>
      <c r="S250" s="9"/>
      <c r="T250" s="10"/>
      <c r="U250" s="10"/>
      <c r="V250" s="10"/>
      <c r="W250" s="10"/>
      <c r="X250" s="10"/>
      <c r="Y250" s="11"/>
      <c r="Z250" s="11"/>
      <c r="AA250" s="11"/>
      <c r="AB250" s="11"/>
      <c r="AC250" s="12"/>
      <c r="AD250" s="12"/>
    </row>
    <row r="251" spans="15:30">
      <c r="O251" s="8"/>
      <c r="P251" s="8"/>
      <c r="Q251" s="8"/>
      <c r="R251" s="9"/>
      <c r="S251" s="9"/>
      <c r="T251" s="10"/>
      <c r="U251" s="10"/>
      <c r="V251" s="10"/>
      <c r="W251" s="10"/>
      <c r="X251" s="10"/>
      <c r="Y251" s="11"/>
      <c r="Z251" s="11"/>
      <c r="AA251" s="11"/>
      <c r="AB251" s="11"/>
      <c r="AC251" s="12"/>
      <c r="AD251" s="12"/>
    </row>
    <row r="252" spans="15:30">
      <c r="O252" s="8"/>
      <c r="P252" s="8"/>
      <c r="Q252" s="8"/>
      <c r="R252" s="9"/>
      <c r="S252" s="9"/>
      <c r="T252" s="10"/>
      <c r="U252" s="10"/>
      <c r="V252" s="10"/>
      <c r="W252" s="10"/>
      <c r="X252" s="10"/>
      <c r="Y252" s="11"/>
      <c r="Z252" s="11"/>
      <c r="AA252" s="11"/>
      <c r="AB252" s="11"/>
      <c r="AC252" s="12"/>
      <c r="AD252" s="12"/>
    </row>
    <row r="253" spans="15:30">
      <c r="O253" s="8"/>
      <c r="P253" s="8"/>
      <c r="Q253" s="8"/>
      <c r="R253" s="9"/>
      <c r="S253" s="9"/>
      <c r="T253" s="10"/>
      <c r="U253" s="10"/>
      <c r="V253" s="10"/>
      <c r="W253" s="10"/>
      <c r="X253" s="10"/>
      <c r="Y253" s="11"/>
      <c r="Z253" s="11"/>
      <c r="AA253" s="11"/>
      <c r="AB253" s="11"/>
      <c r="AC253" s="12"/>
      <c r="AD253" s="12"/>
    </row>
    <row r="254" spans="15:30">
      <c r="O254" s="8"/>
      <c r="P254" s="8"/>
      <c r="Q254" s="8"/>
      <c r="R254" s="9"/>
      <c r="S254" s="9"/>
      <c r="T254" s="10"/>
      <c r="U254" s="10"/>
      <c r="V254" s="10"/>
      <c r="W254" s="10"/>
      <c r="X254" s="10"/>
      <c r="Y254" s="11"/>
      <c r="Z254" s="11"/>
      <c r="AA254" s="11"/>
      <c r="AB254" s="11"/>
      <c r="AC254" s="12"/>
      <c r="AD254" s="12"/>
    </row>
    <row r="255" spans="15:30">
      <c r="O255" s="8"/>
      <c r="P255" s="8"/>
      <c r="Q255" s="8"/>
      <c r="R255" s="9"/>
      <c r="S255" s="9"/>
      <c r="T255" s="10"/>
      <c r="U255" s="10"/>
      <c r="V255" s="10"/>
      <c r="W255" s="10"/>
      <c r="X255" s="10"/>
      <c r="Y255" s="11"/>
      <c r="Z255" s="11"/>
      <c r="AA255" s="11"/>
      <c r="AB255" s="11"/>
      <c r="AC255" s="12"/>
      <c r="AD255" s="12"/>
    </row>
    <row r="256" spans="15:30">
      <c r="O256" s="8"/>
      <c r="P256" s="8"/>
      <c r="Q256" s="8"/>
      <c r="R256" s="9"/>
      <c r="S256" s="9"/>
      <c r="T256" s="10"/>
      <c r="U256" s="10"/>
      <c r="V256" s="10"/>
      <c r="W256" s="10"/>
      <c r="X256" s="10"/>
      <c r="Y256" s="11"/>
      <c r="Z256" s="11"/>
      <c r="AA256" s="11"/>
      <c r="AB256" s="11"/>
      <c r="AC256" s="12"/>
      <c r="AD256" s="12"/>
    </row>
    <row r="257" spans="15:30">
      <c r="O257" s="8"/>
      <c r="P257" s="8"/>
      <c r="Q257" s="8"/>
      <c r="R257" s="9"/>
      <c r="S257" s="9"/>
      <c r="T257" s="10"/>
      <c r="U257" s="10"/>
      <c r="V257" s="10"/>
      <c r="W257" s="10"/>
      <c r="X257" s="10"/>
      <c r="Y257" s="11"/>
      <c r="Z257" s="11"/>
      <c r="AA257" s="11"/>
      <c r="AB257" s="11"/>
      <c r="AC257" s="12"/>
      <c r="AD257" s="12"/>
    </row>
    <row r="258" spans="15:30">
      <c r="O258" s="8"/>
      <c r="P258" s="8"/>
      <c r="Q258" s="8"/>
      <c r="R258" s="9"/>
      <c r="S258" s="9"/>
      <c r="T258" s="10"/>
      <c r="U258" s="10"/>
      <c r="V258" s="10"/>
      <c r="W258" s="10"/>
      <c r="X258" s="10"/>
      <c r="Y258" s="11"/>
      <c r="Z258" s="11"/>
      <c r="AA258" s="11"/>
      <c r="AB258" s="11"/>
      <c r="AC258" s="12"/>
      <c r="AD258" s="12"/>
    </row>
    <row r="259" spans="15:30">
      <c r="O259" s="8"/>
      <c r="P259" s="8"/>
      <c r="Q259" s="8"/>
      <c r="R259" s="9"/>
      <c r="S259" s="9"/>
      <c r="T259" s="10"/>
      <c r="U259" s="10"/>
      <c r="V259" s="10"/>
      <c r="W259" s="10"/>
      <c r="X259" s="10"/>
      <c r="Y259" s="11"/>
      <c r="Z259" s="11"/>
      <c r="AA259" s="11"/>
      <c r="AB259" s="11"/>
      <c r="AC259" s="12"/>
      <c r="AD259" s="12"/>
    </row>
    <row r="260" spans="15:30">
      <c r="O260" s="8"/>
      <c r="P260" s="8"/>
      <c r="Q260" s="8"/>
      <c r="R260" s="9"/>
      <c r="S260" s="9"/>
      <c r="T260" s="10"/>
      <c r="U260" s="10"/>
      <c r="V260" s="10"/>
      <c r="W260" s="10"/>
      <c r="X260" s="10"/>
      <c r="Y260" s="11"/>
      <c r="Z260" s="11"/>
      <c r="AA260" s="11"/>
      <c r="AB260" s="11"/>
      <c r="AC260" s="12"/>
      <c r="AD260" s="12"/>
    </row>
    <row r="261" spans="15:30">
      <c r="O261" s="8"/>
      <c r="P261" s="8"/>
      <c r="Q261" s="8"/>
      <c r="R261" s="9"/>
      <c r="S261" s="9"/>
      <c r="T261" s="10"/>
      <c r="U261" s="10"/>
      <c r="V261" s="10"/>
      <c r="W261" s="10"/>
      <c r="X261" s="10"/>
      <c r="Y261" s="11"/>
      <c r="Z261" s="11"/>
      <c r="AA261" s="11"/>
      <c r="AB261" s="11"/>
      <c r="AC261" s="12"/>
      <c r="AD261" s="12"/>
    </row>
    <row r="262" spans="15:30">
      <c r="O262" s="8"/>
      <c r="P262" s="8"/>
      <c r="Q262" s="8"/>
      <c r="R262" s="9"/>
      <c r="S262" s="9"/>
      <c r="T262" s="10"/>
      <c r="U262" s="10"/>
      <c r="V262" s="10"/>
      <c r="W262" s="10"/>
      <c r="X262" s="10"/>
      <c r="Y262" s="11"/>
      <c r="Z262" s="11"/>
      <c r="AA262" s="11"/>
      <c r="AB262" s="11"/>
      <c r="AC262" s="12"/>
      <c r="AD262" s="12"/>
    </row>
    <row r="263" spans="15:30">
      <c r="O263" s="8"/>
      <c r="P263" s="8"/>
      <c r="Q263" s="8"/>
      <c r="R263" s="9"/>
      <c r="S263" s="9"/>
      <c r="T263" s="10"/>
      <c r="U263" s="10"/>
      <c r="V263" s="10"/>
      <c r="W263" s="10"/>
      <c r="X263" s="10"/>
      <c r="Y263" s="11"/>
      <c r="Z263" s="11"/>
      <c r="AA263" s="11"/>
      <c r="AB263" s="11"/>
      <c r="AC263" s="12"/>
      <c r="AD263" s="12"/>
    </row>
    <row r="264" spans="15:30">
      <c r="O264" s="8"/>
      <c r="P264" s="8"/>
      <c r="Q264" s="8"/>
      <c r="R264" s="9"/>
      <c r="S264" s="9"/>
      <c r="T264" s="10"/>
      <c r="U264" s="10"/>
      <c r="V264" s="10"/>
      <c r="W264" s="10"/>
      <c r="X264" s="10"/>
      <c r="Y264" s="11"/>
      <c r="Z264" s="11"/>
      <c r="AA264" s="11"/>
      <c r="AB264" s="11"/>
      <c r="AC264" s="12"/>
      <c r="AD264" s="12"/>
    </row>
    <row r="265" spans="15:30">
      <c r="O265" s="8"/>
      <c r="P265" s="8"/>
      <c r="Q265" s="8"/>
      <c r="R265" s="9"/>
      <c r="S265" s="9"/>
      <c r="T265" s="10"/>
      <c r="U265" s="10"/>
      <c r="V265" s="10"/>
      <c r="W265" s="10"/>
      <c r="X265" s="10"/>
      <c r="Y265" s="11"/>
      <c r="Z265" s="11"/>
      <c r="AA265" s="11"/>
      <c r="AB265" s="11"/>
      <c r="AC265" s="12"/>
      <c r="AD265" s="12"/>
    </row>
    <row r="266" spans="15:30">
      <c r="O266" s="8"/>
      <c r="P266" s="8"/>
      <c r="Q266" s="8"/>
      <c r="R266" s="9"/>
      <c r="S266" s="9"/>
      <c r="T266" s="10"/>
      <c r="U266" s="10"/>
      <c r="V266" s="10"/>
      <c r="W266" s="10"/>
      <c r="X266" s="10"/>
      <c r="Y266" s="11"/>
      <c r="Z266" s="11"/>
      <c r="AA266" s="11"/>
      <c r="AB266" s="11"/>
      <c r="AC266" s="12"/>
      <c r="AD266" s="12"/>
    </row>
    <row r="267" spans="15:30">
      <c r="O267" s="8"/>
      <c r="P267" s="8"/>
      <c r="Q267" s="8"/>
      <c r="R267" s="9"/>
      <c r="S267" s="9"/>
      <c r="T267" s="10"/>
      <c r="U267" s="10"/>
      <c r="V267" s="10"/>
      <c r="W267" s="10"/>
      <c r="X267" s="10"/>
      <c r="Y267" s="11"/>
      <c r="Z267" s="11"/>
      <c r="AA267" s="11"/>
      <c r="AB267" s="11"/>
      <c r="AC267" s="12"/>
      <c r="AD267" s="12"/>
    </row>
    <row r="268" spans="15:30">
      <c r="O268" s="8"/>
      <c r="P268" s="8"/>
      <c r="Q268" s="8"/>
      <c r="R268" s="9"/>
      <c r="S268" s="9"/>
      <c r="T268" s="10"/>
      <c r="U268" s="10"/>
      <c r="V268" s="10"/>
      <c r="W268" s="10"/>
      <c r="X268" s="10"/>
      <c r="Y268" s="11"/>
      <c r="Z268" s="11"/>
      <c r="AA268" s="11"/>
      <c r="AB268" s="11"/>
      <c r="AC268" s="12"/>
      <c r="AD268" s="12"/>
    </row>
    <row r="269" spans="15:30">
      <c r="O269" s="8"/>
      <c r="P269" s="8"/>
      <c r="Q269" s="8"/>
      <c r="R269" s="9"/>
      <c r="S269" s="9"/>
      <c r="T269" s="10"/>
      <c r="U269" s="10"/>
      <c r="V269" s="10"/>
      <c r="W269" s="10"/>
      <c r="X269" s="10"/>
      <c r="Y269" s="11"/>
      <c r="Z269" s="11"/>
      <c r="AA269" s="11"/>
      <c r="AB269" s="11"/>
      <c r="AC269" s="12"/>
      <c r="AD269" s="12"/>
    </row>
    <row r="270" spans="15:30">
      <c r="O270" s="8"/>
      <c r="P270" s="8"/>
      <c r="Q270" s="8"/>
      <c r="R270" s="9"/>
      <c r="S270" s="9"/>
      <c r="T270" s="10"/>
      <c r="U270" s="10"/>
      <c r="V270" s="10"/>
      <c r="W270" s="10"/>
      <c r="X270" s="10"/>
      <c r="Y270" s="11"/>
      <c r="Z270" s="11"/>
      <c r="AA270" s="11"/>
      <c r="AB270" s="11"/>
      <c r="AC270" s="12"/>
      <c r="AD270" s="12"/>
    </row>
    <row r="271" spans="15:30">
      <c r="O271" s="8"/>
      <c r="P271" s="8"/>
      <c r="Q271" s="8"/>
      <c r="R271" s="9"/>
      <c r="S271" s="9"/>
      <c r="T271" s="10"/>
      <c r="U271" s="10"/>
      <c r="V271" s="10"/>
      <c r="W271" s="10"/>
      <c r="X271" s="10"/>
      <c r="Y271" s="11"/>
      <c r="Z271" s="11"/>
      <c r="AA271" s="11"/>
      <c r="AB271" s="11"/>
      <c r="AC271" s="12"/>
      <c r="AD271" s="12"/>
    </row>
    <row r="272" spans="15:30">
      <c r="O272" s="8"/>
      <c r="P272" s="8"/>
      <c r="Q272" s="8"/>
      <c r="R272" s="9"/>
      <c r="S272" s="9"/>
      <c r="T272" s="10"/>
      <c r="U272" s="10"/>
      <c r="V272" s="10"/>
      <c r="W272" s="10"/>
      <c r="X272" s="10"/>
      <c r="Y272" s="11"/>
      <c r="Z272" s="11"/>
      <c r="AA272" s="11"/>
      <c r="AB272" s="11"/>
      <c r="AC272" s="12"/>
      <c r="AD272" s="12"/>
    </row>
    <row r="273" spans="15:30">
      <c r="O273" s="8"/>
      <c r="P273" s="8"/>
      <c r="Q273" s="8"/>
      <c r="R273" s="9"/>
      <c r="S273" s="9"/>
      <c r="T273" s="10"/>
      <c r="U273" s="10"/>
      <c r="V273" s="10"/>
      <c r="W273" s="10"/>
      <c r="X273" s="10"/>
      <c r="Y273" s="11"/>
      <c r="Z273" s="11"/>
      <c r="AA273" s="11"/>
      <c r="AB273" s="11"/>
      <c r="AC273" s="12"/>
      <c r="AD273" s="12"/>
    </row>
    <row r="274" spans="15:30">
      <c r="O274" s="8"/>
      <c r="P274" s="8"/>
      <c r="Q274" s="8"/>
      <c r="R274" s="9"/>
      <c r="S274" s="9"/>
      <c r="T274" s="10"/>
      <c r="U274" s="10"/>
      <c r="V274" s="10"/>
      <c r="W274" s="10"/>
      <c r="X274" s="10"/>
      <c r="Y274" s="11"/>
      <c r="Z274" s="11"/>
      <c r="AA274" s="11"/>
      <c r="AB274" s="11"/>
      <c r="AC274" s="12"/>
      <c r="AD274" s="12"/>
    </row>
    <row r="275" spans="15:30">
      <c r="O275" s="8"/>
      <c r="P275" s="8"/>
      <c r="Q275" s="8"/>
      <c r="R275" s="9"/>
      <c r="S275" s="9"/>
      <c r="T275" s="10"/>
      <c r="U275" s="10"/>
      <c r="V275" s="10"/>
      <c r="W275" s="10"/>
      <c r="X275" s="10"/>
      <c r="Y275" s="11"/>
      <c r="Z275" s="11"/>
      <c r="AA275" s="11"/>
      <c r="AB275" s="11"/>
      <c r="AC275" s="12"/>
      <c r="AD275" s="12"/>
    </row>
    <row r="276" spans="15:30">
      <c r="O276" s="8"/>
      <c r="P276" s="8"/>
      <c r="Q276" s="8"/>
      <c r="R276" s="9"/>
      <c r="S276" s="9"/>
      <c r="T276" s="10"/>
      <c r="U276" s="10"/>
      <c r="V276" s="10"/>
      <c r="W276" s="10"/>
      <c r="X276" s="10"/>
      <c r="Y276" s="11"/>
      <c r="Z276" s="11"/>
      <c r="AA276" s="11"/>
      <c r="AB276" s="11"/>
      <c r="AC276" s="12"/>
      <c r="AD276" s="12"/>
    </row>
    <row r="277" spans="15:30">
      <c r="O277" s="8"/>
      <c r="P277" s="8"/>
      <c r="Q277" s="8"/>
      <c r="R277" s="9"/>
      <c r="S277" s="9"/>
      <c r="T277" s="10"/>
      <c r="U277" s="10"/>
      <c r="V277" s="10"/>
      <c r="W277" s="10"/>
      <c r="X277" s="10"/>
      <c r="Y277" s="11"/>
      <c r="Z277" s="11"/>
      <c r="AA277" s="11"/>
      <c r="AB277" s="11"/>
      <c r="AC277" s="12"/>
      <c r="AD277" s="12"/>
    </row>
    <row r="278" spans="15:30">
      <c r="O278" s="8"/>
      <c r="P278" s="8"/>
      <c r="Q278" s="8"/>
      <c r="R278" s="9"/>
      <c r="S278" s="9"/>
      <c r="T278" s="10"/>
      <c r="U278" s="10"/>
      <c r="V278" s="10"/>
      <c r="W278" s="10"/>
      <c r="X278" s="10"/>
      <c r="Y278" s="11"/>
      <c r="Z278" s="11"/>
      <c r="AA278" s="11"/>
      <c r="AB278" s="11"/>
      <c r="AC278" s="12"/>
      <c r="AD278" s="12"/>
    </row>
    <row r="279" spans="15:30">
      <c r="O279" s="8"/>
      <c r="P279" s="8"/>
      <c r="Q279" s="8"/>
      <c r="R279" s="9"/>
      <c r="S279" s="9"/>
      <c r="T279" s="10"/>
      <c r="U279" s="10"/>
      <c r="V279" s="10"/>
      <c r="W279" s="10"/>
      <c r="X279" s="10"/>
      <c r="Y279" s="11"/>
      <c r="Z279" s="11"/>
      <c r="AA279" s="11"/>
      <c r="AB279" s="11"/>
      <c r="AC279" s="12"/>
      <c r="AD279" s="12"/>
    </row>
    <row r="280" spans="15:30">
      <c r="O280" s="8"/>
      <c r="P280" s="8"/>
      <c r="Q280" s="8"/>
      <c r="R280" s="9"/>
      <c r="S280" s="9"/>
      <c r="T280" s="10"/>
      <c r="U280" s="10"/>
      <c r="V280" s="10"/>
      <c r="W280" s="10"/>
      <c r="X280" s="10"/>
      <c r="Y280" s="11"/>
      <c r="Z280" s="11"/>
      <c r="AA280" s="11"/>
      <c r="AB280" s="11"/>
      <c r="AC280" s="12"/>
      <c r="AD280" s="12"/>
    </row>
    <row r="281" spans="15:30">
      <c r="O281" s="8"/>
      <c r="P281" s="8"/>
      <c r="Q281" s="8"/>
      <c r="R281" s="9"/>
      <c r="S281" s="9"/>
      <c r="T281" s="10"/>
      <c r="U281" s="10"/>
      <c r="V281" s="10"/>
      <c r="W281" s="10"/>
      <c r="X281" s="10"/>
      <c r="Y281" s="11"/>
      <c r="Z281" s="11"/>
      <c r="AA281" s="11"/>
      <c r="AB281" s="11"/>
      <c r="AC281" s="12"/>
      <c r="AD281" s="12"/>
    </row>
    <row r="282" spans="15:30">
      <c r="O282" s="8"/>
      <c r="P282" s="8"/>
      <c r="Q282" s="8"/>
      <c r="R282" s="9"/>
      <c r="S282" s="9"/>
      <c r="T282" s="10"/>
      <c r="U282" s="10"/>
      <c r="V282" s="10"/>
      <c r="W282" s="10"/>
      <c r="X282" s="10"/>
      <c r="Y282" s="11"/>
      <c r="Z282" s="11"/>
      <c r="AA282" s="11"/>
      <c r="AB282" s="11"/>
      <c r="AC282" s="12"/>
      <c r="AD282" s="12"/>
    </row>
    <row r="283" spans="15:30">
      <c r="O283" s="8"/>
      <c r="P283" s="8"/>
      <c r="Q283" s="8"/>
      <c r="R283" s="9"/>
      <c r="S283" s="9"/>
      <c r="T283" s="10"/>
      <c r="U283" s="10"/>
      <c r="V283" s="10"/>
      <c r="W283" s="10"/>
      <c r="X283" s="10"/>
      <c r="Y283" s="11"/>
      <c r="Z283" s="11"/>
      <c r="AA283" s="11"/>
      <c r="AB283" s="11"/>
      <c r="AC283" s="12"/>
      <c r="AD283" s="12"/>
    </row>
    <row r="284" spans="15:30">
      <c r="O284" s="8"/>
      <c r="P284" s="8"/>
      <c r="Q284" s="8"/>
      <c r="R284" s="9"/>
      <c r="S284" s="9"/>
      <c r="T284" s="10"/>
      <c r="U284" s="10"/>
      <c r="V284" s="10"/>
      <c r="W284" s="10"/>
      <c r="X284" s="10"/>
      <c r="Y284" s="11"/>
      <c r="Z284" s="11"/>
      <c r="AA284" s="11"/>
      <c r="AB284" s="11"/>
      <c r="AC284" s="12"/>
      <c r="AD284" s="12"/>
    </row>
    <row r="285" spans="15:30">
      <c r="O285" s="8"/>
      <c r="P285" s="8"/>
      <c r="Q285" s="8"/>
      <c r="R285" s="9"/>
      <c r="S285" s="9"/>
      <c r="T285" s="10"/>
      <c r="U285" s="10"/>
      <c r="V285" s="10"/>
      <c r="W285" s="10"/>
      <c r="X285" s="10"/>
      <c r="Y285" s="11"/>
      <c r="Z285" s="11"/>
      <c r="AA285" s="11"/>
      <c r="AB285" s="11"/>
      <c r="AC285" s="12"/>
      <c r="AD285" s="12"/>
    </row>
    <row r="286" spans="15:30">
      <c r="O286" s="8"/>
      <c r="P286" s="8"/>
      <c r="Q286" s="8"/>
      <c r="R286" s="9"/>
      <c r="S286" s="9"/>
      <c r="T286" s="10"/>
      <c r="U286" s="10"/>
      <c r="V286" s="10"/>
      <c r="W286" s="10"/>
      <c r="X286" s="10"/>
      <c r="Y286" s="11"/>
      <c r="Z286" s="11"/>
      <c r="AA286" s="11"/>
      <c r="AB286" s="11"/>
      <c r="AC286" s="12"/>
      <c r="AD286" s="12"/>
    </row>
    <row r="287" spans="15:30">
      <c r="O287" s="8"/>
      <c r="P287" s="8"/>
      <c r="Q287" s="8"/>
      <c r="R287" s="9"/>
      <c r="S287" s="9"/>
      <c r="T287" s="10"/>
      <c r="U287" s="10"/>
      <c r="V287" s="10"/>
      <c r="W287" s="10"/>
      <c r="X287" s="10"/>
      <c r="Y287" s="11"/>
      <c r="Z287" s="11"/>
      <c r="AA287" s="11"/>
      <c r="AB287" s="11"/>
      <c r="AC287" s="12"/>
      <c r="AD287" s="12"/>
    </row>
    <row r="288" spans="15:30">
      <c r="O288" s="8"/>
      <c r="P288" s="8"/>
      <c r="Q288" s="8"/>
      <c r="R288" s="9"/>
      <c r="S288" s="9"/>
      <c r="T288" s="10"/>
      <c r="U288" s="10"/>
      <c r="V288" s="10"/>
      <c r="W288" s="10"/>
      <c r="X288" s="10"/>
      <c r="Y288" s="11"/>
      <c r="Z288" s="11"/>
      <c r="AA288" s="11"/>
      <c r="AB288" s="11"/>
      <c r="AC288" s="12"/>
      <c r="AD288" s="12"/>
    </row>
    <row r="289" spans="15:30">
      <c r="O289" s="8"/>
      <c r="P289" s="8"/>
      <c r="Q289" s="8"/>
      <c r="R289" s="9"/>
      <c r="S289" s="9"/>
      <c r="T289" s="10"/>
      <c r="U289" s="10"/>
      <c r="V289" s="10"/>
      <c r="W289" s="10"/>
      <c r="X289" s="10"/>
      <c r="Y289" s="11"/>
      <c r="Z289" s="11"/>
      <c r="AA289" s="11"/>
      <c r="AB289" s="11"/>
      <c r="AC289" s="12"/>
      <c r="AD289" s="12"/>
    </row>
    <row r="290" spans="15:30">
      <c r="O290" s="8"/>
      <c r="P290" s="8"/>
      <c r="Q290" s="8"/>
      <c r="R290" s="9"/>
      <c r="S290" s="9"/>
      <c r="T290" s="10"/>
      <c r="U290" s="10"/>
      <c r="V290" s="10"/>
      <c r="W290" s="10"/>
      <c r="X290" s="10"/>
      <c r="Y290" s="11"/>
      <c r="Z290" s="11"/>
      <c r="AA290" s="11"/>
      <c r="AB290" s="11"/>
      <c r="AC290" s="12"/>
      <c r="AD290" s="12"/>
    </row>
    <row r="291" spans="15:30">
      <c r="O291" s="8"/>
      <c r="P291" s="8"/>
      <c r="Q291" s="8"/>
      <c r="R291" s="9"/>
      <c r="S291" s="9"/>
      <c r="T291" s="10"/>
      <c r="U291" s="10"/>
      <c r="V291" s="10"/>
      <c r="W291" s="10"/>
      <c r="X291" s="10"/>
      <c r="Y291" s="11"/>
      <c r="Z291" s="11"/>
      <c r="AA291" s="11"/>
      <c r="AB291" s="11"/>
      <c r="AC291" s="12"/>
      <c r="AD291" s="12"/>
    </row>
    <row r="292" spans="15:30">
      <c r="O292" s="8"/>
      <c r="P292" s="8"/>
      <c r="Q292" s="8"/>
      <c r="R292" s="9"/>
      <c r="S292" s="9"/>
      <c r="T292" s="10"/>
      <c r="U292" s="10"/>
      <c r="V292" s="10"/>
      <c r="W292" s="10"/>
      <c r="X292" s="10"/>
      <c r="Y292" s="11"/>
      <c r="Z292" s="11"/>
      <c r="AA292" s="11"/>
      <c r="AB292" s="11"/>
      <c r="AC292" s="12"/>
      <c r="AD292" s="12"/>
    </row>
    <row r="293" spans="15:30">
      <c r="O293" s="8"/>
      <c r="P293" s="8"/>
      <c r="Q293" s="8"/>
      <c r="R293" s="9"/>
      <c r="S293" s="9"/>
      <c r="T293" s="10"/>
      <c r="U293" s="10"/>
      <c r="V293" s="10"/>
      <c r="W293" s="10"/>
      <c r="X293" s="10"/>
      <c r="Y293" s="11"/>
      <c r="Z293" s="11"/>
      <c r="AA293" s="11"/>
      <c r="AB293" s="11"/>
      <c r="AC293" s="12"/>
      <c r="AD293" s="12"/>
    </row>
    <row r="294" spans="15:30">
      <c r="O294" s="8"/>
      <c r="P294" s="8"/>
      <c r="Q294" s="8"/>
      <c r="R294" s="9"/>
      <c r="S294" s="9"/>
      <c r="T294" s="10"/>
      <c r="U294" s="10"/>
      <c r="V294" s="10"/>
      <c r="W294" s="10"/>
      <c r="X294" s="10"/>
      <c r="Y294" s="11"/>
      <c r="Z294" s="11"/>
      <c r="AA294" s="11"/>
      <c r="AB294" s="11"/>
      <c r="AC294" s="12"/>
      <c r="AD294" s="12"/>
    </row>
    <row r="295" spans="15:30">
      <c r="O295" s="8"/>
      <c r="P295" s="8"/>
      <c r="Q295" s="8"/>
      <c r="R295" s="9"/>
      <c r="S295" s="9"/>
      <c r="T295" s="10"/>
      <c r="U295" s="10"/>
      <c r="V295" s="10"/>
      <c r="W295" s="10"/>
      <c r="X295" s="10"/>
      <c r="Y295" s="11"/>
      <c r="Z295" s="11"/>
      <c r="AA295" s="11"/>
      <c r="AB295" s="11"/>
      <c r="AC295" s="12"/>
      <c r="AD295" s="12"/>
    </row>
    <row r="296" spans="15:30">
      <c r="O296" s="8"/>
      <c r="P296" s="8"/>
      <c r="Q296" s="8"/>
      <c r="R296" s="9"/>
      <c r="S296" s="9"/>
      <c r="T296" s="10"/>
      <c r="U296" s="10"/>
      <c r="V296" s="10"/>
      <c r="W296" s="10"/>
      <c r="X296" s="10"/>
      <c r="Y296" s="11"/>
      <c r="Z296" s="11"/>
      <c r="AA296" s="11"/>
      <c r="AB296" s="11"/>
      <c r="AC296" s="12"/>
      <c r="AD296" s="12"/>
    </row>
    <row r="297" spans="15:30">
      <c r="O297" s="8"/>
      <c r="P297" s="8"/>
      <c r="Q297" s="8"/>
      <c r="R297" s="9"/>
      <c r="S297" s="9"/>
      <c r="T297" s="10"/>
      <c r="U297" s="10"/>
      <c r="V297" s="10"/>
      <c r="W297" s="10"/>
      <c r="X297" s="10"/>
      <c r="Y297" s="11"/>
      <c r="Z297" s="11"/>
      <c r="AA297" s="11"/>
      <c r="AB297" s="11"/>
      <c r="AC297" s="12"/>
      <c r="AD297" s="12"/>
    </row>
    <row r="298" spans="15:30">
      <c r="O298" s="8"/>
      <c r="P298" s="8"/>
      <c r="Q298" s="8"/>
      <c r="R298" s="9"/>
      <c r="S298" s="9"/>
      <c r="T298" s="10"/>
      <c r="U298" s="10"/>
      <c r="V298" s="10"/>
      <c r="W298" s="10"/>
      <c r="X298" s="10"/>
      <c r="Y298" s="11"/>
      <c r="Z298" s="11"/>
      <c r="AA298" s="11"/>
      <c r="AB298" s="11"/>
      <c r="AC298" s="12"/>
      <c r="AD298" s="12"/>
    </row>
    <row r="299" spans="15:30">
      <c r="O299" s="8"/>
      <c r="P299" s="8"/>
      <c r="Q299" s="8"/>
      <c r="R299" s="9"/>
      <c r="S299" s="9"/>
      <c r="T299" s="10"/>
      <c r="U299" s="10"/>
      <c r="V299" s="10"/>
      <c r="W299" s="10"/>
      <c r="X299" s="10"/>
      <c r="Y299" s="11"/>
      <c r="Z299" s="11"/>
      <c r="AA299" s="11"/>
      <c r="AB299" s="11"/>
      <c r="AC299" s="12"/>
      <c r="AD299" s="12"/>
    </row>
    <row r="300" spans="15:30">
      <c r="O300" s="8"/>
      <c r="P300" s="8"/>
      <c r="Q300" s="8"/>
      <c r="R300" s="9"/>
      <c r="S300" s="9"/>
      <c r="T300" s="10"/>
      <c r="U300" s="10"/>
      <c r="V300" s="10"/>
      <c r="W300" s="10"/>
      <c r="X300" s="10"/>
      <c r="Y300" s="11"/>
      <c r="Z300" s="11"/>
      <c r="AA300" s="11"/>
      <c r="AB300" s="11"/>
      <c r="AC300" s="12"/>
      <c r="AD300" s="12"/>
    </row>
    <row r="301" spans="15:30">
      <c r="O301" s="8"/>
      <c r="P301" s="8"/>
      <c r="Q301" s="8"/>
      <c r="R301" s="9"/>
      <c r="S301" s="9"/>
      <c r="T301" s="10"/>
      <c r="U301" s="10"/>
      <c r="V301" s="10"/>
      <c r="W301" s="10"/>
      <c r="X301" s="10"/>
      <c r="Y301" s="11"/>
      <c r="Z301" s="11"/>
      <c r="AA301" s="11"/>
      <c r="AB301" s="11"/>
      <c r="AC301" s="12"/>
      <c r="AD301" s="12"/>
    </row>
    <row r="302" spans="15:30">
      <c r="O302" s="8"/>
      <c r="P302" s="8"/>
      <c r="Q302" s="8"/>
      <c r="R302" s="9"/>
      <c r="S302" s="9"/>
      <c r="T302" s="10"/>
      <c r="U302" s="10"/>
      <c r="V302" s="10"/>
      <c r="W302" s="10"/>
      <c r="X302" s="10"/>
      <c r="Y302" s="11"/>
      <c r="Z302" s="11"/>
      <c r="AA302" s="11"/>
      <c r="AB302" s="11"/>
      <c r="AC302" s="12"/>
      <c r="AD302" s="12"/>
    </row>
    <row r="303" spans="15:30">
      <c r="O303" s="8"/>
      <c r="P303" s="8"/>
      <c r="Q303" s="8"/>
      <c r="R303" s="9"/>
      <c r="S303" s="9"/>
      <c r="T303" s="10"/>
      <c r="U303" s="10"/>
      <c r="V303" s="10"/>
      <c r="W303" s="10"/>
      <c r="X303" s="10"/>
      <c r="Y303" s="11"/>
      <c r="Z303" s="11"/>
      <c r="AA303" s="11"/>
      <c r="AB303" s="11"/>
      <c r="AC303" s="12"/>
      <c r="AD303" s="12"/>
    </row>
    <row r="304" spans="15:30">
      <c r="O304" s="8"/>
      <c r="P304" s="8"/>
      <c r="Q304" s="8"/>
      <c r="R304" s="9"/>
      <c r="S304" s="9"/>
      <c r="T304" s="10"/>
      <c r="U304" s="10"/>
      <c r="V304" s="10"/>
      <c r="W304" s="10"/>
      <c r="X304" s="10"/>
      <c r="Y304" s="11"/>
      <c r="Z304" s="11"/>
      <c r="AA304" s="11"/>
      <c r="AB304" s="11"/>
      <c r="AC304" s="12"/>
      <c r="AD304" s="12"/>
    </row>
    <row r="305" spans="15:30">
      <c r="O305" s="8"/>
      <c r="P305" s="8"/>
      <c r="Q305" s="8"/>
      <c r="R305" s="9"/>
      <c r="S305" s="9"/>
      <c r="T305" s="10"/>
      <c r="U305" s="10"/>
      <c r="V305" s="10"/>
      <c r="W305" s="10"/>
      <c r="X305" s="10"/>
      <c r="Y305" s="11"/>
      <c r="Z305" s="11"/>
      <c r="AA305" s="11"/>
      <c r="AB305" s="11"/>
      <c r="AC305" s="12"/>
      <c r="AD305" s="12"/>
    </row>
    <row r="306" spans="15:30">
      <c r="O306" s="8"/>
      <c r="P306" s="8"/>
      <c r="Q306" s="8"/>
      <c r="R306" s="9"/>
      <c r="S306" s="9"/>
      <c r="T306" s="10"/>
      <c r="U306" s="10"/>
      <c r="V306" s="10"/>
      <c r="W306" s="10"/>
      <c r="X306" s="10"/>
      <c r="Y306" s="11"/>
      <c r="Z306" s="11"/>
      <c r="AA306" s="11"/>
      <c r="AB306" s="11"/>
      <c r="AC306" s="12"/>
      <c r="AD306" s="12"/>
    </row>
    <row r="307" spans="15:30">
      <c r="O307" s="8"/>
      <c r="P307" s="8"/>
      <c r="Q307" s="8"/>
      <c r="R307" s="9"/>
      <c r="S307" s="9"/>
      <c r="T307" s="10"/>
      <c r="U307" s="10"/>
      <c r="V307" s="10"/>
      <c r="W307" s="10"/>
      <c r="X307" s="10"/>
      <c r="Y307" s="11"/>
      <c r="Z307" s="11"/>
      <c r="AA307" s="11"/>
      <c r="AB307" s="11"/>
      <c r="AC307" s="12"/>
      <c r="AD307" s="12"/>
    </row>
    <row r="308" spans="15:30">
      <c r="O308" s="8"/>
      <c r="P308" s="8"/>
      <c r="Q308" s="8"/>
      <c r="R308" s="9"/>
      <c r="S308" s="9"/>
      <c r="T308" s="10"/>
      <c r="U308" s="10"/>
      <c r="V308" s="10"/>
      <c r="W308" s="10"/>
      <c r="X308" s="10"/>
      <c r="Y308" s="11"/>
      <c r="Z308" s="11"/>
      <c r="AA308" s="11"/>
      <c r="AB308" s="11"/>
      <c r="AC308" s="12"/>
      <c r="AD308" s="12"/>
    </row>
    <row r="309" spans="15:30">
      <c r="O309" s="8"/>
      <c r="P309" s="8"/>
      <c r="Q309" s="8"/>
      <c r="R309" s="9"/>
      <c r="S309" s="9"/>
      <c r="T309" s="10"/>
      <c r="U309" s="10"/>
      <c r="V309" s="10"/>
      <c r="W309" s="10"/>
      <c r="X309" s="10"/>
      <c r="Y309" s="11"/>
      <c r="Z309" s="11"/>
      <c r="AA309" s="11"/>
      <c r="AB309" s="11"/>
      <c r="AC309" s="12"/>
      <c r="AD309" s="12"/>
    </row>
    <row r="310" spans="15:30">
      <c r="O310" s="8"/>
      <c r="P310" s="8"/>
      <c r="Q310" s="8"/>
      <c r="R310" s="9"/>
      <c r="S310" s="9"/>
      <c r="T310" s="10"/>
      <c r="U310" s="10"/>
      <c r="V310" s="10"/>
      <c r="W310" s="10"/>
      <c r="X310" s="10"/>
      <c r="Y310" s="11"/>
      <c r="Z310" s="11"/>
      <c r="AA310" s="11"/>
      <c r="AB310" s="11"/>
      <c r="AC310" s="12"/>
      <c r="AD310" s="12"/>
    </row>
    <row r="311" spans="15:30">
      <c r="O311" s="8"/>
      <c r="P311" s="8"/>
      <c r="Q311" s="8"/>
      <c r="R311" s="9"/>
      <c r="S311" s="9"/>
      <c r="T311" s="10"/>
      <c r="U311" s="10"/>
      <c r="V311" s="10"/>
      <c r="W311" s="10"/>
      <c r="X311" s="10"/>
      <c r="Y311" s="11"/>
      <c r="Z311" s="11"/>
      <c r="AA311" s="11"/>
      <c r="AB311" s="11"/>
      <c r="AC311" s="12"/>
      <c r="AD311" s="12"/>
    </row>
    <row r="312" spans="15:30">
      <c r="O312" s="8"/>
      <c r="P312" s="8"/>
      <c r="Q312" s="8"/>
      <c r="R312" s="9"/>
      <c r="S312" s="9"/>
      <c r="T312" s="10"/>
      <c r="U312" s="10"/>
      <c r="V312" s="10"/>
      <c r="W312" s="10"/>
      <c r="X312" s="10"/>
      <c r="Y312" s="11"/>
      <c r="Z312" s="11"/>
      <c r="AA312" s="11"/>
      <c r="AB312" s="11"/>
      <c r="AC312" s="12"/>
      <c r="AD312" s="12"/>
    </row>
    <row r="313" spans="15:30">
      <c r="O313" s="8"/>
      <c r="P313" s="8"/>
      <c r="Q313" s="8"/>
      <c r="R313" s="9"/>
      <c r="S313" s="9"/>
      <c r="T313" s="10"/>
      <c r="U313" s="10"/>
      <c r="V313" s="10"/>
      <c r="W313" s="10"/>
      <c r="X313" s="10"/>
      <c r="Y313" s="11"/>
      <c r="Z313" s="11"/>
      <c r="AA313" s="11"/>
      <c r="AB313" s="11"/>
      <c r="AC313" s="12"/>
      <c r="AD313" s="12"/>
    </row>
    <row r="314" spans="15:30">
      <c r="O314" s="8"/>
      <c r="P314" s="8"/>
      <c r="Q314" s="8"/>
      <c r="R314" s="9"/>
      <c r="S314" s="9"/>
      <c r="T314" s="10"/>
      <c r="U314" s="10"/>
      <c r="V314" s="10"/>
      <c r="W314" s="10"/>
      <c r="X314" s="10"/>
      <c r="Y314" s="11"/>
      <c r="Z314" s="11"/>
      <c r="AA314" s="11"/>
      <c r="AB314" s="11"/>
      <c r="AC314" s="12"/>
      <c r="AD314" s="12"/>
    </row>
    <row r="315" spans="15:30">
      <c r="O315" s="8"/>
      <c r="P315" s="8"/>
      <c r="Q315" s="8"/>
      <c r="R315" s="9"/>
      <c r="S315" s="9"/>
      <c r="T315" s="10"/>
      <c r="U315" s="10"/>
      <c r="V315" s="10"/>
      <c r="W315" s="10"/>
      <c r="X315" s="10"/>
      <c r="Y315" s="11"/>
      <c r="Z315" s="11"/>
      <c r="AA315" s="11"/>
      <c r="AB315" s="11"/>
      <c r="AC315" s="12"/>
      <c r="AD315" s="12"/>
    </row>
    <row r="316" spans="15:30">
      <c r="O316" s="8"/>
      <c r="P316" s="8"/>
      <c r="Q316" s="8"/>
      <c r="R316" s="9"/>
      <c r="S316" s="9"/>
      <c r="T316" s="10"/>
      <c r="U316" s="10"/>
      <c r="V316" s="10"/>
      <c r="W316" s="10"/>
      <c r="X316" s="10"/>
      <c r="Y316" s="11"/>
      <c r="Z316" s="11"/>
      <c r="AA316" s="11"/>
      <c r="AB316" s="11"/>
      <c r="AC316" s="12"/>
      <c r="AD316" s="12"/>
    </row>
    <row r="317" spans="15:30">
      <c r="O317" s="8"/>
      <c r="P317" s="8"/>
      <c r="Q317" s="8"/>
      <c r="R317" s="9"/>
      <c r="S317" s="9"/>
      <c r="T317" s="10"/>
      <c r="U317" s="10"/>
      <c r="V317" s="10"/>
      <c r="W317" s="10"/>
      <c r="X317" s="10"/>
      <c r="Y317" s="11"/>
      <c r="Z317" s="11"/>
      <c r="AA317" s="11"/>
      <c r="AB317" s="11"/>
      <c r="AC317" s="12"/>
      <c r="AD317" s="12"/>
    </row>
    <row r="318" spans="15:30">
      <c r="O318" s="8"/>
      <c r="P318" s="8"/>
      <c r="Q318" s="8"/>
      <c r="R318" s="9"/>
      <c r="S318" s="9"/>
      <c r="T318" s="10"/>
      <c r="U318" s="10"/>
      <c r="V318" s="10"/>
      <c r="W318" s="10"/>
      <c r="X318" s="10"/>
      <c r="Y318" s="11"/>
      <c r="Z318" s="11"/>
      <c r="AA318" s="11"/>
      <c r="AB318" s="11"/>
      <c r="AC318" s="12"/>
      <c r="AD318" s="12"/>
    </row>
    <row r="319" spans="15:30">
      <c r="O319" s="8"/>
      <c r="P319" s="8"/>
      <c r="Q319" s="8"/>
      <c r="R319" s="9"/>
      <c r="S319" s="9"/>
      <c r="T319" s="10"/>
      <c r="U319" s="10"/>
      <c r="V319" s="10"/>
      <c r="W319" s="10"/>
      <c r="X319" s="10"/>
      <c r="Y319" s="11"/>
      <c r="Z319" s="11"/>
      <c r="AA319" s="11"/>
      <c r="AB319" s="11"/>
      <c r="AC319" s="12"/>
      <c r="AD319" s="12"/>
    </row>
    <row r="320" spans="15:30">
      <c r="O320" s="8"/>
      <c r="P320" s="8"/>
      <c r="Q320" s="8"/>
      <c r="R320" s="9"/>
      <c r="S320" s="9"/>
      <c r="T320" s="10"/>
      <c r="U320" s="10"/>
      <c r="V320" s="10"/>
      <c r="W320" s="10"/>
      <c r="X320" s="10"/>
      <c r="Y320" s="11"/>
      <c r="Z320" s="11"/>
      <c r="AA320" s="11"/>
      <c r="AB320" s="11"/>
      <c r="AC320" s="12"/>
      <c r="AD320" s="12"/>
    </row>
    <row r="321" spans="15:30">
      <c r="O321" s="8"/>
      <c r="P321" s="8"/>
      <c r="Q321" s="8"/>
      <c r="R321" s="9"/>
      <c r="S321" s="9"/>
      <c r="T321" s="10"/>
      <c r="U321" s="10"/>
      <c r="V321" s="10"/>
      <c r="W321" s="10"/>
      <c r="X321" s="10"/>
      <c r="Y321" s="11"/>
      <c r="Z321" s="11"/>
      <c r="AA321" s="11"/>
      <c r="AB321" s="11"/>
      <c r="AC321" s="12"/>
      <c r="AD321" s="12"/>
    </row>
    <row r="322" spans="15:30">
      <c r="O322" s="8"/>
      <c r="P322" s="8"/>
      <c r="Q322" s="8"/>
      <c r="R322" s="9"/>
      <c r="S322" s="9"/>
      <c r="T322" s="10"/>
      <c r="U322" s="10"/>
      <c r="V322" s="10"/>
      <c r="W322" s="10"/>
      <c r="X322" s="10"/>
      <c r="Y322" s="11"/>
      <c r="Z322" s="11"/>
      <c r="AA322" s="11"/>
      <c r="AB322" s="11"/>
      <c r="AC322" s="12"/>
      <c r="AD322" s="12"/>
    </row>
    <row r="323" spans="15:30">
      <c r="O323" s="8"/>
      <c r="P323" s="8"/>
      <c r="Q323" s="8"/>
      <c r="R323" s="9"/>
      <c r="S323" s="9"/>
      <c r="T323" s="10"/>
      <c r="U323" s="10"/>
      <c r="V323" s="10"/>
      <c r="W323" s="10"/>
      <c r="X323" s="10"/>
      <c r="Y323" s="11"/>
      <c r="Z323" s="11"/>
      <c r="AA323" s="11"/>
      <c r="AB323" s="11"/>
      <c r="AC323" s="12"/>
      <c r="AD323" s="12"/>
    </row>
    <row r="324" spans="15:30">
      <c r="O324" s="8"/>
      <c r="P324" s="8"/>
      <c r="Q324" s="8"/>
      <c r="R324" s="9"/>
      <c r="S324" s="9"/>
      <c r="T324" s="10"/>
      <c r="U324" s="10"/>
      <c r="V324" s="10"/>
      <c r="W324" s="10"/>
      <c r="X324" s="10"/>
      <c r="Y324" s="11"/>
      <c r="Z324" s="11"/>
      <c r="AA324" s="11"/>
      <c r="AB324" s="11"/>
      <c r="AC324" s="12"/>
      <c r="AD324" s="12"/>
    </row>
    <row r="325" spans="15:30">
      <c r="O325" s="8"/>
      <c r="P325" s="8"/>
      <c r="Q325" s="8"/>
      <c r="R325" s="9"/>
      <c r="S325" s="9"/>
      <c r="T325" s="10"/>
      <c r="U325" s="10"/>
      <c r="V325" s="10"/>
      <c r="W325" s="10"/>
      <c r="X325" s="10"/>
      <c r="Y325" s="11"/>
      <c r="Z325" s="11"/>
      <c r="AA325" s="11"/>
      <c r="AB325" s="11"/>
      <c r="AC325" s="12"/>
      <c r="AD325" s="12"/>
    </row>
    <row r="326" spans="15:30">
      <c r="O326" s="8"/>
      <c r="P326" s="8"/>
      <c r="Q326" s="8"/>
      <c r="R326" s="9"/>
      <c r="S326" s="9"/>
      <c r="T326" s="10"/>
      <c r="U326" s="10"/>
      <c r="V326" s="10"/>
      <c r="W326" s="10"/>
      <c r="X326" s="10"/>
      <c r="Y326" s="11"/>
      <c r="Z326" s="11"/>
      <c r="AA326" s="11"/>
      <c r="AB326" s="11"/>
      <c r="AC326" s="12"/>
      <c r="AD326" s="12"/>
    </row>
    <row r="327" spans="15:30">
      <c r="O327" s="8"/>
      <c r="P327" s="8"/>
      <c r="Q327" s="8"/>
      <c r="R327" s="9"/>
      <c r="S327" s="9"/>
      <c r="T327" s="10"/>
      <c r="U327" s="10"/>
      <c r="V327" s="10"/>
      <c r="W327" s="10"/>
      <c r="X327" s="10"/>
      <c r="Y327" s="11"/>
      <c r="Z327" s="11"/>
      <c r="AA327" s="11"/>
      <c r="AB327" s="11"/>
      <c r="AC327" s="12"/>
      <c r="AD327" s="12"/>
    </row>
    <row r="328" spans="15:30">
      <c r="O328" s="8"/>
      <c r="P328" s="8"/>
      <c r="Q328" s="8"/>
      <c r="R328" s="9"/>
      <c r="S328" s="9"/>
      <c r="T328" s="10"/>
      <c r="U328" s="10"/>
      <c r="V328" s="10"/>
      <c r="W328" s="10"/>
      <c r="X328" s="10"/>
      <c r="Y328" s="11"/>
      <c r="Z328" s="11"/>
      <c r="AA328" s="11"/>
      <c r="AB328" s="11"/>
      <c r="AC328" s="12"/>
      <c r="AD328" s="12"/>
    </row>
    <row r="329" spans="15:30">
      <c r="O329" s="8"/>
      <c r="P329" s="8"/>
      <c r="Q329" s="8"/>
      <c r="R329" s="9"/>
      <c r="S329" s="9"/>
      <c r="T329" s="10"/>
      <c r="U329" s="10"/>
      <c r="V329" s="10"/>
      <c r="W329" s="10"/>
      <c r="X329" s="10"/>
      <c r="Y329" s="11"/>
      <c r="Z329" s="11"/>
      <c r="AA329" s="11"/>
      <c r="AB329" s="11"/>
      <c r="AC329" s="12"/>
      <c r="AD329" s="12"/>
    </row>
    <row r="330" spans="15:30">
      <c r="O330" s="8"/>
      <c r="P330" s="8"/>
      <c r="Q330" s="8"/>
      <c r="R330" s="9"/>
      <c r="S330" s="9"/>
      <c r="T330" s="10"/>
      <c r="U330" s="10"/>
      <c r="V330" s="10"/>
      <c r="W330" s="10"/>
      <c r="X330" s="10"/>
      <c r="Y330" s="11"/>
      <c r="Z330" s="11"/>
      <c r="AA330" s="11"/>
      <c r="AB330" s="11"/>
      <c r="AC330" s="12"/>
      <c r="AD330" s="12"/>
    </row>
    <row r="331" spans="15:30">
      <c r="O331" s="8"/>
      <c r="P331" s="8"/>
      <c r="Q331" s="8"/>
      <c r="R331" s="9"/>
      <c r="S331" s="9"/>
      <c r="T331" s="10"/>
      <c r="U331" s="10"/>
      <c r="V331" s="10"/>
      <c r="W331" s="10"/>
      <c r="X331" s="10"/>
      <c r="Y331" s="11"/>
      <c r="Z331" s="11"/>
      <c r="AA331" s="11"/>
      <c r="AB331" s="11"/>
      <c r="AC331" s="12"/>
      <c r="AD331" s="12"/>
    </row>
    <row r="332" spans="15:30">
      <c r="O332" s="8"/>
      <c r="P332" s="8"/>
      <c r="Q332" s="8"/>
      <c r="R332" s="9"/>
      <c r="S332" s="9"/>
      <c r="T332" s="10"/>
      <c r="U332" s="10"/>
      <c r="V332" s="10"/>
      <c r="W332" s="10"/>
      <c r="X332" s="10"/>
      <c r="Y332" s="11"/>
      <c r="Z332" s="11"/>
      <c r="AA332" s="11"/>
      <c r="AB332" s="11"/>
      <c r="AC332" s="12"/>
      <c r="AD332" s="12"/>
    </row>
    <row r="333" spans="15:30">
      <c r="O333" s="8"/>
      <c r="P333" s="8"/>
      <c r="Q333" s="8"/>
      <c r="R333" s="9"/>
      <c r="S333" s="9"/>
      <c r="T333" s="10"/>
      <c r="U333" s="10"/>
      <c r="V333" s="10"/>
      <c r="W333" s="10"/>
      <c r="X333" s="10"/>
      <c r="Y333" s="11"/>
      <c r="Z333" s="11"/>
      <c r="AA333" s="11"/>
      <c r="AB333" s="11"/>
      <c r="AC333" s="12"/>
      <c r="AD333" s="12"/>
    </row>
    <row r="334" spans="15:30">
      <c r="O334" s="8"/>
      <c r="P334" s="8"/>
      <c r="Q334" s="8"/>
      <c r="R334" s="9"/>
      <c r="S334" s="9"/>
      <c r="T334" s="10"/>
      <c r="U334" s="10"/>
      <c r="V334" s="10"/>
      <c r="W334" s="10"/>
      <c r="X334" s="10"/>
      <c r="Y334" s="11"/>
      <c r="Z334" s="11"/>
      <c r="AA334" s="11"/>
      <c r="AB334" s="11"/>
      <c r="AC334" s="12"/>
      <c r="AD334" s="12"/>
    </row>
    <row r="335" spans="15:30">
      <c r="O335" s="8"/>
      <c r="P335" s="8"/>
      <c r="Q335" s="8"/>
      <c r="R335" s="9"/>
      <c r="S335" s="9"/>
      <c r="T335" s="10"/>
      <c r="U335" s="10"/>
      <c r="V335" s="10"/>
      <c r="W335" s="10"/>
      <c r="X335" s="10"/>
      <c r="Y335" s="11"/>
      <c r="Z335" s="11"/>
      <c r="AA335" s="11"/>
      <c r="AB335" s="11"/>
      <c r="AC335" s="12"/>
      <c r="AD335" s="12"/>
    </row>
    <row r="336" spans="15:30">
      <c r="O336" s="8"/>
      <c r="P336" s="8"/>
      <c r="Q336" s="8"/>
      <c r="R336" s="9"/>
      <c r="S336" s="9"/>
      <c r="T336" s="10"/>
      <c r="U336" s="10"/>
      <c r="V336" s="10"/>
      <c r="W336" s="10"/>
      <c r="X336" s="10"/>
      <c r="Y336" s="11"/>
      <c r="Z336" s="11"/>
      <c r="AA336" s="11"/>
      <c r="AB336" s="11"/>
      <c r="AC336" s="12"/>
      <c r="AD336" s="12"/>
    </row>
    <row r="337" spans="15:30">
      <c r="O337" s="8"/>
      <c r="P337" s="8"/>
      <c r="Q337" s="8"/>
      <c r="R337" s="9"/>
      <c r="S337" s="9"/>
      <c r="T337" s="10"/>
      <c r="U337" s="10"/>
      <c r="V337" s="10"/>
      <c r="W337" s="10"/>
      <c r="X337" s="10"/>
      <c r="Y337" s="11"/>
      <c r="Z337" s="11"/>
      <c r="AA337" s="11"/>
      <c r="AB337" s="11"/>
      <c r="AC337" s="12"/>
      <c r="AD337" s="12"/>
    </row>
    <row r="338" spans="15:30">
      <c r="O338" s="8"/>
      <c r="P338" s="8"/>
      <c r="Q338" s="8"/>
      <c r="R338" s="9"/>
      <c r="S338" s="9"/>
      <c r="T338" s="10"/>
      <c r="U338" s="10"/>
      <c r="V338" s="10"/>
      <c r="W338" s="10"/>
      <c r="X338" s="10"/>
      <c r="Y338" s="11"/>
      <c r="Z338" s="11"/>
      <c r="AA338" s="11"/>
      <c r="AB338" s="11"/>
      <c r="AC338" s="12"/>
      <c r="AD338" s="12"/>
    </row>
    <row r="339" spans="15:30">
      <c r="O339" s="8"/>
      <c r="P339" s="8"/>
      <c r="Q339" s="8"/>
      <c r="R339" s="9"/>
      <c r="S339" s="9"/>
      <c r="T339" s="10"/>
      <c r="U339" s="10"/>
      <c r="V339" s="10"/>
      <c r="W339" s="10"/>
      <c r="X339" s="10"/>
      <c r="Y339" s="11"/>
      <c r="Z339" s="11"/>
      <c r="AA339" s="11"/>
      <c r="AB339" s="11"/>
      <c r="AC339" s="12"/>
      <c r="AD339" s="12"/>
    </row>
    <row r="340" spans="15:30">
      <c r="O340" s="8"/>
      <c r="P340" s="8"/>
      <c r="Q340" s="8"/>
      <c r="R340" s="9"/>
      <c r="S340" s="9"/>
      <c r="T340" s="10"/>
      <c r="U340" s="10"/>
      <c r="V340" s="10"/>
      <c r="W340" s="10"/>
      <c r="X340" s="10"/>
      <c r="Y340" s="11"/>
      <c r="Z340" s="11"/>
      <c r="AA340" s="11"/>
      <c r="AB340" s="11"/>
      <c r="AC340" s="12"/>
      <c r="AD340" s="12"/>
    </row>
    <row r="341" spans="15:30">
      <c r="O341" s="8"/>
      <c r="P341" s="8"/>
      <c r="Q341" s="8"/>
      <c r="R341" s="9"/>
      <c r="S341" s="9"/>
      <c r="T341" s="10"/>
      <c r="U341" s="10"/>
      <c r="V341" s="10"/>
      <c r="W341" s="10"/>
      <c r="X341" s="10"/>
      <c r="Y341" s="11"/>
      <c r="Z341" s="11"/>
      <c r="AA341" s="11"/>
      <c r="AB341" s="11"/>
      <c r="AC341" s="12"/>
      <c r="AD341" s="12"/>
    </row>
    <row r="342" spans="15:30">
      <c r="O342" s="8"/>
      <c r="P342" s="8"/>
      <c r="Q342" s="8"/>
      <c r="R342" s="9"/>
      <c r="S342" s="9"/>
      <c r="T342" s="10"/>
      <c r="U342" s="10"/>
      <c r="V342" s="10"/>
      <c r="W342" s="10"/>
      <c r="X342" s="10"/>
      <c r="Y342" s="11"/>
      <c r="Z342" s="11"/>
      <c r="AA342" s="11"/>
      <c r="AB342" s="11"/>
      <c r="AC342" s="12"/>
      <c r="AD342" s="12"/>
    </row>
    <row r="343" spans="15:30">
      <c r="O343" s="8"/>
      <c r="P343" s="8"/>
      <c r="Q343" s="8"/>
      <c r="R343" s="9"/>
      <c r="S343" s="9"/>
      <c r="T343" s="10"/>
      <c r="U343" s="10"/>
      <c r="V343" s="10"/>
      <c r="W343" s="10"/>
      <c r="X343" s="10"/>
      <c r="Y343" s="11"/>
      <c r="Z343" s="11"/>
      <c r="AA343" s="11"/>
      <c r="AB343" s="11"/>
      <c r="AC343" s="12"/>
      <c r="AD343" s="12"/>
    </row>
    <row r="344" spans="15:30">
      <c r="O344" s="8"/>
      <c r="P344" s="8"/>
      <c r="Q344" s="8"/>
      <c r="R344" s="9"/>
      <c r="S344" s="9"/>
      <c r="T344" s="10"/>
      <c r="U344" s="10"/>
      <c r="V344" s="10"/>
      <c r="W344" s="10"/>
      <c r="X344" s="10"/>
      <c r="Y344" s="11"/>
      <c r="Z344" s="11"/>
      <c r="AA344" s="11"/>
      <c r="AB344" s="11"/>
      <c r="AC344" s="12"/>
      <c r="AD344" s="12"/>
    </row>
    <row r="345" spans="15:30">
      <c r="O345" s="8"/>
      <c r="P345" s="8"/>
      <c r="Q345" s="8"/>
      <c r="R345" s="9"/>
      <c r="S345" s="9"/>
      <c r="T345" s="10"/>
      <c r="U345" s="10"/>
      <c r="V345" s="10"/>
      <c r="W345" s="10"/>
      <c r="X345" s="10"/>
      <c r="Y345" s="11"/>
      <c r="Z345" s="11"/>
      <c r="AA345" s="11"/>
      <c r="AB345" s="11"/>
      <c r="AC345" s="12"/>
      <c r="AD345" s="12"/>
    </row>
    <row r="346" spans="15:30">
      <c r="O346" s="8"/>
      <c r="P346" s="8"/>
      <c r="Q346" s="8"/>
      <c r="R346" s="9"/>
      <c r="S346" s="9"/>
      <c r="T346" s="10"/>
      <c r="U346" s="10"/>
      <c r="V346" s="10"/>
      <c r="W346" s="10"/>
      <c r="X346" s="10"/>
      <c r="Y346" s="11"/>
      <c r="Z346" s="11"/>
      <c r="AA346" s="11"/>
      <c r="AB346" s="11"/>
      <c r="AC346" s="12"/>
      <c r="AD346" s="12"/>
    </row>
    <row r="347" spans="15:30">
      <c r="O347" s="8"/>
      <c r="P347" s="8"/>
      <c r="Q347" s="8"/>
      <c r="R347" s="9"/>
      <c r="S347" s="9"/>
      <c r="T347" s="10"/>
      <c r="U347" s="10"/>
      <c r="V347" s="10"/>
      <c r="W347" s="10"/>
      <c r="X347" s="10"/>
      <c r="Y347" s="11"/>
      <c r="Z347" s="11"/>
      <c r="AA347" s="11"/>
      <c r="AB347" s="11"/>
      <c r="AC347" s="12"/>
      <c r="AD347" s="12"/>
    </row>
    <row r="348" spans="15:30">
      <c r="O348" s="8"/>
      <c r="P348" s="8"/>
      <c r="Q348" s="8"/>
      <c r="R348" s="9"/>
      <c r="S348" s="9"/>
      <c r="T348" s="10"/>
      <c r="U348" s="10"/>
      <c r="V348" s="10"/>
      <c r="W348" s="10"/>
      <c r="X348" s="10"/>
      <c r="Y348" s="11"/>
      <c r="Z348" s="11"/>
      <c r="AA348" s="11"/>
      <c r="AB348" s="11"/>
      <c r="AC348" s="12"/>
      <c r="AD348" s="12"/>
    </row>
    <row r="349" spans="15:30">
      <c r="O349" s="8"/>
      <c r="P349" s="8"/>
      <c r="Q349" s="8"/>
      <c r="R349" s="9"/>
      <c r="S349" s="9"/>
      <c r="T349" s="10"/>
      <c r="U349" s="10"/>
      <c r="V349" s="10"/>
      <c r="W349" s="10"/>
      <c r="X349" s="10"/>
      <c r="Y349" s="11"/>
      <c r="Z349" s="11"/>
      <c r="AA349" s="11"/>
      <c r="AB349" s="11"/>
      <c r="AC349" s="12"/>
      <c r="AD349" s="12"/>
    </row>
    <row r="350" spans="15:30">
      <c r="O350" s="8"/>
      <c r="P350" s="8"/>
      <c r="Q350" s="8"/>
      <c r="R350" s="9"/>
      <c r="S350" s="9"/>
      <c r="T350" s="10"/>
      <c r="U350" s="10"/>
      <c r="V350" s="10"/>
      <c r="W350" s="10"/>
      <c r="X350" s="10"/>
      <c r="Y350" s="11"/>
      <c r="Z350" s="11"/>
      <c r="AA350" s="11"/>
      <c r="AB350" s="11"/>
      <c r="AC350" s="12"/>
      <c r="AD350" s="12"/>
    </row>
    <row r="351" spans="15:30">
      <c r="O351" s="8"/>
      <c r="P351" s="8"/>
      <c r="Q351" s="8"/>
      <c r="R351" s="9"/>
      <c r="S351" s="9"/>
      <c r="T351" s="10"/>
      <c r="U351" s="10"/>
      <c r="V351" s="10"/>
      <c r="W351" s="10"/>
      <c r="X351" s="10"/>
      <c r="Y351" s="11"/>
      <c r="Z351" s="11"/>
      <c r="AA351" s="11"/>
      <c r="AB351" s="11"/>
      <c r="AC351" s="12"/>
      <c r="AD351" s="12"/>
    </row>
    <row r="352" spans="15:30">
      <c r="O352" s="8"/>
      <c r="P352" s="8"/>
      <c r="Q352" s="8"/>
      <c r="R352" s="9"/>
      <c r="S352" s="9"/>
      <c r="T352" s="10"/>
      <c r="U352" s="10"/>
      <c r="V352" s="10"/>
      <c r="W352" s="10"/>
      <c r="X352" s="10"/>
      <c r="Y352" s="11"/>
      <c r="Z352" s="11"/>
      <c r="AA352" s="11"/>
      <c r="AB352" s="11"/>
      <c r="AC352" s="12"/>
      <c r="AD352" s="12"/>
    </row>
    <row r="353" spans="4:30">
      <c r="O353" s="8"/>
      <c r="P353" s="8"/>
      <c r="Q353" s="8"/>
      <c r="R353" s="9"/>
      <c r="S353" s="9"/>
      <c r="T353" s="10"/>
      <c r="U353" s="10"/>
      <c r="V353" s="10"/>
      <c r="W353" s="10"/>
      <c r="X353" s="10"/>
      <c r="Y353" s="11"/>
      <c r="Z353" s="11"/>
      <c r="AA353" s="11"/>
      <c r="AB353" s="11"/>
      <c r="AC353" s="12"/>
      <c r="AD353" s="12"/>
    </row>
    <row r="354" spans="4:30">
      <c r="O354" s="8"/>
      <c r="P354" s="8"/>
      <c r="Q354" s="8"/>
      <c r="R354" s="9"/>
      <c r="S354" s="9"/>
      <c r="T354" s="10"/>
      <c r="U354" s="10"/>
      <c r="V354" s="10"/>
      <c r="W354" s="10"/>
      <c r="X354" s="10"/>
      <c r="Y354" s="11"/>
      <c r="Z354" s="11"/>
      <c r="AA354" s="11"/>
      <c r="AB354" s="11"/>
      <c r="AC354" s="12"/>
      <c r="AD354" s="12"/>
    </row>
    <row r="355" spans="4:30">
      <c r="O355" s="8"/>
      <c r="P355" s="8"/>
      <c r="Q355" s="8"/>
      <c r="R355" s="9"/>
      <c r="S355" s="9"/>
      <c r="T355" s="10"/>
      <c r="U355" s="10"/>
      <c r="V355" s="10"/>
      <c r="W355" s="10"/>
      <c r="X355" s="10"/>
      <c r="Y355" s="11"/>
      <c r="Z355" s="11"/>
      <c r="AA355" s="11"/>
      <c r="AB355" s="11"/>
      <c r="AC355" s="12"/>
      <c r="AD355" s="12"/>
    </row>
    <row r="356" spans="4:30">
      <c r="O356" s="8"/>
      <c r="P356" s="8"/>
      <c r="Q356" s="8"/>
      <c r="R356" s="9"/>
      <c r="S356" s="9"/>
      <c r="T356" s="10"/>
      <c r="U356" s="10"/>
      <c r="V356" s="10"/>
      <c r="W356" s="10"/>
      <c r="X356" s="10"/>
      <c r="Y356" s="11"/>
      <c r="Z356" s="11"/>
      <c r="AA356" s="11"/>
      <c r="AB356" s="11"/>
      <c r="AC356" s="12"/>
      <c r="AD356" s="12"/>
    </row>
    <row r="358" spans="4:30">
      <c r="D358" s="57"/>
      <c r="E358" s="57"/>
    </row>
    <row r="359" spans="4:30">
      <c r="E359" s="57"/>
    </row>
    <row r="360" spans="4:30">
      <c r="E360" s="57"/>
    </row>
    <row r="361" spans="4:30">
      <c r="E361" s="57"/>
    </row>
    <row r="362" spans="4:30">
      <c r="D362" s="7" t="s">
        <v>63</v>
      </c>
      <c r="E362" s="57">
        <f>COUNTIF(E37:E117,"วิทยาศาสตร์")</f>
        <v>34</v>
      </c>
    </row>
    <row r="363" spans="4:30">
      <c r="D363" s="7" t="s">
        <v>61</v>
      </c>
      <c r="E363" s="57">
        <f>COUNTIF(E37:E117,"สาธารณสุขศาสตร์")</f>
        <v>1</v>
      </c>
    </row>
    <row r="364" spans="4:30" ht="37.5">
      <c r="D364" s="7" t="s">
        <v>57</v>
      </c>
      <c r="E364" s="57">
        <f>COUNTIF(E37:E117,"บริหารธุรกิจ เศรษฐศาสตร์และการสื่อสาร")</f>
        <v>4</v>
      </c>
    </row>
    <row r="365" spans="4:30">
      <c r="E365" s="7">
        <f>SUBTOTAL(9,E362:E364)</f>
        <v>39</v>
      </c>
    </row>
    <row r="366" spans="4:30">
      <c r="D366" s="7" t="s">
        <v>63</v>
      </c>
      <c r="E366" s="57">
        <f>COUNTIF(E37:E117,"วิทยาศาสตร์")</f>
        <v>34</v>
      </c>
    </row>
    <row r="367" spans="4:30" ht="37.5">
      <c r="D367" s="7" t="s">
        <v>57</v>
      </c>
      <c r="E367" s="57">
        <f>COUNTIF(E37:E117,"บริหารธุรกิจ เศรษฐศาสตร์และการสื่อสาร")</f>
        <v>4</v>
      </c>
    </row>
    <row r="368" spans="4:30">
      <c r="D368" s="7" t="s">
        <v>91</v>
      </c>
      <c r="E368" s="57">
        <f>COUNTIF(E37:E117,"สหเวชศาสตร์")</f>
        <v>3</v>
      </c>
    </row>
    <row r="369" spans="4:5">
      <c r="D369" s="7" t="s">
        <v>64</v>
      </c>
      <c r="E369" s="57">
        <f>COUNTIF(E37:E117,"พยาบาลศาสตร์")</f>
        <v>7</v>
      </c>
    </row>
    <row r="370" spans="4:5">
      <c r="D370" s="7" t="s">
        <v>63</v>
      </c>
      <c r="E370" s="57">
        <v>20</v>
      </c>
    </row>
    <row r="371" spans="4:5">
      <c r="D371" s="7" t="s">
        <v>111</v>
      </c>
      <c r="E371" s="57">
        <f>COUNTIF(E37:E117,"มนุษยศาสตร์")</f>
        <v>1</v>
      </c>
    </row>
    <row r="372" spans="4:5">
      <c r="D372" s="7" t="s">
        <v>91</v>
      </c>
      <c r="E372" s="57">
        <v>17</v>
      </c>
    </row>
    <row r="373" spans="4:5" ht="37.5">
      <c r="D373" s="7" t="s">
        <v>57</v>
      </c>
      <c r="E373" s="57">
        <v>3</v>
      </c>
    </row>
    <row r="374" spans="4:5">
      <c r="D374" s="7" t="s">
        <v>61</v>
      </c>
      <c r="E374" s="57">
        <v>5</v>
      </c>
    </row>
    <row r="375" spans="4:5">
      <c r="D375" s="7" t="s">
        <v>89</v>
      </c>
      <c r="E375" s="57">
        <f>COUNTIF(E40:E121,"ทันตแพทย์ศาสตร์")</f>
        <v>0</v>
      </c>
    </row>
    <row r="376" spans="4:5">
      <c r="D376" s="7" t="s">
        <v>93</v>
      </c>
      <c r="E376" s="57">
        <v>2</v>
      </c>
    </row>
    <row r="377" spans="4:5">
      <c r="D377" s="7" t="s">
        <v>62</v>
      </c>
      <c r="E377" s="57">
        <v>3</v>
      </c>
    </row>
    <row r="378" spans="4:5">
      <c r="D378" s="7" t="s">
        <v>107</v>
      </c>
      <c r="E378" s="57">
        <f>COUNTIF(E43:E124,"เจ้าหน้าที่บัณฑิตวิทยาลัย")</f>
        <v>0</v>
      </c>
    </row>
    <row r="379" spans="4:5">
      <c r="D379" s="7" t="s">
        <v>64</v>
      </c>
      <c r="E379" s="57">
        <v>3</v>
      </c>
    </row>
    <row r="380" spans="4:5">
      <c r="D380" s="7" t="s">
        <v>59</v>
      </c>
      <c r="E380" s="7">
        <v>4</v>
      </c>
    </row>
    <row r="381" spans="4:5">
      <c r="D381" s="7" t="s">
        <v>65</v>
      </c>
      <c r="E381" s="7">
        <v>3</v>
      </c>
    </row>
    <row r="382" spans="4:5">
      <c r="E382" s="7">
        <f>SUBTOTAL(9,E370:E381)</f>
        <v>61</v>
      </c>
    </row>
    <row r="383" spans="4:5">
      <c r="D383" s="7" t="s">
        <v>63</v>
      </c>
      <c r="E383" s="57"/>
    </row>
    <row r="384" spans="4:5" ht="37.5">
      <c r="D384" s="7" t="s">
        <v>57</v>
      </c>
      <c r="E384" s="57"/>
    </row>
    <row r="385" spans="4:5">
      <c r="D385" s="7" t="s">
        <v>64</v>
      </c>
      <c r="E385" s="57">
        <f>COUNTIF(E2:E116,"พยาบาลศาสตร์")</f>
        <v>8</v>
      </c>
    </row>
    <row r="386" spans="4:5">
      <c r="D386" s="7" t="s">
        <v>63</v>
      </c>
      <c r="E386" s="57">
        <f>COUNTIF(E2:E116,"วิทยาศาสตร์")</f>
        <v>40</v>
      </c>
    </row>
    <row r="1048467" spans="5:5">
      <c r="E1048467" s="7">
        <f>SUBTOTAL(9,E385:E1048466)</f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opLeftCell="A13" zoomScale="120" zoomScaleNormal="120" workbookViewId="0">
      <selection activeCell="B19" sqref="B19:G19"/>
    </sheetView>
  </sheetViews>
  <sheetFormatPr defaultRowHeight="15"/>
  <cols>
    <col min="1" max="1" width="2.140625" customWidth="1"/>
    <col min="2" max="2" width="9.140625" customWidth="1"/>
    <col min="7" max="7" width="52.5703125" customWidth="1"/>
  </cols>
  <sheetData>
    <row r="1" spans="2:10" ht="23.25">
      <c r="B1" s="229" t="s">
        <v>45</v>
      </c>
      <c r="C1" s="229"/>
      <c r="D1" s="229"/>
      <c r="E1" s="229"/>
      <c r="F1" s="229"/>
      <c r="G1" s="229"/>
    </row>
    <row r="2" spans="2:10" ht="23.25">
      <c r="B2" s="229" t="s">
        <v>70</v>
      </c>
      <c r="C2" s="229"/>
      <c r="D2" s="229"/>
      <c r="E2" s="229"/>
      <c r="F2" s="229"/>
      <c r="G2" s="229"/>
    </row>
    <row r="3" spans="2:10" s="170" customFormat="1" ht="23.25">
      <c r="B3" s="229" t="s">
        <v>143</v>
      </c>
      <c r="C3" s="229"/>
      <c r="D3" s="229"/>
      <c r="E3" s="229"/>
      <c r="F3" s="229"/>
      <c r="G3" s="229"/>
    </row>
    <row r="4" spans="2:10" s="170" customFormat="1" ht="23.25">
      <c r="B4" s="229" t="s">
        <v>69</v>
      </c>
      <c r="C4" s="229"/>
      <c r="D4" s="229"/>
      <c r="E4" s="229"/>
      <c r="F4" s="229"/>
      <c r="G4" s="229"/>
    </row>
    <row r="5" spans="2:10" ht="21">
      <c r="B5" s="230"/>
      <c r="C5" s="230"/>
      <c r="D5" s="230"/>
      <c r="E5" s="230"/>
      <c r="F5" s="230"/>
      <c r="G5" s="230"/>
    </row>
    <row r="6" spans="2:10" s="97" customFormat="1" ht="21">
      <c r="B6" s="47" t="s">
        <v>171</v>
      </c>
      <c r="C6" s="47"/>
      <c r="D6" s="47"/>
      <c r="E6" s="47"/>
      <c r="F6" s="47"/>
      <c r="G6" s="47"/>
    </row>
    <row r="7" spans="2:10" s="97" customFormat="1" ht="21">
      <c r="B7" s="123" t="s">
        <v>238</v>
      </c>
      <c r="C7" s="123"/>
      <c r="D7" s="123"/>
      <c r="E7" s="123"/>
      <c r="F7" s="123"/>
      <c r="G7" s="149"/>
    </row>
    <row r="8" spans="2:10" s="97" customFormat="1" ht="21">
      <c r="B8" s="123" t="s">
        <v>239</v>
      </c>
      <c r="C8" s="123"/>
      <c r="D8" s="123"/>
      <c r="E8" s="123"/>
      <c r="F8" s="123"/>
      <c r="G8" s="123"/>
    </row>
    <row r="9" spans="2:10" s="97" customFormat="1" ht="21">
      <c r="B9" s="123" t="s">
        <v>140</v>
      </c>
      <c r="C9" s="123"/>
      <c r="D9" s="123"/>
      <c r="E9" s="123"/>
      <c r="F9" s="123"/>
      <c r="G9" s="123"/>
    </row>
    <row r="10" spans="2:10" s="40" customFormat="1" ht="21">
      <c r="B10" s="147" t="s">
        <v>141</v>
      </c>
      <c r="C10" s="147"/>
      <c r="D10" s="147"/>
      <c r="E10" s="147"/>
      <c r="F10" s="147"/>
      <c r="G10" s="147"/>
      <c r="H10" s="116"/>
      <c r="I10" s="116"/>
    </row>
    <row r="11" spans="2:10" s="40" customFormat="1" ht="21">
      <c r="B11" s="147" t="s">
        <v>142</v>
      </c>
      <c r="C11" s="147"/>
      <c r="D11" s="147"/>
      <c r="E11" s="147"/>
      <c r="F11" s="147"/>
      <c r="G11" s="147"/>
      <c r="H11" s="116"/>
      <c r="I11" s="116"/>
    </row>
    <row r="12" spans="2:10" s="40" customFormat="1" ht="21">
      <c r="B12" s="227" t="s">
        <v>240</v>
      </c>
      <c r="C12" s="227"/>
      <c r="D12" s="227"/>
      <c r="E12" s="227"/>
      <c r="F12" s="227"/>
      <c r="G12" s="227"/>
    </row>
    <row r="13" spans="2:10" s="40" customFormat="1" ht="21">
      <c r="B13" s="227" t="s">
        <v>220</v>
      </c>
      <c r="C13" s="227"/>
      <c r="D13" s="227"/>
      <c r="E13" s="227"/>
      <c r="F13" s="227"/>
      <c r="G13" s="227"/>
    </row>
    <row r="14" spans="2:10" s="40" customFormat="1" ht="21">
      <c r="B14" s="231" t="s">
        <v>243</v>
      </c>
      <c r="C14" s="231"/>
      <c r="D14" s="231"/>
      <c r="E14" s="231"/>
      <c r="F14" s="231"/>
      <c r="G14" s="231"/>
    </row>
    <row r="15" spans="2:10" s="40" customFormat="1" ht="21">
      <c r="B15" s="147" t="s">
        <v>248</v>
      </c>
      <c r="C15" s="147"/>
      <c r="D15" s="147"/>
      <c r="E15" s="147"/>
      <c r="F15" s="147"/>
      <c r="G15" s="147"/>
      <c r="H15" s="116"/>
      <c r="I15" s="116"/>
    </row>
    <row r="16" spans="2:10" s="46" customFormat="1" ht="21">
      <c r="B16" s="47" t="s">
        <v>244</v>
      </c>
      <c r="C16" s="47"/>
      <c r="D16" s="47"/>
      <c r="E16" s="47"/>
      <c r="F16" s="47"/>
      <c r="G16" s="47"/>
      <c r="H16" s="47"/>
      <c r="I16" s="47"/>
      <c r="J16" s="47"/>
    </row>
    <row r="17" spans="2:10" s="46" customFormat="1" ht="21">
      <c r="B17" s="47" t="s">
        <v>245</v>
      </c>
      <c r="C17" s="47"/>
      <c r="D17" s="47"/>
      <c r="E17" s="47"/>
      <c r="F17" s="47"/>
      <c r="G17" s="47"/>
      <c r="H17" s="47"/>
      <c r="I17" s="47"/>
      <c r="J17" s="47"/>
    </row>
    <row r="18" spans="2:10" s="46" customFormat="1" ht="21">
      <c r="B18" s="47" t="s">
        <v>247</v>
      </c>
      <c r="C18" s="47"/>
      <c r="D18" s="47"/>
      <c r="E18" s="47"/>
      <c r="F18" s="47"/>
      <c r="G18" s="47"/>
      <c r="H18" s="47"/>
      <c r="I18" s="47"/>
      <c r="J18" s="47"/>
    </row>
    <row r="19" spans="2:10" s="46" customFormat="1" ht="21">
      <c r="B19" s="232" t="s">
        <v>246</v>
      </c>
      <c r="C19" s="232"/>
      <c r="D19" s="232"/>
      <c r="E19" s="232"/>
      <c r="F19" s="232"/>
      <c r="G19" s="232"/>
      <c r="H19" s="47"/>
      <c r="I19" s="47"/>
      <c r="J19" s="47"/>
    </row>
    <row r="20" spans="2:10" s="40" customFormat="1" ht="21">
      <c r="B20" s="235" t="s">
        <v>173</v>
      </c>
      <c r="C20" s="235"/>
      <c r="D20" s="235"/>
      <c r="E20" s="235"/>
      <c r="F20" s="235"/>
      <c r="G20" s="235"/>
      <c r="H20" s="235"/>
    </row>
    <row r="21" spans="2:10" s="40" customFormat="1" ht="21">
      <c r="B21" s="148" t="s">
        <v>174</v>
      </c>
      <c r="C21" s="148"/>
      <c r="D21" s="148"/>
      <c r="E21" s="148"/>
      <c r="F21" s="148"/>
      <c r="G21" s="148"/>
      <c r="H21" s="148"/>
    </row>
    <row r="22" spans="2:10" s="40" customFormat="1" ht="21">
      <c r="B22" s="235" t="s">
        <v>241</v>
      </c>
      <c r="C22" s="235"/>
      <c r="D22" s="235"/>
      <c r="E22" s="235"/>
      <c r="F22" s="235"/>
      <c r="G22" s="235"/>
      <c r="H22" s="235"/>
    </row>
    <row r="23" spans="2:10" s="40" customFormat="1" ht="21">
      <c r="B23" s="235" t="s">
        <v>175</v>
      </c>
      <c r="C23" s="235"/>
      <c r="D23" s="235"/>
      <c r="E23" s="235"/>
      <c r="F23" s="235"/>
      <c r="G23" s="235"/>
      <c r="H23" s="235"/>
    </row>
    <row r="24" spans="2:10" s="40" customFormat="1" ht="21">
      <c r="B24" s="233" t="s">
        <v>176</v>
      </c>
      <c r="C24" s="233"/>
      <c r="D24" s="233"/>
      <c r="E24" s="233"/>
      <c r="F24" s="233"/>
      <c r="G24" s="233"/>
      <c r="H24" s="233"/>
    </row>
    <row r="25" spans="2:10" s="98" customFormat="1" ht="21">
      <c r="B25" s="234" t="s">
        <v>222</v>
      </c>
      <c r="C25" s="234"/>
      <c r="D25" s="234"/>
      <c r="E25" s="234"/>
      <c r="F25" s="234"/>
      <c r="G25" s="234"/>
    </row>
    <row r="26" spans="2:10" s="98" customFormat="1" ht="21">
      <c r="B26" s="47" t="s">
        <v>221</v>
      </c>
      <c r="C26" s="47"/>
      <c r="D26" s="47"/>
      <c r="E26" s="47"/>
      <c r="F26" s="47"/>
      <c r="G26" s="47"/>
    </row>
    <row r="27" spans="2:10" s="97" customFormat="1" ht="21">
      <c r="B27" s="46"/>
      <c r="C27" s="46"/>
      <c r="D27" s="46"/>
      <c r="E27" s="46"/>
      <c r="F27" s="46"/>
      <c r="G27" s="46"/>
    </row>
    <row r="28" spans="2:10" ht="21">
      <c r="B28" s="46"/>
      <c r="C28" s="46"/>
      <c r="D28" s="46"/>
      <c r="E28" s="46"/>
      <c r="F28" s="46"/>
      <c r="G28" s="46"/>
    </row>
    <row r="29" spans="2:10" ht="21">
      <c r="B29" s="46"/>
      <c r="C29" s="46"/>
      <c r="D29" s="46"/>
      <c r="E29" s="46"/>
      <c r="F29" s="46"/>
      <c r="G29" s="46"/>
    </row>
    <row r="30" spans="2:10" ht="21">
      <c r="B30" s="46"/>
      <c r="C30" s="46"/>
      <c r="D30" s="46"/>
      <c r="E30" s="46"/>
      <c r="F30" s="46"/>
      <c r="G30" s="46"/>
    </row>
    <row r="31" spans="2:10" ht="21">
      <c r="B31" s="46"/>
      <c r="C31" s="46"/>
      <c r="D31" s="46"/>
      <c r="E31" s="46"/>
      <c r="F31" s="46"/>
      <c r="G31" s="46"/>
    </row>
    <row r="32" spans="2:10" ht="21">
      <c r="B32" s="46"/>
      <c r="C32" s="46"/>
      <c r="D32" s="46"/>
      <c r="E32" s="46"/>
      <c r="F32" s="46"/>
      <c r="G32" s="46"/>
    </row>
    <row r="33" spans="2:7" ht="21">
      <c r="B33" s="46"/>
      <c r="C33" s="46"/>
      <c r="D33" s="46"/>
      <c r="E33" s="46"/>
      <c r="F33" s="46"/>
      <c r="G33" s="46"/>
    </row>
    <row r="34" spans="2:7" ht="21">
      <c r="B34" s="46"/>
      <c r="C34" s="46"/>
      <c r="D34" s="46"/>
      <c r="E34" s="46"/>
      <c r="F34" s="46"/>
      <c r="G34" s="46"/>
    </row>
    <row r="35" spans="2:7" ht="21">
      <c r="B35" s="46"/>
      <c r="C35" s="46"/>
      <c r="D35" s="46"/>
      <c r="E35" s="46"/>
      <c r="F35" s="46"/>
      <c r="G35" s="46"/>
    </row>
    <row r="36" spans="2:7" ht="21">
      <c r="B36" s="46"/>
      <c r="C36" s="46"/>
      <c r="D36" s="46"/>
      <c r="E36" s="46"/>
      <c r="F36" s="46"/>
      <c r="G36" s="46"/>
    </row>
    <row r="37" spans="2:7" ht="21">
      <c r="B37" s="46"/>
      <c r="C37" s="46"/>
      <c r="D37" s="46"/>
      <c r="E37" s="46"/>
      <c r="F37" s="46"/>
      <c r="G37" s="46"/>
    </row>
    <row r="38" spans="2:7" ht="21">
      <c r="B38" s="46"/>
      <c r="C38" s="46"/>
      <c r="D38" s="46"/>
      <c r="E38" s="46"/>
      <c r="F38" s="46"/>
      <c r="G38" s="46"/>
    </row>
    <row r="39" spans="2:7" ht="21">
      <c r="B39" s="46"/>
      <c r="C39" s="46"/>
      <c r="D39" s="46"/>
      <c r="E39" s="46"/>
      <c r="F39" s="46"/>
      <c r="G39" s="46"/>
    </row>
  </sheetData>
  <mergeCells count="12">
    <mergeCell ref="B20:H20"/>
    <mergeCell ref="B22:H22"/>
    <mergeCell ref="B25:G25"/>
    <mergeCell ref="B1:G1"/>
    <mergeCell ref="B2:G2"/>
    <mergeCell ref="B3:G3"/>
    <mergeCell ref="B4:G4"/>
    <mergeCell ref="B5:G5"/>
    <mergeCell ref="B23:H23"/>
    <mergeCell ref="B24:H24"/>
    <mergeCell ref="B19:G19"/>
    <mergeCell ref="B14:G14"/>
  </mergeCells>
  <pageMargins left="0.25" right="0" top="0.75" bottom="0.2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คีย์ข้อมูลทั้ง2-3</vt:lpstr>
      <vt:lpstr>วันที่ 2</vt:lpstr>
      <vt:lpstr>บทสรุปวันที่2</vt:lpstr>
      <vt:lpstr>สรุปวันที่2</vt:lpstr>
      <vt:lpstr>คณะวันที่2</vt:lpstr>
      <vt:lpstr>ก่อน-หลังวันที่2</vt:lpstr>
      <vt:lpstr>ข้อเสนอแนะวันที่2</vt:lpstr>
      <vt:lpstr>วันที่ 3</vt:lpstr>
      <vt:lpstr>บทสรุป</vt:lpstr>
      <vt:lpstr>สรุปวันที่3</vt:lpstr>
      <vt:lpstr>คณะ</vt:lpstr>
      <vt:lpstr>ก่อน-หลังวันที่3</vt:lpstr>
      <vt:lpstr>ข้อเสนอแนะวันที่3</vt:lpstr>
      <vt:lpstr>ข้อเสนอแนะทั้งหมด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2015-05-12T06:38:08Z</cp:lastPrinted>
  <dcterms:created xsi:type="dcterms:W3CDTF">2014-10-15T08:34:52Z</dcterms:created>
  <dcterms:modified xsi:type="dcterms:W3CDTF">2015-05-12T06:47:32Z</dcterms:modified>
</cp:coreProperties>
</file>