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ระเมินโครงการปีงบประมาณ 2558\"/>
    </mc:Choice>
  </mc:AlternateContent>
  <bookViews>
    <workbookView xWindow="630" yWindow="750" windowWidth="17895" windowHeight="9420" activeTab="1"/>
  </bookViews>
  <sheets>
    <sheet name="Sheet1" sheetId="1" r:id="rId1"/>
    <sheet name="บทสรุป" sheetId="7" r:id="rId2"/>
    <sheet name="ตาราง 1" sheetId="18" r:id="rId3"/>
    <sheet name="ตาราง 2" sheetId="15" r:id="rId4"/>
    <sheet name="ตาราง 3" sheetId="13" r:id="rId5"/>
    <sheet name="ตาราง 4" sheetId="16" r:id="rId6"/>
    <sheet name="ข้อเสนอแนะ" sheetId="14" r:id="rId7"/>
  </sheets>
  <definedNames>
    <definedName name="_xlnm._FilterDatabase" localSheetId="0" hidden="1">Sheet1!$D$1:$D$266</definedName>
  </definedNames>
  <calcPr calcId="152511"/>
</workbook>
</file>

<file path=xl/calcChain.xml><?xml version="1.0" encoding="utf-8"?>
<calcChain xmlns="http://schemas.openxmlformats.org/spreadsheetml/2006/main">
  <c r="AC31" i="1" l="1"/>
  <c r="C27" i="18" l="1"/>
  <c r="D19" i="18" s="1"/>
  <c r="C26" i="18"/>
  <c r="D26" i="18" l="1"/>
  <c r="D22" i="18"/>
  <c r="D25" i="18"/>
  <c r="D24" i="18"/>
  <c r="D20" i="18"/>
  <c r="D21" i="18"/>
  <c r="D27" i="18"/>
  <c r="D23" i="18"/>
  <c r="G22" i="16"/>
  <c r="G21" i="16"/>
  <c r="G20" i="16"/>
  <c r="G19" i="16"/>
  <c r="G18" i="16"/>
  <c r="F22" i="16"/>
  <c r="F21" i="16"/>
  <c r="F20" i="16"/>
  <c r="F19" i="16"/>
  <c r="F18" i="16"/>
  <c r="G14" i="16"/>
  <c r="G13" i="16"/>
  <c r="G12" i="16"/>
  <c r="F14" i="16"/>
  <c r="F13" i="16"/>
  <c r="F12" i="16"/>
  <c r="E30" i="13" l="1"/>
  <c r="D30" i="13"/>
  <c r="D29" i="13"/>
  <c r="E29" i="13"/>
  <c r="E28" i="13"/>
  <c r="E27" i="13"/>
  <c r="E26" i="13"/>
  <c r="D28" i="13"/>
  <c r="D27" i="13"/>
  <c r="D26" i="13"/>
  <c r="E23" i="13"/>
  <c r="E22" i="13"/>
  <c r="E21" i="13"/>
  <c r="E20" i="13"/>
  <c r="E19" i="13"/>
  <c r="D23" i="13"/>
  <c r="D22" i="13"/>
  <c r="D21" i="13"/>
  <c r="D20" i="13"/>
  <c r="D19" i="13"/>
  <c r="E16" i="13"/>
  <c r="E15" i="13"/>
  <c r="D16" i="13"/>
  <c r="D15" i="13"/>
  <c r="E12" i="13"/>
  <c r="E11" i="13"/>
  <c r="E10" i="13"/>
  <c r="D12" i="13"/>
  <c r="D11" i="13"/>
  <c r="D10" i="13"/>
  <c r="F14" i="15"/>
  <c r="F9" i="15"/>
  <c r="F10" i="15"/>
  <c r="F11" i="15"/>
  <c r="F12" i="15"/>
  <c r="F13" i="15"/>
  <c r="B25" i="18"/>
  <c r="C25" i="18"/>
  <c r="C24" i="18"/>
  <c r="C23" i="18"/>
  <c r="C22" i="18"/>
  <c r="C21" i="18"/>
  <c r="B24" i="18"/>
  <c r="B22" i="18"/>
  <c r="B23" i="18"/>
  <c r="B21" i="18"/>
  <c r="C19" i="18"/>
  <c r="C18" i="18"/>
  <c r="F32" i="1"/>
  <c r="G32" i="1"/>
  <c r="H32" i="1"/>
  <c r="I32" i="1"/>
  <c r="J32" i="1"/>
  <c r="K32" i="1"/>
  <c r="F31" i="1"/>
  <c r="G31" i="1"/>
  <c r="H31" i="1"/>
  <c r="I31" i="1"/>
  <c r="J31" i="1"/>
  <c r="K31" i="1"/>
  <c r="D43" i="1"/>
  <c r="D42" i="1"/>
  <c r="D40" i="1"/>
  <c r="D41" i="1"/>
  <c r="D36" i="1" l="1"/>
  <c r="D39" i="1"/>
  <c r="D38" i="1"/>
  <c r="D37" i="1"/>
  <c r="D33" i="1"/>
  <c r="D32" i="1"/>
  <c r="M32" i="1" l="1"/>
  <c r="N32" i="1"/>
  <c r="L32" i="1"/>
  <c r="C20" i="18" l="1"/>
  <c r="AG32" i="1" l="1"/>
  <c r="AG31" i="1"/>
  <c r="AC33" i="1" l="1"/>
  <c r="G24" i="16" s="1"/>
  <c r="AA33" i="1"/>
  <c r="X33" i="1"/>
  <c r="G15" i="16" l="1"/>
  <c r="E32" i="1"/>
  <c r="F8" i="15"/>
  <c r="E31" i="1"/>
  <c r="D31" i="1" l="1"/>
  <c r="G10" i="15" l="1"/>
  <c r="G14" i="15"/>
  <c r="G11" i="15"/>
  <c r="G12" i="15"/>
  <c r="G13" i="15"/>
  <c r="G9" i="15"/>
  <c r="D34" i="1"/>
  <c r="D44" i="1"/>
  <c r="G8" i="15"/>
  <c r="D45" i="1" l="1"/>
  <c r="U33" i="1"/>
  <c r="E24" i="13" s="1"/>
  <c r="N33" i="1"/>
  <c r="E13" i="13" s="1"/>
  <c r="N31" i="1"/>
  <c r="M31" i="1"/>
  <c r="L31" i="1"/>
  <c r="AF33" i="1"/>
  <c r="AF32" i="1"/>
  <c r="AF31" i="1"/>
  <c r="AE31" i="1"/>
  <c r="AE32" i="1"/>
  <c r="AD32" i="1"/>
  <c r="AD31" i="1"/>
  <c r="U31" i="1"/>
  <c r="T31" i="1"/>
  <c r="T32" i="1"/>
  <c r="U32" i="1"/>
  <c r="X32" i="1"/>
  <c r="Z31" i="1"/>
  <c r="Y32" i="1"/>
  <c r="AC32" i="1"/>
  <c r="P33" i="1"/>
  <c r="E17" i="13" s="1"/>
  <c r="AB32" i="1"/>
  <c r="AB31" i="1"/>
  <c r="AA31" i="1"/>
  <c r="AA32" i="1"/>
  <c r="Z32" i="1"/>
  <c r="Y31" i="1"/>
  <c r="V32" i="1"/>
  <c r="W32" i="1"/>
  <c r="X31" i="1"/>
  <c r="W31" i="1"/>
  <c r="V31" i="1"/>
  <c r="S32" i="1"/>
  <c r="S31" i="1"/>
  <c r="R32" i="1"/>
  <c r="R31" i="1"/>
  <c r="Q32" i="1"/>
  <c r="Q31" i="1"/>
  <c r="P32" i="1"/>
  <c r="P31" i="1"/>
  <c r="O32" i="1"/>
  <c r="O31" i="1"/>
  <c r="H14" i="16" l="1"/>
  <c r="F28" i="13"/>
  <c r="H18" i="16"/>
  <c r="H19" i="16"/>
  <c r="F26" i="13"/>
  <c r="H20" i="16"/>
  <c r="H13" i="16"/>
  <c r="F27" i="13"/>
  <c r="H21" i="16"/>
  <c r="H22" i="16"/>
  <c r="F23" i="13"/>
  <c r="F22" i="13"/>
  <c r="F20" i="13"/>
  <c r="F19" i="13"/>
  <c r="F16" i="13"/>
  <c r="F12" i="13"/>
  <c r="F11" i="13"/>
  <c r="F10" i="13"/>
  <c r="D18" i="18" l="1"/>
  <c r="F24" i="16"/>
  <c r="H24" i="16" s="1"/>
  <c r="F15" i="16"/>
  <c r="H15" i="16" s="1"/>
  <c r="H12" i="16"/>
  <c r="D17" i="13"/>
  <c r="F17" i="13" s="1"/>
  <c r="D24" i="13"/>
  <c r="F24" i="13" s="1"/>
  <c r="F29" i="13"/>
  <c r="D13" i="13"/>
  <c r="F21" i="13"/>
  <c r="F15" i="13"/>
  <c r="F30" i="13" l="1"/>
  <c r="F13" i="13"/>
</calcChain>
</file>

<file path=xl/sharedStrings.xml><?xml version="1.0" encoding="utf-8"?>
<sst xmlns="http://schemas.openxmlformats.org/spreadsheetml/2006/main" count="234" uniqueCount="155">
  <si>
    <t>ข้อมูล</t>
  </si>
  <si>
    <t>คณะ</t>
  </si>
  <si>
    <t>web</t>
  </si>
  <si>
    <t>ใบปลิว</t>
  </si>
  <si>
    <t>เฟสบุ๊ก</t>
  </si>
  <si>
    <t>4.1.1</t>
  </si>
  <si>
    <t>4.1.2</t>
  </si>
  <si>
    <t>4.1.3</t>
  </si>
  <si>
    <t>4.2.1</t>
  </si>
  <si>
    <t>4.2.2</t>
  </si>
  <si>
    <t>4.2.3</t>
  </si>
  <si>
    <t>มนุษยศาสตร์</t>
  </si>
  <si>
    <t>ลำดับที่</t>
  </si>
  <si>
    <t>รายการ</t>
  </si>
  <si>
    <t>ศึกษาศาสตร์</t>
  </si>
  <si>
    <t>สหเวชศาสตร์</t>
  </si>
  <si>
    <t>คณาจารย์บัณฑิตศึกษา</t>
  </si>
  <si>
    <t>สังกัดคณะ</t>
  </si>
  <si>
    <t>ข้อมูลผู้ตอบแบบสอบถาม</t>
  </si>
  <si>
    <t>วิทยาศาสตร์การแพทย์</t>
  </si>
  <si>
    <t>อีเมล</t>
  </si>
  <si>
    <t>วิทยาลัยพลังงานทดแทน</t>
  </si>
  <si>
    <t>สังคมศาสตร์</t>
  </si>
  <si>
    <t>วิทยาศาสตร์</t>
  </si>
  <si>
    <t>บทสรุปผู้บริหาร</t>
  </si>
  <si>
    <t>จำนวนและร้อยละ</t>
  </si>
  <si>
    <t>%</t>
  </si>
  <si>
    <t>รวม</t>
  </si>
  <si>
    <t>คณะที่สังกัด</t>
  </si>
  <si>
    <t>จำนวน</t>
  </si>
  <si>
    <t>ร้อยละ</t>
  </si>
  <si>
    <t>ระดับ</t>
  </si>
  <si>
    <t>SD</t>
  </si>
  <si>
    <t>ความพึงพอใจ</t>
  </si>
  <si>
    <t>ด้านกระบวนการขั้นตอนการให้บริการ</t>
  </si>
  <si>
    <t>1.1  ความสะดวกในการลงทะเบียน</t>
  </si>
  <si>
    <t>รวมเฉลี่ย</t>
  </si>
  <si>
    <t>ด้านเจ้าหน้าที่ผู้ให้บริการ</t>
  </si>
  <si>
    <t>2.1  เจ้าหน้าที่ให้บริการด้วยความเต็มใจ ยิ้มแย้มแจ่มใส</t>
  </si>
  <si>
    <t>2.2  เจ้าหน้าที่ให้บริการด้วยความรวดเร็ว</t>
  </si>
  <si>
    <t>ด้านสิ่งอำนวยความสะดวก</t>
  </si>
  <si>
    <t>3.2  ความเหมาะสมของจอภาพนำเสนอ</t>
  </si>
  <si>
    <t>ด้านเอกสาร/สื่อประกอบโครงการฯ</t>
  </si>
  <si>
    <t>รวมทุกด้าน</t>
  </si>
  <si>
    <t xml:space="preserve">ผลการประเมินโครงการสัมมนาคณาจารย์บัณฑิตศึกษา </t>
  </si>
  <si>
    <t>5.2 เนื้อหาสาระของเอกสารประกอบการสัมมนา ตรงตามความต้องการของท่าน</t>
  </si>
  <si>
    <t>5.3 ประโยชน์ที่ได้รับจากเอกสารประกอบการสัมมนา</t>
  </si>
  <si>
    <t>5.1 ความชัดเจน ความสมบูรณ์ของเอกสารประกอบการสัมมนา</t>
  </si>
  <si>
    <t xml:space="preserve">    </t>
  </si>
  <si>
    <t>ระดับความคิดเห็น</t>
  </si>
  <si>
    <t>ความรู้ก่อนการอบรม</t>
  </si>
  <si>
    <t>เฉลี่ยรวม</t>
  </si>
  <si>
    <t>ความรู้หลังเข้ารับการอบรม</t>
  </si>
  <si>
    <t>ตอนที่ 2 การประเมินความพึงพอใจเกี่ยวกับโครงการ</t>
  </si>
  <si>
    <t>การประชาสัมพันธ์</t>
  </si>
  <si>
    <t>Facebook บัณฑิตวิทยาลัย</t>
  </si>
  <si>
    <t>ป้ายประชาสัมพันธ์</t>
  </si>
  <si>
    <t>ใบปลิว/โปสเตอร์ประชาสัมพันธ์โครงการ</t>
  </si>
  <si>
    <t>Website บัณฑิตวิทยาลัย</t>
  </si>
  <si>
    <t>ไม่ระบุ</t>
  </si>
  <si>
    <r>
      <t xml:space="preserve">ตาราง 2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</si>
  <si>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t xml:space="preserve">            (ตอบได้มากกว่า 1 ข้อ)</t>
  </si>
  <si>
    <t>จากตาราง 2 แสดงจำนวนและร้อยละของผู้ตอบแบบสอบถาม จำแนกตามการประชาสัมพันธ์โครงการฯ</t>
  </si>
  <si>
    <t xml:space="preserve">                                                                     - 1 -</t>
  </si>
  <si>
    <t xml:space="preserve">                                                                     - 3 -</t>
  </si>
  <si>
    <r>
      <t>ตอนที่ 2</t>
    </r>
    <r>
      <rPr>
        <b/>
        <sz val="16"/>
        <rFont val="TH SarabunPSK"/>
        <family val="2"/>
      </rPr>
      <t xml:space="preserve">   ด้านคุณภาพของโครงการฯ</t>
    </r>
  </si>
  <si>
    <t>- 3 -</t>
  </si>
  <si>
    <t>ตอนที่ 3 ข้อเสนอแนะอื่นๆ</t>
  </si>
  <si>
    <t>- 2 -</t>
  </si>
  <si>
    <t xml:space="preserve">  - 4 -</t>
  </si>
  <si>
    <t xml:space="preserve">                                                               - 5 -</t>
  </si>
  <si>
    <r>
      <rPr>
        <b/>
        <sz val="16"/>
        <rFont val="TH SarabunPSK"/>
        <family val="2"/>
      </rPr>
      <t>ตารางที่ 1</t>
    </r>
    <r>
      <rPr>
        <sz val="16"/>
        <rFont val="TH SarabunPSK"/>
        <family val="2"/>
      </rPr>
      <t xml:space="preserve"> แสดงจำนวนร้อยละของผู้ตอบแบบประเมิน จำแนกตามสังกัดคณะ</t>
    </r>
  </si>
  <si>
    <t>ตอนที่ 1 ข้อมูลทั่วไปของผู้ตอบแบบสอบถาม</t>
  </si>
  <si>
    <t>เกษตรศาสตร์ ทรัพยากรธรรมชาติ และสิ่งแวดล้อม</t>
  </si>
  <si>
    <r>
      <t>ตาราง  4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</si>
  <si>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>1.3  ความเหมาะสมของระยะเวลาในการจัดโครงการ (09.00 - 15.00 น.)</t>
  </si>
  <si>
    <t>3.1  ความเหมาะสมของขนาดห้องสัมมนา</t>
  </si>
  <si>
    <t>3.3  ความชัดเจนของระบบเสียงภายในห้องสัมนนา</t>
  </si>
  <si>
    <t>3.4  ความสว่างภายในห้องสัมมนา</t>
  </si>
  <si>
    <t>3.5  ความสะอาดของสถานที่จัดสัมมนา</t>
  </si>
  <si>
    <t>4.1 ก่อนการสัมมนาท่านมีความรู้ความเข้าใจในเรื่องต่อไปนี้ อยู่ในระดับใด</t>
  </si>
  <si>
    <t>4.2 ภายหลังการสัมมนา ท่านมีความรู้ความเข้าใจในเรื่องต่อไปนี้ อยู่ในระดับใด</t>
  </si>
  <si>
    <t>4.3 ความรู้ และความสามารถในการถ่ายทอดความรู้ของวิทยากร</t>
  </si>
  <si>
    <r>
      <t>ตาราง 3</t>
    </r>
    <r>
      <rPr>
        <sz val="16"/>
        <rFont val="TH SarabunPSK"/>
        <family val="2"/>
      </rPr>
      <t xml:space="preserve">  ผลการประเมินการสัมมนาคณาจารย์บัณฑิตศึกษา ปีการศึกษา 2558</t>
    </r>
  </si>
  <si>
    <t>n</t>
  </si>
  <si>
    <t>วันพฤหัสบดีที่ 19 พฤศจิกายน 2558</t>
  </si>
  <si>
    <t>ณ ห้องสัมมนา 209 อาคารเอกาทศรถ มหาวิทยาลัยนเรศวร</t>
  </si>
  <si>
    <t>1.2  ความเหมาะสมของวันจัดโครงการ (วันพฤหัสบดีที่ 19 พฤศจิกายน 2558)</t>
  </si>
  <si>
    <t xml:space="preserve">จากการประเมินโครงการสัมมนาคณาจารย์บัณฑิตศึกษา ประจำปีการศึกษา 2558  วันพฤหัสบดีที่ </t>
  </si>
  <si>
    <t>ป้าย</t>
  </si>
  <si>
    <t>นิสิตปริญญาโท</t>
  </si>
  <si>
    <t>อาจารย์</t>
  </si>
  <si>
    <t>นิสิตปริญญาเอก</t>
  </si>
  <si>
    <t>ควรจัดโครงการอบรมวันพฤหัสบดีช่วงบ่ายโมงเป็นต้นไป</t>
  </si>
  <si>
    <t>สถาปัตยกรรมศาสตร์</t>
  </si>
  <si>
    <t>พบว่ามีผู้ตอบแบบสอบถาม ทราบข้อมูลการจัดโครงการฯ จากคณะที่สังกัดมากที่สุด ร้อยละ 35.29  รองลงมาได้แก่</t>
  </si>
  <si>
    <t>website บัณฑิตวิทยาลัย และอาจารย์ ร้อยละ 20.59</t>
  </si>
  <si>
    <t>n = 29</t>
  </si>
  <si>
    <t xml:space="preserve"> จากตาราง 3  ผลการประเมินการโครงการสัมมนาคณาจารย์บัณฑิตศึกษาในภาพรวม พบว่า ผู้ตอบแบบประเมิน</t>
  </si>
  <si>
    <t>และด้านเจ้าหน้าที่ผู้ให้บริการ (ค่าเฉลี่ย =4.34) นอกจากนี้ เมื่อพิจารณารายข้อ พบว่า ความสะอาดของสถานที่</t>
  </si>
  <si>
    <t xml:space="preserve">ในการลงทะเบียน ความเหมาะสมของวันจัดโครงการ (วันพฤหัสบดีที่ 19 พฤศจิกายน 2558) (ค่าเฉลี่ย =4.38) </t>
  </si>
  <si>
    <t>จัดสัมมนาสูงที่สุด (ค่าเฉลี่ย =4.45) รองลงมาได้แก่ ความสว่างภายในห้องสัมมนา (ค่าเฉลี่ย =4.41) และความสะดวก</t>
  </si>
  <si>
    <t xml:space="preserve">3.1 จากการดำเนินการจัดโครงการฯ ครั้งนี้ ท่านมีข้อเสนอแนะเพื่อการปรับปรุงการดำเนินโครงการฯ </t>
  </si>
  <si>
    <t xml:space="preserve">     ครั้งต่อไปอย่างไรบ้าง</t>
  </si>
  <si>
    <t>ควรจัดโครงการอบรมสัมมนาคณาจารย์บัณฑิตศึกษาอย่างต่อเนื่อง</t>
  </si>
  <si>
    <t xml:space="preserve">(วันพฤหัสบดีที่ 19 พฤศจิกายน 2558) (ค่าเฉลี่ย =4.38) </t>
  </si>
  <si>
    <t>ความสะอาดของสถานที่จัดสัมมนาสูงที่สุด (ค่าเฉลี่ย =4.45) รองลงมาได้แก่ ความสว่างภายในห้องสัมมนา</t>
  </si>
  <si>
    <t xml:space="preserve">          1. ควรจัดโครงการอบรมวันพฤหัสบดีช่วงบ่ายโมงเป็นต้นไป</t>
  </si>
  <si>
    <t xml:space="preserve">          3. ควรจัดโครงการอบรมสัมมนาคณาจารย์บัณฑิตศึกษาอย่างต่อเนื่อง</t>
  </si>
  <si>
    <t xml:space="preserve">          2. ควรมีวิทยากรที่ได้รับทุน เช่น ทุนมหาวิทยาลัย ทุนนำเสนอผลงาน  oral presentation</t>
  </si>
  <si>
    <t>ควรมีวิทยากรที่ได้รับทุน เช่น ทุนมหาวิทยาลัย ทุนนำเสนอผลงาน  oral presentation มาให้ความรู้เกี่ยวกับทุนเพิ่มเติม</t>
  </si>
  <si>
    <t xml:space="preserve">             มาให้ความรู้เกี่ยวกับทุนเพิ่มเติม</t>
  </si>
  <si>
    <t xml:space="preserve">               ผู้ตอบแบบประเมินส่วนใหญ่ สังกัดคณะศึกษาศาสตร์ ร้อยละ 37.93  รองลงมาได้แก่ </t>
  </si>
  <si>
    <t>(ค่าเฉลี่ย =4.35) และด้านเจ้าหน้าที่ผู้ให้บริการ (ค่าเฉลี่ย =4.34) นอกจากนี้ เมื่อพิจารณารายข้อ พบว่า</t>
  </si>
  <si>
    <t xml:space="preserve">(ค่าเฉลี่ย =4.41) และความสะดวกในการลงทะเบียน ความเหมาะสมของวันจัดโครงการ </t>
  </si>
  <si>
    <t xml:space="preserve">วันพฤหัสบดีที่ 19 พฤศจิกายน  2558 ณ ห้องสัมมนา 209 อาคารเอกาทศรถ มีคณาจารย์บัณฑิตศึกษา </t>
  </si>
  <si>
    <t xml:space="preserve">          จากตาราง 1  แสดงจำนวนร้อยละของผู้ตอบแบบประเมินจำแนกตามสังกัดคณะ พบว่า</t>
  </si>
  <si>
    <t>มีความพึงพอใจโดยรวมอยู่ในระดับมาก  (ค่าเฉลี่ย =4.17) และเมื่อพิจารณารายด้าน พบว่า ด้านกระบวนการ</t>
  </si>
  <si>
    <t xml:space="preserve">              บัณฑิตวิทยาลัยได้จัดโครงการสัมมนาคณาจารย์บัณฑิตศึกษา ประจำปีการศึกษา 2558 </t>
  </si>
  <si>
    <t>มีความพึงพอใจโดยรวมอยู่ในระดับมาก (ค่าเฉลี่ย =4.17)  และเมื่อพิจารณารายด้าน พบว่า ด้านกระบวนการขั้นตอน</t>
  </si>
  <si>
    <t xml:space="preserve">     4.1.1 แหล่งทุนวิทยานิพนธ์สำหรับนิสิตบัณฑิตศึกษา</t>
  </si>
  <si>
    <t xml:space="preserve">     4.1.3 แนวทางการเสนอขอทุน คปก.</t>
  </si>
  <si>
    <t xml:space="preserve">     4.2.1 แหล่งทุนวิทยานิพนธ์สำหรับนิสิตบัณฑิตศึกษา</t>
  </si>
  <si>
    <t xml:space="preserve">     4.2.3 แนวทางการเสนอขอทุน คปก.</t>
  </si>
  <si>
    <t>ระดับบัณฑิตศึกษา</t>
  </si>
  <si>
    <t xml:space="preserve">การเสนอขอทุน คปก. (ค่าเฉลี่ย = 3.24 ) และหลังเข้ารับการอบรมแล้วค่าเฉลี่ยความรู้ ความเข้าใจสูงขึ้น </t>
  </si>
  <si>
    <t xml:space="preserve">ที่เข้าร่วมโครงการ จำนวนทั้งสิ้น 29 คน และมีผู้ตอบแบบประเมิน จำนวน 29 คน คิดเป็นร้อยละ 100.00 </t>
  </si>
  <si>
    <t>ของจำนวนผู้เข้าร่วมโครงการ</t>
  </si>
  <si>
    <t xml:space="preserve">จำนวนผู้ตอบแบบประเมินส่วนใหญ่ สังกัดคณะศึกษาศาสตร์ ร้อยละ 37.93 รองลงมาได้แก่ </t>
  </si>
  <si>
    <t>คณะสหเวชศาสตร์ ร้อยละ 13.79</t>
  </si>
  <si>
    <t xml:space="preserve">     4.2.2 บทบาทการเป็นอาจารย์ที่ปรึกษาวิทยานิพนธ์</t>
  </si>
  <si>
    <t xml:space="preserve">4.4 การเข้ารับการสัมมนาในครั้งนี้เป็นประโยชน์ต่อท่านในการจัดการเรียนการสอน </t>
  </si>
  <si>
    <t xml:space="preserve"> ใบปลิว/โปสตอร์ประชาสัมพันธ์โครงการ ร้อยละ 8.82</t>
  </si>
  <si>
    <t xml:space="preserve"> ร้อยละ 35.29  รองลงมา ได้แก่ website บัณฑิตวิทยาลัย และอาจารย์ ร้อยละ 20.59 และป้ายประชาสัมพันธ์ </t>
  </si>
  <si>
    <t xml:space="preserve">     4.1.2 บทบาทการเป็นอาจารย์ที่ปรึกษาวิทยานิพนธ์</t>
  </si>
  <si>
    <t>จากตาราง  4  พบว่า ก่อนเข้ารับการอบรม  ผู้เข้าร่วมโครงการมีความรู้ความเข้าใจเกี่ยวกับกิจกรรม</t>
  </si>
  <si>
    <t>ที่จัดในโครงการฯ  ภาพรวมอยู่ในระดับปานกลาง (ค่าเฉลี่ย = 3.34)  และความรู้ที่มีค่าเฉลี่ยต่ำที่สุด คือ แนวทาง</t>
  </si>
  <si>
    <t xml:space="preserve">ขั้นตอนการให้บริการอยู่ในระดับสูงที่สุด (ค่าเฉลี่ย =4.37) รองลงมาได้แก่ ด้านสิ่งอำนวยความสะดวก </t>
  </si>
  <si>
    <t xml:space="preserve">การให้บริการอยู่ในระดับสูงที่สุด (ค่าเฉลี่ย =4.37) รองลงมาได้แก่ ด้านสิ่งอำนวยความสะดวก (ค่าเฉลี่ย =4.35) </t>
  </si>
  <si>
    <t>ผู้เข้าร่วมโครงการมีความรู้ความเข้าใจเกี่ยวกับกิจกรรมที่จัดในโครงการฯ  ภาพรวมอยู่ใน</t>
  </si>
  <si>
    <t xml:space="preserve">ระดับปานกลาง (ค่าเฉลี่ย = 3.34)  และความรู้ที่มีค่าเฉลี่ยต่ำที่สุด คือ แนวทางการเสนอขอทุน คปก. </t>
  </si>
  <si>
    <t xml:space="preserve">(ค่าเฉลี่ย = 3.24 ) และหลังเข้ารับการอบรมแล้วค่าเฉลี่ยความรู้ ความเข้าใจสูงขึ้น อยู่ในระดับมาก </t>
  </si>
  <si>
    <t xml:space="preserve"> 19 พฤศจิกายน 2558 โดยมีวัตถุประสงค์เพื่อ 1) สร้างความรู้ความเข้าใจให้กับคณาจารย์บัณฑิตศึกษาเกี่ยวข้อง</t>
  </si>
  <si>
    <t xml:space="preserve">จำนวนกลุ่มเป้าหมายทั้งสิ้นจำนวน 100 คน มีผู้เข้าร่วมโครงการ จำนวน 29 คน คิดเป็นร้อยละ 29.00 </t>
  </si>
  <si>
    <t>และมีผู้ตอบแบบสอบถาม จำนวน 29 คน คิดเป็นร้อยละ 100.00 ของจำนวนผู้เข้าร่วมโครงการ</t>
  </si>
  <si>
    <t xml:space="preserve"> คณะสหเวชศาสตร์ ร้อยละ 13.79 ได้ทราบข่าวสารจากการจัดโครงการฯ จากคณะที่สังกัดมากที่สุด</t>
  </si>
  <si>
    <t xml:space="preserve">โดยผลประเมินโครงการสัมมนาคณาจารย์บัณฑิตศึกษา เป็นประโยชน์ในการจัดการเรียนการสอน </t>
  </si>
  <si>
    <t>ระดับบัณฑิตศึกษา มีค่าเฉลี่ยอยู่ในระดับมาก (ค่าเฉลี่ย = 4.31)</t>
  </si>
  <si>
    <t>อยู่ในระดับมาก (ค่าเฉลี่ย = 4.26)  เมื่อพิจารณารายข้อแล้ว พบว่า  การเข้ารับการสัมมนาในครั้งนี้เป็นประโยชน์</t>
  </si>
  <si>
    <t>ต่อท่านในการจัดการเรียนการสอนระดับบัณฑิตศึกษา  มีค่าเฉลี่ยสูงที่สุด (ค่าเฉลี่ย = 4.31)</t>
  </si>
  <si>
    <t>(ค่าเฉลี่ย = 4.26)  เมื่อพิจารณารายข้อ พบว่า  การเข้ารับการสัมมนาในครั้งนี้เป็นประโยชน์</t>
  </si>
  <si>
    <t>กับการจัดการเรียนการสอนระดับบัณฑิตศึกษา ข้อบังคับ กฎระเบียบและแนวปฏิบัติต่าง ๆ 2) เพื่อส่งเสริมให้</t>
  </si>
  <si>
    <t xml:space="preserve">คณาจารย์บัณฑิตศึกษากำกับดูแลนิสิตระดับบัณฑิตศึกษาให้สำเร็จการศึกษาตามหลักสูตรระดับบัณฑิตศึกษา </t>
  </si>
  <si>
    <t xml:space="preserve">     ผลการประเมินโครงการสัมมนาคณาจารย์บัณฑิตศึกษาในภาพรวม พบว่าผู้ตอบแบบประเมิน</t>
  </si>
  <si>
    <t>ข้อเสนอแนะสำหรับการจัดโครงการครั้งต่อไปคือ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</si>
</sst>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5" x14ac:knownFonts="1">
    <font>
      <sz val="10"/>
      <color rgb="FF000000"/>
      <name val="Arial"/>
    </font>
    <font>
      <sz val="14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b/>
      <sz val="16"/>
      <color indexed="8"/>
      <name val="TH SarabunPSK"/>
      <family val="2"/>
    </font>
    <font>
      <i/>
      <sz val="16"/>
      <name val="TH SarabunPSK"/>
      <family val="2"/>
    </font>
    <font>
      <sz val="16"/>
      <color rgb="FF000000"/>
      <name val="Arial"/>
      <family val="2"/>
    </font>
    <font>
      <sz val="16"/>
      <color rgb="FF000000"/>
      <name val="TH SarabunPSK"/>
      <family val="2"/>
    </font>
    <font>
      <b/>
      <u/>
      <sz val="16"/>
      <name val="TH SarabunPSK"/>
      <family val="2"/>
    </font>
    <font>
      <b/>
      <i/>
      <sz val="16"/>
      <name val="TH SarabunPSK"/>
      <family val="2"/>
    </font>
    <font>
      <b/>
      <sz val="16"/>
      <color rgb="FF000000"/>
      <name val="TH SarabunPSK"/>
      <family val="2"/>
    </font>
    <font>
      <sz val="18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A2D29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85CFD7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right" vertical="center"/>
    </xf>
    <xf numFmtId="0" fontId="3" fillId="0" borderId="2" xfId="0" applyFont="1" applyBorder="1" applyAlignment="1">
      <alignment wrapText="1"/>
    </xf>
    <xf numFmtId="2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/>
    <xf numFmtId="0" fontId="3" fillId="0" borderId="0" xfId="0" applyFont="1" applyAlignment="1"/>
    <xf numFmtId="0" fontId="9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10" fillId="0" borderId="0" xfId="0" applyFont="1" applyAlignment="1"/>
    <xf numFmtId="0" fontId="3" fillId="0" borderId="2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2" fontId="4" fillId="0" borderId="0" xfId="0" applyNumberFormat="1" applyFont="1" applyAlignment="1"/>
    <xf numFmtId="0" fontId="7" fillId="0" borderId="0" xfId="0" applyFont="1" applyAlignment="1"/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left" indent="2"/>
    </xf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/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/>
    <xf numFmtId="0" fontId="3" fillId="0" borderId="7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2" fontId="3" fillId="0" borderId="3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3" fillId="0" borderId="0" xfId="0" applyNumberFormat="1" applyFont="1" applyAlignment="1"/>
    <xf numFmtId="49" fontId="3" fillId="0" borderId="0" xfId="0" applyNumberFormat="1" applyFont="1" applyAlignment="1">
      <alignment horizontal="left"/>
    </xf>
    <xf numFmtId="0" fontId="11" fillId="0" borderId="0" xfId="0" applyFont="1"/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2" fontId="3" fillId="0" borderId="0" xfId="0" applyNumberFormat="1" applyFont="1"/>
    <xf numFmtId="0" fontId="8" fillId="0" borderId="0" xfId="0" applyFont="1" applyBorder="1"/>
    <xf numFmtId="0" fontId="12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3" fillId="0" borderId="0" xfId="0" applyNumberFormat="1" applyFont="1" applyAlignment="1"/>
    <xf numFmtId="49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Alignment="1">
      <alignment horizontal="left" indent="2"/>
    </xf>
    <xf numFmtId="2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wrapText="1"/>
    </xf>
    <xf numFmtId="0" fontId="5" fillId="0" borderId="1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5" fillId="0" borderId="2" xfId="0" applyFont="1" applyBorder="1" applyAlignment="1">
      <alignment horizontal="center"/>
    </xf>
    <xf numFmtId="2" fontId="3" fillId="2" borderId="0" xfId="0" applyNumberFormat="1" applyFont="1" applyFill="1" applyAlignment="1">
      <alignment horizontal="righ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3" borderId="0" xfId="0" applyFont="1" applyFill="1" applyAlignment="1">
      <alignment wrapText="1"/>
    </xf>
    <xf numFmtId="0" fontId="13" fillId="4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0" fillId="3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1" fontId="10" fillId="2" borderId="0" xfId="0" applyNumberFormat="1" applyFont="1" applyFill="1" applyAlignment="1">
      <alignment wrapText="1"/>
    </xf>
    <xf numFmtId="2" fontId="10" fillId="2" borderId="0" xfId="0" applyNumberFormat="1" applyFont="1" applyFill="1" applyAlignment="1">
      <alignment wrapText="1"/>
    </xf>
    <xf numFmtId="0" fontId="13" fillId="5" borderId="0" xfId="0" applyFont="1" applyFill="1" applyAlignment="1">
      <alignment wrapText="1"/>
    </xf>
    <xf numFmtId="0" fontId="10" fillId="5" borderId="0" xfId="0" applyFont="1" applyFill="1" applyAlignment="1">
      <alignment wrapText="1"/>
    </xf>
    <xf numFmtId="0" fontId="13" fillId="6" borderId="0" xfId="0" applyFont="1" applyFill="1" applyAlignment="1">
      <alignment wrapText="1"/>
    </xf>
    <xf numFmtId="0" fontId="10" fillId="6" borderId="0" xfId="0" applyFont="1" applyFill="1" applyAlignment="1">
      <alignment wrapText="1"/>
    </xf>
    <xf numFmtId="0" fontId="13" fillId="7" borderId="0" xfId="0" applyFont="1" applyFill="1" applyAlignment="1">
      <alignment wrapText="1"/>
    </xf>
    <xf numFmtId="0" fontId="10" fillId="7" borderId="0" xfId="0" applyFont="1" applyFill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/>
    <xf numFmtId="0" fontId="5" fillId="0" borderId="9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10" fillId="8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14" fillId="0" borderId="0" xfId="0" applyFont="1"/>
    <xf numFmtId="49" fontId="3" fillId="0" borderId="0" xfId="0" applyNumberFormat="1" applyFont="1" applyAlignment="1"/>
    <xf numFmtId="0" fontId="13" fillId="9" borderId="0" xfId="0" applyFont="1" applyFill="1" applyAlignment="1">
      <alignment wrapText="1"/>
    </xf>
    <xf numFmtId="0" fontId="10" fillId="9" borderId="0" xfId="0" applyFont="1" applyFill="1" applyAlignment="1">
      <alignment wrapText="1"/>
    </xf>
    <xf numFmtId="0" fontId="13" fillId="10" borderId="0" xfId="0" applyFont="1" applyFill="1" applyAlignment="1">
      <alignment wrapText="1"/>
    </xf>
    <xf numFmtId="0" fontId="10" fillId="10" borderId="0" xfId="0" applyFont="1" applyFill="1" applyAlignment="1">
      <alignment wrapText="1"/>
    </xf>
    <xf numFmtId="0" fontId="5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2" fontId="5" fillId="2" borderId="0" xfId="0" applyNumberFormat="1" applyFont="1" applyFill="1" applyAlignment="1">
      <alignment wrapText="1"/>
    </xf>
    <xf numFmtId="0" fontId="5" fillId="0" borderId="8" xfId="0" applyFont="1" applyBorder="1" applyAlignment="1"/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/>
    <xf numFmtId="0" fontId="11" fillId="0" borderId="0" xfId="0" applyFont="1" applyAlignment="1">
      <alignment horizontal="left" indent="2"/>
    </xf>
    <xf numFmtId="0" fontId="10" fillId="2" borderId="0" xfId="0" applyFont="1" applyFill="1" applyAlignment="1">
      <alignment vertical="top" wrapText="1"/>
    </xf>
    <xf numFmtId="49" fontId="3" fillId="0" borderId="0" xfId="0" applyNumberFormat="1" applyFont="1" applyAlignment="1"/>
    <xf numFmtId="0" fontId="3" fillId="0" borderId="0" xfId="0" applyFont="1" applyAlignment="1"/>
    <xf numFmtId="0" fontId="3" fillId="0" borderId="0" xfId="0" applyFont="1" applyAlignment="1">
      <alignment horizontal="left" indent="2"/>
    </xf>
    <xf numFmtId="0" fontId="10" fillId="8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3" fillId="0" borderId="0" xfId="0" applyFont="1" applyAlignment="1">
      <alignment horizontal="left" indent="2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left" vertical="center" indent="2"/>
    </xf>
    <xf numFmtId="0" fontId="3" fillId="0" borderId="0" xfId="0" applyFont="1" applyAlignment="1">
      <alignment horizontal="left" indent="1"/>
    </xf>
    <xf numFmtId="2" fontId="3" fillId="0" borderId="6" xfId="0" applyNumberFormat="1" applyFont="1" applyBorder="1" applyAlignment="1">
      <alignment vertical="top"/>
    </xf>
    <xf numFmtId="2" fontId="3" fillId="0" borderId="17" xfId="0" applyNumberFormat="1" applyFont="1" applyBorder="1" applyAlignment="1">
      <alignment vertical="top"/>
    </xf>
    <xf numFmtId="2" fontId="3" fillId="0" borderId="23" xfId="0" applyNumberFormat="1" applyFont="1" applyBorder="1" applyAlignment="1">
      <alignment vertical="top"/>
    </xf>
    <xf numFmtId="2" fontId="3" fillId="0" borderId="4" xfId="0" applyNumberFormat="1" applyFont="1" applyBorder="1" applyAlignment="1">
      <alignment vertical="top"/>
    </xf>
    <xf numFmtId="2" fontId="3" fillId="0" borderId="5" xfId="0" applyNumberFormat="1" applyFont="1" applyBorder="1" applyAlignment="1">
      <alignment vertical="top"/>
    </xf>
    <xf numFmtId="2" fontId="3" fillId="0" borderId="16" xfId="0" applyNumberFormat="1" applyFont="1" applyBorder="1" applyAlignment="1">
      <alignment vertical="top"/>
    </xf>
    <xf numFmtId="2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indent="2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49" fontId="3" fillId="0" borderId="0" xfId="0" applyNumberFormat="1" applyFont="1" applyAlignment="1"/>
    <xf numFmtId="0" fontId="5" fillId="0" borderId="0" xfId="0" applyFont="1" applyAlignment="1"/>
    <xf numFmtId="0" fontId="3" fillId="0" borderId="0" xfId="0" applyFont="1" applyAlignment="1"/>
    <xf numFmtId="164" fontId="5" fillId="0" borderId="6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indent="2"/>
    </xf>
    <xf numFmtId="0" fontId="5" fillId="0" borderId="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2" fontId="3" fillId="0" borderId="22" xfId="0" applyNumberFormat="1" applyFont="1" applyBorder="1" applyAlignment="1">
      <alignment horizontal="center" vertical="top"/>
    </xf>
    <xf numFmtId="2" fontId="3" fillId="0" borderId="3" xfId="0" applyNumberFormat="1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164" fontId="4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  <color rgb="FFCCFF33"/>
      <color rgb="FF85CFD7"/>
      <color rgb="FFFF66CC"/>
      <color rgb="FFA2D29C"/>
      <color rgb="FFCC00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7</xdr:row>
      <xdr:rowOff>19050</xdr:rowOff>
    </xdr:from>
    <xdr:to>
      <xdr:col>3</xdr:col>
      <xdr:colOff>352425</xdr:colOff>
      <xdr:row>7</xdr:row>
      <xdr:rowOff>190500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3</xdr:col>
      <xdr:colOff>227445</xdr:colOff>
      <xdr:row>7</xdr:row>
      <xdr:rowOff>39686</xdr:rowOff>
    </xdr:from>
    <xdr:to>
      <xdr:col>3</xdr:col>
      <xdr:colOff>354225</xdr:colOff>
      <xdr:row>7</xdr:row>
      <xdr:rowOff>212567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508" y="1809749"/>
          <a:ext cx="126780" cy="172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8</xdr:row>
          <xdr:rowOff>38100</xdr:rowOff>
        </xdr:from>
        <xdr:to>
          <xdr:col>5</xdr:col>
          <xdr:colOff>314325</xdr:colOff>
          <xdr:row>8</xdr:row>
          <xdr:rowOff>257175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5"/>
  <sheetViews>
    <sheetView topLeftCell="Q24" zoomScale="110" zoomScaleNormal="110" workbookViewId="0">
      <selection activeCell="V35" sqref="V35"/>
    </sheetView>
  </sheetViews>
  <sheetFormatPr defaultColWidth="17.140625" defaultRowHeight="12.75" customHeight="1" x14ac:dyDescent="0.35"/>
  <cols>
    <col min="1" max="1" width="4" style="87" bestFit="1" customWidth="1"/>
    <col min="2" max="2" width="6" style="87" customWidth="1"/>
    <col min="3" max="3" width="33.140625" style="87" customWidth="1"/>
    <col min="4" max="4" width="42.7109375" style="87" customWidth="1"/>
    <col min="5" max="5" width="8.28515625" style="87" customWidth="1"/>
    <col min="6" max="6" width="8.7109375" style="87" customWidth="1"/>
    <col min="7" max="8" width="8.42578125" style="87" customWidth="1"/>
    <col min="9" max="9" width="9.28515625" style="87" customWidth="1"/>
    <col min="10" max="11" width="8.42578125" style="87" customWidth="1"/>
    <col min="12" max="12" width="7.28515625" style="114" customWidth="1"/>
    <col min="13" max="14" width="8.85546875" style="114" customWidth="1"/>
    <col min="15" max="16" width="8.85546875" style="116" customWidth="1"/>
    <col min="17" max="21" width="8.85546875" style="88" customWidth="1"/>
    <col min="22" max="24" width="9.42578125" style="94" customWidth="1"/>
    <col min="25" max="27" width="9.42578125" style="89" customWidth="1"/>
    <col min="28" max="28" width="9.5703125" style="98" customWidth="1"/>
    <col min="29" max="29" width="8.85546875" style="98" customWidth="1"/>
    <col min="30" max="32" width="8.85546875" style="96" customWidth="1"/>
    <col min="33" max="16384" width="17.140625" style="87"/>
  </cols>
  <sheetData>
    <row r="1" spans="1:32" s="83" customFormat="1" ht="46.5" customHeight="1" x14ac:dyDescent="0.35">
      <c r="B1" s="83" t="s">
        <v>0</v>
      </c>
      <c r="C1" s="83" t="s">
        <v>18</v>
      </c>
      <c r="D1" s="84" t="s">
        <v>17</v>
      </c>
      <c r="E1" s="84" t="s">
        <v>2</v>
      </c>
      <c r="F1" s="84" t="s">
        <v>4</v>
      </c>
      <c r="G1" s="84" t="s">
        <v>1</v>
      </c>
      <c r="H1" s="84" t="s">
        <v>89</v>
      </c>
      <c r="I1" s="84" t="s">
        <v>3</v>
      </c>
      <c r="J1" s="84" t="s">
        <v>91</v>
      </c>
      <c r="K1" s="84" t="s">
        <v>20</v>
      </c>
      <c r="L1" s="113">
        <v>1.1000000000000001</v>
      </c>
      <c r="M1" s="113">
        <v>1.2</v>
      </c>
      <c r="N1" s="113">
        <v>1.3</v>
      </c>
      <c r="O1" s="115">
        <v>2.1</v>
      </c>
      <c r="P1" s="115">
        <v>2.2000000000000002</v>
      </c>
      <c r="Q1" s="85">
        <v>3.1</v>
      </c>
      <c r="R1" s="85">
        <v>3.2</v>
      </c>
      <c r="S1" s="85">
        <v>3.3</v>
      </c>
      <c r="T1" s="85">
        <v>3.4</v>
      </c>
      <c r="U1" s="85">
        <v>3.5</v>
      </c>
      <c r="V1" s="93" t="s">
        <v>5</v>
      </c>
      <c r="W1" s="93" t="s">
        <v>6</v>
      </c>
      <c r="X1" s="93" t="s">
        <v>7</v>
      </c>
      <c r="Y1" s="86" t="s">
        <v>8</v>
      </c>
      <c r="Z1" s="86" t="s">
        <v>9</v>
      </c>
      <c r="AA1" s="86" t="s">
        <v>10</v>
      </c>
      <c r="AB1" s="97">
        <v>4.3</v>
      </c>
      <c r="AC1" s="97">
        <v>4.4000000000000004</v>
      </c>
      <c r="AD1" s="95">
        <v>5.0999999999999996</v>
      </c>
      <c r="AE1" s="95">
        <v>5.2</v>
      </c>
      <c r="AF1" s="95">
        <v>5.3</v>
      </c>
    </row>
    <row r="2" spans="1:32" ht="21" x14ac:dyDescent="0.35">
      <c r="A2" s="87">
        <v>1</v>
      </c>
      <c r="B2" s="87">
        <v>1</v>
      </c>
      <c r="C2" s="87" t="s">
        <v>16</v>
      </c>
      <c r="D2" s="87" t="s">
        <v>21</v>
      </c>
      <c r="E2" s="87">
        <v>0</v>
      </c>
      <c r="F2" s="87">
        <v>0</v>
      </c>
      <c r="G2" s="87">
        <v>1</v>
      </c>
      <c r="H2" s="87">
        <v>0</v>
      </c>
      <c r="I2" s="87">
        <v>0</v>
      </c>
      <c r="J2" s="87">
        <v>0</v>
      </c>
      <c r="K2" s="87">
        <v>0</v>
      </c>
      <c r="L2" s="114">
        <v>5</v>
      </c>
      <c r="M2" s="114">
        <v>5</v>
      </c>
      <c r="N2" s="114">
        <v>5</v>
      </c>
      <c r="O2" s="116">
        <v>5</v>
      </c>
      <c r="P2" s="116">
        <v>5</v>
      </c>
      <c r="Q2" s="88">
        <v>5</v>
      </c>
      <c r="R2" s="88">
        <v>5</v>
      </c>
      <c r="S2" s="88">
        <v>5</v>
      </c>
      <c r="T2" s="88">
        <v>5</v>
      </c>
      <c r="U2" s="88">
        <v>5</v>
      </c>
      <c r="V2" s="94">
        <v>5</v>
      </c>
      <c r="W2" s="94">
        <v>5</v>
      </c>
      <c r="X2" s="94">
        <v>5</v>
      </c>
      <c r="Y2" s="89">
        <v>5</v>
      </c>
      <c r="Z2" s="89">
        <v>5</v>
      </c>
      <c r="AA2" s="89">
        <v>5</v>
      </c>
      <c r="AB2" s="98">
        <v>5</v>
      </c>
      <c r="AC2" s="98">
        <v>5</v>
      </c>
      <c r="AD2" s="96">
        <v>5</v>
      </c>
      <c r="AE2" s="96">
        <v>5</v>
      </c>
      <c r="AF2" s="96">
        <v>5</v>
      </c>
    </row>
    <row r="3" spans="1:32" ht="21" x14ac:dyDescent="0.35">
      <c r="A3" s="87">
        <v>2</v>
      </c>
      <c r="B3" s="87">
        <v>1</v>
      </c>
      <c r="C3" s="87" t="s">
        <v>16</v>
      </c>
      <c r="D3" s="87" t="s">
        <v>15</v>
      </c>
      <c r="E3" s="87">
        <v>0</v>
      </c>
      <c r="F3" s="87">
        <v>0</v>
      </c>
      <c r="G3" s="87">
        <v>1</v>
      </c>
      <c r="H3" s="87">
        <v>0</v>
      </c>
      <c r="I3" s="87">
        <v>0</v>
      </c>
      <c r="J3" s="87">
        <v>0</v>
      </c>
      <c r="K3" s="87">
        <v>0</v>
      </c>
      <c r="L3" s="114">
        <v>4</v>
      </c>
      <c r="M3" s="114">
        <v>4</v>
      </c>
      <c r="N3" s="114">
        <v>4</v>
      </c>
      <c r="O3" s="116">
        <v>4</v>
      </c>
      <c r="P3" s="116">
        <v>4</v>
      </c>
      <c r="Q3" s="88">
        <v>4</v>
      </c>
      <c r="R3" s="88">
        <v>4</v>
      </c>
      <c r="S3" s="88">
        <v>4</v>
      </c>
      <c r="T3" s="88">
        <v>4</v>
      </c>
      <c r="U3" s="88">
        <v>4</v>
      </c>
      <c r="V3" s="94">
        <v>3</v>
      </c>
      <c r="W3" s="94">
        <v>4</v>
      </c>
      <c r="X3" s="94">
        <v>3</v>
      </c>
      <c r="Y3" s="89">
        <v>4</v>
      </c>
      <c r="Z3" s="89">
        <v>4</v>
      </c>
      <c r="AA3" s="89">
        <v>4</v>
      </c>
      <c r="AB3" s="98">
        <v>4</v>
      </c>
      <c r="AC3" s="98">
        <v>4</v>
      </c>
      <c r="AD3" s="96">
        <v>4</v>
      </c>
      <c r="AE3" s="96">
        <v>4</v>
      </c>
      <c r="AF3" s="96">
        <v>4</v>
      </c>
    </row>
    <row r="4" spans="1:32" ht="21" x14ac:dyDescent="0.35">
      <c r="A4" s="87">
        <v>3</v>
      </c>
      <c r="B4" s="87">
        <v>1</v>
      </c>
      <c r="C4" s="87" t="s">
        <v>16</v>
      </c>
      <c r="D4" s="87" t="s">
        <v>15</v>
      </c>
      <c r="E4" s="87">
        <v>0</v>
      </c>
      <c r="F4" s="87">
        <v>0</v>
      </c>
      <c r="G4" s="87">
        <v>0</v>
      </c>
      <c r="H4" s="87">
        <v>0</v>
      </c>
      <c r="I4" s="87">
        <v>0</v>
      </c>
      <c r="J4" s="87">
        <v>0</v>
      </c>
      <c r="K4" s="87">
        <v>0</v>
      </c>
      <c r="L4" s="114">
        <v>5</v>
      </c>
      <c r="M4" s="114">
        <v>4</v>
      </c>
      <c r="N4" s="114">
        <v>4</v>
      </c>
      <c r="O4" s="116">
        <v>4</v>
      </c>
      <c r="P4" s="116">
        <v>4</v>
      </c>
      <c r="Q4" s="88">
        <v>4</v>
      </c>
      <c r="R4" s="88">
        <v>4</v>
      </c>
      <c r="S4" s="88">
        <v>4</v>
      </c>
      <c r="T4" s="88">
        <v>4</v>
      </c>
      <c r="U4" s="88">
        <v>4</v>
      </c>
      <c r="V4" s="94">
        <v>4</v>
      </c>
      <c r="W4" s="94">
        <v>4</v>
      </c>
      <c r="X4" s="94">
        <v>4</v>
      </c>
      <c r="Y4" s="89">
        <v>5</v>
      </c>
      <c r="Z4" s="89">
        <v>5</v>
      </c>
      <c r="AA4" s="89">
        <v>5</v>
      </c>
      <c r="AB4" s="98">
        <v>5</v>
      </c>
      <c r="AC4" s="98">
        <v>5</v>
      </c>
      <c r="AD4" s="96">
        <v>5</v>
      </c>
      <c r="AE4" s="96">
        <v>5</v>
      </c>
      <c r="AF4" s="96">
        <v>5</v>
      </c>
    </row>
    <row r="5" spans="1:32" ht="21.75" customHeight="1" x14ac:dyDescent="0.35">
      <c r="A5" s="87">
        <v>4</v>
      </c>
      <c r="B5" s="87">
        <v>1</v>
      </c>
      <c r="C5" s="87" t="s">
        <v>16</v>
      </c>
      <c r="D5" s="87" t="s">
        <v>15</v>
      </c>
      <c r="E5" s="87">
        <v>0</v>
      </c>
      <c r="F5" s="87">
        <v>0</v>
      </c>
      <c r="G5" s="87">
        <v>1</v>
      </c>
      <c r="H5" s="87">
        <v>0</v>
      </c>
      <c r="I5" s="87">
        <v>0</v>
      </c>
      <c r="J5" s="87">
        <v>0</v>
      </c>
      <c r="K5" s="87">
        <v>0</v>
      </c>
      <c r="L5" s="114">
        <v>5</v>
      </c>
      <c r="M5" s="114">
        <v>5</v>
      </c>
      <c r="N5" s="114">
        <v>5</v>
      </c>
      <c r="O5" s="116">
        <v>5</v>
      </c>
      <c r="P5" s="116">
        <v>5</v>
      </c>
      <c r="Q5" s="88">
        <v>4</v>
      </c>
      <c r="R5" s="88">
        <v>5</v>
      </c>
      <c r="S5" s="88">
        <v>4</v>
      </c>
      <c r="T5" s="88">
        <v>5</v>
      </c>
      <c r="U5" s="88">
        <v>5</v>
      </c>
      <c r="V5" s="94">
        <v>3</v>
      </c>
      <c r="W5" s="94">
        <v>3</v>
      </c>
      <c r="X5" s="94">
        <v>3</v>
      </c>
      <c r="Y5" s="89">
        <v>5</v>
      </c>
      <c r="Z5" s="89">
        <v>5</v>
      </c>
      <c r="AA5" s="89">
        <v>5</v>
      </c>
      <c r="AB5" s="98">
        <v>5</v>
      </c>
      <c r="AC5" s="98">
        <v>4</v>
      </c>
      <c r="AD5" s="96">
        <v>5</v>
      </c>
      <c r="AE5" s="96">
        <v>5</v>
      </c>
      <c r="AF5" s="96">
        <v>5</v>
      </c>
    </row>
    <row r="6" spans="1:32" ht="21" x14ac:dyDescent="0.35">
      <c r="A6" s="87">
        <v>5</v>
      </c>
      <c r="B6" s="87">
        <v>1</v>
      </c>
      <c r="C6" s="87" t="s">
        <v>90</v>
      </c>
      <c r="D6" s="87" t="s">
        <v>14</v>
      </c>
      <c r="E6" s="87">
        <v>0</v>
      </c>
      <c r="F6" s="87">
        <v>1</v>
      </c>
      <c r="G6" s="87">
        <v>1</v>
      </c>
      <c r="H6" s="87">
        <v>1</v>
      </c>
      <c r="I6" s="87">
        <v>0</v>
      </c>
      <c r="J6" s="87">
        <v>0</v>
      </c>
      <c r="K6" s="87">
        <v>0</v>
      </c>
      <c r="L6" s="114">
        <v>4</v>
      </c>
      <c r="M6" s="114">
        <v>4</v>
      </c>
      <c r="N6" s="114">
        <v>5</v>
      </c>
      <c r="O6" s="116">
        <v>3</v>
      </c>
      <c r="P6" s="116">
        <v>4</v>
      </c>
      <c r="Q6" s="88">
        <v>4</v>
      </c>
      <c r="R6" s="88">
        <v>4</v>
      </c>
      <c r="S6" s="88">
        <v>5</v>
      </c>
      <c r="T6" s="88">
        <v>4</v>
      </c>
      <c r="U6" s="88">
        <v>4</v>
      </c>
      <c r="V6" s="94">
        <v>5</v>
      </c>
      <c r="W6" s="94">
        <v>4</v>
      </c>
      <c r="X6" s="94">
        <v>4</v>
      </c>
      <c r="Y6" s="89">
        <v>4</v>
      </c>
      <c r="Z6" s="89">
        <v>4</v>
      </c>
      <c r="AA6" s="89">
        <v>4</v>
      </c>
      <c r="AB6" s="98">
        <v>3</v>
      </c>
      <c r="AC6" s="98">
        <v>4</v>
      </c>
      <c r="AD6" s="96">
        <v>4</v>
      </c>
      <c r="AE6" s="96">
        <v>4</v>
      </c>
      <c r="AF6" s="96">
        <v>3</v>
      </c>
    </row>
    <row r="7" spans="1:32" ht="21" x14ac:dyDescent="0.35">
      <c r="A7" s="87">
        <v>6</v>
      </c>
      <c r="B7" s="87">
        <v>1</v>
      </c>
      <c r="C7" s="87" t="s">
        <v>90</v>
      </c>
      <c r="D7" s="87" t="s">
        <v>14</v>
      </c>
      <c r="E7" s="87">
        <v>1</v>
      </c>
      <c r="F7" s="87">
        <v>1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  <c r="L7" s="114">
        <v>4</v>
      </c>
      <c r="M7" s="114">
        <v>4</v>
      </c>
      <c r="N7" s="114">
        <v>4</v>
      </c>
      <c r="O7" s="116">
        <v>4</v>
      </c>
      <c r="P7" s="116">
        <v>4</v>
      </c>
      <c r="Q7" s="88">
        <v>4</v>
      </c>
      <c r="R7" s="88">
        <v>4</v>
      </c>
      <c r="S7" s="88">
        <v>4</v>
      </c>
      <c r="T7" s="88">
        <v>4</v>
      </c>
      <c r="U7" s="88">
        <v>4</v>
      </c>
      <c r="V7" s="94">
        <v>4</v>
      </c>
      <c r="W7" s="94">
        <v>4</v>
      </c>
      <c r="X7" s="94">
        <v>4</v>
      </c>
      <c r="Y7" s="89">
        <v>4</v>
      </c>
      <c r="Z7" s="89">
        <v>3</v>
      </c>
      <c r="AA7" s="89">
        <v>4</v>
      </c>
      <c r="AB7" s="98">
        <v>4</v>
      </c>
      <c r="AC7" s="98">
        <v>4</v>
      </c>
      <c r="AD7" s="96">
        <v>3</v>
      </c>
      <c r="AE7" s="96">
        <v>4</v>
      </c>
      <c r="AF7" s="96">
        <v>4</v>
      </c>
    </row>
    <row r="8" spans="1:32" ht="21" x14ac:dyDescent="0.35">
      <c r="A8" s="87">
        <v>7</v>
      </c>
      <c r="B8" s="87">
        <v>1</v>
      </c>
      <c r="C8" s="87" t="s">
        <v>90</v>
      </c>
      <c r="D8" s="87" t="s">
        <v>14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1</v>
      </c>
      <c r="K8" s="87">
        <v>0</v>
      </c>
      <c r="L8" s="114">
        <v>5</v>
      </c>
      <c r="M8" s="114">
        <v>5</v>
      </c>
      <c r="N8" s="114">
        <v>5</v>
      </c>
      <c r="O8" s="116">
        <v>4</v>
      </c>
      <c r="P8" s="116">
        <v>4</v>
      </c>
      <c r="Q8" s="88">
        <v>5</v>
      </c>
      <c r="R8" s="88">
        <v>5</v>
      </c>
      <c r="S8" s="88">
        <v>5</v>
      </c>
      <c r="T8" s="88">
        <v>5</v>
      </c>
      <c r="U8" s="88">
        <v>5</v>
      </c>
      <c r="V8" s="94">
        <v>5</v>
      </c>
      <c r="W8" s="94">
        <v>5</v>
      </c>
      <c r="X8" s="94">
        <v>5</v>
      </c>
      <c r="Y8" s="89">
        <v>5</v>
      </c>
      <c r="Z8" s="89">
        <v>5</v>
      </c>
      <c r="AA8" s="89">
        <v>5</v>
      </c>
      <c r="AB8" s="98">
        <v>5</v>
      </c>
      <c r="AC8" s="98">
        <v>5</v>
      </c>
      <c r="AD8" s="96">
        <v>5</v>
      </c>
      <c r="AE8" s="96">
        <v>5</v>
      </c>
      <c r="AF8" s="96">
        <v>5</v>
      </c>
    </row>
    <row r="9" spans="1:32" ht="21" x14ac:dyDescent="0.35">
      <c r="A9" s="87">
        <v>8</v>
      </c>
      <c r="B9" s="87">
        <v>1</v>
      </c>
      <c r="C9" s="87" t="s">
        <v>90</v>
      </c>
      <c r="D9" s="87" t="s">
        <v>14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1</v>
      </c>
      <c r="K9" s="87">
        <v>0</v>
      </c>
      <c r="L9" s="114">
        <v>5</v>
      </c>
      <c r="M9" s="114">
        <v>5</v>
      </c>
      <c r="N9" s="114">
        <v>5</v>
      </c>
      <c r="O9" s="116">
        <v>4</v>
      </c>
      <c r="P9" s="116">
        <v>4</v>
      </c>
      <c r="Q9" s="88">
        <v>5</v>
      </c>
      <c r="R9" s="88">
        <v>5</v>
      </c>
      <c r="S9" s="88">
        <v>5</v>
      </c>
      <c r="T9" s="88">
        <v>5</v>
      </c>
      <c r="U9" s="88">
        <v>5</v>
      </c>
      <c r="V9" s="94">
        <v>2</v>
      </c>
      <c r="W9" s="94">
        <v>2</v>
      </c>
      <c r="X9" s="94">
        <v>2</v>
      </c>
      <c r="Y9" s="89">
        <v>4</v>
      </c>
      <c r="Z9" s="89">
        <v>4</v>
      </c>
      <c r="AA9" s="89">
        <v>4</v>
      </c>
      <c r="AB9" s="98">
        <v>4</v>
      </c>
      <c r="AC9" s="98">
        <v>4</v>
      </c>
      <c r="AD9" s="96">
        <v>4</v>
      </c>
      <c r="AE9" s="96">
        <v>4</v>
      </c>
      <c r="AF9" s="96">
        <v>4</v>
      </c>
    </row>
    <row r="10" spans="1:32" ht="21" x14ac:dyDescent="0.35">
      <c r="A10" s="87">
        <v>9</v>
      </c>
      <c r="B10" s="87">
        <v>1</v>
      </c>
      <c r="C10" s="87" t="s">
        <v>90</v>
      </c>
      <c r="D10" s="87" t="s">
        <v>14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1</v>
      </c>
      <c r="K10" s="87">
        <v>0</v>
      </c>
      <c r="L10" s="114">
        <v>4</v>
      </c>
      <c r="M10" s="114">
        <v>4</v>
      </c>
      <c r="N10" s="114">
        <v>4</v>
      </c>
      <c r="O10" s="116">
        <v>5</v>
      </c>
      <c r="P10" s="116">
        <v>5</v>
      </c>
      <c r="Q10" s="88">
        <v>4</v>
      </c>
      <c r="R10" s="88">
        <v>4</v>
      </c>
      <c r="S10" s="88">
        <v>4</v>
      </c>
      <c r="T10" s="88">
        <v>4</v>
      </c>
      <c r="U10" s="88">
        <v>4</v>
      </c>
      <c r="V10" s="94">
        <v>1</v>
      </c>
      <c r="W10" s="94">
        <v>1</v>
      </c>
      <c r="X10" s="94">
        <v>1</v>
      </c>
      <c r="Y10" s="89">
        <v>5</v>
      </c>
      <c r="Z10" s="89">
        <v>5</v>
      </c>
      <c r="AA10" s="89">
        <v>5</v>
      </c>
      <c r="AB10" s="98">
        <v>5</v>
      </c>
      <c r="AC10" s="98">
        <v>5</v>
      </c>
      <c r="AD10" s="96">
        <v>5</v>
      </c>
      <c r="AE10" s="96">
        <v>5</v>
      </c>
      <c r="AF10" s="96">
        <v>5</v>
      </c>
    </row>
    <row r="11" spans="1:32" ht="21" x14ac:dyDescent="0.35">
      <c r="A11" s="87">
        <v>10</v>
      </c>
      <c r="B11" s="87">
        <v>1</v>
      </c>
      <c r="C11" s="87" t="s">
        <v>16</v>
      </c>
      <c r="D11" s="87" t="s">
        <v>14</v>
      </c>
      <c r="E11" s="87">
        <v>0</v>
      </c>
      <c r="F11" s="87">
        <v>0</v>
      </c>
      <c r="G11" s="87">
        <v>1</v>
      </c>
      <c r="H11" s="87">
        <v>0</v>
      </c>
      <c r="I11" s="87">
        <v>0</v>
      </c>
      <c r="J11" s="87">
        <v>0</v>
      </c>
      <c r="K11" s="87">
        <v>0</v>
      </c>
      <c r="L11" s="114">
        <v>5</v>
      </c>
      <c r="M11" s="114">
        <v>5</v>
      </c>
      <c r="N11" s="114">
        <v>5</v>
      </c>
      <c r="O11" s="116">
        <v>5</v>
      </c>
      <c r="P11" s="116">
        <v>5</v>
      </c>
      <c r="Q11" s="88">
        <v>5</v>
      </c>
      <c r="R11" s="88">
        <v>5</v>
      </c>
      <c r="S11" s="88">
        <v>5</v>
      </c>
      <c r="T11" s="88">
        <v>5</v>
      </c>
      <c r="U11" s="88">
        <v>5</v>
      </c>
      <c r="V11" s="94">
        <v>5</v>
      </c>
      <c r="W11" s="94">
        <v>5</v>
      </c>
      <c r="X11" s="94">
        <v>5</v>
      </c>
      <c r="Y11" s="89">
        <v>5</v>
      </c>
      <c r="Z11" s="89">
        <v>5</v>
      </c>
      <c r="AA11" s="89">
        <v>5</v>
      </c>
      <c r="AB11" s="98">
        <v>5</v>
      </c>
      <c r="AC11" s="98">
        <v>5</v>
      </c>
      <c r="AD11" s="96">
        <v>5</v>
      </c>
      <c r="AE11" s="96">
        <v>5</v>
      </c>
      <c r="AF11" s="96">
        <v>5</v>
      </c>
    </row>
    <row r="12" spans="1:32" ht="21" x14ac:dyDescent="0.35">
      <c r="A12" s="87">
        <v>11</v>
      </c>
      <c r="B12" s="87">
        <v>1</v>
      </c>
      <c r="C12" s="87" t="s">
        <v>16</v>
      </c>
      <c r="D12" s="87" t="s">
        <v>15</v>
      </c>
      <c r="E12" s="87">
        <v>1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114">
        <v>5</v>
      </c>
      <c r="M12" s="114">
        <v>5</v>
      </c>
      <c r="N12" s="114">
        <v>5</v>
      </c>
      <c r="O12" s="116">
        <v>5</v>
      </c>
      <c r="P12" s="116">
        <v>5</v>
      </c>
      <c r="Q12" s="88">
        <v>5</v>
      </c>
      <c r="R12" s="88">
        <v>5</v>
      </c>
      <c r="S12" s="88">
        <v>5</v>
      </c>
      <c r="T12" s="88">
        <v>5</v>
      </c>
      <c r="U12" s="88">
        <v>5</v>
      </c>
      <c r="V12" s="94">
        <v>5</v>
      </c>
      <c r="W12" s="94">
        <v>5</v>
      </c>
      <c r="X12" s="94">
        <v>5</v>
      </c>
      <c r="Y12" s="89">
        <v>5</v>
      </c>
      <c r="Z12" s="89">
        <v>5</v>
      </c>
      <c r="AA12" s="89">
        <v>5</v>
      </c>
      <c r="AB12" s="98">
        <v>5</v>
      </c>
      <c r="AC12" s="98">
        <v>5</v>
      </c>
      <c r="AD12" s="96">
        <v>5</v>
      </c>
      <c r="AE12" s="96">
        <v>5</v>
      </c>
      <c r="AF12" s="96">
        <v>5</v>
      </c>
    </row>
    <row r="13" spans="1:32" ht="21" x14ac:dyDescent="0.35">
      <c r="A13" s="87">
        <v>12</v>
      </c>
      <c r="B13" s="87">
        <v>1</v>
      </c>
      <c r="C13" s="87" t="s">
        <v>90</v>
      </c>
      <c r="D13" s="87" t="s">
        <v>14</v>
      </c>
      <c r="E13" s="87">
        <v>0</v>
      </c>
      <c r="F13" s="87">
        <v>0</v>
      </c>
      <c r="G13" s="87">
        <v>0</v>
      </c>
      <c r="H13" s="87">
        <v>0</v>
      </c>
      <c r="I13" s="87">
        <v>1</v>
      </c>
      <c r="J13" s="87">
        <v>0</v>
      </c>
      <c r="K13" s="87">
        <v>0</v>
      </c>
      <c r="L13" s="114">
        <v>4</v>
      </c>
      <c r="M13" s="114">
        <v>4</v>
      </c>
      <c r="N13" s="114">
        <v>5</v>
      </c>
      <c r="O13" s="116">
        <v>4</v>
      </c>
      <c r="P13" s="116">
        <v>4</v>
      </c>
      <c r="Q13" s="88">
        <v>5</v>
      </c>
      <c r="R13" s="88">
        <v>3</v>
      </c>
      <c r="S13" s="88">
        <v>4</v>
      </c>
      <c r="T13" s="88">
        <v>4</v>
      </c>
      <c r="U13" s="88">
        <v>4</v>
      </c>
      <c r="V13" s="94">
        <v>3</v>
      </c>
      <c r="W13" s="94">
        <v>1</v>
      </c>
      <c r="X13" s="94">
        <v>2</v>
      </c>
      <c r="Y13" s="89">
        <v>4</v>
      </c>
      <c r="Z13" s="89">
        <v>4</v>
      </c>
      <c r="AA13" s="89">
        <v>4</v>
      </c>
      <c r="AB13" s="98">
        <v>4</v>
      </c>
      <c r="AC13" s="98">
        <v>4</v>
      </c>
      <c r="AD13" s="96">
        <v>4</v>
      </c>
      <c r="AE13" s="96">
        <v>4</v>
      </c>
      <c r="AF13" s="96">
        <v>4</v>
      </c>
    </row>
    <row r="14" spans="1:32" ht="21" x14ac:dyDescent="0.35">
      <c r="A14" s="87">
        <v>13</v>
      </c>
      <c r="B14" s="87">
        <v>1</v>
      </c>
      <c r="C14" s="87" t="s">
        <v>90</v>
      </c>
      <c r="D14" s="87" t="s">
        <v>14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1</v>
      </c>
      <c r="K14" s="87">
        <v>0</v>
      </c>
      <c r="L14" s="114">
        <v>4</v>
      </c>
      <c r="M14" s="114">
        <v>4</v>
      </c>
      <c r="N14" s="114">
        <v>4</v>
      </c>
      <c r="O14" s="116">
        <v>4</v>
      </c>
      <c r="P14" s="116">
        <v>4</v>
      </c>
      <c r="Q14" s="88">
        <v>4</v>
      </c>
      <c r="R14" s="88">
        <v>4</v>
      </c>
      <c r="S14" s="88">
        <v>4</v>
      </c>
      <c r="T14" s="88">
        <v>4</v>
      </c>
      <c r="U14" s="88">
        <v>4</v>
      </c>
      <c r="V14" s="94">
        <v>3</v>
      </c>
      <c r="W14" s="94">
        <v>3</v>
      </c>
      <c r="X14" s="94">
        <v>3</v>
      </c>
      <c r="Y14" s="89">
        <v>4</v>
      </c>
      <c r="Z14" s="89">
        <v>4</v>
      </c>
      <c r="AA14" s="89">
        <v>4</v>
      </c>
      <c r="AB14" s="98">
        <v>4</v>
      </c>
      <c r="AC14" s="98">
        <v>5</v>
      </c>
      <c r="AD14" s="96">
        <v>4</v>
      </c>
      <c r="AE14" s="96">
        <v>4</v>
      </c>
      <c r="AF14" s="96">
        <v>4</v>
      </c>
    </row>
    <row r="15" spans="1:32" ht="21" x14ac:dyDescent="0.35">
      <c r="A15" s="87">
        <v>14</v>
      </c>
      <c r="B15" s="87">
        <v>1</v>
      </c>
      <c r="C15" s="87" t="s">
        <v>92</v>
      </c>
      <c r="D15" s="87" t="s">
        <v>59</v>
      </c>
      <c r="E15" s="87">
        <v>0</v>
      </c>
      <c r="F15" s="87">
        <v>0</v>
      </c>
      <c r="G15" s="87">
        <v>1</v>
      </c>
      <c r="H15" s="87">
        <v>0</v>
      </c>
      <c r="I15" s="87">
        <v>0</v>
      </c>
      <c r="J15" s="87">
        <v>0</v>
      </c>
      <c r="K15" s="87">
        <v>0</v>
      </c>
      <c r="L15" s="114">
        <v>5</v>
      </c>
      <c r="M15" s="114">
        <v>5</v>
      </c>
      <c r="N15" s="114">
        <v>5</v>
      </c>
      <c r="O15" s="116">
        <v>5</v>
      </c>
      <c r="P15" s="116">
        <v>5</v>
      </c>
      <c r="Q15" s="88">
        <v>5</v>
      </c>
      <c r="R15" s="88">
        <v>5</v>
      </c>
      <c r="S15" s="88">
        <v>5</v>
      </c>
      <c r="T15" s="88">
        <v>5</v>
      </c>
      <c r="U15" s="88">
        <v>5</v>
      </c>
      <c r="V15" s="94">
        <v>5</v>
      </c>
      <c r="W15" s="94">
        <v>4</v>
      </c>
      <c r="X15" s="94">
        <v>4</v>
      </c>
      <c r="Y15" s="89">
        <v>5</v>
      </c>
      <c r="Z15" s="89">
        <v>5</v>
      </c>
      <c r="AA15" s="89">
        <v>5</v>
      </c>
      <c r="AB15" s="98">
        <v>5</v>
      </c>
      <c r="AC15" s="98">
        <v>5</v>
      </c>
      <c r="AD15" s="96">
        <v>5</v>
      </c>
      <c r="AE15" s="96">
        <v>5</v>
      </c>
      <c r="AF15" s="96">
        <v>5</v>
      </c>
    </row>
    <row r="16" spans="1:32" ht="21" x14ac:dyDescent="0.35">
      <c r="A16" s="87">
        <v>15</v>
      </c>
      <c r="B16" s="87">
        <v>1</v>
      </c>
      <c r="C16" s="87" t="s">
        <v>16</v>
      </c>
      <c r="D16" s="87" t="s">
        <v>59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1</v>
      </c>
      <c r="K16" s="87">
        <v>0</v>
      </c>
      <c r="L16" s="114">
        <v>4</v>
      </c>
      <c r="M16" s="114">
        <v>5</v>
      </c>
      <c r="N16" s="114">
        <v>5</v>
      </c>
      <c r="O16" s="116">
        <v>4</v>
      </c>
      <c r="P16" s="116">
        <v>4</v>
      </c>
      <c r="Q16" s="88">
        <v>4</v>
      </c>
      <c r="R16" s="88">
        <v>3</v>
      </c>
      <c r="S16" s="88">
        <v>4</v>
      </c>
      <c r="T16" s="88">
        <v>4</v>
      </c>
      <c r="U16" s="88">
        <v>4</v>
      </c>
      <c r="V16" s="94">
        <v>3</v>
      </c>
      <c r="W16" s="94">
        <v>3</v>
      </c>
      <c r="X16" s="94">
        <v>3</v>
      </c>
      <c r="Y16" s="89">
        <v>4</v>
      </c>
      <c r="Z16" s="89">
        <v>4</v>
      </c>
      <c r="AA16" s="89">
        <v>4</v>
      </c>
      <c r="AB16" s="98">
        <v>4</v>
      </c>
      <c r="AC16" s="98">
        <v>4</v>
      </c>
      <c r="AD16" s="96">
        <v>4</v>
      </c>
      <c r="AE16" s="96">
        <v>4</v>
      </c>
      <c r="AF16" s="96">
        <v>4</v>
      </c>
    </row>
    <row r="17" spans="1:33" ht="21" x14ac:dyDescent="0.35">
      <c r="A17" s="87">
        <v>16</v>
      </c>
      <c r="B17" s="87">
        <v>1</v>
      </c>
      <c r="C17" s="87" t="s">
        <v>16</v>
      </c>
      <c r="D17" s="87" t="s">
        <v>14</v>
      </c>
      <c r="E17" s="87">
        <v>1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1</v>
      </c>
      <c r="L17" s="114">
        <v>4</v>
      </c>
      <c r="M17" s="114">
        <v>4</v>
      </c>
      <c r="N17" s="114">
        <v>4</v>
      </c>
      <c r="O17" s="116">
        <v>5</v>
      </c>
      <c r="P17" s="116">
        <v>4</v>
      </c>
      <c r="Q17" s="88">
        <v>5</v>
      </c>
      <c r="R17" s="88">
        <v>4</v>
      </c>
      <c r="S17" s="88">
        <v>4</v>
      </c>
      <c r="T17" s="88">
        <v>5</v>
      </c>
      <c r="U17" s="88">
        <v>5</v>
      </c>
      <c r="V17" s="94">
        <v>2</v>
      </c>
      <c r="W17" s="94">
        <v>3</v>
      </c>
      <c r="X17" s="94">
        <v>2</v>
      </c>
      <c r="Y17" s="89">
        <v>4</v>
      </c>
      <c r="Z17" s="89">
        <v>4</v>
      </c>
      <c r="AA17" s="89">
        <v>4</v>
      </c>
      <c r="AB17" s="98">
        <v>4</v>
      </c>
      <c r="AC17" s="98">
        <v>4</v>
      </c>
      <c r="AD17" s="96">
        <v>4</v>
      </c>
      <c r="AE17" s="96">
        <v>4</v>
      </c>
      <c r="AF17" s="96">
        <v>4</v>
      </c>
    </row>
    <row r="18" spans="1:33" ht="21" x14ac:dyDescent="0.35">
      <c r="A18" s="87">
        <v>17</v>
      </c>
      <c r="B18" s="87">
        <v>1</v>
      </c>
      <c r="C18" s="87" t="s">
        <v>90</v>
      </c>
      <c r="D18" s="87" t="s">
        <v>59</v>
      </c>
      <c r="E18" s="87">
        <v>0</v>
      </c>
      <c r="F18" s="87">
        <v>0</v>
      </c>
      <c r="G18" s="87">
        <v>1</v>
      </c>
      <c r="H18" s="87">
        <v>0</v>
      </c>
      <c r="I18" s="87">
        <v>0</v>
      </c>
      <c r="J18" s="87">
        <v>0</v>
      </c>
      <c r="K18" s="87">
        <v>0</v>
      </c>
      <c r="L18" s="114">
        <v>4</v>
      </c>
      <c r="M18" s="114">
        <v>4</v>
      </c>
      <c r="N18" s="114">
        <v>4</v>
      </c>
      <c r="O18" s="116">
        <v>4</v>
      </c>
      <c r="P18" s="116">
        <v>4</v>
      </c>
      <c r="Q18" s="88">
        <v>4</v>
      </c>
      <c r="R18" s="88">
        <v>4</v>
      </c>
      <c r="S18" s="88">
        <v>4</v>
      </c>
      <c r="T18" s="88">
        <v>3</v>
      </c>
      <c r="U18" s="88">
        <v>4</v>
      </c>
      <c r="V18" s="94">
        <v>4</v>
      </c>
      <c r="W18" s="94">
        <v>4</v>
      </c>
      <c r="X18" s="94">
        <v>3</v>
      </c>
      <c r="Y18" s="89">
        <v>4</v>
      </c>
      <c r="Z18" s="89">
        <v>4</v>
      </c>
      <c r="AA18" s="89">
        <v>3</v>
      </c>
      <c r="AB18" s="98">
        <v>4</v>
      </c>
      <c r="AC18" s="98">
        <v>4</v>
      </c>
      <c r="AD18" s="96">
        <v>4</v>
      </c>
      <c r="AE18" s="96">
        <v>3</v>
      </c>
      <c r="AF18" s="96">
        <v>4</v>
      </c>
    </row>
    <row r="19" spans="1:33" ht="21" x14ac:dyDescent="0.35">
      <c r="A19" s="87">
        <v>18</v>
      </c>
      <c r="B19" s="87">
        <v>1</v>
      </c>
      <c r="C19" s="87" t="s">
        <v>90</v>
      </c>
      <c r="D19" s="87" t="s">
        <v>59</v>
      </c>
      <c r="E19" s="87">
        <v>0</v>
      </c>
      <c r="F19" s="87">
        <v>0</v>
      </c>
      <c r="G19" s="87">
        <v>0</v>
      </c>
      <c r="H19" s="87">
        <v>1</v>
      </c>
      <c r="I19" s="87">
        <v>0</v>
      </c>
      <c r="J19" s="87">
        <v>0</v>
      </c>
      <c r="K19" s="87">
        <v>0</v>
      </c>
      <c r="L19" s="114">
        <v>4</v>
      </c>
      <c r="M19" s="114">
        <v>4</v>
      </c>
      <c r="N19" s="114">
        <v>4</v>
      </c>
      <c r="O19" s="116">
        <v>4</v>
      </c>
      <c r="P19" s="116">
        <v>5</v>
      </c>
      <c r="Q19" s="88">
        <v>4</v>
      </c>
      <c r="R19" s="88">
        <v>4</v>
      </c>
      <c r="S19" s="88">
        <v>4</v>
      </c>
      <c r="T19" s="88">
        <v>5</v>
      </c>
      <c r="U19" s="88">
        <v>5</v>
      </c>
      <c r="V19" s="94">
        <v>2</v>
      </c>
      <c r="W19" s="94">
        <v>2</v>
      </c>
      <c r="X19" s="94">
        <v>2</v>
      </c>
      <c r="Y19" s="89">
        <v>4</v>
      </c>
      <c r="Z19" s="89">
        <v>4</v>
      </c>
      <c r="AA19" s="89">
        <v>4</v>
      </c>
      <c r="AB19" s="98">
        <v>4</v>
      </c>
      <c r="AC19" s="98">
        <v>4</v>
      </c>
      <c r="AD19" s="96">
        <v>4</v>
      </c>
      <c r="AE19" s="96">
        <v>4</v>
      </c>
      <c r="AF19" s="96">
        <v>4</v>
      </c>
    </row>
    <row r="20" spans="1:33" ht="21" x14ac:dyDescent="0.35">
      <c r="A20" s="87">
        <v>19</v>
      </c>
      <c r="B20" s="87">
        <v>1</v>
      </c>
      <c r="C20" s="87" t="s">
        <v>90</v>
      </c>
      <c r="D20" s="87" t="s">
        <v>59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1</v>
      </c>
      <c r="K20" s="87">
        <v>0</v>
      </c>
      <c r="L20" s="114">
        <v>4</v>
      </c>
      <c r="M20" s="114">
        <v>5</v>
      </c>
      <c r="N20" s="114">
        <v>4</v>
      </c>
      <c r="O20" s="116">
        <v>4</v>
      </c>
      <c r="P20" s="116">
        <v>4</v>
      </c>
      <c r="Q20" s="88">
        <v>4</v>
      </c>
      <c r="R20" s="88">
        <v>4</v>
      </c>
      <c r="S20" s="88">
        <v>4</v>
      </c>
      <c r="T20" s="88">
        <v>4</v>
      </c>
      <c r="U20" s="88">
        <v>4</v>
      </c>
      <c r="V20" s="94">
        <v>4</v>
      </c>
      <c r="W20" s="94">
        <v>4</v>
      </c>
      <c r="X20" s="94">
        <v>4</v>
      </c>
      <c r="Y20" s="89">
        <v>4</v>
      </c>
      <c r="Z20" s="89">
        <v>4</v>
      </c>
      <c r="AA20" s="89">
        <v>4</v>
      </c>
      <c r="AB20" s="98">
        <v>4</v>
      </c>
      <c r="AC20" s="98">
        <v>4</v>
      </c>
      <c r="AD20" s="96">
        <v>4</v>
      </c>
      <c r="AE20" s="96">
        <v>4</v>
      </c>
      <c r="AF20" s="96">
        <v>4</v>
      </c>
    </row>
    <row r="21" spans="1:33" ht="21" x14ac:dyDescent="0.35">
      <c r="A21" s="87">
        <v>20</v>
      </c>
      <c r="B21" s="87">
        <v>1</v>
      </c>
      <c r="C21" s="87" t="s">
        <v>16</v>
      </c>
      <c r="D21" s="87" t="s">
        <v>14</v>
      </c>
      <c r="E21" s="87">
        <v>1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114">
        <v>4</v>
      </c>
      <c r="M21" s="114">
        <v>3</v>
      </c>
      <c r="N21" s="114">
        <v>4</v>
      </c>
      <c r="O21" s="116">
        <v>4</v>
      </c>
      <c r="P21" s="116">
        <v>4</v>
      </c>
      <c r="Q21" s="88">
        <v>4</v>
      </c>
      <c r="R21" s="88">
        <v>4</v>
      </c>
      <c r="S21" s="88">
        <v>4</v>
      </c>
      <c r="T21" s="88">
        <v>4</v>
      </c>
      <c r="U21" s="88">
        <v>4</v>
      </c>
      <c r="V21" s="94">
        <v>3</v>
      </c>
      <c r="W21" s="94">
        <v>4</v>
      </c>
      <c r="X21" s="94">
        <v>3</v>
      </c>
      <c r="Y21" s="89">
        <v>3</v>
      </c>
      <c r="Z21" s="89">
        <v>3</v>
      </c>
      <c r="AA21" s="89">
        <v>3</v>
      </c>
      <c r="AB21" s="98">
        <v>3</v>
      </c>
      <c r="AC21" s="98">
        <v>3</v>
      </c>
      <c r="AD21" s="96">
        <v>4</v>
      </c>
      <c r="AE21" s="96">
        <v>5</v>
      </c>
      <c r="AF21" s="96">
        <v>3</v>
      </c>
    </row>
    <row r="22" spans="1:33" ht="21" x14ac:dyDescent="0.35">
      <c r="A22" s="87">
        <v>21</v>
      </c>
      <c r="B22" s="87">
        <v>1</v>
      </c>
      <c r="C22" s="87" t="s">
        <v>90</v>
      </c>
      <c r="D22" s="87" t="s">
        <v>59</v>
      </c>
      <c r="E22" s="87">
        <v>0</v>
      </c>
      <c r="F22" s="87">
        <v>0</v>
      </c>
      <c r="G22" s="87">
        <v>1</v>
      </c>
      <c r="H22" s="87">
        <v>0</v>
      </c>
      <c r="I22" s="87">
        <v>0</v>
      </c>
      <c r="J22" s="87">
        <v>0</v>
      </c>
      <c r="K22" s="87">
        <v>0</v>
      </c>
      <c r="L22" s="114">
        <v>4</v>
      </c>
      <c r="M22" s="114">
        <v>4</v>
      </c>
      <c r="N22" s="114">
        <v>4</v>
      </c>
      <c r="O22" s="116">
        <v>4</v>
      </c>
      <c r="P22" s="116">
        <v>4</v>
      </c>
      <c r="Q22" s="88">
        <v>4</v>
      </c>
      <c r="R22" s="88">
        <v>4</v>
      </c>
      <c r="S22" s="88">
        <v>4</v>
      </c>
      <c r="T22" s="88">
        <v>4</v>
      </c>
      <c r="U22" s="88">
        <v>4</v>
      </c>
      <c r="V22" s="94">
        <v>4</v>
      </c>
      <c r="W22" s="94">
        <v>4</v>
      </c>
      <c r="X22" s="94">
        <v>4</v>
      </c>
      <c r="Y22" s="89">
        <v>4</v>
      </c>
      <c r="Z22" s="89">
        <v>4</v>
      </c>
      <c r="AA22" s="89">
        <v>4</v>
      </c>
      <c r="AB22" s="98">
        <v>4</v>
      </c>
      <c r="AC22" s="98">
        <v>5</v>
      </c>
      <c r="AD22" s="96">
        <v>4</v>
      </c>
      <c r="AE22" s="96">
        <v>4</v>
      </c>
      <c r="AF22" s="96">
        <v>4</v>
      </c>
    </row>
    <row r="23" spans="1:33" ht="21" x14ac:dyDescent="0.35">
      <c r="A23" s="87">
        <v>22</v>
      </c>
      <c r="B23" s="87">
        <v>1</v>
      </c>
      <c r="C23" s="87" t="s">
        <v>90</v>
      </c>
      <c r="D23" s="87" t="s">
        <v>59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1</v>
      </c>
      <c r="L23" s="114">
        <v>4</v>
      </c>
      <c r="M23" s="114">
        <v>4</v>
      </c>
      <c r="N23" s="114">
        <v>4</v>
      </c>
      <c r="O23" s="116">
        <v>4</v>
      </c>
      <c r="P23" s="116">
        <v>4</v>
      </c>
      <c r="Q23" s="88">
        <v>4</v>
      </c>
      <c r="R23" s="88">
        <v>3</v>
      </c>
      <c r="S23" s="88">
        <v>4</v>
      </c>
      <c r="T23" s="88">
        <v>5</v>
      </c>
      <c r="U23" s="88">
        <v>5</v>
      </c>
      <c r="V23" s="94">
        <v>2</v>
      </c>
      <c r="W23" s="94">
        <v>2</v>
      </c>
      <c r="X23" s="94">
        <v>2</v>
      </c>
      <c r="Y23" s="89">
        <v>4</v>
      </c>
      <c r="Z23" s="89">
        <v>3</v>
      </c>
      <c r="AA23" s="89">
        <v>4</v>
      </c>
      <c r="AB23" s="98">
        <v>4</v>
      </c>
      <c r="AC23" s="98">
        <v>4</v>
      </c>
      <c r="AD23" s="96">
        <v>4</v>
      </c>
      <c r="AE23" s="96">
        <v>4</v>
      </c>
      <c r="AF23" s="96">
        <v>4</v>
      </c>
    </row>
    <row r="24" spans="1:33" ht="21" x14ac:dyDescent="0.35">
      <c r="A24" s="87">
        <v>23</v>
      </c>
      <c r="B24" s="87">
        <v>1</v>
      </c>
      <c r="C24" s="87" t="s">
        <v>16</v>
      </c>
      <c r="D24" s="87" t="s">
        <v>19</v>
      </c>
      <c r="E24" s="87">
        <v>0</v>
      </c>
      <c r="F24" s="87">
        <v>0</v>
      </c>
      <c r="G24" s="87">
        <v>1</v>
      </c>
      <c r="H24" s="87">
        <v>0</v>
      </c>
      <c r="I24" s="87">
        <v>0</v>
      </c>
      <c r="J24" s="87">
        <v>0</v>
      </c>
      <c r="K24" s="87">
        <v>0</v>
      </c>
      <c r="L24" s="114">
        <v>5</v>
      </c>
      <c r="M24" s="114">
        <v>4</v>
      </c>
      <c r="N24" s="114">
        <v>4</v>
      </c>
      <c r="O24" s="116">
        <v>5</v>
      </c>
      <c r="P24" s="116">
        <v>5</v>
      </c>
      <c r="Q24" s="88">
        <v>5</v>
      </c>
      <c r="R24" s="88">
        <v>4</v>
      </c>
      <c r="S24" s="88">
        <v>4</v>
      </c>
      <c r="T24" s="88">
        <v>4</v>
      </c>
      <c r="U24" s="88">
        <v>4</v>
      </c>
      <c r="V24" s="94">
        <v>4</v>
      </c>
      <c r="W24" s="94">
        <v>4</v>
      </c>
      <c r="X24" s="94">
        <v>4</v>
      </c>
      <c r="Y24" s="89">
        <v>5</v>
      </c>
      <c r="Z24" s="89">
        <v>5</v>
      </c>
      <c r="AA24" s="89">
        <v>5</v>
      </c>
      <c r="AB24" s="98">
        <v>5</v>
      </c>
      <c r="AC24" s="98">
        <v>5</v>
      </c>
      <c r="AD24" s="96">
        <v>4</v>
      </c>
      <c r="AE24" s="96">
        <v>4</v>
      </c>
      <c r="AF24" s="96">
        <v>4</v>
      </c>
    </row>
    <row r="25" spans="1:33" ht="21" x14ac:dyDescent="0.35">
      <c r="A25" s="87">
        <v>24</v>
      </c>
      <c r="B25" s="87">
        <v>1</v>
      </c>
      <c r="C25" s="87" t="s">
        <v>16</v>
      </c>
      <c r="D25" s="87" t="s">
        <v>23</v>
      </c>
      <c r="E25" s="87">
        <v>0</v>
      </c>
      <c r="F25" s="87">
        <v>0</v>
      </c>
      <c r="G25" s="87">
        <v>1</v>
      </c>
      <c r="H25" s="87">
        <v>0</v>
      </c>
      <c r="I25" s="87">
        <v>0</v>
      </c>
      <c r="J25" s="87">
        <v>0</v>
      </c>
      <c r="K25" s="87">
        <v>0</v>
      </c>
      <c r="L25" s="114">
        <v>4</v>
      </c>
      <c r="M25" s="114">
        <v>4</v>
      </c>
      <c r="N25" s="114">
        <v>4</v>
      </c>
      <c r="O25" s="116">
        <v>4</v>
      </c>
      <c r="P25" s="116">
        <v>4</v>
      </c>
      <c r="Q25" s="88">
        <v>4</v>
      </c>
      <c r="R25" s="88">
        <v>4</v>
      </c>
      <c r="S25" s="88">
        <v>4</v>
      </c>
      <c r="T25" s="88">
        <v>4</v>
      </c>
      <c r="U25" s="88">
        <v>4</v>
      </c>
      <c r="V25" s="94">
        <v>3</v>
      </c>
      <c r="W25" s="94">
        <v>3</v>
      </c>
      <c r="X25" s="94">
        <v>3</v>
      </c>
      <c r="Y25" s="89">
        <v>4</v>
      </c>
      <c r="Z25" s="89">
        <v>4</v>
      </c>
      <c r="AA25" s="89">
        <v>4</v>
      </c>
      <c r="AB25" s="98">
        <v>4</v>
      </c>
      <c r="AC25" s="98">
        <v>4</v>
      </c>
      <c r="AD25" s="96">
        <v>4</v>
      </c>
      <c r="AE25" s="96">
        <v>4</v>
      </c>
      <c r="AF25" s="96">
        <v>4</v>
      </c>
    </row>
    <row r="26" spans="1:33" ht="21" x14ac:dyDescent="0.35">
      <c r="A26" s="87">
        <v>25</v>
      </c>
      <c r="B26" s="87">
        <v>1</v>
      </c>
      <c r="C26" s="87" t="s">
        <v>16</v>
      </c>
      <c r="D26" s="87" t="s">
        <v>73</v>
      </c>
      <c r="E26" s="87">
        <v>1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1</v>
      </c>
      <c r="L26" s="114">
        <v>4</v>
      </c>
      <c r="M26" s="114">
        <v>4</v>
      </c>
      <c r="N26" s="114">
        <v>4</v>
      </c>
      <c r="O26" s="116">
        <v>4</v>
      </c>
      <c r="P26" s="116">
        <v>4</v>
      </c>
      <c r="Q26" s="88">
        <v>4</v>
      </c>
      <c r="R26" s="88">
        <v>4</v>
      </c>
      <c r="S26" s="88">
        <v>4</v>
      </c>
      <c r="T26" s="88">
        <v>4</v>
      </c>
      <c r="U26" s="88">
        <v>4</v>
      </c>
      <c r="V26" s="94">
        <v>4</v>
      </c>
      <c r="W26" s="94">
        <v>4</v>
      </c>
      <c r="X26" s="94">
        <v>3</v>
      </c>
      <c r="Y26" s="89">
        <v>4</v>
      </c>
      <c r="Z26" s="89">
        <v>4</v>
      </c>
      <c r="AA26" s="89">
        <v>3</v>
      </c>
      <c r="AB26" s="98">
        <v>4</v>
      </c>
      <c r="AC26" s="98">
        <v>4</v>
      </c>
      <c r="AD26" s="96">
        <v>4</v>
      </c>
      <c r="AE26" s="96">
        <v>4</v>
      </c>
      <c r="AF26" s="96">
        <v>4</v>
      </c>
    </row>
    <row r="27" spans="1:33" ht="21" x14ac:dyDescent="0.35">
      <c r="A27" s="87">
        <v>26</v>
      </c>
      <c r="B27" s="87">
        <v>1</v>
      </c>
      <c r="C27" s="87" t="s">
        <v>90</v>
      </c>
      <c r="D27" s="87" t="s">
        <v>59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  <c r="J27" s="87">
        <v>1</v>
      </c>
      <c r="K27" s="87">
        <v>0</v>
      </c>
      <c r="L27" s="114">
        <v>3</v>
      </c>
      <c r="M27" s="114">
        <v>4</v>
      </c>
      <c r="N27" s="114">
        <v>5</v>
      </c>
      <c r="O27" s="116">
        <v>5</v>
      </c>
      <c r="P27" s="116">
        <v>4</v>
      </c>
      <c r="Q27" s="88">
        <v>4</v>
      </c>
      <c r="R27" s="88">
        <v>4</v>
      </c>
      <c r="S27" s="88">
        <v>4</v>
      </c>
      <c r="T27" s="88">
        <v>4</v>
      </c>
      <c r="U27" s="88">
        <v>4</v>
      </c>
      <c r="V27" s="94">
        <v>3</v>
      </c>
      <c r="W27" s="94">
        <v>2</v>
      </c>
      <c r="X27" s="94">
        <v>4</v>
      </c>
      <c r="Y27" s="89">
        <v>4</v>
      </c>
      <c r="Z27" s="89">
        <v>4</v>
      </c>
      <c r="AA27" s="89">
        <v>4</v>
      </c>
      <c r="AB27" s="98">
        <v>4</v>
      </c>
      <c r="AC27" s="98">
        <v>4</v>
      </c>
      <c r="AD27" s="96">
        <v>4</v>
      </c>
      <c r="AE27" s="96">
        <v>4</v>
      </c>
      <c r="AF27" s="96">
        <v>4</v>
      </c>
    </row>
    <row r="28" spans="1:33" ht="21" x14ac:dyDescent="0.35">
      <c r="A28" s="87">
        <v>27</v>
      </c>
      <c r="B28" s="87">
        <v>1</v>
      </c>
      <c r="C28" s="87" t="s">
        <v>16</v>
      </c>
      <c r="D28" s="87" t="s">
        <v>11</v>
      </c>
      <c r="E28" s="87">
        <v>1</v>
      </c>
      <c r="F28" s="87">
        <v>0</v>
      </c>
      <c r="G28" s="87">
        <v>1</v>
      </c>
      <c r="H28" s="87">
        <v>0</v>
      </c>
      <c r="I28" s="87">
        <v>1</v>
      </c>
      <c r="J28" s="87">
        <v>0</v>
      </c>
      <c r="K28" s="87">
        <v>0</v>
      </c>
      <c r="L28" s="114">
        <v>5</v>
      </c>
      <c r="M28" s="114">
        <v>5</v>
      </c>
      <c r="N28" s="114">
        <v>2</v>
      </c>
      <c r="O28" s="116">
        <v>5</v>
      </c>
      <c r="P28" s="116">
        <v>5</v>
      </c>
      <c r="Q28" s="88">
        <v>5</v>
      </c>
      <c r="R28" s="88">
        <v>5</v>
      </c>
      <c r="S28" s="88">
        <v>5</v>
      </c>
      <c r="T28" s="88">
        <v>5</v>
      </c>
      <c r="U28" s="88">
        <v>5</v>
      </c>
      <c r="V28" s="94">
        <v>2</v>
      </c>
      <c r="W28" s="94">
        <v>3</v>
      </c>
      <c r="X28" s="94">
        <v>2</v>
      </c>
      <c r="Y28" s="89">
        <v>4</v>
      </c>
      <c r="Z28" s="89">
        <v>4</v>
      </c>
      <c r="AA28" s="89">
        <v>4</v>
      </c>
      <c r="AB28" s="98">
        <v>4</v>
      </c>
      <c r="AC28" s="98">
        <v>4</v>
      </c>
      <c r="AD28" s="96">
        <v>4</v>
      </c>
      <c r="AE28" s="96">
        <v>4</v>
      </c>
      <c r="AF28" s="96">
        <v>4</v>
      </c>
    </row>
    <row r="29" spans="1:33" ht="21" x14ac:dyDescent="0.35">
      <c r="A29" s="87">
        <v>28</v>
      </c>
      <c r="B29" s="87">
        <v>1</v>
      </c>
      <c r="C29" s="87" t="s">
        <v>16</v>
      </c>
      <c r="D29" s="87" t="s">
        <v>94</v>
      </c>
      <c r="E29" s="87">
        <v>0</v>
      </c>
      <c r="F29" s="87">
        <v>0</v>
      </c>
      <c r="G29" s="87">
        <v>1</v>
      </c>
      <c r="H29" s="87">
        <v>0</v>
      </c>
      <c r="I29" s="87">
        <v>0</v>
      </c>
      <c r="J29" s="87">
        <v>0</v>
      </c>
      <c r="K29" s="87">
        <v>0</v>
      </c>
      <c r="L29" s="114">
        <v>5</v>
      </c>
      <c r="M29" s="114">
        <v>5</v>
      </c>
      <c r="N29" s="114">
        <v>4</v>
      </c>
      <c r="O29" s="116">
        <v>4</v>
      </c>
      <c r="P29" s="116">
        <v>4</v>
      </c>
      <c r="Q29" s="88">
        <v>2</v>
      </c>
      <c r="R29" s="88">
        <v>5</v>
      </c>
      <c r="S29" s="88">
        <v>5</v>
      </c>
      <c r="T29" s="88">
        <v>5</v>
      </c>
      <c r="U29" s="88">
        <v>5</v>
      </c>
      <c r="V29" s="94">
        <v>2</v>
      </c>
      <c r="W29" s="94">
        <v>4</v>
      </c>
      <c r="X29" s="94">
        <v>2</v>
      </c>
      <c r="Y29" s="89">
        <v>4</v>
      </c>
      <c r="Z29" s="89">
        <v>5</v>
      </c>
      <c r="AA29" s="89">
        <v>4</v>
      </c>
      <c r="AB29" s="98">
        <v>5</v>
      </c>
      <c r="AC29" s="98">
        <v>4</v>
      </c>
      <c r="AD29" s="96">
        <v>3</v>
      </c>
      <c r="AE29" s="96">
        <v>4</v>
      </c>
      <c r="AF29" s="96">
        <v>4</v>
      </c>
    </row>
    <row r="30" spans="1:33" ht="21" x14ac:dyDescent="0.35">
      <c r="A30" s="87">
        <v>29</v>
      </c>
      <c r="B30" s="87">
        <v>1</v>
      </c>
      <c r="C30" s="87" t="s">
        <v>16</v>
      </c>
      <c r="D30" s="87" t="s">
        <v>14</v>
      </c>
      <c r="E30" s="87">
        <v>1</v>
      </c>
      <c r="F30" s="87">
        <v>0</v>
      </c>
      <c r="G30" s="87">
        <v>0</v>
      </c>
      <c r="H30" s="87">
        <v>1</v>
      </c>
      <c r="I30" s="87">
        <v>1</v>
      </c>
      <c r="J30" s="87">
        <v>0</v>
      </c>
      <c r="K30" s="87">
        <v>0</v>
      </c>
      <c r="L30" s="114">
        <v>5</v>
      </c>
      <c r="M30" s="114">
        <v>5</v>
      </c>
      <c r="N30" s="114">
        <v>5</v>
      </c>
      <c r="O30" s="116">
        <v>5</v>
      </c>
      <c r="P30" s="116">
        <v>5</v>
      </c>
      <c r="Q30" s="88">
        <v>5</v>
      </c>
      <c r="R30" s="88">
        <v>5</v>
      </c>
      <c r="S30" s="88">
        <v>5</v>
      </c>
      <c r="T30" s="88">
        <v>5</v>
      </c>
      <c r="U30" s="88">
        <v>5</v>
      </c>
      <c r="V30" s="94">
        <v>3</v>
      </c>
      <c r="W30" s="94">
        <v>3</v>
      </c>
      <c r="X30" s="94">
        <v>3</v>
      </c>
      <c r="Y30" s="89">
        <v>4</v>
      </c>
      <c r="Z30" s="89">
        <v>4</v>
      </c>
      <c r="AA30" s="89">
        <v>4</v>
      </c>
      <c r="AB30" s="98">
        <v>4</v>
      </c>
      <c r="AC30" s="98">
        <v>4</v>
      </c>
      <c r="AD30" s="96">
        <v>4</v>
      </c>
      <c r="AE30" s="96">
        <v>4</v>
      </c>
      <c r="AF30" s="96">
        <v>4</v>
      </c>
    </row>
    <row r="31" spans="1:33" ht="21" x14ac:dyDescent="0.35">
      <c r="C31" s="90" t="s">
        <v>16</v>
      </c>
      <c r="D31" s="90">
        <f>COUNTIF(C2:C30,"คณาจารย์บัณฑิตศึกษา")</f>
        <v>15</v>
      </c>
      <c r="E31" s="91">
        <f>COUNTIF(E2:E30,1)</f>
        <v>7</v>
      </c>
      <c r="F31" s="91">
        <f t="shared" ref="F31:K31" si="0">COUNTIF(F2:F30,1)</f>
        <v>2</v>
      </c>
      <c r="G31" s="91">
        <f t="shared" si="0"/>
        <v>12</v>
      </c>
      <c r="H31" s="91">
        <f t="shared" si="0"/>
        <v>3</v>
      </c>
      <c r="I31" s="91">
        <f t="shared" si="0"/>
        <v>3</v>
      </c>
      <c r="J31" s="91">
        <f t="shared" si="0"/>
        <v>7</v>
      </c>
      <c r="K31" s="91">
        <f t="shared" si="0"/>
        <v>3</v>
      </c>
      <c r="L31" s="92">
        <f t="shared" ref="L31:AB31" si="1">AVERAGE(L2:L30)</f>
        <v>4.3793103448275863</v>
      </c>
      <c r="M31" s="92">
        <f t="shared" si="1"/>
        <v>4.3793103448275863</v>
      </c>
      <c r="N31" s="92">
        <f t="shared" si="1"/>
        <v>4.3448275862068968</v>
      </c>
      <c r="O31" s="92">
        <f t="shared" si="1"/>
        <v>4.3448275862068968</v>
      </c>
      <c r="P31" s="92">
        <f t="shared" si="1"/>
        <v>4.3448275862068968</v>
      </c>
      <c r="Q31" s="92">
        <f t="shared" si="1"/>
        <v>4.3103448275862073</v>
      </c>
      <c r="R31" s="92">
        <f t="shared" si="1"/>
        <v>4.2413793103448274</v>
      </c>
      <c r="S31" s="92">
        <f t="shared" si="1"/>
        <v>4.3448275862068968</v>
      </c>
      <c r="T31" s="92">
        <f t="shared" si="1"/>
        <v>4.4137931034482758</v>
      </c>
      <c r="U31" s="92">
        <f t="shared" si="1"/>
        <v>4.4482758620689653</v>
      </c>
      <c r="V31" s="92">
        <f t="shared" si="1"/>
        <v>3.3793103448275863</v>
      </c>
      <c r="W31" s="92">
        <f t="shared" si="1"/>
        <v>3.4137931034482758</v>
      </c>
      <c r="X31" s="92">
        <f t="shared" si="1"/>
        <v>3.2413793103448274</v>
      </c>
      <c r="Y31" s="92">
        <f t="shared" si="1"/>
        <v>4.2758620689655169</v>
      </c>
      <c r="Z31" s="92">
        <f t="shared" si="1"/>
        <v>4.2413793103448274</v>
      </c>
      <c r="AA31" s="92">
        <f t="shared" si="1"/>
        <v>4.2068965517241379</v>
      </c>
      <c r="AB31" s="92">
        <f t="shared" si="1"/>
        <v>4.2758620689655169</v>
      </c>
      <c r="AC31" s="92">
        <f>AVERAGE(AC2:AC30)</f>
        <v>4.3103448275862073</v>
      </c>
      <c r="AD31" s="92">
        <f>AVERAGE(AD2:AD30)</f>
        <v>4.2068965517241379</v>
      </c>
      <c r="AE31" s="92">
        <f>AVERAGE(AE2:AE30)</f>
        <v>4.2758620689655169</v>
      </c>
      <c r="AF31" s="92">
        <f>AVERAGE(AF2:AF30)</f>
        <v>4.2068965517241379</v>
      </c>
      <c r="AG31" s="119">
        <f>AVERAGE(L2:AF30)</f>
        <v>4.1707717569786533</v>
      </c>
    </row>
    <row r="32" spans="1:33" ht="21" x14ac:dyDescent="0.35">
      <c r="C32" s="90" t="s">
        <v>90</v>
      </c>
      <c r="D32" s="90">
        <f>COUNTIF(C3:C31,"นิสิตปริญญาโท")</f>
        <v>13</v>
      </c>
      <c r="E32" s="82">
        <f>STDEV(E2:E30)</f>
        <v>0.43549417035569271</v>
      </c>
      <c r="F32" s="82">
        <f t="shared" ref="F32:K32" si="2">STDEV(F2:F30)</f>
        <v>0.25788071477756375</v>
      </c>
      <c r="G32" s="82">
        <f t="shared" si="2"/>
        <v>0.50123001415876522</v>
      </c>
      <c r="H32" s="82">
        <f t="shared" si="2"/>
        <v>0.30993404669460345</v>
      </c>
      <c r="I32" s="82">
        <f t="shared" si="2"/>
        <v>0.30993404669460345</v>
      </c>
      <c r="J32" s="82">
        <f t="shared" si="2"/>
        <v>0.43549417035569271</v>
      </c>
      <c r="K32" s="82">
        <f t="shared" si="2"/>
        <v>0.30993404669460345</v>
      </c>
      <c r="L32" s="92">
        <f>STDEVA(L2:L30)</f>
        <v>0.56148992507487594</v>
      </c>
      <c r="M32" s="92">
        <f>STDEVA(M2:M30)</f>
        <v>0.56148992507487594</v>
      </c>
      <c r="N32" s="92">
        <f>STDEVA(N2:N30)</f>
        <v>0.66953406341198651</v>
      </c>
      <c r="O32" s="92">
        <f>STDEVA(O12:O30)</f>
        <v>0.49559462778335273</v>
      </c>
      <c r="P32" s="92">
        <f t="shared" ref="P32:AC32" si="3">STDEVA(P2:P30)</f>
        <v>0.48372528131497494</v>
      </c>
      <c r="Q32" s="92">
        <f t="shared" si="3"/>
        <v>0.660273118590335</v>
      </c>
      <c r="R32" s="92">
        <f t="shared" si="3"/>
        <v>0.63556344034211554</v>
      </c>
      <c r="S32" s="92">
        <f t="shared" si="3"/>
        <v>0.48372528131497494</v>
      </c>
      <c r="T32" s="92">
        <f t="shared" si="3"/>
        <v>0.56803177597927368</v>
      </c>
      <c r="U32" s="92">
        <f t="shared" si="3"/>
        <v>0.50612017887847716</v>
      </c>
      <c r="V32" s="92">
        <f t="shared" si="3"/>
        <v>1.1468526217263453</v>
      </c>
      <c r="W32" s="92">
        <f t="shared" si="3"/>
        <v>1.1185846088220579</v>
      </c>
      <c r="X32" s="92">
        <f t="shared" si="3"/>
        <v>1.0907131485472217</v>
      </c>
      <c r="Y32" s="92">
        <f t="shared" si="3"/>
        <v>0.52756527857006252</v>
      </c>
      <c r="Z32" s="92">
        <f t="shared" si="3"/>
        <v>0.63556344034211554</v>
      </c>
      <c r="AA32" s="92">
        <f t="shared" si="3"/>
        <v>0.61986809338920523</v>
      </c>
      <c r="AB32" s="92">
        <f t="shared" si="3"/>
        <v>0.59139977560130941</v>
      </c>
      <c r="AC32" s="92">
        <f t="shared" si="3"/>
        <v>0.54139029200371125</v>
      </c>
      <c r="AD32" s="92">
        <f>AVERAGE(AD2:AD30)</f>
        <v>4.2068965517241379</v>
      </c>
      <c r="AE32" s="92">
        <f>AVERAGE(AE2:AE30)</f>
        <v>4.2758620689655169</v>
      </c>
      <c r="AF32" s="92">
        <f>AVERAGE(AF2:AF30)</f>
        <v>4.2068965517241379</v>
      </c>
      <c r="AG32" s="119">
        <f>STDEVA(L2:AF30)</f>
        <v>0.75026282376733511</v>
      </c>
    </row>
    <row r="33" spans="3:32" ht="21" x14ac:dyDescent="0.35">
      <c r="C33" s="90" t="s">
        <v>92</v>
      </c>
      <c r="D33" s="90">
        <f>COUNTIF(C4:C32,"นิสิตปริญญาเอก")</f>
        <v>1</v>
      </c>
      <c r="N33" s="92">
        <f>STDEVA(L2:N30)</f>
        <v>0.59288303346102245</v>
      </c>
      <c r="P33" s="92">
        <f>STDEVA(O2:P30)</f>
        <v>0.5147550648313336</v>
      </c>
      <c r="U33" s="92">
        <f>STDEVA(Q2:U30)</f>
        <v>0.57168166261622033</v>
      </c>
      <c r="X33" s="92">
        <f>STDEVA(V2:X30)</f>
        <v>1.1083990781480537</v>
      </c>
      <c r="AA33" s="92">
        <f>STDEVA(Y2:AA30)</f>
        <v>0.58994515396199299</v>
      </c>
      <c r="AC33" s="92">
        <f>STDEVA(AB2:AC30)</f>
        <v>0.56222055638600277</v>
      </c>
      <c r="AF33" s="92">
        <f>STDEVA(AD2:AF30)</f>
        <v>0.54348465298473503</v>
      </c>
    </row>
    <row r="34" spans="3:32" ht="21" x14ac:dyDescent="0.35">
      <c r="C34" s="128"/>
      <c r="D34" s="129">
        <f>SUM(D31:D33)</f>
        <v>29</v>
      </c>
    </row>
    <row r="35" spans="3:32" ht="21" x14ac:dyDescent="0.35">
      <c r="C35" s="128"/>
      <c r="D35" s="128"/>
    </row>
    <row r="36" spans="3:32" ht="21" x14ac:dyDescent="0.35">
      <c r="C36" s="90" t="s">
        <v>21</v>
      </c>
      <c r="D36" s="90">
        <f>COUNTIF(D2:D30,"วิทยาลัยพลังงานทดแทน")</f>
        <v>1</v>
      </c>
    </row>
    <row r="37" spans="3:32" ht="21" x14ac:dyDescent="0.35">
      <c r="C37" s="90" t="s">
        <v>15</v>
      </c>
      <c r="D37" s="90">
        <f>COUNTIF(D3:D30,"สหเวชศาสตร์")</f>
        <v>4</v>
      </c>
    </row>
    <row r="38" spans="3:32" ht="23.25" customHeight="1" x14ac:dyDescent="0.35">
      <c r="C38" s="90" t="s">
        <v>23</v>
      </c>
      <c r="D38" s="90">
        <f>COUNTIF(D3:D30,"วิทยาศาสตร์")</f>
        <v>1</v>
      </c>
    </row>
    <row r="39" spans="3:32" ht="21" x14ac:dyDescent="0.35">
      <c r="C39" s="90" t="s">
        <v>19</v>
      </c>
      <c r="D39" s="90">
        <f>COUNTIF(D3:D30,"วิทยาศาสตร์การแพทย์")</f>
        <v>1</v>
      </c>
    </row>
    <row r="40" spans="3:32" ht="21" x14ac:dyDescent="0.35">
      <c r="C40" s="90" t="s">
        <v>11</v>
      </c>
      <c r="D40" s="90">
        <f>COUNTIF(D2:D30,"มนุษยศาสตร์")</f>
        <v>1</v>
      </c>
    </row>
    <row r="41" spans="3:32" ht="42" x14ac:dyDescent="0.35">
      <c r="C41" s="90" t="s">
        <v>73</v>
      </c>
      <c r="D41" s="124">
        <f>COUNTIF(D2:D30,"เกษตรศาสตร์ ทรัพยากรธรรมชาติ และสิ่งแวดล้อม")</f>
        <v>1</v>
      </c>
    </row>
    <row r="42" spans="3:32" ht="21" x14ac:dyDescent="0.35">
      <c r="C42" s="90" t="s">
        <v>59</v>
      </c>
      <c r="D42" s="90">
        <f>COUNTIF(D2:D30,"ไม่ระบุ")</f>
        <v>8</v>
      </c>
    </row>
    <row r="43" spans="3:32" ht="21" x14ac:dyDescent="0.35">
      <c r="C43" s="90" t="s">
        <v>14</v>
      </c>
      <c r="D43" s="90">
        <f>COUNTIF(D2:D30,"ศึกษาศาสตร์")</f>
        <v>11</v>
      </c>
    </row>
    <row r="44" spans="3:32" ht="21" x14ac:dyDescent="0.35">
      <c r="C44" s="90" t="s">
        <v>94</v>
      </c>
      <c r="D44" s="90">
        <f>COUNTIF(D11:D32,"สถาปัตยกรรมศาสตร์")</f>
        <v>1</v>
      </c>
    </row>
    <row r="45" spans="3:32" ht="21" x14ac:dyDescent="0.35">
      <c r="D45" s="129">
        <f>SUM(D36:D44)</f>
        <v>29</v>
      </c>
    </row>
    <row r="46" spans="3:32" ht="21" x14ac:dyDescent="0.35"/>
    <row r="47" spans="3:32" ht="21" x14ac:dyDescent="0.35"/>
    <row r="48" spans="3:32" ht="21" x14ac:dyDescent="0.35"/>
    <row r="49" ht="21" x14ac:dyDescent="0.35"/>
    <row r="50" ht="21" x14ac:dyDescent="0.35"/>
    <row r="51" ht="21" x14ac:dyDescent="0.35"/>
    <row r="52" ht="21" x14ac:dyDescent="0.35"/>
    <row r="53" ht="21" x14ac:dyDescent="0.35"/>
    <row r="54" ht="21" x14ac:dyDescent="0.35"/>
    <row r="55" ht="21" x14ac:dyDescent="0.35"/>
    <row r="56" ht="21" x14ac:dyDescent="0.35"/>
    <row r="57" ht="21" x14ac:dyDescent="0.35"/>
    <row r="58" ht="21" x14ac:dyDescent="0.35"/>
    <row r="59" ht="21" x14ac:dyDescent="0.35"/>
    <row r="60" ht="21" x14ac:dyDescent="0.35"/>
    <row r="61" ht="21" x14ac:dyDescent="0.35"/>
    <row r="62" ht="21" x14ac:dyDescent="0.35"/>
    <row r="63" ht="21" x14ac:dyDescent="0.35"/>
    <row r="64" ht="21" x14ac:dyDescent="0.35"/>
    <row r="65" ht="21" x14ac:dyDescent="0.35"/>
    <row r="66" ht="21" x14ac:dyDescent="0.35"/>
    <row r="67" ht="21" x14ac:dyDescent="0.35"/>
    <row r="68" ht="21" x14ac:dyDescent="0.35"/>
    <row r="69" ht="21" x14ac:dyDescent="0.35"/>
    <row r="70" ht="21" x14ac:dyDescent="0.35"/>
    <row r="71" ht="21" x14ac:dyDescent="0.35"/>
    <row r="72" ht="21" x14ac:dyDescent="0.35"/>
    <row r="73" ht="21" x14ac:dyDescent="0.35"/>
    <row r="74" ht="21" x14ac:dyDescent="0.35"/>
    <row r="75" ht="21" x14ac:dyDescent="0.35"/>
    <row r="76" ht="21" x14ac:dyDescent="0.35"/>
    <row r="77" ht="21" x14ac:dyDescent="0.35"/>
    <row r="78" ht="21" x14ac:dyDescent="0.35"/>
    <row r="79" ht="21" x14ac:dyDescent="0.35"/>
    <row r="80" ht="21" x14ac:dyDescent="0.35"/>
    <row r="81" ht="21" x14ac:dyDescent="0.35"/>
    <row r="82" ht="21" x14ac:dyDescent="0.35"/>
    <row r="83" ht="21" x14ac:dyDescent="0.35"/>
    <row r="84" ht="21" x14ac:dyDescent="0.35"/>
    <row r="85" ht="21" x14ac:dyDescent="0.35"/>
    <row r="86" ht="21" x14ac:dyDescent="0.35"/>
    <row r="87" ht="21" x14ac:dyDescent="0.35"/>
    <row r="88" ht="21" x14ac:dyDescent="0.35"/>
    <row r="89" ht="21" x14ac:dyDescent="0.35"/>
    <row r="90" ht="21" x14ac:dyDescent="0.35"/>
    <row r="91" ht="21" x14ac:dyDescent="0.35"/>
    <row r="92" ht="21" x14ac:dyDescent="0.35"/>
    <row r="93" ht="21" x14ac:dyDescent="0.35"/>
    <row r="94" ht="21" x14ac:dyDescent="0.35"/>
    <row r="95" ht="21" x14ac:dyDescent="0.35"/>
    <row r="96" ht="21" x14ac:dyDescent="0.35"/>
    <row r="97" ht="21" x14ac:dyDescent="0.35"/>
    <row r="98" ht="21" x14ac:dyDescent="0.35"/>
    <row r="99" ht="21" x14ac:dyDescent="0.35"/>
    <row r="100" ht="21" x14ac:dyDescent="0.35"/>
    <row r="101" ht="21" x14ac:dyDescent="0.35"/>
    <row r="102" ht="21" x14ac:dyDescent="0.35"/>
    <row r="103" ht="21" x14ac:dyDescent="0.35"/>
    <row r="104" ht="21" x14ac:dyDescent="0.35"/>
    <row r="105" ht="21" x14ac:dyDescent="0.35"/>
    <row r="106" ht="21" x14ac:dyDescent="0.35"/>
    <row r="107" ht="21" x14ac:dyDescent="0.35"/>
    <row r="108" ht="21" x14ac:dyDescent="0.35"/>
    <row r="109" ht="21" x14ac:dyDescent="0.35"/>
    <row r="110" ht="21" x14ac:dyDescent="0.35"/>
    <row r="111" ht="21" x14ac:dyDescent="0.35"/>
    <row r="112" ht="21" x14ac:dyDescent="0.35"/>
    <row r="113" ht="21" x14ac:dyDescent="0.35"/>
    <row r="114" ht="21" x14ac:dyDescent="0.35"/>
    <row r="115" ht="21" x14ac:dyDescent="0.35"/>
    <row r="116" ht="21" x14ac:dyDescent="0.35"/>
    <row r="117" ht="21" x14ac:dyDescent="0.35"/>
    <row r="118" ht="21" x14ac:dyDescent="0.35"/>
    <row r="119" ht="21" x14ac:dyDescent="0.35"/>
    <row r="120" ht="21" x14ac:dyDescent="0.35"/>
    <row r="121" ht="21" x14ac:dyDescent="0.35"/>
    <row r="122" ht="21" x14ac:dyDescent="0.35"/>
    <row r="123" ht="21" x14ac:dyDescent="0.35"/>
    <row r="124" ht="21" x14ac:dyDescent="0.35"/>
    <row r="125" ht="21" x14ac:dyDescent="0.35"/>
    <row r="126" ht="21" x14ac:dyDescent="0.35"/>
    <row r="127" ht="21" x14ac:dyDescent="0.35"/>
    <row r="128" ht="21" x14ac:dyDescent="0.35"/>
    <row r="129" ht="21" x14ac:dyDescent="0.35"/>
    <row r="130" ht="21" x14ac:dyDescent="0.35"/>
    <row r="131" ht="21" x14ac:dyDescent="0.35"/>
    <row r="132" ht="21" x14ac:dyDescent="0.35"/>
    <row r="133" ht="21" x14ac:dyDescent="0.35"/>
    <row r="134" ht="21" x14ac:dyDescent="0.35"/>
    <row r="135" ht="21" x14ac:dyDescent="0.35"/>
    <row r="136" ht="21" x14ac:dyDescent="0.35"/>
    <row r="137" ht="21" x14ac:dyDescent="0.35"/>
    <row r="138" ht="21" x14ac:dyDescent="0.35"/>
    <row r="139" ht="21" x14ac:dyDescent="0.35"/>
    <row r="140" ht="21" x14ac:dyDescent="0.35"/>
    <row r="141" ht="21" x14ac:dyDescent="0.35"/>
    <row r="142" ht="21" x14ac:dyDescent="0.35"/>
    <row r="143" ht="21" x14ac:dyDescent="0.35"/>
    <row r="144" ht="21" x14ac:dyDescent="0.35"/>
    <row r="145" ht="21" x14ac:dyDescent="0.35"/>
    <row r="146" ht="21" x14ac:dyDescent="0.35"/>
    <row r="147" ht="21" x14ac:dyDescent="0.35"/>
    <row r="148" ht="21" x14ac:dyDescent="0.35"/>
    <row r="149" ht="21" x14ac:dyDescent="0.35"/>
    <row r="150" ht="21" x14ac:dyDescent="0.35"/>
    <row r="151" ht="21" x14ac:dyDescent="0.35"/>
    <row r="152" ht="21" x14ac:dyDescent="0.35"/>
    <row r="153" ht="21" x14ac:dyDescent="0.35"/>
    <row r="154" ht="21" x14ac:dyDescent="0.35"/>
    <row r="155" ht="21" x14ac:dyDescent="0.35"/>
    <row r="156" ht="21" x14ac:dyDescent="0.35"/>
    <row r="157" ht="21" x14ac:dyDescent="0.35"/>
    <row r="158" ht="21" x14ac:dyDescent="0.35"/>
    <row r="159" ht="21" x14ac:dyDescent="0.35"/>
    <row r="160" ht="21" x14ac:dyDescent="0.35"/>
    <row r="161" ht="21" x14ac:dyDescent="0.35"/>
    <row r="162" ht="21" x14ac:dyDescent="0.35"/>
    <row r="163" ht="21" x14ac:dyDescent="0.35"/>
    <row r="164" ht="21" x14ac:dyDescent="0.35"/>
    <row r="165" ht="21" x14ac:dyDescent="0.35"/>
    <row r="166" ht="21" x14ac:dyDescent="0.35"/>
    <row r="167" ht="21" x14ac:dyDescent="0.35"/>
    <row r="168" ht="21" x14ac:dyDescent="0.35"/>
    <row r="169" ht="21" x14ac:dyDescent="0.35"/>
    <row r="170" ht="21" x14ac:dyDescent="0.35"/>
    <row r="171" ht="21" x14ac:dyDescent="0.35"/>
    <row r="172" ht="21" x14ac:dyDescent="0.35"/>
    <row r="173" ht="21" x14ac:dyDescent="0.35"/>
    <row r="174" ht="21" x14ac:dyDescent="0.35"/>
    <row r="175" ht="21" x14ac:dyDescent="0.35"/>
    <row r="176" ht="21" x14ac:dyDescent="0.35"/>
    <row r="177" ht="21" x14ac:dyDescent="0.35"/>
    <row r="178" ht="21" x14ac:dyDescent="0.35"/>
    <row r="179" ht="21" x14ac:dyDescent="0.35"/>
    <row r="180" ht="21" x14ac:dyDescent="0.35"/>
    <row r="181" ht="21" x14ac:dyDescent="0.35"/>
    <row r="182" ht="21" x14ac:dyDescent="0.35"/>
    <row r="183" ht="21" x14ac:dyDescent="0.35"/>
    <row r="184" ht="21" x14ac:dyDescent="0.35"/>
    <row r="185" ht="21" x14ac:dyDescent="0.35"/>
    <row r="186" ht="21" x14ac:dyDescent="0.35"/>
    <row r="187" ht="21" x14ac:dyDescent="0.35"/>
    <row r="188" ht="21" x14ac:dyDescent="0.35"/>
    <row r="189" ht="21" x14ac:dyDescent="0.35"/>
    <row r="190" ht="21" x14ac:dyDescent="0.35"/>
    <row r="191" ht="21" x14ac:dyDescent="0.35"/>
    <row r="192" ht="21" x14ac:dyDescent="0.35"/>
    <row r="193" ht="21" x14ac:dyDescent="0.35"/>
    <row r="194" ht="21" x14ac:dyDescent="0.35"/>
    <row r="195" ht="21" x14ac:dyDescent="0.35"/>
    <row r="196" ht="21" x14ac:dyDescent="0.35"/>
    <row r="197" ht="21" x14ac:dyDescent="0.35"/>
    <row r="198" ht="21" x14ac:dyDescent="0.35"/>
    <row r="199" ht="21" x14ac:dyDescent="0.35"/>
    <row r="200" ht="21" x14ac:dyDescent="0.35"/>
    <row r="201" ht="21" x14ac:dyDescent="0.35"/>
    <row r="202" ht="21" x14ac:dyDescent="0.35"/>
    <row r="203" ht="21" x14ac:dyDescent="0.35"/>
    <row r="204" ht="21" x14ac:dyDescent="0.35"/>
    <row r="205" ht="21" x14ac:dyDescent="0.35"/>
    <row r="206" ht="21" x14ac:dyDescent="0.35"/>
    <row r="207" ht="21" x14ac:dyDescent="0.35"/>
    <row r="208" ht="21" x14ac:dyDescent="0.35"/>
    <row r="209" ht="21" x14ac:dyDescent="0.35"/>
    <row r="210" ht="21" x14ac:dyDescent="0.35"/>
    <row r="211" ht="21" x14ac:dyDescent="0.35"/>
    <row r="212" ht="21" x14ac:dyDescent="0.35"/>
    <row r="213" ht="21" x14ac:dyDescent="0.35"/>
    <row r="214" ht="21" x14ac:dyDescent="0.35"/>
    <row r="215" ht="21" x14ac:dyDescent="0.35"/>
    <row r="216" ht="21" x14ac:dyDescent="0.35"/>
    <row r="217" ht="21" x14ac:dyDescent="0.35"/>
    <row r="218" ht="21" x14ac:dyDescent="0.35"/>
    <row r="219" ht="21" x14ac:dyDescent="0.35"/>
    <row r="220" ht="21" x14ac:dyDescent="0.35"/>
    <row r="221" ht="21" x14ac:dyDescent="0.35"/>
    <row r="222" ht="21" x14ac:dyDescent="0.35"/>
    <row r="223" ht="21" x14ac:dyDescent="0.35"/>
    <row r="224" ht="21" x14ac:dyDescent="0.35"/>
    <row r="225" ht="21" x14ac:dyDescent="0.35"/>
    <row r="226" ht="21" x14ac:dyDescent="0.35"/>
    <row r="227" ht="21" x14ac:dyDescent="0.35"/>
    <row r="228" ht="21" x14ac:dyDescent="0.35"/>
    <row r="229" ht="21" x14ac:dyDescent="0.35"/>
    <row r="230" ht="21" x14ac:dyDescent="0.35"/>
    <row r="231" ht="21" x14ac:dyDescent="0.35"/>
    <row r="232" ht="21" x14ac:dyDescent="0.35"/>
    <row r="233" ht="21" x14ac:dyDescent="0.35"/>
    <row r="234" ht="21" x14ac:dyDescent="0.35"/>
    <row r="235" ht="21" x14ac:dyDescent="0.35"/>
    <row r="236" ht="21" x14ac:dyDescent="0.35"/>
    <row r="237" ht="21" x14ac:dyDescent="0.35"/>
    <row r="238" ht="21" x14ac:dyDescent="0.35"/>
    <row r="239" ht="21" x14ac:dyDescent="0.35"/>
    <row r="240" ht="21" x14ac:dyDescent="0.35"/>
    <row r="241" ht="21" x14ac:dyDescent="0.35"/>
    <row r="242" ht="21" x14ac:dyDescent="0.35"/>
    <row r="243" ht="21" x14ac:dyDescent="0.35"/>
    <row r="244" ht="21" x14ac:dyDescent="0.35"/>
    <row r="245" ht="21" x14ac:dyDescent="0.35"/>
    <row r="246" ht="21" x14ac:dyDescent="0.35"/>
    <row r="247" ht="21" x14ac:dyDescent="0.35"/>
    <row r="248" ht="21" x14ac:dyDescent="0.35"/>
    <row r="249" ht="21" x14ac:dyDescent="0.35"/>
    <row r="250" ht="21" x14ac:dyDescent="0.35"/>
    <row r="251" ht="21" x14ac:dyDescent="0.35"/>
    <row r="252" ht="21" x14ac:dyDescent="0.35"/>
    <row r="253" ht="21" x14ac:dyDescent="0.35"/>
    <row r="254" ht="21" x14ac:dyDescent="0.35"/>
    <row r="255" ht="21" x14ac:dyDescent="0.35"/>
    <row r="256" ht="21" x14ac:dyDescent="0.35"/>
    <row r="257" ht="21" x14ac:dyDescent="0.35"/>
    <row r="258" ht="21" x14ac:dyDescent="0.35"/>
    <row r="259" ht="21" x14ac:dyDescent="0.35"/>
    <row r="260" ht="21" x14ac:dyDescent="0.35"/>
    <row r="261" ht="21" x14ac:dyDescent="0.35"/>
    <row r="262" ht="21" x14ac:dyDescent="0.35"/>
    <row r="263" ht="21" x14ac:dyDescent="0.35"/>
    <row r="264" ht="21" x14ac:dyDescent="0.35"/>
    <row r="265" ht="21" x14ac:dyDescent="0.35"/>
  </sheetData>
  <autoFilter ref="D1:D266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6"/>
  <sheetViews>
    <sheetView tabSelected="1" topLeftCell="A19" zoomScale="120" zoomScaleNormal="120" workbookViewId="0">
      <selection activeCell="O37" sqref="O37"/>
    </sheetView>
  </sheetViews>
  <sheetFormatPr defaultRowHeight="21" x14ac:dyDescent="0.35"/>
  <cols>
    <col min="1" max="1" width="4.28515625" style="67" customWidth="1"/>
    <col min="2" max="2" width="9.5703125" style="67" customWidth="1"/>
    <col min="3" max="3" width="3.85546875" style="67" customWidth="1"/>
    <col min="4" max="11" width="7.140625" style="67" customWidth="1"/>
    <col min="12" max="12" width="9.140625" style="67"/>
    <col min="13" max="13" width="10.140625" style="67" customWidth="1"/>
    <col min="14" max="256" width="9.140625" style="67"/>
    <col min="257" max="257" width="7.140625" style="67" customWidth="1"/>
    <col min="258" max="258" width="3.85546875" style="67" customWidth="1"/>
    <col min="259" max="266" width="7.140625" style="67" customWidth="1"/>
    <col min="267" max="512" width="9.140625" style="67"/>
    <col min="513" max="513" width="7.140625" style="67" customWidth="1"/>
    <col min="514" max="514" width="3.85546875" style="67" customWidth="1"/>
    <col min="515" max="522" width="7.140625" style="67" customWidth="1"/>
    <col min="523" max="768" width="9.140625" style="67"/>
    <col min="769" max="769" width="7.140625" style="67" customWidth="1"/>
    <col min="770" max="770" width="3.85546875" style="67" customWidth="1"/>
    <col min="771" max="778" width="7.140625" style="67" customWidth="1"/>
    <col min="779" max="1024" width="9.140625" style="67"/>
    <col min="1025" max="1025" width="7.140625" style="67" customWidth="1"/>
    <col min="1026" max="1026" width="3.85546875" style="67" customWidth="1"/>
    <col min="1027" max="1034" width="7.140625" style="67" customWidth="1"/>
    <col min="1035" max="1280" width="9.140625" style="67"/>
    <col min="1281" max="1281" width="7.140625" style="67" customWidth="1"/>
    <col min="1282" max="1282" width="3.85546875" style="67" customWidth="1"/>
    <col min="1283" max="1290" width="7.140625" style="67" customWidth="1"/>
    <col min="1291" max="1536" width="9.140625" style="67"/>
    <col min="1537" max="1537" width="7.140625" style="67" customWidth="1"/>
    <col min="1538" max="1538" width="3.85546875" style="67" customWidth="1"/>
    <col min="1539" max="1546" width="7.140625" style="67" customWidth="1"/>
    <col min="1547" max="1792" width="9.140625" style="67"/>
    <col min="1793" max="1793" width="7.140625" style="67" customWidth="1"/>
    <col min="1794" max="1794" width="3.85546875" style="67" customWidth="1"/>
    <col min="1795" max="1802" width="7.140625" style="67" customWidth="1"/>
    <col min="1803" max="2048" width="9.140625" style="67"/>
    <col min="2049" max="2049" width="7.140625" style="67" customWidth="1"/>
    <col min="2050" max="2050" width="3.85546875" style="67" customWidth="1"/>
    <col min="2051" max="2058" width="7.140625" style="67" customWidth="1"/>
    <col min="2059" max="2304" width="9.140625" style="67"/>
    <col min="2305" max="2305" width="7.140625" style="67" customWidth="1"/>
    <col min="2306" max="2306" width="3.85546875" style="67" customWidth="1"/>
    <col min="2307" max="2314" width="7.140625" style="67" customWidth="1"/>
    <col min="2315" max="2560" width="9.140625" style="67"/>
    <col min="2561" max="2561" width="7.140625" style="67" customWidth="1"/>
    <col min="2562" max="2562" width="3.85546875" style="67" customWidth="1"/>
    <col min="2563" max="2570" width="7.140625" style="67" customWidth="1"/>
    <col min="2571" max="2816" width="9.140625" style="67"/>
    <col min="2817" max="2817" width="7.140625" style="67" customWidth="1"/>
    <col min="2818" max="2818" width="3.85546875" style="67" customWidth="1"/>
    <col min="2819" max="2826" width="7.140625" style="67" customWidth="1"/>
    <col min="2827" max="3072" width="9.140625" style="67"/>
    <col min="3073" max="3073" width="7.140625" style="67" customWidth="1"/>
    <col min="3074" max="3074" width="3.85546875" style="67" customWidth="1"/>
    <col min="3075" max="3082" width="7.140625" style="67" customWidth="1"/>
    <col min="3083" max="3328" width="9.140625" style="67"/>
    <col min="3329" max="3329" width="7.140625" style="67" customWidth="1"/>
    <col min="3330" max="3330" width="3.85546875" style="67" customWidth="1"/>
    <col min="3331" max="3338" width="7.140625" style="67" customWidth="1"/>
    <col min="3339" max="3584" width="9.140625" style="67"/>
    <col min="3585" max="3585" width="7.140625" style="67" customWidth="1"/>
    <col min="3586" max="3586" width="3.85546875" style="67" customWidth="1"/>
    <col min="3587" max="3594" width="7.140625" style="67" customWidth="1"/>
    <col min="3595" max="3840" width="9.140625" style="67"/>
    <col min="3841" max="3841" width="7.140625" style="67" customWidth="1"/>
    <col min="3842" max="3842" width="3.85546875" style="67" customWidth="1"/>
    <col min="3843" max="3850" width="7.140625" style="67" customWidth="1"/>
    <col min="3851" max="4096" width="9.140625" style="67"/>
    <col min="4097" max="4097" width="7.140625" style="67" customWidth="1"/>
    <col min="4098" max="4098" width="3.85546875" style="67" customWidth="1"/>
    <col min="4099" max="4106" width="7.140625" style="67" customWidth="1"/>
    <col min="4107" max="4352" width="9.140625" style="67"/>
    <col min="4353" max="4353" width="7.140625" style="67" customWidth="1"/>
    <col min="4354" max="4354" width="3.85546875" style="67" customWidth="1"/>
    <col min="4355" max="4362" width="7.140625" style="67" customWidth="1"/>
    <col min="4363" max="4608" width="9.140625" style="67"/>
    <col min="4609" max="4609" width="7.140625" style="67" customWidth="1"/>
    <col min="4610" max="4610" width="3.85546875" style="67" customWidth="1"/>
    <col min="4611" max="4618" width="7.140625" style="67" customWidth="1"/>
    <col min="4619" max="4864" width="9.140625" style="67"/>
    <col min="4865" max="4865" width="7.140625" style="67" customWidth="1"/>
    <col min="4866" max="4866" width="3.85546875" style="67" customWidth="1"/>
    <col min="4867" max="4874" width="7.140625" style="67" customWidth="1"/>
    <col min="4875" max="5120" width="9.140625" style="67"/>
    <col min="5121" max="5121" width="7.140625" style="67" customWidth="1"/>
    <col min="5122" max="5122" width="3.85546875" style="67" customWidth="1"/>
    <col min="5123" max="5130" width="7.140625" style="67" customWidth="1"/>
    <col min="5131" max="5376" width="9.140625" style="67"/>
    <col min="5377" max="5377" width="7.140625" style="67" customWidth="1"/>
    <col min="5378" max="5378" width="3.85546875" style="67" customWidth="1"/>
    <col min="5379" max="5386" width="7.140625" style="67" customWidth="1"/>
    <col min="5387" max="5632" width="9.140625" style="67"/>
    <col min="5633" max="5633" width="7.140625" style="67" customWidth="1"/>
    <col min="5634" max="5634" width="3.85546875" style="67" customWidth="1"/>
    <col min="5635" max="5642" width="7.140625" style="67" customWidth="1"/>
    <col min="5643" max="5888" width="9.140625" style="67"/>
    <col min="5889" max="5889" width="7.140625" style="67" customWidth="1"/>
    <col min="5890" max="5890" width="3.85546875" style="67" customWidth="1"/>
    <col min="5891" max="5898" width="7.140625" style="67" customWidth="1"/>
    <col min="5899" max="6144" width="9.140625" style="67"/>
    <col min="6145" max="6145" width="7.140625" style="67" customWidth="1"/>
    <col min="6146" max="6146" width="3.85546875" style="67" customWidth="1"/>
    <col min="6147" max="6154" width="7.140625" style="67" customWidth="1"/>
    <col min="6155" max="6400" width="9.140625" style="67"/>
    <col min="6401" max="6401" width="7.140625" style="67" customWidth="1"/>
    <col min="6402" max="6402" width="3.85546875" style="67" customWidth="1"/>
    <col min="6403" max="6410" width="7.140625" style="67" customWidth="1"/>
    <col min="6411" max="6656" width="9.140625" style="67"/>
    <col min="6657" max="6657" width="7.140625" style="67" customWidth="1"/>
    <col min="6658" max="6658" width="3.85546875" style="67" customWidth="1"/>
    <col min="6659" max="6666" width="7.140625" style="67" customWidth="1"/>
    <col min="6667" max="6912" width="9.140625" style="67"/>
    <col min="6913" max="6913" width="7.140625" style="67" customWidth="1"/>
    <col min="6914" max="6914" width="3.85546875" style="67" customWidth="1"/>
    <col min="6915" max="6922" width="7.140625" style="67" customWidth="1"/>
    <col min="6923" max="7168" width="9.140625" style="67"/>
    <col min="7169" max="7169" width="7.140625" style="67" customWidth="1"/>
    <col min="7170" max="7170" width="3.85546875" style="67" customWidth="1"/>
    <col min="7171" max="7178" width="7.140625" style="67" customWidth="1"/>
    <col min="7179" max="7424" width="9.140625" style="67"/>
    <col min="7425" max="7425" width="7.140625" style="67" customWidth="1"/>
    <col min="7426" max="7426" width="3.85546875" style="67" customWidth="1"/>
    <col min="7427" max="7434" width="7.140625" style="67" customWidth="1"/>
    <col min="7435" max="7680" width="9.140625" style="67"/>
    <col min="7681" max="7681" width="7.140625" style="67" customWidth="1"/>
    <col min="7682" max="7682" width="3.85546875" style="67" customWidth="1"/>
    <col min="7683" max="7690" width="7.140625" style="67" customWidth="1"/>
    <col min="7691" max="7936" width="9.140625" style="67"/>
    <col min="7937" max="7937" width="7.140625" style="67" customWidth="1"/>
    <col min="7938" max="7938" width="3.85546875" style="67" customWidth="1"/>
    <col min="7939" max="7946" width="7.140625" style="67" customWidth="1"/>
    <col min="7947" max="8192" width="9.140625" style="67"/>
    <col min="8193" max="8193" width="7.140625" style="67" customWidth="1"/>
    <col min="8194" max="8194" width="3.85546875" style="67" customWidth="1"/>
    <col min="8195" max="8202" width="7.140625" style="67" customWidth="1"/>
    <col min="8203" max="8448" width="9.140625" style="67"/>
    <col min="8449" max="8449" width="7.140625" style="67" customWidth="1"/>
    <col min="8450" max="8450" width="3.85546875" style="67" customWidth="1"/>
    <col min="8451" max="8458" width="7.140625" style="67" customWidth="1"/>
    <col min="8459" max="8704" width="9.140625" style="67"/>
    <col min="8705" max="8705" width="7.140625" style="67" customWidth="1"/>
    <col min="8706" max="8706" width="3.85546875" style="67" customWidth="1"/>
    <col min="8707" max="8714" width="7.140625" style="67" customWidth="1"/>
    <col min="8715" max="8960" width="9.140625" style="67"/>
    <col min="8961" max="8961" width="7.140625" style="67" customWidth="1"/>
    <col min="8962" max="8962" width="3.85546875" style="67" customWidth="1"/>
    <col min="8963" max="8970" width="7.140625" style="67" customWidth="1"/>
    <col min="8971" max="9216" width="9.140625" style="67"/>
    <col min="9217" max="9217" width="7.140625" style="67" customWidth="1"/>
    <col min="9218" max="9218" width="3.85546875" style="67" customWidth="1"/>
    <col min="9219" max="9226" width="7.140625" style="67" customWidth="1"/>
    <col min="9227" max="9472" width="9.140625" style="67"/>
    <col min="9473" max="9473" width="7.140625" style="67" customWidth="1"/>
    <col min="9474" max="9474" width="3.85546875" style="67" customWidth="1"/>
    <col min="9475" max="9482" width="7.140625" style="67" customWidth="1"/>
    <col min="9483" max="9728" width="9.140625" style="67"/>
    <col min="9729" max="9729" width="7.140625" style="67" customWidth="1"/>
    <col min="9730" max="9730" width="3.85546875" style="67" customWidth="1"/>
    <col min="9731" max="9738" width="7.140625" style="67" customWidth="1"/>
    <col min="9739" max="9984" width="9.140625" style="67"/>
    <col min="9985" max="9985" width="7.140625" style="67" customWidth="1"/>
    <col min="9986" max="9986" width="3.85546875" style="67" customWidth="1"/>
    <col min="9987" max="9994" width="7.140625" style="67" customWidth="1"/>
    <col min="9995" max="10240" width="9.140625" style="67"/>
    <col min="10241" max="10241" width="7.140625" style="67" customWidth="1"/>
    <col min="10242" max="10242" width="3.85546875" style="67" customWidth="1"/>
    <col min="10243" max="10250" width="7.140625" style="67" customWidth="1"/>
    <col min="10251" max="10496" width="9.140625" style="67"/>
    <col min="10497" max="10497" width="7.140625" style="67" customWidth="1"/>
    <col min="10498" max="10498" width="3.85546875" style="67" customWidth="1"/>
    <col min="10499" max="10506" width="7.140625" style="67" customWidth="1"/>
    <col min="10507" max="10752" width="9.140625" style="67"/>
    <col min="10753" max="10753" width="7.140625" style="67" customWidth="1"/>
    <col min="10754" max="10754" width="3.85546875" style="67" customWidth="1"/>
    <col min="10755" max="10762" width="7.140625" style="67" customWidth="1"/>
    <col min="10763" max="11008" width="9.140625" style="67"/>
    <col min="11009" max="11009" width="7.140625" style="67" customWidth="1"/>
    <col min="11010" max="11010" width="3.85546875" style="67" customWidth="1"/>
    <col min="11011" max="11018" width="7.140625" style="67" customWidth="1"/>
    <col min="11019" max="11264" width="9.140625" style="67"/>
    <col min="11265" max="11265" width="7.140625" style="67" customWidth="1"/>
    <col min="11266" max="11266" width="3.85546875" style="67" customWidth="1"/>
    <col min="11267" max="11274" width="7.140625" style="67" customWidth="1"/>
    <col min="11275" max="11520" width="9.140625" style="67"/>
    <col min="11521" max="11521" width="7.140625" style="67" customWidth="1"/>
    <col min="11522" max="11522" width="3.85546875" style="67" customWidth="1"/>
    <col min="11523" max="11530" width="7.140625" style="67" customWidth="1"/>
    <col min="11531" max="11776" width="9.140625" style="67"/>
    <col min="11777" max="11777" width="7.140625" style="67" customWidth="1"/>
    <col min="11778" max="11778" width="3.85546875" style="67" customWidth="1"/>
    <col min="11779" max="11786" width="7.140625" style="67" customWidth="1"/>
    <col min="11787" max="12032" width="9.140625" style="67"/>
    <col min="12033" max="12033" width="7.140625" style="67" customWidth="1"/>
    <col min="12034" max="12034" width="3.85546875" style="67" customWidth="1"/>
    <col min="12035" max="12042" width="7.140625" style="67" customWidth="1"/>
    <col min="12043" max="12288" width="9.140625" style="67"/>
    <col min="12289" max="12289" width="7.140625" style="67" customWidth="1"/>
    <col min="12290" max="12290" width="3.85546875" style="67" customWidth="1"/>
    <col min="12291" max="12298" width="7.140625" style="67" customWidth="1"/>
    <col min="12299" max="12544" width="9.140625" style="67"/>
    <col min="12545" max="12545" width="7.140625" style="67" customWidth="1"/>
    <col min="12546" max="12546" width="3.85546875" style="67" customWidth="1"/>
    <col min="12547" max="12554" width="7.140625" style="67" customWidth="1"/>
    <col min="12555" max="12800" width="9.140625" style="67"/>
    <col min="12801" max="12801" width="7.140625" style="67" customWidth="1"/>
    <col min="12802" max="12802" width="3.85546875" style="67" customWidth="1"/>
    <col min="12803" max="12810" width="7.140625" style="67" customWidth="1"/>
    <col min="12811" max="13056" width="9.140625" style="67"/>
    <col min="13057" max="13057" width="7.140625" style="67" customWidth="1"/>
    <col min="13058" max="13058" width="3.85546875" style="67" customWidth="1"/>
    <col min="13059" max="13066" width="7.140625" style="67" customWidth="1"/>
    <col min="13067" max="13312" width="9.140625" style="67"/>
    <col min="13313" max="13313" width="7.140625" style="67" customWidth="1"/>
    <col min="13314" max="13314" width="3.85546875" style="67" customWidth="1"/>
    <col min="13315" max="13322" width="7.140625" style="67" customWidth="1"/>
    <col min="13323" max="13568" width="9.140625" style="67"/>
    <col min="13569" max="13569" width="7.140625" style="67" customWidth="1"/>
    <col min="13570" max="13570" width="3.85546875" style="67" customWidth="1"/>
    <col min="13571" max="13578" width="7.140625" style="67" customWidth="1"/>
    <col min="13579" max="13824" width="9.140625" style="67"/>
    <col min="13825" max="13825" width="7.140625" style="67" customWidth="1"/>
    <col min="13826" max="13826" width="3.85546875" style="67" customWidth="1"/>
    <col min="13827" max="13834" width="7.140625" style="67" customWidth="1"/>
    <col min="13835" max="14080" width="9.140625" style="67"/>
    <col min="14081" max="14081" width="7.140625" style="67" customWidth="1"/>
    <col min="14082" max="14082" width="3.85546875" style="67" customWidth="1"/>
    <col min="14083" max="14090" width="7.140625" style="67" customWidth="1"/>
    <col min="14091" max="14336" width="9.140625" style="67"/>
    <col min="14337" max="14337" width="7.140625" style="67" customWidth="1"/>
    <col min="14338" max="14338" width="3.85546875" style="67" customWidth="1"/>
    <col min="14339" max="14346" width="7.140625" style="67" customWidth="1"/>
    <col min="14347" max="14592" width="9.140625" style="67"/>
    <col min="14593" max="14593" width="7.140625" style="67" customWidth="1"/>
    <col min="14594" max="14594" width="3.85546875" style="67" customWidth="1"/>
    <col min="14595" max="14602" width="7.140625" style="67" customWidth="1"/>
    <col min="14603" max="14848" width="9.140625" style="67"/>
    <col min="14849" max="14849" width="7.140625" style="67" customWidth="1"/>
    <col min="14850" max="14850" width="3.85546875" style="67" customWidth="1"/>
    <col min="14851" max="14858" width="7.140625" style="67" customWidth="1"/>
    <col min="14859" max="15104" width="9.140625" style="67"/>
    <col min="15105" max="15105" width="7.140625" style="67" customWidth="1"/>
    <col min="15106" max="15106" width="3.85546875" style="67" customWidth="1"/>
    <col min="15107" max="15114" width="7.140625" style="67" customWidth="1"/>
    <col min="15115" max="15360" width="9.140625" style="67"/>
    <col min="15361" max="15361" width="7.140625" style="67" customWidth="1"/>
    <col min="15362" max="15362" width="3.85546875" style="67" customWidth="1"/>
    <col min="15363" max="15370" width="7.140625" style="67" customWidth="1"/>
    <col min="15371" max="15616" width="9.140625" style="67"/>
    <col min="15617" max="15617" width="7.140625" style="67" customWidth="1"/>
    <col min="15618" max="15618" width="3.85546875" style="67" customWidth="1"/>
    <col min="15619" max="15626" width="7.140625" style="67" customWidth="1"/>
    <col min="15627" max="15872" width="9.140625" style="67"/>
    <col min="15873" max="15873" width="7.140625" style="67" customWidth="1"/>
    <col min="15874" max="15874" width="3.85546875" style="67" customWidth="1"/>
    <col min="15875" max="15882" width="7.140625" style="67" customWidth="1"/>
    <col min="15883" max="16128" width="9.140625" style="67"/>
    <col min="16129" max="16129" width="7.140625" style="67" customWidth="1"/>
    <col min="16130" max="16130" width="3.85546875" style="67" customWidth="1"/>
    <col min="16131" max="16138" width="7.140625" style="67" customWidth="1"/>
    <col min="16139" max="16384" width="9.140625" style="67"/>
  </cols>
  <sheetData>
    <row r="2" spans="2:14" ht="23.25" x14ac:dyDescent="0.35">
      <c r="B2" s="144" t="s">
        <v>24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2:14" ht="23.25" x14ac:dyDescent="0.35">
      <c r="B3" s="144" t="s">
        <v>44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2:14" ht="23.25" x14ac:dyDescent="0.35">
      <c r="B4" s="144" t="s">
        <v>85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2:14" ht="23.25" x14ac:dyDescent="0.35">
      <c r="B5" s="144" t="s">
        <v>86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2:14" x14ac:dyDescent="0.35">
      <c r="C6" s="74"/>
    </row>
    <row r="7" spans="2:14" s="76" customFormat="1" x14ac:dyDescent="0.35">
      <c r="B7" s="75"/>
      <c r="C7" s="75" t="s">
        <v>88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2:14" s="76" customFormat="1" x14ac:dyDescent="0.35">
      <c r="B8" s="75" t="s">
        <v>142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2:14" s="142" customFormat="1" x14ac:dyDescent="0.35">
      <c r="B9" s="75" t="s">
        <v>151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2:14" s="142" customFormat="1" x14ac:dyDescent="0.35">
      <c r="B10" s="75" t="s">
        <v>152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2:14" s="142" customFormat="1" x14ac:dyDescent="0.35">
      <c r="B11" s="75" t="s">
        <v>143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2:14" s="142" customFormat="1" x14ac:dyDescent="0.35">
      <c r="B12" s="75" t="s">
        <v>144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2:14" s="76" customFormat="1" x14ac:dyDescent="0.35">
      <c r="B13" s="75" t="s">
        <v>112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2:14" s="76" customFormat="1" x14ac:dyDescent="0.35">
      <c r="B14" s="75" t="s">
        <v>145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5" spans="2:14" s="76" customFormat="1" x14ac:dyDescent="0.35">
      <c r="B15" s="75" t="s">
        <v>133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</row>
    <row r="16" spans="2:14" s="76" customFormat="1" x14ac:dyDescent="0.35">
      <c r="B16" s="75" t="s">
        <v>132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</row>
    <row r="17" spans="2:14" s="142" customFormat="1" x14ac:dyDescent="0.35">
      <c r="B17" s="75"/>
      <c r="C17" s="75"/>
      <c r="D17" s="72" t="s">
        <v>139</v>
      </c>
      <c r="E17" s="72"/>
      <c r="F17" s="72"/>
      <c r="G17" s="72"/>
      <c r="H17" s="72"/>
      <c r="I17" s="72"/>
      <c r="J17" s="72"/>
      <c r="K17" s="72"/>
      <c r="L17" s="72"/>
      <c r="M17" s="72"/>
      <c r="N17" s="75"/>
    </row>
    <row r="18" spans="2:14" s="142" customFormat="1" x14ac:dyDescent="0.35">
      <c r="B18" s="75" t="s">
        <v>140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2:14" s="142" customFormat="1" x14ac:dyDescent="0.35">
      <c r="B19" s="75" t="s">
        <v>141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2:14" s="142" customFormat="1" x14ac:dyDescent="0.35">
      <c r="B20" s="75" t="s">
        <v>150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2:14" s="142" customFormat="1" x14ac:dyDescent="0.35">
      <c r="B21" s="75" t="s">
        <v>149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</row>
    <row r="22" spans="2:14" s="142" customFormat="1" x14ac:dyDescent="0.35">
      <c r="B22" s="75" t="s">
        <v>146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</row>
    <row r="23" spans="2:14" s="142" customFormat="1" x14ac:dyDescent="0.35">
      <c r="B23" s="75" t="s">
        <v>147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  <row r="24" spans="2:14" s="76" customFormat="1" x14ac:dyDescent="0.35">
      <c r="B24" s="76" t="s">
        <v>48</v>
      </c>
      <c r="C24" s="133" t="s">
        <v>153</v>
      </c>
      <c r="D24" s="133"/>
      <c r="E24" s="133"/>
      <c r="F24" s="133"/>
      <c r="G24" s="133"/>
      <c r="H24" s="133"/>
    </row>
    <row r="25" spans="2:14" s="2" customFormat="1" x14ac:dyDescent="0.35">
      <c r="B25" s="130" t="s">
        <v>117</v>
      </c>
      <c r="C25" s="37"/>
      <c r="D25" s="37"/>
      <c r="E25" s="37"/>
      <c r="F25" s="37"/>
      <c r="G25" s="37"/>
      <c r="H25" s="37"/>
    </row>
    <row r="26" spans="2:14" s="2" customFormat="1" x14ac:dyDescent="0.35">
      <c r="B26" s="37" t="s">
        <v>137</v>
      </c>
      <c r="C26" s="37"/>
      <c r="D26" s="37"/>
      <c r="E26" s="37"/>
      <c r="F26" s="37"/>
      <c r="G26" s="37"/>
      <c r="H26" s="37"/>
    </row>
    <row r="27" spans="2:14" s="2" customFormat="1" x14ac:dyDescent="0.35">
      <c r="B27" s="37" t="s">
        <v>113</v>
      </c>
      <c r="C27" s="37"/>
      <c r="D27" s="37"/>
      <c r="E27" s="37"/>
      <c r="F27" s="37"/>
      <c r="G27" s="37"/>
      <c r="H27" s="37"/>
    </row>
    <row r="28" spans="2:14" s="2" customFormat="1" x14ac:dyDescent="0.35">
      <c r="B28" s="130" t="s">
        <v>106</v>
      </c>
      <c r="C28" s="130"/>
      <c r="D28" s="130"/>
      <c r="E28" s="130"/>
      <c r="F28" s="130"/>
      <c r="G28" s="130"/>
      <c r="H28" s="130"/>
    </row>
    <row r="29" spans="2:14" s="2" customFormat="1" x14ac:dyDescent="0.35">
      <c r="B29" s="130" t="s">
        <v>114</v>
      </c>
      <c r="C29" s="130"/>
      <c r="D29" s="130"/>
      <c r="E29" s="130"/>
      <c r="F29" s="130"/>
      <c r="G29" s="130"/>
      <c r="H29" s="130"/>
    </row>
    <row r="30" spans="2:14" s="2" customFormat="1" x14ac:dyDescent="0.35">
      <c r="B30" s="130" t="s">
        <v>105</v>
      </c>
      <c r="C30" s="130"/>
      <c r="D30" s="130"/>
      <c r="E30" s="130"/>
      <c r="F30" s="130"/>
      <c r="G30" s="130"/>
      <c r="H30" s="130"/>
    </row>
    <row r="31" spans="2:14" s="2" customFormat="1" ht="14.25" customHeight="1" x14ac:dyDescent="0.35">
      <c r="B31" s="143"/>
      <c r="C31" s="143"/>
      <c r="D31" s="143"/>
      <c r="E31" s="143"/>
      <c r="F31" s="143"/>
      <c r="G31" s="143"/>
      <c r="H31" s="143"/>
    </row>
    <row r="32" spans="2:14" x14ac:dyDescent="0.35">
      <c r="B32" s="134" t="s">
        <v>154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</row>
    <row r="33" spans="2:13" x14ac:dyDescent="0.35">
      <c r="B33" s="67" t="s">
        <v>107</v>
      </c>
    </row>
    <row r="34" spans="2:13" x14ac:dyDescent="0.35">
      <c r="B34" s="67" t="s">
        <v>109</v>
      </c>
    </row>
    <row r="35" spans="2:13" x14ac:dyDescent="0.35">
      <c r="B35" s="145" t="s">
        <v>111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</row>
    <row r="36" spans="2:13" x14ac:dyDescent="0.35">
      <c r="B36" s="76" t="s">
        <v>108</v>
      </c>
    </row>
  </sheetData>
  <mergeCells count="5">
    <mergeCell ref="B2:M2"/>
    <mergeCell ref="B3:M3"/>
    <mergeCell ref="B4:M4"/>
    <mergeCell ref="B5:M5"/>
    <mergeCell ref="B35:M35"/>
  </mergeCells>
  <pageMargins left="0.39370078740157483" right="0.19685039370078741" top="0.55118110236220474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2"/>
  <sheetViews>
    <sheetView topLeftCell="A28" zoomScale="120" zoomScaleNormal="120" workbookViewId="0">
      <selection activeCell="B30" sqref="B30"/>
    </sheetView>
  </sheetViews>
  <sheetFormatPr defaultRowHeight="21" x14ac:dyDescent="0.35"/>
  <cols>
    <col min="1" max="1" width="6.85546875" style="80" customWidth="1"/>
    <col min="2" max="2" width="55.140625" style="80" customWidth="1"/>
    <col min="3" max="3" width="15.28515625" style="80" customWidth="1"/>
    <col min="4" max="4" width="12" style="80" customWidth="1"/>
    <col min="5" max="7" width="9.140625" style="80"/>
    <col min="8" max="8" width="10.42578125" style="80" customWidth="1"/>
    <col min="9" max="256" width="9.140625" style="80"/>
    <col min="257" max="257" width="49.85546875" style="80" customWidth="1"/>
    <col min="258" max="258" width="14.85546875" style="80" customWidth="1"/>
    <col min="259" max="259" width="16" style="80" customWidth="1"/>
    <col min="260" max="263" width="9.140625" style="80"/>
    <col min="264" max="264" width="10.42578125" style="80" customWidth="1"/>
    <col min="265" max="512" width="9.140625" style="80"/>
    <col min="513" max="513" width="49.85546875" style="80" customWidth="1"/>
    <col min="514" max="514" width="14.85546875" style="80" customWidth="1"/>
    <col min="515" max="515" width="16" style="80" customWidth="1"/>
    <col min="516" max="519" width="9.140625" style="80"/>
    <col min="520" max="520" width="10.42578125" style="80" customWidth="1"/>
    <col min="521" max="768" width="9.140625" style="80"/>
    <col min="769" max="769" width="49.85546875" style="80" customWidth="1"/>
    <col min="770" max="770" width="14.85546875" style="80" customWidth="1"/>
    <col min="771" max="771" width="16" style="80" customWidth="1"/>
    <col min="772" max="775" width="9.140625" style="80"/>
    <col min="776" max="776" width="10.42578125" style="80" customWidth="1"/>
    <col min="777" max="1024" width="9.140625" style="80"/>
    <col min="1025" max="1025" width="49.85546875" style="80" customWidth="1"/>
    <col min="1026" max="1026" width="14.85546875" style="80" customWidth="1"/>
    <col min="1027" max="1027" width="16" style="80" customWidth="1"/>
    <col min="1028" max="1031" width="9.140625" style="80"/>
    <col min="1032" max="1032" width="10.42578125" style="80" customWidth="1"/>
    <col min="1033" max="1280" width="9.140625" style="80"/>
    <col min="1281" max="1281" width="49.85546875" style="80" customWidth="1"/>
    <col min="1282" max="1282" width="14.85546875" style="80" customWidth="1"/>
    <col min="1283" max="1283" width="16" style="80" customWidth="1"/>
    <col min="1284" max="1287" width="9.140625" style="80"/>
    <col min="1288" max="1288" width="10.42578125" style="80" customWidth="1"/>
    <col min="1289" max="1536" width="9.140625" style="80"/>
    <col min="1537" max="1537" width="49.85546875" style="80" customWidth="1"/>
    <col min="1538" max="1538" width="14.85546875" style="80" customWidth="1"/>
    <col min="1539" max="1539" width="16" style="80" customWidth="1"/>
    <col min="1540" max="1543" width="9.140625" style="80"/>
    <col min="1544" max="1544" width="10.42578125" style="80" customWidth="1"/>
    <col min="1545" max="1792" width="9.140625" style="80"/>
    <col min="1793" max="1793" width="49.85546875" style="80" customWidth="1"/>
    <col min="1794" max="1794" width="14.85546875" style="80" customWidth="1"/>
    <col min="1795" max="1795" width="16" style="80" customWidth="1"/>
    <col min="1796" max="1799" width="9.140625" style="80"/>
    <col min="1800" max="1800" width="10.42578125" style="80" customWidth="1"/>
    <col min="1801" max="2048" width="9.140625" style="80"/>
    <col min="2049" max="2049" width="49.85546875" style="80" customWidth="1"/>
    <col min="2050" max="2050" width="14.85546875" style="80" customWidth="1"/>
    <col min="2051" max="2051" width="16" style="80" customWidth="1"/>
    <col min="2052" max="2055" width="9.140625" style="80"/>
    <col min="2056" max="2056" width="10.42578125" style="80" customWidth="1"/>
    <col min="2057" max="2304" width="9.140625" style="80"/>
    <col min="2305" max="2305" width="49.85546875" style="80" customWidth="1"/>
    <col min="2306" max="2306" width="14.85546875" style="80" customWidth="1"/>
    <col min="2307" max="2307" width="16" style="80" customWidth="1"/>
    <col min="2308" max="2311" width="9.140625" style="80"/>
    <col min="2312" max="2312" width="10.42578125" style="80" customWidth="1"/>
    <col min="2313" max="2560" width="9.140625" style="80"/>
    <col min="2561" max="2561" width="49.85546875" style="80" customWidth="1"/>
    <col min="2562" max="2562" width="14.85546875" style="80" customWidth="1"/>
    <col min="2563" max="2563" width="16" style="80" customWidth="1"/>
    <col min="2564" max="2567" width="9.140625" style="80"/>
    <col min="2568" max="2568" width="10.42578125" style="80" customWidth="1"/>
    <col min="2569" max="2816" width="9.140625" style="80"/>
    <col min="2817" max="2817" width="49.85546875" style="80" customWidth="1"/>
    <col min="2818" max="2818" width="14.85546875" style="80" customWidth="1"/>
    <col min="2819" max="2819" width="16" style="80" customWidth="1"/>
    <col min="2820" max="2823" width="9.140625" style="80"/>
    <col min="2824" max="2824" width="10.42578125" style="80" customWidth="1"/>
    <col min="2825" max="3072" width="9.140625" style="80"/>
    <col min="3073" max="3073" width="49.85546875" style="80" customWidth="1"/>
    <col min="3074" max="3074" width="14.85546875" style="80" customWidth="1"/>
    <col min="3075" max="3075" width="16" style="80" customWidth="1"/>
    <col min="3076" max="3079" width="9.140625" style="80"/>
    <col min="3080" max="3080" width="10.42578125" style="80" customWidth="1"/>
    <col min="3081" max="3328" width="9.140625" style="80"/>
    <col min="3329" max="3329" width="49.85546875" style="80" customWidth="1"/>
    <col min="3330" max="3330" width="14.85546875" style="80" customWidth="1"/>
    <col min="3331" max="3331" width="16" style="80" customWidth="1"/>
    <col min="3332" max="3335" width="9.140625" style="80"/>
    <col min="3336" max="3336" width="10.42578125" style="80" customWidth="1"/>
    <col min="3337" max="3584" width="9.140625" style="80"/>
    <col min="3585" max="3585" width="49.85546875" style="80" customWidth="1"/>
    <col min="3586" max="3586" width="14.85546875" style="80" customWidth="1"/>
    <col min="3587" max="3587" width="16" style="80" customWidth="1"/>
    <col min="3588" max="3591" width="9.140625" style="80"/>
    <col min="3592" max="3592" width="10.42578125" style="80" customWidth="1"/>
    <col min="3593" max="3840" width="9.140625" style="80"/>
    <col min="3841" max="3841" width="49.85546875" style="80" customWidth="1"/>
    <col min="3842" max="3842" width="14.85546875" style="80" customWidth="1"/>
    <col min="3843" max="3843" width="16" style="80" customWidth="1"/>
    <col min="3844" max="3847" width="9.140625" style="80"/>
    <col min="3848" max="3848" width="10.42578125" style="80" customWidth="1"/>
    <col min="3849" max="4096" width="9.140625" style="80"/>
    <col min="4097" max="4097" width="49.85546875" style="80" customWidth="1"/>
    <col min="4098" max="4098" width="14.85546875" style="80" customWidth="1"/>
    <col min="4099" max="4099" width="16" style="80" customWidth="1"/>
    <col min="4100" max="4103" width="9.140625" style="80"/>
    <col min="4104" max="4104" width="10.42578125" style="80" customWidth="1"/>
    <col min="4105" max="4352" width="9.140625" style="80"/>
    <col min="4353" max="4353" width="49.85546875" style="80" customWidth="1"/>
    <col min="4354" max="4354" width="14.85546875" style="80" customWidth="1"/>
    <col min="4355" max="4355" width="16" style="80" customWidth="1"/>
    <col min="4356" max="4359" width="9.140625" style="80"/>
    <col min="4360" max="4360" width="10.42578125" style="80" customWidth="1"/>
    <col min="4361" max="4608" width="9.140625" style="80"/>
    <col min="4609" max="4609" width="49.85546875" style="80" customWidth="1"/>
    <col min="4610" max="4610" width="14.85546875" style="80" customWidth="1"/>
    <col min="4611" max="4611" width="16" style="80" customWidth="1"/>
    <col min="4612" max="4615" width="9.140625" style="80"/>
    <col min="4616" max="4616" width="10.42578125" style="80" customWidth="1"/>
    <col min="4617" max="4864" width="9.140625" style="80"/>
    <col min="4865" max="4865" width="49.85546875" style="80" customWidth="1"/>
    <col min="4866" max="4866" width="14.85546875" style="80" customWidth="1"/>
    <col min="4867" max="4867" width="16" style="80" customWidth="1"/>
    <col min="4868" max="4871" width="9.140625" style="80"/>
    <col min="4872" max="4872" width="10.42578125" style="80" customWidth="1"/>
    <col min="4873" max="5120" width="9.140625" style="80"/>
    <col min="5121" max="5121" width="49.85546875" style="80" customWidth="1"/>
    <col min="5122" max="5122" width="14.85546875" style="80" customWidth="1"/>
    <col min="5123" max="5123" width="16" style="80" customWidth="1"/>
    <col min="5124" max="5127" width="9.140625" style="80"/>
    <col min="5128" max="5128" width="10.42578125" style="80" customWidth="1"/>
    <col min="5129" max="5376" width="9.140625" style="80"/>
    <col min="5377" max="5377" width="49.85546875" style="80" customWidth="1"/>
    <col min="5378" max="5378" width="14.85546875" style="80" customWidth="1"/>
    <col min="5379" max="5379" width="16" style="80" customWidth="1"/>
    <col min="5380" max="5383" width="9.140625" style="80"/>
    <col min="5384" max="5384" width="10.42578125" style="80" customWidth="1"/>
    <col min="5385" max="5632" width="9.140625" style="80"/>
    <col min="5633" max="5633" width="49.85546875" style="80" customWidth="1"/>
    <col min="5634" max="5634" width="14.85546875" style="80" customWidth="1"/>
    <col min="5635" max="5635" width="16" style="80" customWidth="1"/>
    <col min="5636" max="5639" width="9.140625" style="80"/>
    <col min="5640" max="5640" width="10.42578125" style="80" customWidth="1"/>
    <col min="5641" max="5888" width="9.140625" style="80"/>
    <col min="5889" max="5889" width="49.85546875" style="80" customWidth="1"/>
    <col min="5890" max="5890" width="14.85546875" style="80" customWidth="1"/>
    <col min="5891" max="5891" width="16" style="80" customWidth="1"/>
    <col min="5892" max="5895" width="9.140625" style="80"/>
    <col min="5896" max="5896" width="10.42578125" style="80" customWidth="1"/>
    <col min="5897" max="6144" width="9.140625" style="80"/>
    <col min="6145" max="6145" width="49.85546875" style="80" customWidth="1"/>
    <col min="6146" max="6146" width="14.85546875" style="80" customWidth="1"/>
    <col min="6147" max="6147" width="16" style="80" customWidth="1"/>
    <col min="6148" max="6151" width="9.140625" style="80"/>
    <col min="6152" max="6152" width="10.42578125" style="80" customWidth="1"/>
    <col min="6153" max="6400" width="9.140625" style="80"/>
    <col min="6401" max="6401" width="49.85546875" style="80" customWidth="1"/>
    <col min="6402" max="6402" width="14.85546875" style="80" customWidth="1"/>
    <col min="6403" max="6403" width="16" style="80" customWidth="1"/>
    <col min="6404" max="6407" width="9.140625" style="80"/>
    <col min="6408" max="6408" width="10.42578125" style="80" customWidth="1"/>
    <col min="6409" max="6656" width="9.140625" style="80"/>
    <col min="6657" max="6657" width="49.85546875" style="80" customWidth="1"/>
    <col min="6658" max="6658" width="14.85546875" style="80" customWidth="1"/>
    <col min="6659" max="6659" width="16" style="80" customWidth="1"/>
    <col min="6660" max="6663" width="9.140625" style="80"/>
    <col min="6664" max="6664" width="10.42578125" style="80" customWidth="1"/>
    <col min="6665" max="6912" width="9.140625" style="80"/>
    <col min="6913" max="6913" width="49.85546875" style="80" customWidth="1"/>
    <col min="6914" max="6914" width="14.85546875" style="80" customWidth="1"/>
    <col min="6915" max="6915" width="16" style="80" customWidth="1"/>
    <col min="6916" max="6919" width="9.140625" style="80"/>
    <col min="6920" max="6920" width="10.42578125" style="80" customWidth="1"/>
    <col min="6921" max="7168" width="9.140625" style="80"/>
    <col min="7169" max="7169" width="49.85546875" style="80" customWidth="1"/>
    <col min="7170" max="7170" width="14.85546875" style="80" customWidth="1"/>
    <col min="7171" max="7171" width="16" style="80" customWidth="1"/>
    <col min="7172" max="7175" width="9.140625" style="80"/>
    <col min="7176" max="7176" width="10.42578125" style="80" customWidth="1"/>
    <col min="7177" max="7424" width="9.140625" style="80"/>
    <col min="7425" max="7425" width="49.85546875" style="80" customWidth="1"/>
    <col min="7426" max="7426" width="14.85546875" style="80" customWidth="1"/>
    <col min="7427" max="7427" width="16" style="80" customWidth="1"/>
    <col min="7428" max="7431" width="9.140625" style="80"/>
    <col min="7432" max="7432" width="10.42578125" style="80" customWidth="1"/>
    <col min="7433" max="7680" width="9.140625" style="80"/>
    <col min="7681" max="7681" width="49.85546875" style="80" customWidth="1"/>
    <col min="7682" max="7682" width="14.85546875" style="80" customWidth="1"/>
    <col min="7683" max="7683" width="16" style="80" customWidth="1"/>
    <col min="7684" max="7687" width="9.140625" style="80"/>
    <col min="7688" max="7688" width="10.42578125" style="80" customWidth="1"/>
    <col min="7689" max="7936" width="9.140625" style="80"/>
    <col min="7937" max="7937" width="49.85546875" style="80" customWidth="1"/>
    <col min="7938" max="7938" width="14.85546875" style="80" customWidth="1"/>
    <col min="7939" max="7939" width="16" style="80" customWidth="1"/>
    <col min="7940" max="7943" width="9.140625" style="80"/>
    <col min="7944" max="7944" width="10.42578125" style="80" customWidth="1"/>
    <col min="7945" max="8192" width="9.140625" style="80"/>
    <col min="8193" max="8193" width="49.85546875" style="80" customWidth="1"/>
    <col min="8194" max="8194" width="14.85546875" style="80" customWidth="1"/>
    <col min="8195" max="8195" width="16" style="80" customWidth="1"/>
    <col min="8196" max="8199" width="9.140625" style="80"/>
    <col min="8200" max="8200" width="10.42578125" style="80" customWidth="1"/>
    <col min="8201" max="8448" width="9.140625" style="80"/>
    <col min="8449" max="8449" width="49.85546875" style="80" customWidth="1"/>
    <col min="8450" max="8450" width="14.85546875" style="80" customWidth="1"/>
    <col min="8451" max="8451" width="16" style="80" customWidth="1"/>
    <col min="8452" max="8455" width="9.140625" style="80"/>
    <col min="8456" max="8456" width="10.42578125" style="80" customWidth="1"/>
    <col min="8457" max="8704" width="9.140625" style="80"/>
    <col min="8705" max="8705" width="49.85546875" style="80" customWidth="1"/>
    <col min="8706" max="8706" width="14.85546875" style="80" customWidth="1"/>
    <col min="8707" max="8707" width="16" style="80" customWidth="1"/>
    <col min="8708" max="8711" width="9.140625" style="80"/>
    <col min="8712" max="8712" width="10.42578125" style="80" customWidth="1"/>
    <col min="8713" max="8960" width="9.140625" style="80"/>
    <col min="8961" max="8961" width="49.85546875" style="80" customWidth="1"/>
    <col min="8962" max="8962" width="14.85546875" style="80" customWidth="1"/>
    <col min="8963" max="8963" width="16" style="80" customWidth="1"/>
    <col min="8964" max="8967" width="9.140625" style="80"/>
    <col min="8968" max="8968" width="10.42578125" style="80" customWidth="1"/>
    <col min="8969" max="9216" width="9.140625" style="80"/>
    <col min="9217" max="9217" width="49.85546875" style="80" customWidth="1"/>
    <col min="9218" max="9218" width="14.85546875" style="80" customWidth="1"/>
    <col min="9219" max="9219" width="16" style="80" customWidth="1"/>
    <col min="9220" max="9223" width="9.140625" style="80"/>
    <col min="9224" max="9224" width="10.42578125" style="80" customWidth="1"/>
    <col min="9225" max="9472" width="9.140625" style="80"/>
    <col min="9473" max="9473" width="49.85546875" style="80" customWidth="1"/>
    <col min="9474" max="9474" width="14.85546875" style="80" customWidth="1"/>
    <col min="9475" max="9475" width="16" style="80" customWidth="1"/>
    <col min="9476" max="9479" width="9.140625" style="80"/>
    <col min="9480" max="9480" width="10.42578125" style="80" customWidth="1"/>
    <col min="9481" max="9728" width="9.140625" style="80"/>
    <col min="9729" max="9729" width="49.85546875" style="80" customWidth="1"/>
    <col min="9730" max="9730" width="14.85546875" style="80" customWidth="1"/>
    <col min="9731" max="9731" width="16" style="80" customWidth="1"/>
    <col min="9732" max="9735" width="9.140625" style="80"/>
    <col min="9736" max="9736" width="10.42578125" style="80" customWidth="1"/>
    <col min="9737" max="9984" width="9.140625" style="80"/>
    <col min="9985" max="9985" width="49.85546875" style="80" customWidth="1"/>
    <col min="9986" max="9986" width="14.85546875" style="80" customWidth="1"/>
    <col min="9987" max="9987" width="16" style="80" customWidth="1"/>
    <col min="9988" max="9991" width="9.140625" style="80"/>
    <col min="9992" max="9992" width="10.42578125" style="80" customWidth="1"/>
    <col min="9993" max="10240" width="9.140625" style="80"/>
    <col min="10241" max="10241" width="49.85546875" style="80" customWidth="1"/>
    <col min="10242" max="10242" width="14.85546875" style="80" customWidth="1"/>
    <col min="10243" max="10243" width="16" style="80" customWidth="1"/>
    <col min="10244" max="10247" width="9.140625" style="80"/>
    <col min="10248" max="10248" width="10.42578125" style="80" customWidth="1"/>
    <col min="10249" max="10496" width="9.140625" style="80"/>
    <col min="10497" max="10497" width="49.85546875" style="80" customWidth="1"/>
    <col min="10498" max="10498" width="14.85546875" style="80" customWidth="1"/>
    <col min="10499" max="10499" width="16" style="80" customWidth="1"/>
    <col min="10500" max="10503" width="9.140625" style="80"/>
    <col min="10504" max="10504" width="10.42578125" style="80" customWidth="1"/>
    <col min="10505" max="10752" width="9.140625" style="80"/>
    <col min="10753" max="10753" width="49.85546875" style="80" customWidth="1"/>
    <col min="10754" max="10754" width="14.85546875" style="80" customWidth="1"/>
    <col min="10755" max="10755" width="16" style="80" customWidth="1"/>
    <col min="10756" max="10759" width="9.140625" style="80"/>
    <col min="10760" max="10760" width="10.42578125" style="80" customWidth="1"/>
    <col min="10761" max="11008" width="9.140625" style="80"/>
    <col min="11009" max="11009" width="49.85546875" style="80" customWidth="1"/>
    <col min="11010" max="11010" width="14.85546875" style="80" customWidth="1"/>
    <col min="11011" max="11011" width="16" style="80" customWidth="1"/>
    <col min="11012" max="11015" width="9.140625" style="80"/>
    <col min="11016" max="11016" width="10.42578125" style="80" customWidth="1"/>
    <col min="11017" max="11264" width="9.140625" style="80"/>
    <col min="11265" max="11265" width="49.85546875" style="80" customWidth="1"/>
    <col min="11266" max="11266" width="14.85546875" style="80" customWidth="1"/>
    <col min="11267" max="11267" width="16" style="80" customWidth="1"/>
    <col min="11268" max="11271" width="9.140625" style="80"/>
    <col min="11272" max="11272" width="10.42578125" style="80" customWidth="1"/>
    <col min="11273" max="11520" width="9.140625" style="80"/>
    <col min="11521" max="11521" width="49.85546875" style="80" customWidth="1"/>
    <col min="11522" max="11522" width="14.85546875" style="80" customWidth="1"/>
    <col min="11523" max="11523" width="16" style="80" customWidth="1"/>
    <col min="11524" max="11527" width="9.140625" style="80"/>
    <col min="11528" max="11528" width="10.42578125" style="80" customWidth="1"/>
    <col min="11529" max="11776" width="9.140625" style="80"/>
    <col min="11777" max="11777" width="49.85546875" style="80" customWidth="1"/>
    <col min="11778" max="11778" width="14.85546875" style="80" customWidth="1"/>
    <col min="11779" max="11779" width="16" style="80" customWidth="1"/>
    <col min="11780" max="11783" width="9.140625" style="80"/>
    <col min="11784" max="11784" width="10.42578125" style="80" customWidth="1"/>
    <col min="11785" max="12032" width="9.140625" style="80"/>
    <col min="12033" max="12033" width="49.85546875" style="80" customWidth="1"/>
    <col min="12034" max="12034" width="14.85546875" style="80" customWidth="1"/>
    <col min="12035" max="12035" width="16" style="80" customWidth="1"/>
    <col min="12036" max="12039" width="9.140625" style="80"/>
    <col min="12040" max="12040" width="10.42578125" style="80" customWidth="1"/>
    <col min="12041" max="12288" width="9.140625" style="80"/>
    <col min="12289" max="12289" width="49.85546875" style="80" customWidth="1"/>
    <col min="12290" max="12290" width="14.85546875" style="80" customWidth="1"/>
    <col min="12291" max="12291" width="16" style="80" customWidth="1"/>
    <col min="12292" max="12295" width="9.140625" style="80"/>
    <col min="12296" max="12296" width="10.42578125" style="80" customWidth="1"/>
    <col min="12297" max="12544" width="9.140625" style="80"/>
    <col min="12545" max="12545" width="49.85546875" style="80" customWidth="1"/>
    <col min="12546" max="12546" width="14.85546875" style="80" customWidth="1"/>
    <col min="12547" max="12547" width="16" style="80" customWidth="1"/>
    <col min="12548" max="12551" width="9.140625" style="80"/>
    <col min="12552" max="12552" width="10.42578125" style="80" customWidth="1"/>
    <col min="12553" max="12800" width="9.140625" style="80"/>
    <col min="12801" max="12801" width="49.85546875" style="80" customWidth="1"/>
    <col min="12802" max="12802" width="14.85546875" style="80" customWidth="1"/>
    <col min="12803" max="12803" width="16" style="80" customWidth="1"/>
    <col min="12804" max="12807" width="9.140625" style="80"/>
    <col min="12808" max="12808" width="10.42578125" style="80" customWidth="1"/>
    <col min="12809" max="13056" width="9.140625" style="80"/>
    <col min="13057" max="13057" width="49.85546875" style="80" customWidth="1"/>
    <col min="13058" max="13058" width="14.85546875" style="80" customWidth="1"/>
    <col min="13059" max="13059" width="16" style="80" customWidth="1"/>
    <col min="13060" max="13063" width="9.140625" style="80"/>
    <col min="13064" max="13064" width="10.42578125" style="80" customWidth="1"/>
    <col min="13065" max="13312" width="9.140625" style="80"/>
    <col min="13313" max="13313" width="49.85546875" style="80" customWidth="1"/>
    <col min="13314" max="13314" width="14.85546875" style="80" customWidth="1"/>
    <col min="13315" max="13315" width="16" style="80" customWidth="1"/>
    <col min="13316" max="13319" width="9.140625" style="80"/>
    <col min="13320" max="13320" width="10.42578125" style="80" customWidth="1"/>
    <col min="13321" max="13568" width="9.140625" style="80"/>
    <col min="13569" max="13569" width="49.85546875" style="80" customWidth="1"/>
    <col min="13570" max="13570" width="14.85546875" style="80" customWidth="1"/>
    <col min="13571" max="13571" width="16" style="80" customWidth="1"/>
    <col min="13572" max="13575" width="9.140625" style="80"/>
    <col min="13576" max="13576" width="10.42578125" style="80" customWidth="1"/>
    <col min="13577" max="13824" width="9.140625" style="80"/>
    <col min="13825" max="13825" width="49.85546875" style="80" customWidth="1"/>
    <col min="13826" max="13826" width="14.85546875" style="80" customWidth="1"/>
    <col min="13827" max="13827" width="16" style="80" customWidth="1"/>
    <col min="13828" max="13831" width="9.140625" style="80"/>
    <col min="13832" max="13832" width="10.42578125" style="80" customWidth="1"/>
    <col min="13833" max="14080" width="9.140625" style="80"/>
    <col min="14081" max="14081" width="49.85546875" style="80" customWidth="1"/>
    <col min="14082" max="14082" width="14.85546875" style="80" customWidth="1"/>
    <col min="14083" max="14083" width="16" style="80" customWidth="1"/>
    <col min="14084" max="14087" width="9.140625" style="80"/>
    <col min="14088" max="14088" width="10.42578125" style="80" customWidth="1"/>
    <col min="14089" max="14336" width="9.140625" style="80"/>
    <col min="14337" max="14337" width="49.85546875" style="80" customWidth="1"/>
    <col min="14338" max="14338" width="14.85546875" style="80" customWidth="1"/>
    <col min="14339" max="14339" width="16" style="80" customWidth="1"/>
    <col min="14340" max="14343" width="9.140625" style="80"/>
    <col min="14344" max="14344" width="10.42578125" style="80" customWidth="1"/>
    <col min="14345" max="14592" width="9.140625" style="80"/>
    <col min="14593" max="14593" width="49.85546875" style="80" customWidth="1"/>
    <col min="14594" max="14594" width="14.85546875" style="80" customWidth="1"/>
    <col min="14595" max="14595" width="16" style="80" customWidth="1"/>
    <col min="14596" max="14599" width="9.140625" style="80"/>
    <col min="14600" max="14600" width="10.42578125" style="80" customWidth="1"/>
    <col min="14601" max="14848" width="9.140625" style="80"/>
    <col min="14849" max="14849" width="49.85546875" style="80" customWidth="1"/>
    <col min="14850" max="14850" width="14.85546875" style="80" customWidth="1"/>
    <col min="14851" max="14851" width="16" style="80" customWidth="1"/>
    <col min="14852" max="14855" width="9.140625" style="80"/>
    <col min="14856" max="14856" width="10.42578125" style="80" customWidth="1"/>
    <col min="14857" max="15104" width="9.140625" style="80"/>
    <col min="15105" max="15105" width="49.85546875" style="80" customWidth="1"/>
    <col min="15106" max="15106" width="14.85546875" style="80" customWidth="1"/>
    <col min="15107" max="15107" width="16" style="80" customWidth="1"/>
    <col min="15108" max="15111" width="9.140625" style="80"/>
    <col min="15112" max="15112" width="10.42578125" style="80" customWidth="1"/>
    <col min="15113" max="15360" width="9.140625" style="80"/>
    <col min="15361" max="15361" width="49.85546875" style="80" customWidth="1"/>
    <col min="15362" max="15362" width="14.85546875" style="80" customWidth="1"/>
    <col min="15363" max="15363" width="16" style="80" customWidth="1"/>
    <col min="15364" max="15367" width="9.140625" style="80"/>
    <col min="15368" max="15368" width="10.42578125" style="80" customWidth="1"/>
    <col min="15369" max="15616" width="9.140625" style="80"/>
    <col min="15617" max="15617" width="49.85546875" style="80" customWidth="1"/>
    <col min="15618" max="15618" width="14.85546875" style="80" customWidth="1"/>
    <col min="15619" max="15619" width="16" style="80" customWidth="1"/>
    <col min="15620" max="15623" width="9.140625" style="80"/>
    <col min="15624" max="15624" width="10.42578125" style="80" customWidth="1"/>
    <col min="15625" max="15872" width="9.140625" style="80"/>
    <col min="15873" max="15873" width="49.85546875" style="80" customWidth="1"/>
    <col min="15874" max="15874" width="14.85546875" style="80" customWidth="1"/>
    <col min="15875" max="15875" width="16" style="80" customWidth="1"/>
    <col min="15876" max="15879" width="9.140625" style="80"/>
    <col min="15880" max="15880" width="10.42578125" style="80" customWidth="1"/>
    <col min="15881" max="16128" width="9.140625" style="80"/>
    <col min="16129" max="16129" width="49.85546875" style="80" customWidth="1"/>
    <col min="16130" max="16130" width="14.85546875" style="80" customWidth="1"/>
    <col min="16131" max="16131" width="16" style="80" customWidth="1"/>
    <col min="16132" max="16135" width="9.140625" style="80"/>
    <col min="16136" max="16136" width="10.42578125" style="80" customWidth="1"/>
    <col min="16137" max="16384" width="9.140625" style="80"/>
  </cols>
  <sheetData>
    <row r="2" spans="2:5" s="2" customFormat="1" x14ac:dyDescent="0.35">
      <c r="B2" s="147" t="s">
        <v>63</v>
      </c>
      <c r="C2" s="147"/>
      <c r="D2" s="147"/>
      <c r="E2" s="147"/>
    </row>
    <row r="3" spans="2:5" s="2" customFormat="1" x14ac:dyDescent="0.35">
      <c r="B3" s="73"/>
      <c r="C3" s="73"/>
      <c r="D3" s="73"/>
      <c r="E3" s="73"/>
    </row>
    <row r="4" spans="2:5" s="111" customFormat="1" ht="23.25" x14ac:dyDescent="0.35">
      <c r="B4" s="148" t="s">
        <v>44</v>
      </c>
      <c r="C4" s="148"/>
      <c r="D4" s="148"/>
      <c r="E4" s="148"/>
    </row>
    <row r="5" spans="2:5" s="111" customFormat="1" ht="23.25" x14ac:dyDescent="0.35">
      <c r="B5" s="148" t="s">
        <v>85</v>
      </c>
      <c r="C5" s="148"/>
      <c r="D5" s="148"/>
      <c r="E5" s="148"/>
    </row>
    <row r="6" spans="2:5" s="111" customFormat="1" ht="23.25" x14ac:dyDescent="0.35">
      <c r="B6" s="148" t="s">
        <v>86</v>
      </c>
      <c r="C6" s="148"/>
      <c r="D6" s="148"/>
      <c r="E6" s="148"/>
    </row>
    <row r="7" spans="2:5" s="2" customFormat="1" x14ac:dyDescent="0.35">
      <c r="B7" s="5"/>
      <c r="C7" s="5"/>
      <c r="D7" s="5"/>
      <c r="E7" s="5"/>
    </row>
    <row r="8" spans="2:5" s="2" customFormat="1" x14ac:dyDescent="0.35">
      <c r="B8" s="135" t="s">
        <v>118</v>
      </c>
      <c r="C8" s="6"/>
      <c r="D8" s="6"/>
    </row>
    <row r="9" spans="2:5" s="2" customFormat="1" x14ac:dyDescent="0.35">
      <c r="B9" s="2" t="s">
        <v>115</v>
      </c>
      <c r="C9" s="6"/>
      <c r="D9" s="6"/>
    </row>
    <row r="10" spans="2:5" s="2" customFormat="1" x14ac:dyDescent="0.35">
      <c r="B10" s="2" t="s">
        <v>126</v>
      </c>
      <c r="C10" s="6"/>
      <c r="D10" s="6"/>
    </row>
    <row r="11" spans="2:5" s="2" customFormat="1" x14ac:dyDescent="0.35">
      <c r="B11" s="2" t="s">
        <v>127</v>
      </c>
      <c r="C11" s="6"/>
      <c r="D11" s="6"/>
    </row>
    <row r="12" spans="2:5" s="2" customFormat="1" x14ac:dyDescent="0.35">
      <c r="C12" s="6"/>
      <c r="D12" s="6"/>
    </row>
    <row r="13" spans="2:5" s="2" customFormat="1" x14ac:dyDescent="0.35">
      <c r="B13" s="4" t="s">
        <v>72</v>
      </c>
      <c r="C13" s="6"/>
      <c r="D13" s="6"/>
    </row>
    <row r="14" spans="2:5" s="2" customFormat="1" x14ac:dyDescent="0.35">
      <c r="B14" s="2" t="s">
        <v>71</v>
      </c>
      <c r="C14" s="6"/>
      <c r="D14" s="6"/>
    </row>
    <row r="15" spans="2:5" s="2" customFormat="1" x14ac:dyDescent="0.35">
      <c r="C15" s="6"/>
      <c r="D15" s="6"/>
    </row>
    <row r="16" spans="2:5" s="7" customFormat="1" x14ac:dyDescent="0.2">
      <c r="B16" s="146" t="s">
        <v>1</v>
      </c>
      <c r="C16" s="146" t="s">
        <v>25</v>
      </c>
      <c r="D16" s="146"/>
    </row>
    <row r="17" spans="2:6" s="2" customFormat="1" x14ac:dyDescent="0.35">
      <c r="B17" s="146"/>
      <c r="C17" s="81" t="s">
        <v>84</v>
      </c>
      <c r="D17" s="81" t="s">
        <v>26</v>
      </c>
    </row>
    <row r="18" spans="2:6" s="2" customFormat="1" x14ac:dyDescent="0.35">
      <c r="B18" s="106" t="s">
        <v>14</v>
      </c>
      <c r="C18" s="8">
        <f>Sheet1!D43</f>
        <v>11</v>
      </c>
      <c r="D18" s="51">
        <f>C18*100/$C$27</f>
        <v>37.931034482758619</v>
      </c>
    </row>
    <row r="19" spans="2:6" s="2" customFormat="1" x14ac:dyDescent="0.35">
      <c r="B19" s="106" t="s">
        <v>15</v>
      </c>
      <c r="C19" s="8">
        <f>Sheet1!D37</f>
        <v>4</v>
      </c>
      <c r="D19" s="51">
        <f t="shared" ref="D19:D27" si="0">C19*100/$C$27</f>
        <v>13.793103448275861</v>
      </c>
    </row>
    <row r="20" spans="2:6" s="2" customFormat="1" x14ac:dyDescent="0.35">
      <c r="B20" s="106" t="s">
        <v>22</v>
      </c>
      <c r="C20" s="8">
        <f>Sheet1!D36</f>
        <v>1</v>
      </c>
      <c r="D20" s="51">
        <f t="shared" si="0"/>
        <v>3.4482758620689653</v>
      </c>
    </row>
    <row r="21" spans="2:6" s="2" customFormat="1" x14ac:dyDescent="0.35">
      <c r="B21" s="106" t="str">
        <f>Sheet1!$C$36</f>
        <v>วิทยาลัยพลังงานทดแทน</v>
      </c>
      <c r="C21" s="8">
        <f>Sheet1!D36</f>
        <v>1</v>
      </c>
      <c r="D21" s="51">
        <f t="shared" si="0"/>
        <v>3.4482758620689653</v>
      </c>
    </row>
    <row r="22" spans="2:6" s="2" customFormat="1" x14ac:dyDescent="0.35">
      <c r="B22" s="106" t="str">
        <f>Sheet1!C40</f>
        <v>มนุษยศาสตร์</v>
      </c>
      <c r="C22" s="8">
        <f>Sheet1!D40</f>
        <v>1</v>
      </c>
      <c r="D22" s="51">
        <f t="shared" si="0"/>
        <v>3.4482758620689653</v>
      </c>
    </row>
    <row r="23" spans="2:6" s="2" customFormat="1" x14ac:dyDescent="0.35">
      <c r="B23" s="106" t="str">
        <f>Sheet1!C41</f>
        <v>เกษตรศาสตร์ ทรัพยากรธรรมชาติ และสิ่งแวดล้อม</v>
      </c>
      <c r="C23" s="8">
        <f>Sheet1!D41</f>
        <v>1</v>
      </c>
      <c r="D23" s="51">
        <f t="shared" si="0"/>
        <v>3.4482758620689653</v>
      </c>
    </row>
    <row r="24" spans="2:6" s="2" customFormat="1" x14ac:dyDescent="0.35">
      <c r="B24" s="106" t="str">
        <f>Sheet1!$C$44</f>
        <v>สถาปัตยกรรมศาสตร์</v>
      </c>
      <c r="C24" s="8">
        <f>Sheet1!D44</f>
        <v>1</v>
      </c>
      <c r="D24" s="51">
        <f t="shared" si="0"/>
        <v>3.4482758620689653</v>
      </c>
    </row>
    <row r="25" spans="2:6" s="2" customFormat="1" x14ac:dyDescent="0.35">
      <c r="B25" s="106" t="str">
        <f>Sheet1!$C$39</f>
        <v>วิทยาศาสตร์การแพทย์</v>
      </c>
      <c r="C25" s="8">
        <f>Sheet1!D41</f>
        <v>1</v>
      </c>
      <c r="D25" s="51">
        <f t="shared" si="0"/>
        <v>3.4482758620689653</v>
      </c>
    </row>
    <row r="26" spans="2:6" s="2" customFormat="1" x14ac:dyDescent="0.35">
      <c r="B26" s="106" t="s">
        <v>59</v>
      </c>
      <c r="C26" s="8">
        <f>Sheet1!D42</f>
        <v>8</v>
      </c>
      <c r="D26" s="51">
        <f t="shared" si="0"/>
        <v>27.586206896551722</v>
      </c>
    </row>
    <row r="27" spans="2:6" s="2" customFormat="1" x14ac:dyDescent="0.35">
      <c r="B27" s="100" t="s">
        <v>27</v>
      </c>
      <c r="C27" s="9">
        <f>SUM(C18:C26)</f>
        <v>29</v>
      </c>
      <c r="D27" s="103">
        <f t="shared" si="0"/>
        <v>100</v>
      </c>
    </row>
    <row r="28" spans="2:6" s="2" customFormat="1" x14ac:dyDescent="0.35">
      <c r="C28" s="6"/>
      <c r="D28" s="6"/>
    </row>
    <row r="29" spans="2:6" s="2" customFormat="1" x14ac:dyDescent="0.35">
      <c r="B29" s="79" t="s">
        <v>116</v>
      </c>
      <c r="C29" s="26"/>
      <c r="D29" s="26"/>
      <c r="E29" s="26"/>
      <c r="F29" s="26"/>
    </row>
    <row r="30" spans="2:6" s="2" customFormat="1" x14ac:dyDescent="0.35">
      <c r="B30" s="26" t="s">
        <v>128</v>
      </c>
      <c r="C30" s="26"/>
      <c r="D30" s="26"/>
      <c r="E30" s="26"/>
      <c r="F30" s="26"/>
    </row>
    <row r="31" spans="2:6" s="2" customFormat="1" x14ac:dyDescent="0.35">
      <c r="B31" s="26" t="s">
        <v>129</v>
      </c>
      <c r="C31" s="26"/>
      <c r="D31" s="26"/>
      <c r="E31" s="26"/>
      <c r="F31" s="26"/>
    </row>
    <row r="32" spans="2:6" s="2" customFormat="1" x14ac:dyDescent="0.35"/>
  </sheetData>
  <mergeCells count="6">
    <mergeCell ref="B16:B17"/>
    <mergeCell ref="C16:D16"/>
    <mergeCell ref="B2:E2"/>
    <mergeCell ref="B4:E4"/>
    <mergeCell ref="B5:E5"/>
    <mergeCell ref="B6:E6"/>
  </mergeCells>
  <pageMargins left="0.70866141732283472" right="0.70866141732283472" top="0.55118110236220474" bottom="0.74803149606299213" header="0.31496062992125984" footer="0.31496062992125984"/>
  <pageSetup paperSize="9" scale="9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"/>
  <sheetViews>
    <sheetView topLeftCell="A13" zoomScale="130" zoomScaleNormal="130" workbookViewId="0">
      <selection activeCell="E17" sqref="E17"/>
    </sheetView>
  </sheetViews>
  <sheetFormatPr defaultRowHeight="12.75" x14ac:dyDescent="0.2"/>
  <cols>
    <col min="1" max="1" width="2.28515625" customWidth="1"/>
    <col min="5" max="5" width="19.85546875" customWidth="1"/>
    <col min="6" max="6" width="18.5703125" customWidth="1"/>
    <col min="7" max="7" width="18.140625" customWidth="1"/>
    <col min="8" max="8" width="10.5703125" customWidth="1"/>
  </cols>
  <sheetData>
    <row r="2" spans="2:12" s="10" customFormat="1" ht="21" x14ac:dyDescent="0.35">
      <c r="B2" s="150" t="s">
        <v>68</v>
      </c>
      <c r="C2" s="150"/>
      <c r="D2" s="150"/>
      <c r="E2" s="150"/>
      <c r="F2" s="150"/>
      <c r="G2" s="150"/>
      <c r="H2" s="150"/>
      <c r="I2" s="2"/>
      <c r="J2" s="2"/>
      <c r="K2" s="2"/>
      <c r="L2" s="2"/>
    </row>
    <row r="3" spans="2:12" s="10" customFormat="1" ht="21" x14ac:dyDescent="0.35">
      <c r="B3" s="2"/>
      <c r="C3" s="2"/>
      <c r="D3" s="18"/>
      <c r="E3" s="18"/>
      <c r="F3" s="19"/>
      <c r="G3" s="6"/>
      <c r="H3" s="6"/>
      <c r="I3" s="2"/>
      <c r="J3" s="2"/>
      <c r="K3" s="2"/>
      <c r="L3" s="2"/>
    </row>
    <row r="4" spans="2:12" s="2" customFormat="1" ht="21" x14ac:dyDescent="0.35">
      <c r="B4" s="20" t="s">
        <v>60</v>
      </c>
      <c r="F4" s="6"/>
      <c r="G4" s="6"/>
      <c r="H4" s="6"/>
    </row>
    <row r="5" spans="2:12" s="2" customFormat="1" ht="21" x14ac:dyDescent="0.35">
      <c r="B5" s="2" t="s">
        <v>61</v>
      </c>
      <c r="F5" s="6"/>
      <c r="G5" s="6"/>
      <c r="H5" s="6"/>
    </row>
    <row r="6" spans="2:12" s="10" customFormat="1" ht="15" customHeight="1" x14ac:dyDescent="0.35">
      <c r="B6" s="2"/>
      <c r="C6" s="2"/>
      <c r="D6" s="2"/>
      <c r="E6" s="2"/>
      <c r="F6" s="6"/>
      <c r="G6" s="6"/>
      <c r="H6" s="6"/>
      <c r="I6" s="2"/>
      <c r="J6" s="2"/>
      <c r="K6" s="2"/>
      <c r="L6" s="2"/>
    </row>
    <row r="7" spans="2:12" s="10" customFormat="1" ht="21" x14ac:dyDescent="0.35">
      <c r="B7" s="2"/>
      <c r="C7" s="149" t="s">
        <v>54</v>
      </c>
      <c r="D7" s="149"/>
      <c r="E7" s="149"/>
      <c r="F7" s="107" t="s">
        <v>29</v>
      </c>
      <c r="G7" s="107" t="s">
        <v>30</v>
      </c>
      <c r="H7" s="6"/>
      <c r="I7" s="2"/>
      <c r="J7" s="2"/>
      <c r="K7" s="2"/>
      <c r="L7" s="2"/>
    </row>
    <row r="8" spans="2:12" s="10" customFormat="1" ht="21" x14ac:dyDescent="0.35">
      <c r="B8" s="2"/>
      <c r="C8" s="151" t="s">
        <v>28</v>
      </c>
      <c r="D8" s="152"/>
      <c r="E8" s="153"/>
      <c r="F8" s="108">
        <f>Sheet1!G31</f>
        <v>12</v>
      </c>
      <c r="G8" s="109">
        <f>F8*100/F$14</f>
        <v>35.294117647058826</v>
      </c>
      <c r="H8" s="6"/>
      <c r="I8" s="2"/>
      <c r="J8" s="2"/>
      <c r="K8" s="2"/>
      <c r="L8" s="2"/>
    </row>
    <row r="9" spans="2:12" s="10" customFormat="1" ht="21" x14ac:dyDescent="0.35">
      <c r="B9" s="2"/>
      <c r="C9" s="154" t="s">
        <v>58</v>
      </c>
      <c r="D9" s="154"/>
      <c r="E9" s="154"/>
      <c r="F9" s="108">
        <f>Sheet1!E31</f>
        <v>7</v>
      </c>
      <c r="G9" s="109">
        <f t="shared" ref="G9:G14" si="0">F9*100/F$14</f>
        <v>20.588235294117649</v>
      </c>
      <c r="H9" s="6"/>
      <c r="I9" s="2"/>
      <c r="J9" s="2"/>
      <c r="K9" s="2"/>
      <c r="L9" s="2"/>
    </row>
    <row r="10" spans="2:12" s="10" customFormat="1" ht="21" x14ac:dyDescent="0.35">
      <c r="B10" s="2"/>
      <c r="C10" s="154" t="s">
        <v>91</v>
      </c>
      <c r="D10" s="154"/>
      <c r="E10" s="154"/>
      <c r="F10" s="108">
        <f>Sheet1!J31</f>
        <v>7</v>
      </c>
      <c r="G10" s="109">
        <f t="shared" si="0"/>
        <v>20.588235294117649</v>
      </c>
      <c r="H10" s="6"/>
      <c r="I10" s="2"/>
      <c r="J10" s="2"/>
      <c r="K10" s="2"/>
      <c r="L10" s="2"/>
    </row>
    <row r="11" spans="2:12" s="10" customFormat="1" ht="21" x14ac:dyDescent="0.35">
      <c r="B11" s="2"/>
      <c r="C11" s="154" t="s">
        <v>56</v>
      </c>
      <c r="D11" s="154"/>
      <c r="E11" s="154"/>
      <c r="F11" s="108">
        <f>Sheet1!H31</f>
        <v>3</v>
      </c>
      <c r="G11" s="109">
        <f t="shared" si="0"/>
        <v>8.8235294117647065</v>
      </c>
      <c r="H11" s="6"/>
      <c r="I11" s="2"/>
      <c r="J11" s="2"/>
      <c r="K11" s="2"/>
      <c r="L11" s="2"/>
    </row>
    <row r="12" spans="2:12" s="10" customFormat="1" ht="21" x14ac:dyDescent="0.35">
      <c r="B12" s="2"/>
      <c r="C12" s="154" t="s">
        <v>57</v>
      </c>
      <c r="D12" s="154"/>
      <c r="E12" s="154"/>
      <c r="F12" s="108">
        <f>Sheet1!I31</f>
        <v>3</v>
      </c>
      <c r="G12" s="109">
        <f t="shared" si="0"/>
        <v>8.8235294117647065</v>
      </c>
      <c r="H12" s="6"/>
      <c r="I12" s="2"/>
      <c r="J12" s="2"/>
      <c r="K12" s="2"/>
      <c r="L12" s="2"/>
    </row>
    <row r="13" spans="2:12" s="10" customFormat="1" ht="21" x14ac:dyDescent="0.35">
      <c r="B13" s="2"/>
      <c r="C13" s="154" t="s">
        <v>55</v>
      </c>
      <c r="D13" s="154"/>
      <c r="E13" s="154"/>
      <c r="F13" s="108">
        <f>Sheet1!F31</f>
        <v>2</v>
      </c>
      <c r="G13" s="109">
        <f t="shared" si="0"/>
        <v>5.882352941176471</v>
      </c>
      <c r="H13" s="6"/>
      <c r="I13" s="2"/>
      <c r="J13" s="2"/>
      <c r="K13" s="2"/>
      <c r="L13" s="2"/>
    </row>
    <row r="14" spans="2:12" s="10" customFormat="1" ht="21" x14ac:dyDescent="0.35">
      <c r="B14" s="2"/>
      <c r="C14" s="149" t="s">
        <v>27</v>
      </c>
      <c r="D14" s="149"/>
      <c r="E14" s="149"/>
      <c r="F14" s="110">
        <f>SUM(F8:F13)</f>
        <v>34</v>
      </c>
      <c r="G14" s="110">
        <f t="shared" si="0"/>
        <v>100</v>
      </c>
      <c r="H14" s="6"/>
      <c r="I14" s="2"/>
      <c r="J14" s="2"/>
      <c r="K14" s="2"/>
      <c r="L14" s="2"/>
    </row>
    <row r="15" spans="2:12" s="10" customFormat="1" ht="21" x14ac:dyDescent="0.35">
      <c r="B15" s="2"/>
      <c r="C15" s="2"/>
      <c r="D15" s="2"/>
      <c r="E15" s="2"/>
      <c r="F15" s="6"/>
      <c r="G15" s="6"/>
      <c r="H15" s="6"/>
      <c r="I15" s="2"/>
      <c r="J15" s="2"/>
      <c r="K15" s="2"/>
      <c r="L15" s="2"/>
    </row>
    <row r="16" spans="2:12" s="10" customFormat="1" ht="21" x14ac:dyDescent="0.35">
      <c r="B16" s="21"/>
      <c r="C16" s="2" t="s">
        <v>62</v>
      </c>
      <c r="D16" s="2"/>
      <c r="E16" s="2"/>
      <c r="F16" s="6"/>
      <c r="G16" s="6"/>
      <c r="H16" s="6"/>
      <c r="I16" s="2"/>
      <c r="J16" s="2"/>
      <c r="K16" s="2"/>
      <c r="L16" s="2"/>
    </row>
    <row r="17" spans="2:12" s="10" customFormat="1" ht="21" x14ac:dyDescent="0.35">
      <c r="B17" s="2" t="s">
        <v>95</v>
      </c>
      <c r="C17" s="2"/>
      <c r="D17" s="2"/>
      <c r="E17" s="2"/>
      <c r="F17" s="6"/>
      <c r="G17" s="6"/>
      <c r="H17" s="6"/>
      <c r="I17" s="2"/>
      <c r="J17" s="2"/>
      <c r="K17" s="2"/>
      <c r="L17" s="2"/>
    </row>
    <row r="18" spans="2:12" ht="21" x14ac:dyDescent="0.35">
      <c r="B18" s="24" t="s">
        <v>96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</row>
  </sheetData>
  <mergeCells count="9">
    <mergeCell ref="C14:E14"/>
    <mergeCell ref="B2:H2"/>
    <mergeCell ref="C7:E7"/>
    <mergeCell ref="C8:E8"/>
    <mergeCell ref="C9:E9"/>
    <mergeCell ref="C11:E11"/>
    <mergeCell ref="C12:E12"/>
    <mergeCell ref="C10:E10"/>
    <mergeCell ref="C13:E13"/>
  </mergeCells>
  <pageMargins left="0.70866141732283472" right="0" top="0.55118110236220474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1"/>
  <sheetViews>
    <sheetView view="pageBreakPreview" topLeftCell="A26" zoomScale="120" zoomScaleNormal="100" zoomScaleSheetLayoutView="120" workbookViewId="0">
      <selection activeCell="B34" sqref="B34"/>
    </sheetView>
  </sheetViews>
  <sheetFormatPr defaultRowHeight="19.5" x14ac:dyDescent="0.3"/>
  <cols>
    <col min="1" max="1" width="6.42578125" style="10" customWidth="1"/>
    <col min="2" max="2" width="4.7109375" style="10" customWidth="1"/>
    <col min="3" max="3" width="60.42578125" style="10" customWidth="1"/>
    <col min="4" max="4" width="7.5703125" style="10" customWidth="1"/>
    <col min="5" max="5" width="8" style="10" customWidth="1"/>
    <col min="6" max="6" width="13.140625" style="10" customWidth="1"/>
    <col min="7" max="7" width="12" style="10" customWidth="1"/>
    <col min="8" max="8" width="15.5703125" style="10" customWidth="1"/>
    <col min="9" max="257" width="9.140625" style="10"/>
    <col min="258" max="258" width="3.140625" style="10" customWidth="1"/>
    <col min="259" max="259" width="53.85546875" style="10" customWidth="1"/>
    <col min="260" max="262" width="9.85546875" style="10" customWidth="1"/>
    <col min="263" max="513" width="9.140625" style="10"/>
    <col min="514" max="514" width="3.140625" style="10" customWidth="1"/>
    <col min="515" max="515" width="53.85546875" style="10" customWidth="1"/>
    <col min="516" max="518" width="9.85546875" style="10" customWidth="1"/>
    <col min="519" max="769" width="9.140625" style="10"/>
    <col min="770" max="770" width="3.140625" style="10" customWidth="1"/>
    <col min="771" max="771" width="53.85546875" style="10" customWidth="1"/>
    <col min="772" max="774" width="9.85546875" style="10" customWidth="1"/>
    <col min="775" max="1025" width="9.140625" style="10"/>
    <col min="1026" max="1026" width="3.140625" style="10" customWidth="1"/>
    <col min="1027" max="1027" width="53.85546875" style="10" customWidth="1"/>
    <col min="1028" max="1030" width="9.85546875" style="10" customWidth="1"/>
    <col min="1031" max="1281" width="9.140625" style="10"/>
    <col min="1282" max="1282" width="3.140625" style="10" customWidth="1"/>
    <col min="1283" max="1283" width="53.85546875" style="10" customWidth="1"/>
    <col min="1284" max="1286" width="9.85546875" style="10" customWidth="1"/>
    <col min="1287" max="1537" width="9.140625" style="10"/>
    <col min="1538" max="1538" width="3.140625" style="10" customWidth="1"/>
    <col min="1539" max="1539" width="53.85546875" style="10" customWidth="1"/>
    <col min="1540" max="1542" width="9.85546875" style="10" customWidth="1"/>
    <col min="1543" max="1793" width="9.140625" style="10"/>
    <col min="1794" max="1794" width="3.140625" style="10" customWidth="1"/>
    <col min="1795" max="1795" width="53.85546875" style="10" customWidth="1"/>
    <col min="1796" max="1798" width="9.85546875" style="10" customWidth="1"/>
    <col min="1799" max="2049" width="9.140625" style="10"/>
    <col min="2050" max="2050" width="3.140625" style="10" customWidth="1"/>
    <col min="2051" max="2051" width="53.85546875" style="10" customWidth="1"/>
    <col min="2052" max="2054" width="9.85546875" style="10" customWidth="1"/>
    <col min="2055" max="2305" width="9.140625" style="10"/>
    <col min="2306" max="2306" width="3.140625" style="10" customWidth="1"/>
    <col min="2307" max="2307" width="53.85546875" style="10" customWidth="1"/>
    <col min="2308" max="2310" width="9.85546875" style="10" customWidth="1"/>
    <col min="2311" max="2561" width="9.140625" style="10"/>
    <col min="2562" max="2562" width="3.140625" style="10" customWidth="1"/>
    <col min="2563" max="2563" width="53.85546875" style="10" customWidth="1"/>
    <col min="2564" max="2566" width="9.85546875" style="10" customWidth="1"/>
    <col min="2567" max="2817" width="9.140625" style="10"/>
    <col min="2818" max="2818" width="3.140625" style="10" customWidth="1"/>
    <col min="2819" max="2819" width="53.85546875" style="10" customWidth="1"/>
    <col min="2820" max="2822" width="9.85546875" style="10" customWidth="1"/>
    <col min="2823" max="3073" width="9.140625" style="10"/>
    <col min="3074" max="3074" width="3.140625" style="10" customWidth="1"/>
    <col min="3075" max="3075" width="53.85546875" style="10" customWidth="1"/>
    <col min="3076" max="3078" width="9.85546875" style="10" customWidth="1"/>
    <col min="3079" max="3329" width="9.140625" style="10"/>
    <col min="3330" max="3330" width="3.140625" style="10" customWidth="1"/>
    <col min="3331" max="3331" width="53.85546875" style="10" customWidth="1"/>
    <col min="3332" max="3334" width="9.85546875" style="10" customWidth="1"/>
    <col min="3335" max="3585" width="9.140625" style="10"/>
    <col min="3586" max="3586" width="3.140625" style="10" customWidth="1"/>
    <col min="3587" max="3587" width="53.85546875" style="10" customWidth="1"/>
    <col min="3588" max="3590" width="9.85546875" style="10" customWidth="1"/>
    <col min="3591" max="3841" width="9.140625" style="10"/>
    <col min="3842" max="3842" width="3.140625" style="10" customWidth="1"/>
    <col min="3843" max="3843" width="53.85546875" style="10" customWidth="1"/>
    <col min="3844" max="3846" width="9.85546875" style="10" customWidth="1"/>
    <col min="3847" max="4097" width="9.140625" style="10"/>
    <col min="4098" max="4098" width="3.140625" style="10" customWidth="1"/>
    <col min="4099" max="4099" width="53.85546875" style="10" customWidth="1"/>
    <col min="4100" max="4102" width="9.85546875" style="10" customWidth="1"/>
    <col min="4103" max="4353" width="9.140625" style="10"/>
    <col min="4354" max="4354" width="3.140625" style="10" customWidth="1"/>
    <col min="4355" max="4355" width="53.85546875" style="10" customWidth="1"/>
    <col min="4356" max="4358" width="9.85546875" style="10" customWidth="1"/>
    <col min="4359" max="4609" width="9.140625" style="10"/>
    <col min="4610" max="4610" width="3.140625" style="10" customWidth="1"/>
    <col min="4611" max="4611" width="53.85546875" style="10" customWidth="1"/>
    <col min="4612" max="4614" width="9.85546875" style="10" customWidth="1"/>
    <col min="4615" max="4865" width="9.140625" style="10"/>
    <col min="4866" max="4866" width="3.140625" style="10" customWidth="1"/>
    <col min="4867" max="4867" width="53.85546875" style="10" customWidth="1"/>
    <col min="4868" max="4870" width="9.85546875" style="10" customWidth="1"/>
    <col min="4871" max="5121" width="9.140625" style="10"/>
    <col min="5122" max="5122" width="3.140625" style="10" customWidth="1"/>
    <col min="5123" max="5123" width="53.85546875" style="10" customWidth="1"/>
    <col min="5124" max="5126" width="9.85546875" style="10" customWidth="1"/>
    <col min="5127" max="5377" width="9.140625" style="10"/>
    <col min="5378" max="5378" width="3.140625" style="10" customWidth="1"/>
    <col min="5379" max="5379" width="53.85546875" style="10" customWidth="1"/>
    <col min="5380" max="5382" width="9.85546875" style="10" customWidth="1"/>
    <col min="5383" max="5633" width="9.140625" style="10"/>
    <col min="5634" max="5634" width="3.140625" style="10" customWidth="1"/>
    <col min="5635" max="5635" width="53.85546875" style="10" customWidth="1"/>
    <col min="5636" max="5638" width="9.85546875" style="10" customWidth="1"/>
    <col min="5639" max="5889" width="9.140625" style="10"/>
    <col min="5890" max="5890" width="3.140625" style="10" customWidth="1"/>
    <col min="5891" max="5891" width="53.85546875" style="10" customWidth="1"/>
    <col min="5892" max="5894" width="9.85546875" style="10" customWidth="1"/>
    <col min="5895" max="6145" width="9.140625" style="10"/>
    <col min="6146" max="6146" width="3.140625" style="10" customWidth="1"/>
    <col min="6147" max="6147" width="53.85546875" style="10" customWidth="1"/>
    <col min="6148" max="6150" width="9.85546875" style="10" customWidth="1"/>
    <col min="6151" max="6401" width="9.140625" style="10"/>
    <col min="6402" max="6402" width="3.140625" style="10" customWidth="1"/>
    <col min="6403" max="6403" width="53.85546875" style="10" customWidth="1"/>
    <col min="6404" max="6406" width="9.85546875" style="10" customWidth="1"/>
    <col min="6407" max="6657" width="9.140625" style="10"/>
    <col min="6658" max="6658" width="3.140625" style="10" customWidth="1"/>
    <col min="6659" max="6659" width="53.85546875" style="10" customWidth="1"/>
    <col min="6660" max="6662" width="9.85546875" style="10" customWidth="1"/>
    <col min="6663" max="6913" width="9.140625" style="10"/>
    <col min="6914" max="6914" width="3.140625" style="10" customWidth="1"/>
    <col min="6915" max="6915" width="53.85546875" style="10" customWidth="1"/>
    <col min="6916" max="6918" width="9.85546875" style="10" customWidth="1"/>
    <col min="6919" max="7169" width="9.140625" style="10"/>
    <col min="7170" max="7170" width="3.140625" style="10" customWidth="1"/>
    <col min="7171" max="7171" width="53.85546875" style="10" customWidth="1"/>
    <col min="7172" max="7174" width="9.85546875" style="10" customWidth="1"/>
    <col min="7175" max="7425" width="9.140625" style="10"/>
    <col min="7426" max="7426" width="3.140625" style="10" customWidth="1"/>
    <col min="7427" max="7427" width="53.85546875" style="10" customWidth="1"/>
    <col min="7428" max="7430" width="9.85546875" style="10" customWidth="1"/>
    <col min="7431" max="7681" width="9.140625" style="10"/>
    <col min="7682" max="7682" width="3.140625" style="10" customWidth="1"/>
    <col min="7683" max="7683" width="53.85546875" style="10" customWidth="1"/>
    <col min="7684" max="7686" width="9.85546875" style="10" customWidth="1"/>
    <col min="7687" max="7937" width="9.140625" style="10"/>
    <col min="7938" max="7938" width="3.140625" style="10" customWidth="1"/>
    <col min="7939" max="7939" width="53.85546875" style="10" customWidth="1"/>
    <col min="7940" max="7942" width="9.85546875" style="10" customWidth="1"/>
    <col min="7943" max="8193" width="9.140625" style="10"/>
    <col min="8194" max="8194" width="3.140625" style="10" customWidth="1"/>
    <col min="8195" max="8195" width="53.85546875" style="10" customWidth="1"/>
    <col min="8196" max="8198" width="9.85546875" style="10" customWidth="1"/>
    <col min="8199" max="8449" width="9.140625" style="10"/>
    <col min="8450" max="8450" width="3.140625" style="10" customWidth="1"/>
    <col min="8451" max="8451" width="53.85546875" style="10" customWidth="1"/>
    <col min="8452" max="8454" width="9.85546875" style="10" customWidth="1"/>
    <col min="8455" max="8705" width="9.140625" style="10"/>
    <col min="8706" max="8706" width="3.140625" style="10" customWidth="1"/>
    <col min="8707" max="8707" width="53.85546875" style="10" customWidth="1"/>
    <col min="8708" max="8710" width="9.85546875" style="10" customWidth="1"/>
    <col min="8711" max="8961" width="9.140625" style="10"/>
    <col min="8962" max="8962" width="3.140625" style="10" customWidth="1"/>
    <col min="8963" max="8963" width="53.85546875" style="10" customWidth="1"/>
    <col min="8964" max="8966" width="9.85546875" style="10" customWidth="1"/>
    <col min="8967" max="9217" width="9.140625" style="10"/>
    <col min="9218" max="9218" width="3.140625" style="10" customWidth="1"/>
    <col min="9219" max="9219" width="53.85546875" style="10" customWidth="1"/>
    <col min="9220" max="9222" width="9.85546875" style="10" customWidth="1"/>
    <col min="9223" max="9473" width="9.140625" style="10"/>
    <col min="9474" max="9474" width="3.140625" style="10" customWidth="1"/>
    <col min="9475" max="9475" width="53.85546875" style="10" customWidth="1"/>
    <col min="9476" max="9478" width="9.85546875" style="10" customWidth="1"/>
    <col min="9479" max="9729" width="9.140625" style="10"/>
    <col min="9730" max="9730" width="3.140625" style="10" customWidth="1"/>
    <col min="9731" max="9731" width="53.85546875" style="10" customWidth="1"/>
    <col min="9732" max="9734" width="9.85546875" style="10" customWidth="1"/>
    <col min="9735" max="9985" width="9.140625" style="10"/>
    <col min="9986" max="9986" width="3.140625" style="10" customWidth="1"/>
    <col min="9987" max="9987" width="53.85546875" style="10" customWidth="1"/>
    <col min="9988" max="9990" width="9.85546875" style="10" customWidth="1"/>
    <col min="9991" max="10241" width="9.140625" style="10"/>
    <col min="10242" max="10242" width="3.140625" style="10" customWidth="1"/>
    <col min="10243" max="10243" width="53.85546875" style="10" customWidth="1"/>
    <col min="10244" max="10246" width="9.85546875" style="10" customWidth="1"/>
    <col min="10247" max="10497" width="9.140625" style="10"/>
    <col min="10498" max="10498" width="3.140625" style="10" customWidth="1"/>
    <col min="10499" max="10499" width="53.85546875" style="10" customWidth="1"/>
    <col min="10500" max="10502" width="9.85546875" style="10" customWidth="1"/>
    <col min="10503" max="10753" width="9.140625" style="10"/>
    <col min="10754" max="10754" width="3.140625" style="10" customWidth="1"/>
    <col min="10755" max="10755" width="53.85546875" style="10" customWidth="1"/>
    <col min="10756" max="10758" width="9.85546875" style="10" customWidth="1"/>
    <col min="10759" max="11009" width="9.140625" style="10"/>
    <col min="11010" max="11010" width="3.140625" style="10" customWidth="1"/>
    <col min="11011" max="11011" width="53.85546875" style="10" customWidth="1"/>
    <col min="11012" max="11014" width="9.85546875" style="10" customWidth="1"/>
    <col min="11015" max="11265" width="9.140625" style="10"/>
    <col min="11266" max="11266" width="3.140625" style="10" customWidth="1"/>
    <col min="11267" max="11267" width="53.85546875" style="10" customWidth="1"/>
    <col min="11268" max="11270" width="9.85546875" style="10" customWidth="1"/>
    <col min="11271" max="11521" width="9.140625" style="10"/>
    <col min="11522" max="11522" width="3.140625" style="10" customWidth="1"/>
    <col min="11523" max="11523" width="53.85546875" style="10" customWidth="1"/>
    <col min="11524" max="11526" width="9.85546875" style="10" customWidth="1"/>
    <col min="11527" max="11777" width="9.140625" style="10"/>
    <col min="11778" max="11778" width="3.140625" style="10" customWidth="1"/>
    <col min="11779" max="11779" width="53.85546875" style="10" customWidth="1"/>
    <col min="11780" max="11782" width="9.85546875" style="10" customWidth="1"/>
    <col min="11783" max="12033" width="9.140625" style="10"/>
    <col min="12034" max="12034" width="3.140625" style="10" customWidth="1"/>
    <col min="12035" max="12035" width="53.85546875" style="10" customWidth="1"/>
    <col min="12036" max="12038" width="9.85546875" style="10" customWidth="1"/>
    <col min="12039" max="12289" width="9.140625" style="10"/>
    <col min="12290" max="12290" width="3.140625" style="10" customWidth="1"/>
    <col min="12291" max="12291" width="53.85546875" style="10" customWidth="1"/>
    <col min="12292" max="12294" width="9.85546875" style="10" customWidth="1"/>
    <col min="12295" max="12545" width="9.140625" style="10"/>
    <col min="12546" max="12546" width="3.140625" style="10" customWidth="1"/>
    <col min="12547" max="12547" width="53.85546875" style="10" customWidth="1"/>
    <col min="12548" max="12550" width="9.85546875" style="10" customWidth="1"/>
    <col min="12551" max="12801" width="9.140625" style="10"/>
    <col min="12802" max="12802" width="3.140625" style="10" customWidth="1"/>
    <col min="12803" max="12803" width="53.85546875" style="10" customWidth="1"/>
    <col min="12804" max="12806" width="9.85546875" style="10" customWidth="1"/>
    <col min="12807" max="13057" width="9.140625" style="10"/>
    <col min="13058" max="13058" width="3.140625" style="10" customWidth="1"/>
    <col min="13059" max="13059" width="53.85546875" style="10" customWidth="1"/>
    <col min="13060" max="13062" width="9.85546875" style="10" customWidth="1"/>
    <col min="13063" max="13313" width="9.140625" style="10"/>
    <col min="13314" max="13314" width="3.140625" style="10" customWidth="1"/>
    <col min="13315" max="13315" width="53.85546875" style="10" customWidth="1"/>
    <col min="13316" max="13318" width="9.85546875" style="10" customWidth="1"/>
    <col min="13319" max="13569" width="9.140625" style="10"/>
    <col min="13570" max="13570" width="3.140625" style="10" customWidth="1"/>
    <col min="13571" max="13571" width="53.85546875" style="10" customWidth="1"/>
    <col min="13572" max="13574" width="9.85546875" style="10" customWidth="1"/>
    <col min="13575" max="13825" width="9.140625" style="10"/>
    <col min="13826" max="13826" width="3.140625" style="10" customWidth="1"/>
    <col min="13827" max="13827" width="53.85546875" style="10" customWidth="1"/>
    <col min="13828" max="13830" width="9.85546875" style="10" customWidth="1"/>
    <col min="13831" max="14081" width="9.140625" style="10"/>
    <col min="14082" max="14082" width="3.140625" style="10" customWidth="1"/>
    <col min="14083" max="14083" width="53.85546875" style="10" customWidth="1"/>
    <col min="14084" max="14086" width="9.85546875" style="10" customWidth="1"/>
    <col min="14087" max="14337" width="9.140625" style="10"/>
    <col min="14338" max="14338" width="3.140625" style="10" customWidth="1"/>
    <col min="14339" max="14339" width="53.85546875" style="10" customWidth="1"/>
    <col min="14340" max="14342" width="9.85546875" style="10" customWidth="1"/>
    <col min="14343" max="14593" width="9.140625" style="10"/>
    <col min="14594" max="14594" width="3.140625" style="10" customWidth="1"/>
    <col min="14595" max="14595" width="53.85546875" style="10" customWidth="1"/>
    <col min="14596" max="14598" width="9.85546875" style="10" customWidth="1"/>
    <col min="14599" max="14849" width="9.140625" style="10"/>
    <col min="14850" max="14850" width="3.140625" style="10" customWidth="1"/>
    <col min="14851" max="14851" width="53.85546875" style="10" customWidth="1"/>
    <col min="14852" max="14854" width="9.85546875" style="10" customWidth="1"/>
    <col min="14855" max="15105" width="9.140625" style="10"/>
    <col min="15106" max="15106" width="3.140625" style="10" customWidth="1"/>
    <col min="15107" max="15107" width="53.85546875" style="10" customWidth="1"/>
    <col min="15108" max="15110" width="9.85546875" style="10" customWidth="1"/>
    <col min="15111" max="15361" width="9.140625" style="10"/>
    <col min="15362" max="15362" width="3.140625" style="10" customWidth="1"/>
    <col min="15363" max="15363" width="53.85546875" style="10" customWidth="1"/>
    <col min="15364" max="15366" width="9.85546875" style="10" customWidth="1"/>
    <col min="15367" max="15617" width="9.140625" style="10"/>
    <col min="15618" max="15618" width="3.140625" style="10" customWidth="1"/>
    <col min="15619" max="15619" width="53.85546875" style="10" customWidth="1"/>
    <col min="15620" max="15622" width="9.85546875" style="10" customWidth="1"/>
    <col min="15623" max="15873" width="9.140625" style="10"/>
    <col min="15874" max="15874" width="3.140625" style="10" customWidth="1"/>
    <col min="15875" max="15875" width="53.85546875" style="10" customWidth="1"/>
    <col min="15876" max="15878" width="9.85546875" style="10" customWidth="1"/>
    <col min="15879" max="16129" width="9.140625" style="10"/>
    <col min="16130" max="16130" width="3.140625" style="10" customWidth="1"/>
    <col min="16131" max="16131" width="53.85546875" style="10" customWidth="1"/>
    <col min="16132" max="16134" width="9.85546875" style="10" customWidth="1"/>
    <col min="16135" max="16384" width="9.140625" style="10"/>
  </cols>
  <sheetData>
    <row r="2" spans="1:6" s="2" customFormat="1" ht="21" x14ac:dyDescent="0.35">
      <c r="B2" s="112" t="s">
        <v>64</v>
      </c>
      <c r="C2" s="150" t="s">
        <v>66</v>
      </c>
      <c r="D2" s="150"/>
      <c r="E2" s="150"/>
      <c r="F2" s="150"/>
    </row>
    <row r="3" spans="1:6" s="2" customFormat="1" ht="21" x14ac:dyDescent="0.35"/>
    <row r="4" spans="1:6" s="2" customFormat="1" ht="21" x14ac:dyDescent="0.35">
      <c r="B4" s="4" t="s">
        <v>53</v>
      </c>
    </row>
    <row r="5" spans="1:6" s="26" customFormat="1" ht="21" x14ac:dyDescent="0.35">
      <c r="A5" s="118"/>
      <c r="B5" s="156" t="s">
        <v>83</v>
      </c>
      <c r="C5" s="157"/>
      <c r="D5" s="157"/>
      <c r="E5" s="157"/>
      <c r="F5" s="157"/>
    </row>
    <row r="6" spans="1:6" s="26" customFormat="1" ht="17.25" customHeight="1" x14ac:dyDescent="0.35">
      <c r="A6" s="118"/>
      <c r="B6" s="30"/>
      <c r="C6" s="31"/>
      <c r="D6" s="38"/>
      <c r="E6" s="38"/>
      <c r="F6" s="38"/>
    </row>
    <row r="7" spans="1:6" s="2" customFormat="1" ht="17.25" customHeight="1" x14ac:dyDescent="0.35">
      <c r="B7" s="158" t="s">
        <v>13</v>
      </c>
      <c r="C7" s="159"/>
      <c r="D7" s="149" t="s">
        <v>97</v>
      </c>
      <c r="E7" s="149"/>
      <c r="F7" s="35" t="s">
        <v>31</v>
      </c>
    </row>
    <row r="8" spans="1:6" s="2" customFormat="1" ht="18" customHeight="1" x14ac:dyDescent="0.35">
      <c r="B8" s="39"/>
      <c r="C8" s="40"/>
      <c r="D8" s="8"/>
      <c r="E8" s="41" t="s">
        <v>32</v>
      </c>
      <c r="F8" s="35" t="s">
        <v>33</v>
      </c>
    </row>
    <row r="9" spans="1:6" s="2" customFormat="1" ht="21" x14ac:dyDescent="0.35">
      <c r="B9" s="42">
        <v>1</v>
      </c>
      <c r="C9" s="4" t="s">
        <v>34</v>
      </c>
      <c r="D9" s="43"/>
      <c r="E9" s="43"/>
      <c r="F9" s="43"/>
    </row>
    <row r="10" spans="1:6" s="2" customFormat="1" ht="21" x14ac:dyDescent="0.35">
      <c r="B10" s="44"/>
      <c r="C10" s="2" t="s">
        <v>35</v>
      </c>
      <c r="D10" s="45">
        <f>Sheet1!L31</f>
        <v>4.3793103448275863</v>
      </c>
      <c r="E10" s="45">
        <f>Sheet1!L32</f>
        <v>0.56148992507487594</v>
      </c>
      <c r="F10" s="46" t="str">
        <f>IF(D10&gt;4.5,"มากที่สุด",IF(D10&gt;3.5,"มาก",IF(D10&gt;2.5,"ปานกลาง",IF(D10&gt;1.5,"น้อย",IF(D10&lt;=1.5,"น้อยที่สุด")))))</f>
        <v>มาก</v>
      </c>
    </row>
    <row r="11" spans="1:6" s="2" customFormat="1" ht="21" x14ac:dyDescent="0.35">
      <c r="B11" s="44"/>
      <c r="C11" s="2" t="s">
        <v>87</v>
      </c>
      <c r="D11" s="45">
        <f>Sheet1!M31</f>
        <v>4.3793103448275863</v>
      </c>
      <c r="E11" s="45">
        <f>Sheet1!M32</f>
        <v>0.56148992507487594</v>
      </c>
      <c r="F11" s="46" t="str">
        <f>IF(D11&gt;4.5,"มากที่สุด",IF(D11&gt;3.5,"มาก",IF(D11&gt;2.5,"ปานกลาง",IF(D11&gt;1.5,"น้อย",IF(D11&lt;=1.5,"น้อยที่สุด")))))</f>
        <v>มาก</v>
      </c>
    </row>
    <row r="12" spans="1:6" s="2" customFormat="1" ht="21" x14ac:dyDescent="0.35">
      <c r="B12" s="47"/>
      <c r="C12" s="48" t="s">
        <v>75</v>
      </c>
      <c r="D12" s="49">
        <f>Sheet1!N31</f>
        <v>4.3448275862068968</v>
      </c>
      <c r="E12" s="49">
        <f>Sheet1!N32</f>
        <v>0.66953406341198651</v>
      </c>
      <c r="F12" s="46" t="str">
        <f>IF(D12&gt;4.5,"มากที่สุด",IF(D12&gt;3.5,"มาก",IF(D12&gt;2.5,"ปานกลาง",IF(D12&gt;1.5,"น้อย",IF(D12&lt;=1.5,"น้อยที่สุด")))))</f>
        <v>มาก</v>
      </c>
    </row>
    <row r="13" spans="1:6" s="2" customFormat="1" ht="21" x14ac:dyDescent="0.35">
      <c r="B13" s="50"/>
      <c r="C13" s="102" t="s">
        <v>36</v>
      </c>
      <c r="D13" s="103">
        <f>AVERAGE(D10:D12)</f>
        <v>4.3678160919540234</v>
      </c>
      <c r="E13" s="103">
        <f>Sheet1!N33</f>
        <v>0.59288303346102245</v>
      </c>
      <c r="F13" s="99" t="str">
        <f>IF(D13&gt;4.5,"มากที่สุด",IF(D13&gt;3.5,"มาก",IF(D13&gt;2.5,"ปานกลาง",IF(D13&gt;1.5,"น้อย",IF(D13&lt;=1.5,"น้อยที่สุด")))))</f>
        <v>มาก</v>
      </c>
    </row>
    <row r="14" spans="1:6" s="2" customFormat="1" ht="21" x14ac:dyDescent="0.35">
      <c r="B14" s="42">
        <v>2</v>
      </c>
      <c r="C14" s="4" t="s">
        <v>37</v>
      </c>
      <c r="D14" s="52"/>
      <c r="E14" s="52"/>
      <c r="F14" s="53"/>
    </row>
    <row r="15" spans="1:6" s="2" customFormat="1" ht="21" x14ac:dyDescent="0.35">
      <c r="B15" s="44"/>
      <c r="C15" s="77" t="s">
        <v>38</v>
      </c>
      <c r="D15" s="45">
        <f>Sheet1!O31</f>
        <v>4.3448275862068968</v>
      </c>
      <c r="E15" s="45">
        <f>Sheet1!O32</f>
        <v>0.49559462778335273</v>
      </c>
      <c r="F15" s="46" t="str">
        <f>IF(D15&gt;4.5,"มากที่สุด",IF(D15&gt;3.5,"มาก",IF(D15&gt;2.5,"ปานกลาง",IF(D15&gt;1.5,"น้อย",IF(D15&lt;=1.5,"น้อยที่สุด")))))</f>
        <v>มาก</v>
      </c>
    </row>
    <row r="16" spans="1:6" s="2" customFormat="1" ht="21" x14ac:dyDescent="0.35">
      <c r="B16" s="44"/>
      <c r="C16" s="2" t="s">
        <v>39</v>
      </c>
      <c r="D16" s="45">
        <f>Sheet1!P31</f>
        <v>4.3448275862068968</v>
      </c>
      <c r="E16" s="45">
        <f>Sheet1!P32</f>
        <v>0.48372528131497494</v>
      </c>
      <c r="F16" s="46" t="str">
        <f t="shared" ref="F16:F29" si="0">IF(D16&gt;4.5,"มากที่สุด",IF(D16&gt;3.5,"มาก",IF(D16&gt;2.5,"ปานกลาง",IF(D16&gt;1.5,"น้อย",IF(D16&lt;=1.5,"น้อยที่สุด")))))</f>
        <v>มาก</v>
      </c>
    </row>
    <row r="17" spans="2:8" s="2" customFormat="1" ht="21" x14ac:dyDescent="0.35">
      <c r="B17" s="50"/>
      <c r="C17" s="102" t="s">
        <v>36</v>
      </c>
      <c r="D17" s="103">
        <f>AVERAGE(D15:D16)</f>
        <v>4.3448275862068968</v>
      </c>
      <c r="E17" s="103">
        <f>Sheet1!P33</f>
        <v>0.5147550648313336</v>
      </c>
      <c r="F17" s="99" t="str">
        <f t="shared" si="0"/>
        <v>มาก</v>
      </c>
    </row>
    <row r="18" spans="2:8" s="2" customFormat="1" ht="21" x14ac:dyDescent="0.35">
      <c r="B18" s="42">
        <v>3</v>
      </c>
      <c r="C18" s="4" t="s">
        <v>40</v>
      </c>
      <c r="D18" s="52"/>
      <c r="E18" s="52"/>
      <c r="F18" s="46"/>
    </row>
    <row r="19" spans="2:8" s="2" customFormat="1" ht="21" x14ac:dyDescent="0.35">
      <c r="B19" s="44"/>
      <c r="C19" s="2" t="s">
        <v>76</v>
      </c>
      <c r="D19" s="45">
        <f>Sheet1!Q31</f>
        <v>4.3103448275862073</v>
      </c>
      <c r="E19" s="45">
        <f>Sheet1!Q32</f>
        <v>0.660273118590335</v>
      </c>
      <c r="F19" s="46" t="str">
        <f t="shared" si="0"/>
        <v>มาก</v>
      </c>
    </row>
    <row r="20" spans="2:8" s="2" customFormat="1" ht="21" x14ac:dyDescent="0.35">
      <c r="B20" s="44"/>
      <c r="C20" s="2" t="s">
        <v>41</v>
      </c>
      <c r="D20" s="45">
        <f>Sheet1!R31</f>
        <v>4.2413793103448274</v>
      </c>
      <c r="E20" s="45">
        <f>Sheet1!R32</f>
        <v>0.63556344034211554</v>
      </c>
      <c r="F20" s="46" t="str">
        <f t="shared" si="0"/>
        <v>มาก</v>
      </c>
    </row>
    <row r="21" spans="2:8" s="2" customFormat="1" ht="21" x14ac:dyDescent="0.35">
      <c r="B21" s="44"/>
      <c r="C21" s="2" t="s">
        <v>77</v>
      </c>
      <c r="D21" s="45">
        <f>Sheet1!S31</f>
        <v>4.3448275862068968</v>
      </c>
      <c r="E21" s="45">
        <f>Sheet1!S32</f>
        <v>0.48372528131497494</v>
      </c>
      <c r="F21" s="46" t="str">
        <f t="shared" si="0"/>
        <v>มาก</v>
      </c>
    </row>
    <row r="22" spans="2:8" s="2" customFormat="1" ht="21" x14ac:dyDescent="0.35">
      <c r="B22" s="44"/>
      <c r="C22" s="2" t="s">
        <v>78</v>
      </c>
      <c r="D22" s="45">
        <f>Sheet1!T31</f>
        <v>4.4137931034482758</v>
      </c>
      <c r="E22" s="45">
        <f>Sheet1!T32</f>
        <v>0.56803177597927368</v>
      </c>
      <c r="F22" s="46" t="str">
        <f t="shared" si="0"/>
        <v>มาก</v>
      </c>
    </row>
    <row r="23" spans="2:8" s="2" customFormat="1" ht="21" x14ac:dyDescent="0.35">
      <c r="B23" s="44"/>
      <c r="C23" s="2" t="s">
        <v>79</v>
      </c>
      <c r="D23" s="45">
        <f>Sheet1!U31</f>
        <v>4.4482758620689653</v>
      </c>
      <c r="E23" s="45">
        <f>Sheet1!U32</f>
        <v>0.50612017887847716</v>
      </c>
      <c r="F23" s="46" t="str">
        <f t="shared" si="0"/>
        <v>มาก</v>
      </c>
    </row>
    <row r="24" spans="2:8" s="2" customFormat="1" ht="21" x14ac:dyDescent="0.35">
      <c r="B24" s="50"/>
      <c r="C24" s="102" t="s">
        <v>36</v>
      </c>
      <c r="D24" s="103">
        <f>AVERAGE(D19:D23)</f>
        <v>4.3517241379310345</v>
      </c>
      <c r="E24" s="103">
        <f>Sheet1!U33</f>
        <v>0.57168166261622033</v>
      </c>
      <c r="F24" s="99" t="str">
        <f t="shared" si="0"/>
        <v>มาก</v>
      </c>
    </row>
    <row r="25" spans="2:8" s="2" customFormat="1" ht="21" x14ac:dyDescent="0.35">
      <c r="B25" s="42">
        <v>5</v>
      </c>
      <c r="C25" s="4" t="s">
        <v>42</v>
      </c>
      <c r="D25" s="45"/>
      <c r="E25" s="45"/>
      <c r="F25" s="46"/>
    </row>
    <row r="26" spans="2:8" s="2" customFormat="1" ht="21" x14ac:dyDescent="0.35">
      <c r="B26" s="44"/>
      <c r="C26" s="2" t="s">
        <v>47</v>
      </c>
      <c r="D26" s="45">
        <f>Sheet1!AD31</f>
        <v>4.2068965517241379</v>
      </c>
      <c r="E26" s="54">
        <f>Sheet1!AD32</f>
        <v>4.2068965517241379</v>
      </c>
      <c r="F26" s="46" t="str">
        <f t="shared" si="0"/>
        <v>มาก</v>
      </c>
    </row>
    <row r="27" spans="2:8" s="2" customFormat="1" ht="21" x14ac:dyDescent="0.35">
      <c r="B27" s="44"/>
      <c r="C27" s="2" t="s">
        <v>45</v>
      </c>
      <c r="D27" s="45">
        <f>Sheet1!AE31</f>
        <v>4.2758620689655169</v>
      </c>
      <c r="E27" s="45">
        <f>Sheet1!AE32</f>
        <v>4.2758620689655169</v>
      </c>
      <c r="F27" s="46" t="str">
        <f t="shared" si="0"/>
        <v>มาก</v>
      </c>
    </row>
    <row r="28" spans="2:8" s="2" customFormat="1" ht="21" x14ac:dyDescent="0.35">
      <c r="B28" s="44"/>
      <c r="C28" s="2" t="s">
        <v>46</v>
      </c>
      <c r="D28" s="45">
        <f>Sheet1!AF31</f>
        <v>4.2068965517241379</v>
      </c>
      <c r="E28" s="54">
        <f>Sheet1!AF32</f>
        <v>4.2068965517241379</v>
      </c>
      <c r="F28" s="55" t="str">
        <f t="shared" si="0"/>
        <v>มาก</v>
      </c>
    </row>
    <row r="29" spans="2:8" s="2" customFormat="1" ht="21" x14ac:dyDescent="0.35">
      <c r="B29" s="120"/>
      <c r="C29" s="121" t="s">
        <v>36</v>
      </c>
      <c r="D29" s="103">
        <f>AVERAGE(D26:D28)</f>
        <v>4.2298850574712645</v>
      </c>
      <c r="E29" s="103">
        <f>Sheet1!AF33</f>
        <v>0.54348465298473503</v>
      </c>
      <c r="F29" s="104" t="str">
        <f t="shared" si="0"/>
        <v>มาก</v>
      </c>
    </row>
    <row r="30" spans="2:8" s="2" customFormat="1" ht="21.75" thickBot="1" x14ac:dyDescent="0.4">
      <c r="B30" s="122"/>
      <c r="C30" s="117" t="s">
        <v>43</v>
      </c>
      <c r="D30" s="56">
        <f>Sheet1!AG31</f>
        <v>4.1707717569786533</v>
      </c>
      <c r="E30" s="56">
        <f>Sheet1!AG32</f>
        <v>0.75026282376733511</v>
      </c>
      <c r="F30" s="57" t="str">
        <f>IF(D30&gt;4.5,"มากที่สุด",IF(D30&gt;3.5,"มาก",IF(D30&gt;2.5,"ปานกลาง",IF(D30&gt;1.5,"น้อย",IF(D30&lt;=1.5,"น้อยที่สุด")))))</f>
        <v>มาก</v>
      </c>
    </row>
    <row r="31" spans="2:8" s="2" customFormat="1" ht="21.75" thickTop="1" x14ac:dyDescent="0.35"/>
    <row r="32" spans="2:8" s="2" customFormat="1" ht="21" x14ac:dyDescent="0.35">
      <c r="B32" s="118" t="s">
        <v>48</v>
      </c>
      <c r="C32" s="160" t="s">
        <v>98</v>
      </c>
      <c r="D32" s="160"/>
      <c r="E32" s="160"/>
      <c r="F32" s="160"/>
      <c r="G32" s="132"/>
      <c r="H32" s="19"/>
    </row>
    <row r="33" spans="2:8" s="2" customFormat="1" ht="21" x14ac:dyDescent="0.35">
      <c r="B33" s="126" t="s">
        <v>119</v>
      </c>
      <c r="C33" s="126"/>
      <c r="D33" s="126"/>
      <c r="E33" s="126"/>
      <c r="F33" s="126"/>
      <c r="G33" s="37"/>
      <c r="H33" s="37"/>
    </row>
    <row r="34" spans="2:8" s="2" customFormat="1" ht="21" x14ac:dyDescent="0.35">
      <c r="B34" s="38" t="s">
        <v>138</v>
      </c>
      <c r="C34" s="38"/>
      <c r="D34" s="38"/>
      <c r="E34" s="38"/>
      <c r="F34" s="38"/>
      <c r="G34" s="37"/>
      <c r="H34" s="37"/>
    </row>
    <row r="35" spans="2:8" s="2" customFormat="1" ht="21" x14ac:dyDescent="0.35">
      <c r="B35" s="38" t="s">
        <v>99</v>
      </c>
      <c r="C35" s="38"/>
      <c r="D35" s="38"/>
      <c r="E35" s="38"/>
      <c r="F35" s="38"/>
      <c r="G35" s="37"/>
      <c r="H35" s="37"/>
    </row>
    <row r="36" spans="2:8" s="2" customFormat="1" ht="21" x14ac:dyDescent="0.35">
      <c r="B36" s="126" t="s">
        <v>101</v>
      </c>
      <c r="C36" s="126"/>
      <c r="D36" s="126"/>
      <c r="E36" s="126"/>
      <c r="F36" s="126"/>
      <c r="G36" s="127"/>
      <c r="H36" s="36"/>
    </row>
    <row r="37" spans="2:8" s="2" customFormat="1" ht="21" x14ac:dyDescent="0.35">
      <c r="B37" s="126" t="s">
        <v>100</v>
      </c>
      <c r="C37" s="126"/>
      <c r="D37" s="126"/>
      <c r="E37" s="126"/>
      <c r="F37" s="126"/>
      <c r="G37" s="127"/>
      <c r="H37" s="36"/>
    </row>
    <row r="38" spans="2:8" s="2" customFormat="1" ht="0.75" customHeight="1" x14ac:dyDescent="0.35">
      <c r="B38" s="118"/>
      <c r="C38" s="118"/>
      <c r="D38" s="118"/>
      <c r="E38" s="118"/>
      <c r="F38" s="118"/>
      <c r="G38" s="118"/>
    </row>
    <row r="39" spans="2:8" s="2" customFormat="1" ht="21" x14ac:dyDescent="0.35">
      <c r="B39" s="125"/>
      <c r="C39" s="125"/>
      <c r="D39" s="125"/>
      <c r="E39" s="125"/>
      <c r="F39" s="125"/>
      <c r="G39" s="59"/>
      <c r="H39" s="29"/>
    </row>
    <row r="40" spans="2:8" s="2" customFormat="1" ht="21" x14ac:dyDescent="0.35">
      <c r="B40" s="59"/>
      <c r="C40" s="29"/>
      <c r="D40" s="29"/>
      <c r="E40" s="29"/>
      <c r="F40" s="29"/>
      <c r="G40" s="29"/>
      <c r="H40" s="29"/>
    </row>
    <row r="41" spans="2:8" s="2" customFormat="1" ht="21" x14ac:dyDescent="0.35">
      <c r="B41" s="59"/>
      <c r="C41" s="29"/>
      <c r="D41" s="29"/>
      <c r="E41" s="29"/>
      <c r="F41" s="29"/>
      <c r="G41" s="29"/>
      <c r="H41" s="29"/>
    </row>
    <row r="42" spans="2:8" s="2" customFormat="1" ht="21" x14ac:dyDescent="0.35">
      <c r="B42" s="59"/>
      <c r="C42" s="29"/>
      <c r="D42" s="29"/>
      <c r="E42" s="29"/>
      <c r="F42" s="29"/>
      <c r="G42" s="29"/>
      <c r="H42" s="29"/>
    </row>
    <row r="43" spans="2:8" s="2" customFormat="1" ht="21" x14ac:dyDescent="0.35">
      <c r="B43" s="59"/>
      <c r="C43" s="29"/>
      <c r="D43" s="29"/>
      <c r="E43" s="29"/>
      <c r="F43" s="29"/>
      <c r="G43" s="29"/>
      <c r="H43" s="29"/>
    </row>
    <row r="44" spans="2:8" s="2" customFormat="1" ht="21" x14ac:dyDescent="0.35">
      <c r="B44" s="59"/>
      <c r="C44" s="29"/>
      <c r="D44" s="29"/>
      <c r="E44" s="29"/>
      <c r="F44" s="29"/>
      <c r="G44" s="29"/>
      <c r="H44" s="29"/>
    </row>
    <row r="45" spans="2:8" s="2" customFormat="1" ht="21" x14ac:dyDescent="0.35">
      <c r="B45" s="59"/>
      <c r="C45" s="29"/>
      <c r="D45" s="29"/>
      <c r="E45" s="29"/>
      <c r="F45" s="29"/>
      <c r="G45" s="29"/>
      <c r="H45" s="29"/>
    </row>
    <row r="46" spans="2:8" s="2" customFormat="1" ht="21" x14ac:dyDescent="0.35">
      <c r="B46" s="59"/>
      <c r="C46" s="29"/>
      <c r="D46" s="29"/>
      <c r="E46" s="29"/>
      <c r="F46" s="29"/>
      <c r="G46" s="29"/>
      <c r="H46" s="29"/>
    </row>
    <row r="47" spans="2:8" s="2" customFormat="1" ht="21" x14ac:dyDescent="0.35">
      <c r="B47" s="59"/>
      <c r="C47" s="29"/>
      <c r="D47" s="29"/>
      <c r="E47" s="29"/>
      <c r="F47" s="29"/>
      <c r="G47" s="29"/>
      <c r="H47" s="29"/>
    </row>
    <row r="48" spans="2:8" s="2" customFormat="1" ht="21" x14ac:dyDescent="0.35">
      <c r="B48" s="29"/>
      <c r="C48" s="29"/>
      <c r="D48" s="29"/>
      <c r="E48" s="29"/>
      <c r="F48" s="29"/>
      <c r="G48" s="29"/>
      <c r="H48" s="29"/>
    </row>
    <row r="49" spans="2:10" s="2" customFormat="1" ht="21" x14ac:dyDescent="0.35">
      <c r="B49" s="29"/>
      <c r="C49" s="29"/>
      <c r="D49" s="29"/>
      <c r="E49" s="29"/>
      <c r="F49" s="29"/>
      <c r="G49" s="29"/>
      <c r="H49" s="29"/>
    </row>
    <row r="50" spans="2:10" s="2" customFormat="1" ht="21" x14ac:dyDescent="0.35">
      <c r="B50" s="29"/>
      <c r="C50" s="29"/>
      <c r="D50" s="29"/>
      <c r="E50" s="29"/>
      <c r="F50" s="29"/>
      <c r="G50" s="29"/>
      <c r="H50" s="29"/>
    </row>
    <row r="51" spans="2:10" s="2" customFormat="1" ht="21" x14ac:dyDescent="0.35">
      <c r="B51" s="29"/>
      <c r="C51" s="29"/>
      <c r="D51" s="29"/>
      <c r="E51" s="29"/>
      <c r="F51" s="29"/>
      <c r="G51" s="29"/>
      <c r="H51" s="29"/>
    </row>
    <row r="52" spans="2:10" s="2" customFormat="1" ht="21" x14ac:dyDescent="0.35">
      <c r="B52" s="29"/>
      <c r="C52" s="29"/>
      <c r="D52" s="29"/>
      <c r="E52" s="29"/>
      <c r="F52" s="29"/>
      <c r="G52" s="29"/>
      <c r="H52" s="29"/>
    </row>
    <row r="53" spans="2:10" s="2" customFormat="1" ht="21" x14ac:dyDescent="0.35">
      <c r="B53" s="29"/>
      <c r="C53" s="29"/>
      <c r="D53" s="29"/>
      <c r="E53" s="29"/>
      <c r="F53" s="29"/>
      <c r="G53" s="29"/>
      <c r="H53" s="29"/>
    </row>
    <row r="54" spans="2:10" s="2" customFormat="1" ht="21" x14ac:dyDescent="0.35">
      <c r="B54" s="29"/>
      <c r="C54" s="29"/>
      <c r="D54" s="29"/>
      <c r="E54" s="29"/>
      <c r="F54" s="29"/>
      <c r="G54" s="29"/>
      <c r="H54" s="29"/>
    </row>
    <row r="55" spans="2:10" s="2" customFormat="1" ht="21" x14ac:dyDescent="0.35">
      <c r="B55" s="29"/>
      <c r="C55" s="29"/>
      <c r="D55" s="29"/>
      <c r="E55" s="29"/>
      <c r="F55" s="29"/>
      <c r="G55" s="29"/>
      <c r="H55" s="29"/>
    </row>
    <row r="56" spans="2:10" s="2" customFormat="1" ht="21" x14ac:dyDescent="0.35">
      <c r="B56" s="29"/>
      <c r="C56" s="29"/>
      <c r="D56" s="29"/>
      <c r="E56" s="29"/>
      <c r="F56" s="29"/>
      <c r="G56" s="29"/>
      <c r="H56" s="29"/>
    </row>
    <row r="57" spans="2:10" s="2" customFormat="1" ht="21" x14ac:dyDescent="0.35">
      <c r="B57" s="72"/>
      <c r="C57" s="72"/>
      <c r="D57" s="72"/>
      <c r="E57" s="72"/>
      <c r="F57" s="72"/>
      <c r="G57" s="72"/>
      <c r="H57" s="72"/>
    </row>
    <row r="58" spans="2:10" s="2" customFormat="1" ht="21" x14ac:dyDescent="0.35">
      <c r="B58" s="58"/>
      <c r="C58" s="58"/>
      <c r="D58" s="58"/>
      <c r="E58" s="58"/>
      <c r="F58" s="58"/>
      <c r="G58" s="58"/>
      <c r="H58" s="58"/>
    </row>
    <row r="59" spans="2:10" s="2" customFormat="1" ht="21" x14ac:dyDescent="0.35">
      <c r="B59" s="60"/>
      <c r="F59" s="6"/>
      <c r="G59" s="6"/>
      <c r="H59" s="6"/>
    </row>
    <row r="60" spans="2:10" s="2" customFormat="1" ht="21" x14ac:dyDescent="0.35">
      <c r="B60" s="20"/>
      <c r="F60" s="6"/>
      <c r="G60" s="6"/>
      <c r="H60" s="6"/>
    </row>
    <row r="61" spans="2:10" s="2" customFormat="1" ht="21" x14ac:dyDescent="0.35">
      <c r="B61" s="20"/>
      <c r="F61" s="6"/>
      <c r="G61" s="6"/>
      <c r="H61" s="6"/>
    </row>
    <row r="62" spans="2:10" s="2" customFormat="1" ht="21" x14ac:dyDescent="0.35">
      <c r="B62" s="68"/>
      <c r="C62" s="68"/>
      <c r="D62" s="69"/>
      <c r="E62" s="69"/>
      <c r="F62" s="70"/>
      <c r="G62" s="70"/>
      <c r="H62" s="71"/>
      <c r="J62" s="67"/>
    </row>
    <row r="63" spans="2:10" s="2" customFormat="1" ht="21" x14ac:dyDescent="0.35">
      <c r="B63" s="68"/>
      <c r="C63" s="68"/>
      <c r="D63" s="69"/>
      <c r="E63" s="69"/>
      <c r="F63" s="70"/>
      <c r="G63" s="70"/>
      <c r="H63" s="71"/>
      <c r="J63" s="67"/>
    </row>
    <row r="64" spans="2:10" s="2" customFormat="1" ht="21" x14ac:dyDescent="0.35">
      <c r="B64" s="68"/>
      <c r="C64" s="68"/>
      <c r="D64" s="69"/>
      <c r="E64" s="69"/>
      <c r="F64" s="70"/>
      <c r="G64" s="70"/>
      <c r="H64" s="71"/>
      <c r="J64" s="67"/>
    </row>
    <row r="65" spans="2:10" s="2" customFormat="1" ht="21" x14ac:dyDescent="0.35">
      <c r="B65" s="68"/>
      <c r="C65" s="68"/>
      <c r="D65" s="69"/>
      <c r="E65" s="69"/>
      <c r="F65" s="70"/>
      <c r="G65" s="70"/>
      <c r="H65" s="71"/>
      <c r="J65" s="67"/>
    </row>
    <row r="66" spans="2:10" s="2" customFormat="1" ht="21" x14ac:dyDescent="0.35">
      <c r="B66" s="68"/>
      <c r="C66" s="68"/>
      <c r="D66" s="69"/>
      <c r="E66" s="69"/>
      <c r="F66" s="70"/>
      <c r="G66" s="70"/>
      <c r="H66" s="71"/>
      <c r="J66" s="67"/>
    </row>
    <row r="67" spans="2:10" s="2" customFormat="1" ht="21" x14ac:dyDescent="0.35">
      <c r="B67" s="68"/>
      <c r="C67" s="68"/>
      <c r="D67" s="69"/>
      <c r="E67" s="69"/>
      <c r="F67" s="70"/>
      <c r="G67" s="70"/>
      <c r="H67" s="71"/>
      <c r="J67" s="67"/>
    </row>
    <row r="68" spans="2:10" s="2" customFormat="1" ht="21" x14ac:dyDescent="0.35">
      <c r="B68" s="68"/>
      <c r="C68" s="68"/>
      <c r="D68" s="69"/>
      <c r="E68" s="69"/>
      <c r="F68" s="70"/>
      <c r="G68" s="70"/>
      <c r="H68" s="71"/>
      <c r="J68" s="67"/>
    </row>
    <row r="69" spans="2:10" s="2" customFormat="1" ht="21" x14ac:dyDescent="0.35">
      <c r="B69" s="68"/>
      <c r="C69" s="68"/>
      <c r="D69" s="69"/>
      <c r="E69" s="69"/>
      <c r="F69" s="70"/>
      <c r="G69" s="70"/>
      <c r="H69" s="71"/>
      <c r="J69" s="67"/>
    </row>
    <row r="70" spans="2:10" s="2" customFormat="1" ht="21" x14ac:dyDescent="0.35">
      <c r="B70" s="68"/>
      <c r="C70" s="68"/>
      <c r="D70" s="69"/>
      <c r="E70" s="69"/>
      <c r="F70" s="70"/>
      <c r="G70" s="70"/>
      <c r="H70" s="71"/>
      <c r="J70" s="67"/>
    </row>
    <row r="71" spans="2:10" s="2" customFormat="1" ht="21" x14ac:dyDescent="0.35">
      <c r="B71" s="155"/>
      <c r="C71" s="155"/>
      <c r="D71" s="155"/>
      <c r="E71" s="155"/>
      <c r="F71" s="155"/>
      <c r="G71" s="155"/>
      <c r="H71" s="155"/>
      <c r="J71" s="67"/>
    </row>
    <row r="72" spans="2:10" s="2" customFormat="1" ht="21" x14ac:dyDescent="0.35">
      <c r="B72" s="58"/>
      <c r="C72" s="58"/>
      <c r="D72" s="58"/>
      <c r="E72" s="58"/>
      <c r="F72" s="58"/>
      <c r="G72" s="58"/>
      <c r="H72" s="58"/>
      <c r="J72" s="67"/>
    </row>
    <row r="73" spans="2:10" s="2" customFormat="1" ht="21" x14ac:dyDescent="0.35">
      <c r="B73" s="60"/>
      <c r="F73" s="6"/>
      <c r="G73" s="6"/>
      <c r="H73" s="6"/>
    </row>
    <row r="74" spans="2:10" s="2" customFormat="1" ht="21" x14ac:dyDescent="0.35">
      <c r="F74" s="6"/>
      <c r="G74" s="6"/>
      <c r="H74" s="6"/>
    </row>
    <row r="75" spans="2:10" s="2" customFormat="1" ht="21" x14ac:dyDescent="0.35">
      <c r="F75" s="6"/>
      <c r="G75" s="6"/>
      <c r="H75" s="6"/>
    </row>
    <row r="76" spans="2:10" s="2" customFormat="1" ht="21" x14ac:dyDescent="0.35">
      <c r="F76" s="6"/>
      <c r="G76" s="6"/>
      <c r="H76" s="6"/>
    </row>
    <row r="77" spans="2:10" s="2" customFormat="1" ht="21" x14ac:dyDescent="0.35"/>
    <row r="78" spans="2:10" s="2" customFormat="1" ht="21" x14ac:dyDescent="0.35"/>
    <row r="79" spans="2:10" s="2" customFormat="1" ht="21" x14ac:dyDescent="0.35">
      <c r="B79" s="150"/>
      <c r="C79" s="150"/>
      <c r="D79" s="150"/>
      <c r="E79" s="150"/>
      <c r="F79" s="150"/>
      <c r="G79" s="150"/>
      <c r="H79" s="150"/>
    </row>
    <row r="80" spans="2:10" x14ac:dyDescent="0.3">
      <c r="B80" s="23"/>
      <c r="C80" s="23"/>
      <c r="D80" s="23"/>
      <c r="E80" s="23"/>
      <c r="F80" s="23"/>
      <c r="G80" s="23"/>
      <c r="H80" s="23"/>
    </row>
    <row r="81" spans="3:8" x14ac:dyDescent="0.3">
      <c r="C81" s="15"/>
      <c r="D81" s="15"/>
      <c r="E81" s="15"/>
      <c r="F81" s="17"/>
      <c r="G81" s="16"/>
      <c r="H81" s="14"/>
    </row>
  </sheetData>
  <mergeCells count="7">
    <mergeCell ref="B71:H71"/>
    <mergeCell ref="B79:H79"/>
    <mergeCell ref="C2:F2"/>
    <mergeCell ref="B5:F5"/>
    <mergeCell ref="B7:C7"/>
    <mergeCell ref="D7:E7"/>
    <mergeCell ref="C32:F32"/>
  </mergeCells>
  <pageMargins left="0.39370078740157499" right="0" top="0.55118110236220497" bottom="0.55118110236220497" header="0.118110236220472" footer="0.11811023622047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33"/>
  <sheetViews>
    <sheetView topLeftCell="A19" zoomScale="110" zoomScaleNormal="110" workbookViewId="0">
      <selection activeCell="B30" sqref="B30:H30"/>
    </sheetView>
  </sheetViews>
  <sheetFormatPr defaultRowHeight="20.25" x14ac:dyDescent="0.3"/>
  <cols>
    <col min="1" max="1" width="5.28515625" style="22" customWidth="1"/>
    <col min="2" max="4" width="9.140625" style="22"/>
    <col min="5" max="5" width="35.85546875" style="22" customWidth="1"/>
    <col min="6" max="6" width="7.42578125" style="22" customWidth="1"/>
    <col min="7" max="7" width="7.85546875" style="22" customWidth="1"/>
    <col min="8" max="8" width="15.42578125" style="22" customWidth="1"/>
    <col min="9" max="16384" width="9.140625" style="22"/>
  </cols>
  <sheetData>
    <row r="2" spans="2:9" s="2" customFormat="1" ht="21" x14ac:dyDescent="0.35">
      <c r="B2" s="162" t="s">
        <v>69</v>
      </c>
      <c r="C2" s="162"/>
      <c r="D2" s="162"/>
      <c r="E2" s="162"/>
      <c r="F2" s="162"/>
      <c r="G2" s="162"/>
      <c r="H2" s="162"/>
    </row>
    <row r="3" spans="2:9" s="2" customFormat="1" ht="21" x14ac:dyDescent="0.35">
      <c r="B3" s="58"/>
      <c r="C3" s="58"/>
      <c r="D3" s="58"/>
      <c r="E3" s="58"/>
      <c r="F3" s="58"/>
      <c r="G3" s="58"/>
      <c r="H3" s="58"/>
    </row>
    <row r="4" spans="2:9" s="2" customFormat="1" ht="21" x14ac:dyDescent="0.35">
      <c r="B4" s="60" t="s">
        <v>65</v>
      </c>
      <c r="F4" s="6"/>
      <c r="G4" s="6"/>
      <c r="H4" s="6"/>
    </row>
    <row r="5" spans="2:9" s="2" customFormat="1" ht="21" x14ac:dyDescent="0.35">
      <c r="B5" s="20" t="s">
        <v>74</v>
      </c>
      <c r="F5" s="6"/>
      <c r="G5" s="6"/>
      <c r="H5" s="6"/>
    </row>
    <row r="6" spans="2:9" s="2" customFormat="1" ht="21" x14ac:dyDescent="0.35">
      <c r="B6" s="20"/>
      <c r="F6" s="6"/>
      <c r="G6" s="6"/>
      <c r="H6" s="6"/>
    </row>
    <row r="7" spans="2:9" s="2" customFormat="1" ht="15.75" customHeight="1" x14ac:dyDescent="0.35">
      <c r="B7" s="60"/>
      <c r="F7" s="6"/>
      <c r="G7" s="6"/>
      <c r="H7" s="6"/>
    </row>
    <row r="8" spans="2:9" s="2" customFormat="1" ht="21" customHeight="1" x14ac:dyDescent="0.35">
      <c r="B8" s="164" t="s">
        <v>13</v>
      </c>
      <c r="C8" s="165"/>
      <c r="D8" s="165"/>
      <c r="E8" s="165"/>
      <c r="F8" s="169" t="s">
        <v>97</v>
      </c>
      <c r="G8" s="169"/>
      <c r="H8" s="169"/>
    </row>
    <row r="9" spans="2:9" s="2" customFormat="1" ht="21" customHeight="1" x14ac:dyDescent="0.35">
      <c r="B9" s="166"/>
      <c r="C9" s="167"/>
      <c r="D9" s="167"/>
      <c r="E9" s="168"/>
      <c r="F9" s="61"/>
      <c r="G9" s="62" t="s">
        <v>32</v>
      </c>
      <c r="H9" s="62" t="s">
        <v>49</v>
      </c>
    </row>
    <row r="10" spans="2:9" s="2" customFormat="1" ht="28.5" customHeight="1" x14ac:dyDescent="0.35">
      <c r="B10" s="170" t="s">
        <v>50</v>
      </c>
      <c r="C10" s="171"/>
      <c r="D10" s="171"/>
      <c r="E10" s="172"/>
      <c r="F10" s="63"/>
      <c r="G10" s="63"/>
      <c r="H10" s="64"/>
      <c r="I10" s="18"/>
    </row>
    <row r="11" spans="2:9" s="2" customFormat="1" ht="21" x14ac:dyDescent="0.35">
      <c r="B11" s="101" t="s">
        <v>80</v>
      </c>
      <c r="C11" s="101"/>
      <c r="D11" s="101"/>
      <c r="E11" s="101"/>
      <c r="F11" s="51"/>
      <c r="G11" s="51"/>
      <c r="H11" s="8"/>
    </row>
    <row r="12" spans="2:9" s="2" customFormat="1" ht="21" x14ac:dyDescent="0.35">
      <c r="B12" s="101" t="s">
        <v>120</v>
      </c>
      <c r="C12" s="101"/>
      <c r="D12" s="101"/>
      <c r="E12" s="101"/>
      <c r="F12" s="51">
        <f>Sheet1!V31</f>
        <v>3.3793103448275863</v>
      </c>
      <c r="G12" s="51">
        <f>Sheet1!V32</f>
        <v>1.1468526217263453</v>
      </c>
      <c r="H12" s="8" t="str">
        <f t="shared" ref="H12:H24" si="0">IF(F12&gt;4.5,"มากที่สุด",IF(F12&gt;3.5,"มาก",IF(F12&gt;2.5,"ปานกลาง",IF(F12&gt;1.5,"น้อย",IF(F12&lt;=1.5,"น้อยที่สุด")))))</f>
        <v>ปานกลาง</v>
      </c>
    </row>
    <row r="13" spans="2:9" s="2" customFormat="1" ht="21" x14ac:dyDescent="0.35">
      <c r="B13" s="101" t="s">
        <v>134</v>
      </c>
      <c r="C13" s="101"/>
      <c r="D13" s="101"/>
      <c r="E13" s="101"/>
      <c r="F13" s="51">
        <f>Sheet1!W31</f>
        <v>3.4137931034482758</v>
      </c>
      <c r="G13" s="51">
        <f>Sheet1!W32</f>
        <v>1.1185846088220579</v>
      </c>
      <c r="H13" s="8" t="str">
        <f t="shared" si="0"/>
        <v>ปานกลาง</v>
      </c>
    </row>
    <row r="14" spans="2:9" s="2" customFormat="1" ht="21" x14ac:dyDescent="0.35">
      <c r="B14" s="101" t="s">
        <v>121</v>
      </c>
      <c r="C14" s="101"/>
      <c r="D14" s="101"/>
      <c r="E14" s="101"/>
      <c r="F14" s="51">
        <f>Sheet1!X31</f>
        <v>3.2413793103448274</v>
      </c>
      <c r="G14" s="51">
        <f>Sheet1!X32</f>
        <v>1.0907131485472217</v>
      </c>
      <c r="H14" s="8" t="str">
        <f t="shared" si="0"/>
        <v>ปานกลาง</v>
      </c>
    </row>
    <row r="15" spans="2:9" s="2" customFormat="1" ht="21.75" thickBot="1" x14ac:dyDescent="0.4">
      <c r="B15" s="176" t="s">
        <v>51</v>
      </c>
      <c r="C15" s="177"/>
      <c r="D15" s="177"/>
      <c r="E15" s="178"/>
      <c r="F15" s="65">
        <f>AVERAGE(F12:F14)</f>
        <v>3.3448275862068968</v>
      </c>
      <c r="G15" s="65">
        <f>Sheet1!X33</f>
        <v>1.1083990781480537</v>
      </c>
      <c r="H15" s="57" t="str">
        <f t="shared" si="0"/>
        <v>ปานกลาง</v>
      </c>
    </row>
    <row r="16" spans="2:9" s="2" customFormat="1" ht="28.5" customHeight="1" thickTop="1" x14ac:dyDescent="0.35">
      <c r="B16" s="173" t="s">
        <v>52</v>
      </c>
      <c r="C16" s="174"/>
      <c r="D16" s="174"/>
      <c r="E16" s="175"/>
      <c r="F16" s="66"/>
      <c r="G16" s="66"/>
      <c r="H16" s="78"/>
    </row>
    <row r="17" spans="2:10" s="2" customFormat="1" ht="21" x14ac:dyDescent="0.35">
      <c r="B17" s="101" t="s">
        <v>81</v>
      </c>
      <c r="C17" s="101"/>
      <c r="D17" s="101"/>
      <c r="E17" s="101"/>
      <c r="F17" s="51"/>
      <c r="G17" s="51"/>
      <c r="H17" s="8"/>
    </row>
    <row r="18" spans="2:10" s="2" customFormat="1" ht="21" x14ac:dyDescent="0.35">
      <c r="B18" s="101" t="s">
        <v>122</v>
      </c>
      <c r="C18" s="101"/>
      <c r="D18" s="101"/>
      <c r="E18" s="101"/>
      <c r="F18" s="51">
        <f>Sheet1!Y31</f>
        <v>4.2758620689655169</v>
      </c>
      <c r="G18" s="51">
        <f>Sheet1!Y32</f>
        <v>0.52756527857006252</v>
      </c>
      <c r="H18" s="8" t="str">
        <f t="shared" si="0"/>
        <v>มาก</v>
      </c>
    </row>
    <row r="19" spans="2:10" s="2" customFormat="1" ht="21" x14ac:dyDescent="0.35">
      <c r="B19" s="101" t="s">
        <v>130</v>
      </c>
      <c r="C19" s="101"/>
      <c r="D19" s="101"/>
      <c r="E19" s="101"/>
      <c r="F19" s="51">
        <f>Sheet1!Z31</f>
        <v>4.2413793103448274</v>
      </c>
      <c r="G19" s="51">
        <f>Sheet1!Z32</f>
        <v>0.63556344034211554</v>
      </c>
      <c r="H19" s="8" t="str">
        <f t="shared" si="0"/>
        <v>มาก</v>
      </c>
    </row>
    <row r="20" spans="2:10" s="2" customFormat="1" ht="21" x14ac:dyDescent="0.35">
      <c r="B20" s="101" t="s">
        <v>123</v>
      </c>
      <c r="C20" s="101"/>
      <c r="D20" s="101"/>
      <c r="E20" s="101"/>
      <c r="F20" s="51">
        <f>Sheet1!AA31</f>
        <v>4.2068965517241379</v>
      </c>
      <c r="G20" s="51">
        <f>Sheet1!AA32</f>
        <v>0.61986809338920523</v>
      </c>
      <c r="H20" s="8" t="str">
        <f t="shared" si="0"/>
        <v>มาก</v>
      </c>
    </row>
    <row r="21" spans="2:10" s="2" customFormat="1" ht="21" x14ac:dyDescent="0.35">
      <c r="B21" s="105" t="s">
        <v>82</v>
      </c>
      <c r="C21" s="101"/>
      <c r="D21" s="101"/>
      <c r="E21" s="101"/>
      <c r="F21" s="51">
        <f>Sheet1!AB31</f>
        <v>4.2758620689655169</v>
      </c>
      <c r="G21" s="51">
        <f>Sheet1!AB32</f>
        <v>0.59139977560130941</v>
      </c>
      <c r="H21" s="8" t="str">
        <f t="shared" si="0"/>
        <v>มาก</v>
      </c>
    </row>
    <row r="22" spans="2:10" s="2" customFormat="1" ht="21" x14ac:dyDescent="0.35">
      <c r="B22" s="136" t="s">
        <v>131</v>
      </c>
      <c r="C22" s="137"/>
      <c r="D22" s="137"/>
      <c r="E22" s="138"/>
      <c r="F22" s="179">
        <f>Sheet1!AC31</f>
        <v>4.3103448275862073</v>
      </c>
      <c r="G22" s="179">
        <f>Sheet1!AC32</f>
        <v>0.54139029200371125</v>
      </c>
      <c r="H22" s="181" t="str">
        <f t="shared" si="0"/>
        <v>มาก</v>
      </c>
    </row>
    <row r="23" spans="2:10" s="2" customFormat="1" ht="21" x14ac:dyDescent="0.35">
      <c r="B23" s="139" t="s">
        <v>124</v>
      </c>
      <c r="C23" s="140"/>
      <c r="D23" s="140"/>
      <c r="E23" s="141"/>
      <c r="F23" s="180"/>
      <c r="G23" s="180"/>
      <c r="H23" s="182"/>
    </row>
    <row r="24" spans="2:10" s="2" customFormat="1" ht="21.75" thickBot="1" x14ac:dyDescent="0.4">
      <c r="B24" s="176" t="s">
        <v>51</v>
      </c>
      <c r="C24" s="177"/>
      <c r="D24" s="177"/>
      <c r="E24" s="178"/>
      <c r="F24" s="65">
        <f>AVERAGE(F18:F22)</f>
        <v>4.2620689655172415</v>
      </c>
      <c r="G24" s="65">
        <f>Sheet1!AC33</f>
        <v>0.56222055638600277</v>
      </c>
      <c r="H24" s="57" t="str">
        <f t="shared" si="0"/>
        <v>มาก</v>
      </c>
      <c r="J24" s="67"/>
    </row>
    <row r="25" spans="2:10" ht="21" thickTop="1" x14ac:dyDescent="0.3"/>
    <row r="26" spans="2:10" s="2" customFormat="1" ht="21" x14ac:dyDescent="0.35">
      <c r="B26" s="123"/>
      <c r="C26" s="36" t="s">
        <v>135</v>
      </c>
      <c r="D26" s="36"/>
      <c r="E26" s="36"/>
      <c r="F26" s="36"/>
      <c r="G26" s="36"/>
      <c r="H26" s="36"/>
    </row>
    <row r="27" spans="2:10" s="2" customFormat="1" ht="21" x14ac:dyDescent="0.35">
      <c r="B27" s="36" t="s">
        <v>136</v>
      </c>
      <c r="C27" s="36"/>
      <c r="D27" s="36"/>
      <c r="E27" s="36"/>
      <c r="F27" s="36"/>
      <c r="G27" s="36"/>
      <c r="H27" s="36"/>
    </row>
    <row r="28" spans="2:10" s="2" customFormat="1" ht="21" x14ac:dyDescent="0.35">
      <c r="B28" s="36" t="s">
        <v>125</v>
      </c>
      <c r="C28" s="36"/>
      <c r="D28" s="36"/>
      <c r="E28" s="36"/>
      <c r="F28" s="36"/>
      <c r="G28" s="36"/>
      <c r="H28" s="36"/>
    </row>
    <row r="29" spans="2:10" s="2" customFormat="1" ht="21" x14ac:dyDescent="0.35">
      <c r="B29" s="36" t="s">
        <v>148</v>
      </c>
      <c r="C29" s="36"/>
      <c r="D29" s="36"/>
      <c r="E29" s="36"/>
      <c r="F29" s="36"/>
      <c r="G29" s="36"/>
      <c r="H29" s="36"/>
    </row>
    <row r="30" spans="2:10" s="2" customFormat="1" ht="21" x14ac:dyDescent="0.35">
      <c r="B30" s="163" t="s">
        <v>149</v>
      </c>
      <c r="C30" s="163"/>
      <c r="D30" s="163"/>
      <c r="E30" s="163"/>
      <c r="F30" s="163"/>
      <c r="G30" s="163"/>
      <c r="H30" s="163"/>
    </row>
    <row r="31" spans="2:10" s="87" customFormat="1" ht="21" x14ac:dyDescent="0.35">
      <c r="B31" s="161" t="s">
        <v>48</v>
      </c>
      <c r="C31" s="161"/>
      <c r="D31" s="161"/>
      <c r="E31" s="161"/>
      <c r="F31" s="161"/>
      <c r="G31" s="161"/>
      <c r="H31" s="161"/>
    </row>
    <row r="32" spans="2:10" s="87" customFormat="1" ht="21" x14ac:dyDescent="0.35"/>
    <row r="33" s="87" customFormat="1" ht="21" x14ac:dyDescent="0.35"/>
  </sheetData>
  <mergeCells count="12">
    <mergeCell ref="B31:H31"/>
    <mergeCell ref="B2:H2"/>
    <mergeCell ref="B30:H30"/>
    <mergeCell ref="B8:E9"/>
    <mergeCell ref="F8:H8"/>
    <mergeCell ref="B10:E10"/>
    <mergeCell ref="B16:E16"/>
    <mergeCell ref="B15:E15"/>
    <mergeCell ref="B24:E24"/>
    <mergeCell ref="F22:F23"/>
    <mergeCell ref="G22:G23"/>
    <mergeCell ref="H22:H23"/>
  </mergeCells>
  <pageMargins left="0.39370078740157499" right="0" top="0.55118110236220497" bottom="0.74803149606299202" header="0.31496062992126" footer="0.31496062992126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3" r:id="rId4">
          <objectPr defaultSize="0" autoPict="0" r:id="rId5">
            <anchor moveWithCells="1" sizeWithCells="1">
              <from>
                <xdr:col>5</xdr:col>
                <xdr:colOff>161925</xdr:colOff>
                <xdr:row>8</xdr:row>
                <xdr:rowOff>38100</xdr:rowOff>
              </from>
              <to>
                <xdr:col>5</xdr:col>
                <xdr:colOff>314325</xdr:colOff>
                <xdr:row>8</xdr:row>
                <xdr:rowOff>257175</xdr:rowOff>
              </to>
            </anchor>
          </objectPr>
        </oleObject>
      </mc:Choice>
      <mc:Fallback>
        <oleObject progId="Equation.3" shapeId="8193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zoomScale="120" zoomScaleNormal="120" workbookViewId="0">
      <selection activeCell="C12" sqref="C12"/>
    </sheetView>
  </sheetViews>
  <sheetFormatPr defaultRowHeight="18.75" x14ac:dyDescent="0.3"/>
  <cols>
    <col min="1" max="1" width="9.7109375" style="1" customWidth="1"/>
    <col min="2" max="2" width="8.42578125" style="1" customWidth="1"/>
    <col min="3" max="3" width="55.140625" style="1" customWidth="1"/>
    <col min="4" max="4" width="10.85546875" style="1" customWidth="1"/>
    <col min="5" max="253" width="9.140625" style="1"/>
    <col min="254" max="254" width="5.28515625" style="1" customWidth="1"/>
    <col min="255" max="255" width="5.42578125" style="1" customWidth="1"/>
    <col min="256" max="256" width="52.42578125" style="1" customWidth="1"/>
    <col min="257" max="509" width="9.140625" style="1"/>
    <col min="510" max="510" width="5.28515625" style="1" customWidth="1"/>
    <col min="511" max="511" width="5.42578125" style="1" customWidth="1"/>
    <col min="512" max="512" width="52.42578125" style="1" customWidth="1"/>
    <col min="513" max="765" width="9.140625" style="1"/>
    <col min="766" max="766" width="5.28515625" style="1" customWidth="1"/>
    <col min="767" max="767" width="5.42578125" style="1" customWidth="1"/>
    <col min="768" max="768" width="52.42578125" style="1" customWidth="1"/>
    <col min="769" max="1021" width="9.140625" style="1"/>
    <col min="1022" max="1022" width="5.28515625" style="1" customWidth="1"/>
    <col min="1023" max="1023" width="5.42578125" style="1" customWidth="1"/>
    <col min="1024" max="1024" width="52.42578125" style="1" customWidth="1"/>
    <col min="1025" max="1277" width="9.140625" style="1"/>
    <col min="1278" max="1278" width="5.28515625" style="1" customWidth="1"/>
    <col min="1279" max="1279" width="5.42578125" style="1" customWidth="1"/>
    <col min="1280" max="1280" width="52.42578125" style="1" customWidth="1"/>
    <col min="1281" max="1533" width="9.140625" style="1"/>
    <col min="1534" max="1534" width="5.28515625" style="1" customWidth="1"/>
    <col min="1535" max="1535" width="5.42578125" style="1" customWidth="1"/>
    <col min="1536" max="1536" width="52.42578125" style="1" customWidth="1"/>
    <col min="1537" max="1789" width="9.140625" style="1"/>
    <col min="1790" max="1790" width="5.28515625" style="1" customWidth="1"/>
    <col min="1791" max="1791" width="5.42578125" style="1" customWidth="1"/>
    <col min="1792" max="1792" width="52.42578125" style="1" customWidth="1"/>
    <col min="1793" max="2045" width="9.140625" style="1"/>
    <col min="2046" max="2046" width="5.28515625" style="1" customWidth="1"/>
    <col min="2047" max="2047" width="5.42578125" style="1" customWidth="1"/>
    <col min="2048" max="2048" width="52.42578125" style="1" customWidth="1"/>
    <col min="2049" max="2301" width="9.140625" style="1"/>
    <col min="2302" max="2302" width="5.28515625" style="1" customWidth="1"/>
    <col min="2303" max="2303" width="5.42578125" style="1" customWidth="1"/>
    <col min="2304" max="2304" width="52.42578125" style="1" customWidth="1"/>
    <col min="2305" max="2557" width="9.140625" style="1"/>
    <col min="2558" max="2558" width="5.28515625" style="1" customWidth="1"/>
    <col min="2559" max="2559" width="5.42578125" style="1" customWidth="1"/>
    <col min="2560" max="2560" width="52.42578125" style="1" customWidth="1"/>
    <col min="2561" max="2813" width="9.140625" style="1"/>
    <col min="2814" max="2814" width="5.28515625" style="1" customWidth="1"/>
    <col min="2815" max="2815" width="5.42578125" style="1" customWidth="1"/>
    <col min="2816" max="2816" width="52.42578125" style="1" customWidth="1"/>
    <col min="2817" max="3069" width="9.140625" style="1"/>
    <col min="3070" max="3070" width="5.28515625" style="1" customWidth="1"/>
    <col min="3071" max="3071" width="5.42578125" style="1" customWidth="1"/>
    <col min="3072" max="3072" width="52.42578125" style="1" customWidth="1"/>
    <col min="3073" max="3325" width="9.140625" style="1"/>
    <col min="3326" max="3326" width="5.28515625" style="1" customWidth="1"/>
    <col min="3327" max="3327" width="5.42578125" style="1" customWidth="1"/>
    <col min="3328" max="3328" width="52.42578125" style="1" customWidth="1"/>
    <col min="3329" max="3581" width="9.140625" style="1"/>
    <col min="3582" max="3582" width="5.28515625" style="1" customWidth="1"/>
    <col min="3583" max="3583" width="5.42578125" style="1" customWidth="1"/>
    <col min="3584" max="3584" width="52.42578125" style="1" customWidth="1"/>
    <col min="3585" max="3837" width="9.140625" style="1"/>
    <col min="3838" max="3838" width="5.28515625" style="1" customWidth="1"/>
    <col min="3839" max="3839" width="5.42578125" style="1" customWidth="1"/>
    <col min="3840" max="3840" width="52.42578125" style="1" customWidth="1"/>
    <col min="3841" max="4093" width="9.140625" style="1"/>
    <col min="4094" max="4094" width="5.28515625" style="1" customWidth="1"/>
    <col min="4095" max="4095" width="5.42578125" style="1" customWidth="1"/>
    <col min="4096" max="4096" width="52.42578125" style="1" customWidth="1"/>
    <col min="4097" max="4349" width="9.140625" style="1"/>
    <col min="4350" max="4350" width="5.28515625" style="1" customWidth="1"/>
    <col min="4351" max="4351" width="5.42578125" style="1" customWidth="1"/>
    <col min="4352" max="4352" width="52.42578125" style="1" customWidth="1"/>
    <col min="4353" max="4605" width="9.140625" style="1"/>
    <col min="4606" max="4606" width="5.28515625" style="1" customWidth="1"/>
    <col min="4607" max="4607" width="5.42578125" style="1" customWidth="1"/>
    <col min="4608" max="4608" width="52.42578125" style="1" customWidth="1"/>
    <col min="4609" max="4861" width="9.140625" style="1"/>
    <col min="4862" max="4862" width="5.28515625" style="1" customWidth="1"/>
    <col min="4863" max="4863" width="5.42578125" style="1" customWidth="1"/>
    <col min="4864" max="4864" width="52.42578125" style="1" customWidth="1"/>
    <col min="4865" max="5117" width="9.140625" style="1"/>
    <col min="5118" max="5118" width="5.28515625" style="1" customWidth="1"/>
    <col min="5119" max="5119" width="5.42578125" style="1" customWidth="1"/>
    <col min="5120" max="5120" width="52.42578125" style="1" customWidth="1"/>
    <col min="5121" max="5373" width="9.140625" style="1"/>
    <col min="5374" max="5374" width="5.28515625" style="1" customWidth="1"/>
    <col min="5375" max="5375" width="5.42578125" style="1" customWidth="1"/>
    <col min="5376" max="5376" width="52.42578125" style="1" customWidth="1"/>
    <col min="5377" max="5629" width="9.140625" style="1"/>
    <col min="5630" max="5630" width="5.28515625" style="1" customWidth="1"/>
    <col min="5631" max="5631" width="5.42578125" style="1" customWidth="1"/>
    <col min="5632" max="5632" width="52.42578125" style="1" customWidth="1"/>
    <col min="5633" max="5885" width="9.140625" style="1"/>
    <col min="5886" max="5886" width="5.28515625" style="1" customWidth="1"/>
    <col min="5887" max="5887" width="5.42578125" style="1" customWidth="1"/>
    <col min="5888" max="5888" width="52.42578125" style="1" customWidth="1"/>
    <col min="5889" max="6141" width="9.140625" style="1"/>
    <col min="6142" max="6142" width="5.28515625" style="1" customWidth="1"/>
    <col min="6143" max="6143" width="5.42578125" style="1" customWidth="1"/>
    <col min="6144" max="6144" width="52.42578125" style="1" customWidth="1"/>
    <col min="6145" max="6397" width="9.140625" style="1"/>
    <col min="6398" max="6398" width="5.28515625" style="1" customWidth="1"/>
    <col min="6399" max="6399" width="5.42578125" style="1" customWidth="1"/>
    <col min="6400" max="6400" width="52.42578125" style="1" customWidth="1"/>
    <col min="6401" max="6653" width="9.140625" style="1"/>
    <col min="6654" max="6654" width="5.28515625" style="1" customWidth="1"/>
    <col min="6655" max="6655" width="5.42578125" style="1" customWidth="1"/>
    <col min="6656" max="6656" width="52.42578125" style="1" customWidth="1"/>
    <col min="6657" max="6909" width="9.140625" style="1"/>
    <col min="6910" max="6910" width="5.28515625" style="1" customWidth="1"/>
    <col min="6911" max="6911" width="5.42578125" style="1" customWidth="1"/>
    <col min="6912" max="6912" width="52.42578125" style="1" customWidth="1"/>
    <col min="6913" max="7165" width="9.140625" style="1"/>
    <col min="7166" max="7166" width="5.28515625" style="1" customWidth="1"/>
    <col min="7167" max="7167" width="5.42578125" style="1" customWidth="1"/>
    <col min="7168" max="7168" width="52.42578125" style="1" customWidth="1"/>
    <col min="7169" max="7421" width="9.140625" style="1"/>
    <col min="7422" max="7422" width="5.28515625" style="1" customWidth="1"/>
    <col min="7423" max="7423" width="5.42578125" style="1" customWidth="1"/>
    <col min="7424" max="7424" width="52.42578125" style="1" customWidth="1"/>
    <col min="7425" max="7677" width="9.140625" style="1"/>
    <col min="7678" max="7678" width="5.28515625" style="1" customWidth="1"/>
    <col min="7679" max="7679" width="5.42578125" style="1" customWidth="1"/>
    <col min="7680" max="7680" width="52.42578125" style="1" customWidth="1"/>
    <col min="7681" max="7933" width="9.140625" style="1"/>
    <col min="7934" max="7934" width="5.28515625" style="1" customWidth="1"/>
    <col min="7935" max="7935" width="5.42578125" style="1" customWidth="1"/>
    <col min="7936" max="7936" width="52.42578125" style="1" customWidth="1"/>
    <col min="7937" max="8189" width="9.140625" style="1"/>
    <col min="8190" max="8190" width="5.28515625" style="1" customWidth="1"/>
    <col min="8191" max="8191" width="5.42578125" style="1" customWidth="1"/>
    <col min="8192" max="8192" width="52.42578125" style="1" customWidth="1"/>
    <col min="8193" max="8445" width="9.140625" style="1"/>
    <col min="8446" max="8446" width="5.28515625" style="1" customWidth="1"/>
    <col min="8447" max="8447" width="5.42578125" style="1" customWidth="1"/>
    <col min="8448" max="8448" width="52.42578125" style="1" customWidth="1"/>
    <col min="8449" max="8701" width="9.140625" style="1"/>
    <col min="8702" max="8702" width="5.28515625" style="1" customWidth="1"/>
    <col min="8703" max="8703" width="5.42578125" style="1" customWidth="1"/>
    <col min="8704" max="8704" width="52.42578125" style="1" customWidth="1"/>
    <col min="8705" max="8957" width="9.140625" style="1"/>
    <col min="8958" max="8958" width="5.28515625" style="1" customWidth="1"/>
    <col min="8959" max="8959" width="5.42578125" style="1" customWidth="1"/>
    <col min="8960" max="8960" width="52.42578125" style="1" customWidth="1"/>
    <col min="8961" max="9213" width="9.140625" style="1"/>
    <col min="9214" max="9214" width="5.28515625" style="1" customWidth="1"/>
    <col min="9215" max="9215" width="5.42578125" style="1" customWidth="1"/>
    <col min="9216" max="9216" width="52.42578125" style="1" customWidth="1"/>
    <col min="9217" max="9469" width="9.140625" style="1"/>
    <col min="9470" max="9470" width="5.28515625" style="1" customWidth="1"/>
    <col min="9471" max="9471" width="5.42578125" style="1" customWidth="1"/>
    <col min="9472" max="9472" width="52.42578125" style="1" customWidth="1"/>
    <col min="9473" max="9725" width="9.140625" style="1"/>
    <col min="9726" max="9726" width="5.28515625" style="1" customWidth="1"/>
    <col min="9727" max="9727" width="5.42578125" style="1" customWidth="1"/>
    <col min="9728" max="9728" width="52.42578125" style="1" customWidth="1"/>
    <col min="9729" max="9981" width="9.140625" style="1"/>
    <col min="9982" max="9982" width="5.28515625" style="1" customWidth="1"/>
    <col min="9983" max="9983" width="5.42578125" style="1" customWidth="1"/>
    <col min="9984" max="9984" width="52.42578125" style="1" customWidth="1"/>
    <col min="9985" max="10237" width="9.140625" style="1"/>
    <col min="10238" max="10238" width="5.28515625" style="1" customWidth="1"/>
    <col min="10239" max="10239" width="5.42578125" style="1" customWidth="1"/>
    <col min="10240" max="10240" width="52.42578125" style="1" customWidth="1"/>
    <col min="10241" max="10493" width="9.140625" style="1"/>
    <col min="10494" max="10494" width="5.28515625" style="1" customWidth="1"/>
    <col min="10495" max="10495" width="5.42578125" style="1" customWidth="1"/>
    <col min="10496" max="10496" width="52.42578125" style="1" customWidth="1"/>
    <col min="10497" max="10749" width="9.140625" style="1"/>
    <col min="10750" max="10750" width="5.28515625" style="1" customWidth="1"/>
    <col min="10751" max="10751" width="5.42578125" style="1" customWidth="1"/>
    <col min="10752" max="10752" width="52.42578125" style="1" customWidth="1"/>
    <col min="10753" max="11005" width="9.140625" style="1"/>
    <col min="11006" max="11006" width="5.28515625" style="1" customWidth="1"/>
    <col min="11007" max="11007" width="5.42578125" style="1" customWidth="1"/>
    <col min="11008" max="11008" width="52.42578125" style="1" customWidth="1"/>
    <col min="11009" max="11261" width="9.140625" style="1"/>
    <col min="11262" max="11262" width="5.28515625" style="1" customWidth="1"/>
    <col min="11263" max="11263" width="5.42578125" style="1" customWidth="1"/>
    <col min="11264" max="11264" width="52.42578125" style="1" customWidth="1"/>
    <col min="11265" max="11517" width="9.140625" style="1"/>
    <col min="11518" max="11518" width="5.28515625" style="1" customWidth="1"/>
    <col min="11519" max="11519" width="5.42578125" style="1" customWidth="1"/>
    <col min="11520" max="11520" width="52.42578125" style="1" customWidth="1"/>
    <col min="11521" max="11773" width="9.140625" style="1"/>
    <col min="11774" max="11774" width="5.28515625" style="1" customWidth="1"/>
    <col min="11775" max="11775" width="5.42578125" style="1" customWidth="1"/>
    <col min="11776" max="11776" width="52.42578125" style="1" customWidth="1"/>
    <col min="11777" max="12029" width="9.140625" style="1"/>
    <col min="12030" max="12030" width="5.28515625" style="1" customWidth="1"/>
    <col min="12031" max="12031" width="5.42578125" style="1" customWidth="1"/>
    <col min="12032" max="12032" width="52.42578125" style="1" customWidth="1"/>
    <col min="12033" max="12285" width="9.140625" style="1"/>
    <col min="12286" max="12286" width="5.28515625" style="1" customWidth="1"/>
    <col min="12287" max="12287" width="5.42578125" style="1" customWidth="1"/>
    <col min="12288" max="12288" width="52.42578125" style="1" customWidth="1"/>
    <col min="12289" max="12541" width="9.140625" style="1"/>
    <col min="12542" max="12542" width="5.28515625" style="1" customWidth="1"/>
    <col min="12543" max="12543" width="5.42578125" style="1" customWidth="1"/>
    <col min="12544" max="12544" width="52.42578125" style="1" customWidth="1"/>
    <col min="12545" max="12797" width="9.140625" style="1"/>
    <col min="12798" max="12798" width="5.28515625" style="1" customWidth="1"/>
    <col min="12799" max="12799" width="5.42578125" style="1" customWidth="1"/>
    <col min="12800" max="12800" width="52.42578125" style="1" customWidth="1"/>
    <col min="12801" max="13053" width="9.140625" style="1"/>
    <col min="13054" max="13054" width="5.28515625" style="1" customWidth="1"/>
    <col min="13055" max="13055" width="5.42578125" style="1" customWidth="1"/>
    <col min="13056" max="13056" width="52.42578125" style="1" customWidth="1"/>
    <col min="13057" max="13309" width="9.140625" style="1"/>
    <col min="13310" max="13310" width="5.28515625" style="1" customWidth="1"/>
    <col min="13311" max="13311" width="5.42578125" style="1" customWidth="1"/>
    <col min="13312" max="13312" width="52.42578125" style="1" customWidth="1"/>
    <col min="13313" max="13565" width="9.140625" style="1"/>
    <col min="13566" max="13566" width="5.28515625" style="1" customWidth="1"/>
    <col min="13567" max="13567" width="5.42578125" style="1" customWidth="1"/>
    <col min="13568" max="13568" width="52.42578125" style="1" customWidth="1"/>
    <col min="13569" max="13821" width="9.140625" style="1"/>
    <col min="13822" max="13822" width="5.28515625" style="1" customWidth="1"/>
    <col min="13823" max="13823" width="5.42578125" style="1" customWidth="1"/>
    <col min="13824" max="13824" width="52.42578125" style="1" customWidth="1"/>
    <col min="13825" max="14077" width="9.140625" style="1"/>
    <col min="14078" max="14078" width="5.28515625" style="1" customWidth="1"/>
    <col min="14079" max="14079" width="5.42578125" style="1" customWidth="1"/>
    <col min="14080" max="14080" width="52.42578125" style="1" customWidth="1"/>
    <col min="14081" max="14333" width="9.140625" style="1"/>
    <col min="14334" max="14334" width="5.28515625" style="1" customWidth="1"/>
    <col min="14335" max="14335" width="5.42578125" style="1" customWidth="1"/>
    <col min="14336" max="14336" width="52.42578125" style="1" customWidth="1"/>
    <col min="14337" max="14589" width="9.140625" style="1"/>
    <col min="14590" max="14590" width="5.28515625" style="1" customWidth="1"/>
    <col min="14591" max="14591" width="5.42578125" style="1" customWidth="1"/>
    <col min="14592" max="14592" width="52.42578125" style="1" customWidth="1"/>
    <col min="14593" max="14845" width="9.140625" style="1"/>
    <col min="14846" max="14846" width="5.28515625" style="1" customWidth="1"/>
    <col min="14847" max="14847" width="5.42578125" style="1" customWidth="1"/>
    <col min="14848" max="14848" width="52.42578125" style="1" customWidth="1"/>
    <col min="14849" max="15101" width="9.140625" style="1"/>
    <col min="15102" max="15102" width="5.28515625" style="1" customWidth="1"/>
    <col min="15103" max="15103" width="5.42578125" style="1" customWidth="1"/>
    <col min="15104" max="15104" width="52.42578125" style="1" customWidth="1"/>
    <col min="15105" max="15357" width="9.140625" style="1"/>
    <col min="15358" max="15358" width="5.28515625" style="1" customWidth="1"/>
    <col min="15359" max="15359" width="5.42578125" style="1" customWidth="1"/>
    <col min="15360" max="15360" width="52.42578125" style="1" customWidth="1"/>
    <col min="15361" max="15613" width="9.140625" style="1"/>
    <col min="15614" max="15614" width="5.28515625" style="1" customWidth="1"/>
    <col min="15615" max="15615" width="5.42578125" style="1" customWidth="1"/>
    <col min="15616" max="15616" width="52.42578125" style="1" customWidth="1"/>
    <col min="15617" max="15869" width="9.140625" style="1"/>
    <col min="15870" max="15870" width="5.28515625" style="1" customWidth="1"/>
    <col min="15871" max="15871" width="5.42578125" style="1" customWidth="1"/>
    <col min="15872" max="15872" width="52.42578125" style="1" customWidth="1"/>
    <col min="15873" max="16125" width="9.140625" style="1"/>
    <col min="16126" max="16126" width="5.28515625" style="1" customWidth="1"/>
    <col min="16127" max="16127" width="5.42578125" style="1" customWidth="1"/>
    <col min="16128" max="16128" width="52.42578125" style="1" customWidth="1"/>
    <col min="16129" max="16384" width="9.140625" style="1"/>
  </cols>
  <sheetData>
    <row r="2" spans="1:5" s="2" customFormat="1" ht="21" x14ac:dyDescent="0.35">
      <c r="A2" s="3"/>
      <c r="B2" s="184" t="s">
        <v>70</v>
      </c>
      <c r="C2" s="184"/>
      <c r="D2" s="184"/>
      <c r="E2" s="184"/>
    </row>
    <row r="3" spans="1:5" s="2" customFormat="1" ht="21" x14ac:dyDescent="0.35">
      <c r="A3" s="3"/>
      <c r="B3" s="33"/>
      <c r="C3" s="33"/>
      <c r="D3" s="33"/>
      <c r="E3" s="33"/>
    </row>
    <row r="4" spans="1:5" s="2" customFormat="1" ht="21" x14ac:dyDescent="0.35">
      <c r="A4" s="3"/>
      <c r="B4" s="34" t="s">
        <v>67</v>
      </c>
      <c r="C4" s="32"/>
      <c r="D4" s="32"/>
      <c r="E4" s="32"/>
    </row>
    <row r="5" spans="1:5" s="2" customFormat="1" ht="21" x14ac:dyDescent="0.35">
      <c r="A5" s="11"/>
      <c r="B5" s="131" t="s">
        <v>102</v>
      </c>
      <c r="C5" s="131"/>
      <c r="D5" s="131"/>
      <c r="E5" s="131"/>
    </row>
    <row r="6" spans="1:5" s="2" customFormat="1" ht="21" x14ac:dyDescent="0.35">
      <c r="A6" s="7"/>
      <c r="B6" s="183" t="s">
        <v>103</v>
      </c>
      <c r="C6" s="183"/>
    </row>
    <row r="7" spans="1:5" s="2" customFormat="1" ht="21" x14ac:dyDescent="0.35">
      <c r="A7" s="7"/>
      <c r="B7" s="28"/>
      <c r="C7" s="28"/>
    </row>
    <row r="8" spans="1:5" s="2" customFormat="1" ht="21" x14ac:dyDescent="0.35">
      <c r="A8" s="7"/>
      <c r="B8" s="9" t="s">
        <v>12</v>
      </c>
      <c r="C8" s="35" t="s">
        <v>13</v>
      </c>
      <c r="D8" s="35" t="s">
        <v>29</v>
      </c>
      <c r="E8" s="6"/>
    </row>
    <row r="9" spans="1:5" s="2" customFormat="1" ht="21" x14ac:dyDescent="0.35">
      <c r="B9" s="25">
        <v>1</v>
      </c>
      <c r="C9" s="12" t="s">
        <v>93</v>
      </c>
      <c r="D9" s="25">
        <v>1</v>
      </c>
      <c r="E9" s="13"/>
    </row>
    <row r="10" spans="1:5" s="2" customFormat="1" ht="42" x14ac:dyDescent="0.35">
      <c r="B10" s="25">
        <v>2</v>
      </c>
      <c r="C10" s="12" t="s">
        <v>110</v>
      </c>
      <c r="D10" s="25">
        <v>1</v>
      </c>
      <c r="E10" s="13"/>
    </row>
    <row r="11" spans="1:5" s="2" customFormat="1" ht="21" x14ac:dyDescent="0.35">
      <c r="B11" s="27">
        <v>3</v>
      </c>
      <c r="C11" s="101" t="s">
        <v>104</v>
      </c>
      <c r="D11" s="8">
        <v>1</v>
      </c>
    </row>
  </sheetData>
  <mergeCells count="2">
    <mergeCell ref="B6:C6"/>
    <mergeCell ref="B2:E2"/>
  </mergeCells>
  <pageMargins left="0.51181102362204722" right="0.51181102362204722" top="0.55118110236220474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บทสรุป</vt:lpstr>
      <vt:lpstr>ตาราง 1</vt:lpstr>
      <vt:lpstr>ตาราง 2</vt:lpstr>
      <vt:lpstr>ตาราง 3</vt:lpstr>
      <vt:lpstr>ตาราง 4</vt:lpstr>
      <vt:lpstr>ข้อเสนอแนะ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monta charewan</cp:lastModifiedBy>
  <cp:lastPrinted>2015-11-30T08:20:37Z</cp:lastPrinted>
  <dcterms:created xsi:type="dcterms:W3CDTF">2014-05-28T07:43:40Z</dcterms:created>
  <dcterms:modified xsi:type="dcterms:W3CDTF">2015-11-30T08:26:22Z</dcterms:modified>
</cp:coreProperties>
</file>