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12575FA8-D01E-4607-A1E1-5442429CC09D}" xr6:coauthVersionLast="36" xr6:coauthVersionMax="36" xr10:uidLastSave="{00000000-0000-0000-0000-000000000000}"/>
  <bookViews>
    <workbookView xWindow="0" yWindow="0" windowWidth="20490" windowHeight="7755" activeTab="2" xr2:uid="{00000000-000D-0000-FFFF-FFFF00000000}"/>
  </bookViews>
  <sheets>
    <sheet name="DATA" sheetId="1" r:id="rId1"/>
    <sheet name="บทสรุป" sheetId="9" r:id="rId2"/>
    <sheet name="Sheet1" sheetId="17" r:id="rId3"/>
    <sheet name="สรุปตาราง1-2" sheetId="2" r:id="rId4"/>
    <sheet name="ตาราง 3 " sheetId="16" r:id="rId5"/>
    <sheet name="ก่อน-หลัง" sheetId="12" r:id="rId6"/>
    <sheet name="ตาราง 5" sheetId="14" r:id="rId7"/>
    <sheet name="รวมข้อเสนอแนะ" sheetId="3" r:id="rId8"/>
  </sheets>
  <definedNames>
    <definedName name="_xlnm._FilterDatabase" localSheetId="0" hidden="1">DATA!$F$1:$F$168</definedName>
  </definedNames>
  <calcPr calcId="191029"/>
</workbook>
</file>

<file path=xl/calcChain.xml><?xml version="1.0" encoding="utf-8"?>
<calcChain xmlns="http://schemas.openxmlformats.org/spreadsheetml/2006/main">
  <c r="D58" i="3" l="1"/>
  <c r="D45" i="3"/>
  <c r="D18" i="3"/>
  <c r="G26" i="14"/>
  <c r="H26" i="14"/>
  <c r="H25" i="14"/>
  <c r="H24" i="14"/>
  <c r="H23" i="14"/>
  <c r="G21" i="14"/>
  <c r="G25" i="14"/>
  <c r="I25" i="14" s="1"/>
  <c r="G24" i="14"/>
  <c r="G23" i="14"/>
  <c r="G14" i="12"/>
  <c r="F14" i="12"/>
  <c r="G10" i="12"/>
  <c r="F10" i="12"/>
  <c r="G12" i="12"/>
  <c r="F12" i="12"/>
  <c r="G8" i="12"/>
  <c r="F8" i="12"/>
  <c r="F20" i="16"/>
  <c r="F19" i="16"/>
  <c r="F18" i="16"/>
  <c r="F16" i="16"/>
  <c r="F15" i="16"/>
  <c r="F13" i="16"/>
  <c r="F12" i="16"/>
  <c r="F11" i="16"/>
  <c r="F10" i="16"/>
  <c r="F9" i="16"/>
  <c r="F8" i="16"/>
  <c r="F7" i="16"/>
  <c r="F6" i="16"/>
  <c r="F5" i="16"/>
  <c r="F26" i="2" l="1"/>
  <c r="F25" i="2"/>
  <c r="F24" i="2"/>
  <c r="F23" i="2"/>
  <c r="F22" i="2"/>
  <c r="E59" i="1"/>
  <c r="E56" i="1"/>
  <c r="E61" i="1"/>
  <c r="E60" i="1"/>
  <c r="E58" i="1"/>
  <c r="E55" i="1"/>
  <c r="E54" i="1"/>
  <c r="E57" i="1"/>
  <c r="E53" i="1"/>
  <c r="E62" i="1" s="1"/>
  <c r="E45" i="1"/>
  <c r="N42" i="1"/>
  <c r="N41" i="1"/>
  <c r="P42" i="1"/>
  <c r="P41" i="1"/>
  <c r="U42" i="1"/>
  <c r="U41" i="1"/>
  <c r="W42" i="1"/>
  <c r="W41" i="1"/>
  <c r="Z42" i="1"/>
  <c r="Z41" i="1"/>
  <c r="AC42" i="1"/>
  <c r="AC41" i="1"/>
  <c r="AD40" i="1"/>
  <c r="AD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L40" i="1"/>
  <c r="L39" i="1"/>
  <c r="H39" i="1"/>
  <c r="I39" i="1"/>
  <c r="J39" i="1"/>
  <c r="K39" i="1"/>
  <c r="H40" i="1"/>
  <c r="I40" i="1"/>
  <c r="J40" i="1"/>
  <c r="K40" i="1"/>
  <c r="G40" i="1"/>
  <c r="G39" i="1"/>
  <c r="F27" i="2" l="1"/>
  <c r="G22" i="2" s="1"/>
  <c r="H28" i="14" l="1"/>
  <c r="H30" i="14"/>
  <c r="G31" i="14"/>
  <c r="H32" i="14"/>
  <c r="G32" i="14"/>
  <c r="H31" i="14"/>
  <c r="E42" i="1" l="1"/>
  <c r="E41" i="1"/>
  <c r="E46" i="1" l="1"/>
  <c r="E43" i="1"/>
  <c r="E48" i="1" s="1"/>
  <c r="F11" i="2"/>
  <c r="H29" i="14"/>
  <c r="G28" i="14"/>
  <c r="G29" i="14"/>
  <c r="G30" i="14"/>
  <c r="E49" i="1" l="1"/>
  <c r="E47" i="1"/>
  <c r="E50" i="1" s="1"/>
  <c r="F17" i="16"/>
  <c r="E51" i="1" l="1"/>
  <c r="F14" i="16" l="1"/>
  <c r="H8" i="12" l="1"/>
  <c r="G7" i="14" l="1"/>
  <c r="G27" i="2" l="1"/>
  <c r="G25" i="2"/>
  <c r="G26" i="2"/>
  <c r="G23" i="2"/>
  <c r="G24" i="2"/>
  <c r="H10" i="14" l="1"/>
  <c r="G13" i="14"/>
  <c r="G16" i="14"/>
  <c r="G17" i="14"/>
  <c r="G18" i="14"/>
  <c r="G19" i="14"/>
  <c r="G20" i="14"/>
  <c r="G12" i="14"/>
  <c r="H8" i="14"/>
  <c r="H9" i="14"/>
  <c r="H12" i="14"/>
  <c r="H13" i="14"/>
  <c r="H16" i="14"/>
  <c r="H17" i="14"/>
  <c r="H18" i="14"/>
  <c r="H19" i="14"/>
  <c r="H20" i="14"/>
  <c r="H7" i="14"/>
  <c r="G8" i="14" l="1"/>
  <c r="G9" i="14"/>
  <c r="I32" i="14" l="1"/>
  <c r="I30" i="14"/>
  <c r="I29" i="14"/>
  <c r="I28" i="14"/>
  <c r="I24" i="14"/>
  <c r="I23" i="14"/>
  <c r="I20" i="14"/>
  <c r="I19" i="14"/>
  <c r="I18" i="14"/>
  <c r="I17" i="14"/>
  <c r="I16" i="14"/>
  <c r="I13" i="14"/>
  <c r="I12" i="14"/>
  <c r="I9" i="14"/>
  <c r="I8" i="14"/>
  <c r="I7" i="14"/>
  <c r="H14" i="12"/>
  <c r="H12" i="12"/>
  <c r="H10" i="12" l="1"/>
  <c r="I26" i="14" l="1"/>
  <c r="I21" i="14"/>
  <c r="G14" i="14"/>
  <c r="I14" i="14" s="1"/>
  <c r="I31" i="14" l="1"/>
  <c r="G10" i="14"/>
  <c r="I10" i="14" s="1"/>
  <c r="F12" i="2" l="1"/>
  <c r="F13" i="2" l="1"/>
  <c r="H21" i="14"/>
  <c r="G13" i="2" l="1"/>
  <c r="G12" i="2"/>
  <c r="H14" i="14"/>
  <c r="G11" i="2" l="1"/>
</calcChain>
</file>

<file path=xl/sharedStrings.xml><?xml version="1.0" encoding="utf-8"?>
<sst xmlns="http://schemas.openxmlformats.org/spreadsheetml/2006/main" count="437" uniqueCount="194">
  <si>
    <t>คณะ</t>
  </si>
  <si>
    <t>web</t>
  </si>
  <si>
    <t>เฟสบุ๊ก</t>
  </si>
  <si>
    <t>อาจารย์</t>
  </si>
  <si>
    <t>เพื่อน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</si>
  <si>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</si>
  <si>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</si>
  <si>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</si>
  <si>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</si>
  <si>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</si>
  <si>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</si>
  <si>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</si>
  <si>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</si>
  <si>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</si>
  <si>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</si>
  <si>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</si>
  <si>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</si>
  <si>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</si>
  <si>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</si>
  <si>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</si>
  <si>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</si>
  <si>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</si>
  <si>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</si>
  <si>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</si>
  <si>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</si>
  <si>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</si>
  <si>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</si>
  <si>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</si>
  <si>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</si>
  <si>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</si>
  <si>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</si>
  <si>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</si>
  <si>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</si>
  <si>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</si>
  <si>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</si>
  <si>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</si>
  <si>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</si>
  <si>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</si>
  <si>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</si>
  <si>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- 3 -</t>
  </si>
  <si>
    <t>- 2 -</t>
  </si>
  <si>
    <t>นิสิตระดับปริญญาเอก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</si>
  <si>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</si>
  <si>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</si>
  <si>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</si>
  <si>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</si>
  <si>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</si>
  <si>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</si>
  <si>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</si>
  <si>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</si>
  <si>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</si>
  <si>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</si>
  <si>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>คณะ/สาขาวิชา</t>
  </si>
  <si>
    <t>คณะสาธารณสุขศาสตร์</t>
  </si>
  <si>
    <t>คณะศึกษาศาสตร์</t>
  </si>
  <si>
    <t>รวมทั้งสิ้น</t>
  </si>
  <si>
    <t>คณะบริหารธุรกิจ เศรษฐศาสตร์และการสื่อสาร</t>
  </si>
  <si>
    <t>คณะเกษตรศาสตร์ ทรัพยากรธรรมชาติและสิ่งแวดล้อม</t>
  </si>
  <si>
    <t>- 5 -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</si>
  <si>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</si>
  <si>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สาขาวิชาสาธารณสุขศาสตร์</t>
  </si>
  <si>
    <t>สาธารณสุขศาสตร์</t>
  </si>
  <si>
    <t xml:space="preserve"> </t>
  </si>
  <si>
    <t xml:space="preserve">   1.3  ความเหมาะสมของระยะเวลาในการจัดโครงการ</t>
  </si>
  <si>
    <t>4. ด้านคุณภาพการให้บริการ (โครงการอบรมการเขียนโปรแกรม iThesis)</t>
  </si>
  <si>
    <t xml:space="preserve">   5.2 เนื้อหาสาระของเอกสารประกอบการอบรมตรงตามเนื้อหาในการอบรม
</t>
  </si>
  <si>
    <t>ณ ห้อง e-Testing 619 อาคารสถานบริการเทคโนโลยีสารสนเทศและการสื่อสาร</t>
  </si>
  <si>
    <t xml:space="preserve">619 อาคารสถานบริการเทคโนโลยีสารสนเทศและการสื่อสาร ในภาพรวมพบว่า ผู้เข้าร่วมโครงการฯ </t>
  </si>
  <si>
    <t>1. ด้านกระบวนการและขั้นตอนการให้บริการ</t>
  </si>
  <si>
    <t xml:space="preserve">โดยมีวัตถุประสงค์ เพื่อสร้างความรู้ความเข้าใจให้กับนิสิตบัณฑิตศึกษา เกี่ยวกับวิธีการเขียนวิทยานิพนธ์ด้วยระบบ 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</si>
  <si>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</si>
  <si>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</si>
  <si>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>ผลการประเมินโครงการอบรมเชิงปฏิบัติการการใช้งานระบบสารสนเทศของบัณฑิตวิทยาลัย (iThesis)</t>
  </si>
  <si>
    <t>วิทยาศาสตร์ศึกษา</t>
  </si>
  <si>
    <t xml:space="preserve">อยากให้วิทยากรบรรยายช้ากว่านี้ </t>
  </si>
  <si>
    <t>website บัณฑิตวิทยาลัย</t>
  </si>
  <si>
    <t>สาขาวิชาการบริหารเทคโนโลยีสารสนเทศเชิงกลยุทธ์</t>
  </si>
  <si>
    <t>สาขาวิชาวิทยาศาสตร์ศึกษา</t>
  </si>
  <si>
    <t xml:space="preserve">จากตาราง 2  แสดงจำนวนและร้อยละของผู้ตอบแบบสอบถาม จำแนกตามการประชาสัมพันธ์โครงการฯ </t>
  </si>
  <si>
    <t>ในวันศุกร์ที่ 19 สิงหาคม 2565</t>
  </si>
  <si>
    <t xml:space="preserve">ในวันศุกร์ที่ 19 สิงหาคม 2565 ณ ห้อง e-Testing 619 อาคารสถานบริการเทคโนโลยีสารสนเทศและการสื่อสาร </t>
  </si>
  <si>
    <t>ในวันศุกร์ที่  19 สิงหาคม 2565</t>
  </si>
  <si>
    <t>เพศ</t>
  </si>
  <si>
    <t>อายุ</t>
  </si>
  <si>
    <t>ชาย</t>
  </si>
  <si>
    <t>หญิง</t>
  </si>
  <si>
    <t>20-30 ปี</t>
  </si>
  <si>
    <t>บริหารธุรกิจ เศรษฐศาสตร์และการสื่อสาร</t>
  </si>
  <si>
    <t>ระดับการศึกษา</t>
  </si>
  <si>
    <t>สาขาวิชา</t>
  </si>
  <si>
    <t>31-40 ปี</t>
  </si>
  <si>
    <t>สถาปัตยกรรมศาสตร์ ศิลปะและการออกแบบ</t>
  </si>
  <si>
    <t>ควรอธิบายให้ละเอียดให้ผู้เข้าอบรมทำไปที่ละขึ้นตอน</t>
  </si>
  <si>
    <t>ศึกษาศาสตร์</t>
  </si>
  <si>
    <t>หลักสูตรและการสอน</t>
  </si>
  <si>
    <t>เทคโนโลยีผู้ประกอบการและการจัดการนวัตกรรม</t>
  </si>
  <si>
    <t>41-50 ปี</t>
  </si>
  <si>
    <t>การบริหารเทคโนโลยีสารสนทเทศเชิงกลยุทธ์</t>
  </si>
  <si>
    <t>เกษตรศาสตร์ ทรัพยากรธรรมชาติและสิ่งแวดล้อม</t>
  </si>
  <si>
    <t>วิทยาศาสตร์การเกษตร</t>
  </si>
  <si>
    <t>บริหารธุรกิจ</t>
  </si>
  <si>
    <t xml:space="preserve">สถาปัตยกรรมศาสตร์ 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</si>
  <si>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</si>
  <si>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</si>
  <si>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พบว่า ผู้ตอบแบบสอบถามทราบข้อมูลจากการจัดโครงการฯ จากอาจารย์ที่ปรึกษามากที่สุด คิดเป็นร้อยละ 42.55</t>
  </si>
  <si>
    <t>รองลงมาได้แก่ คณะที่สังกัด คิดเป็นร้อยละ 27.66 และ Facebook บัณฑิตวิทยาลัย คิดเป็นร้อยละ 19.15</t>
  </si>
  <si>
    <r>
      <rPr>
        <b/>
        <i/>
        <sz val="16"/>
        <rFont val="TH SarabunPSK"/>
        <family val="2"/>
      </rPr>
      <t xml:space="preserve">            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</si>
  <si>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สาขาวิชาหลักสูตรและการสอน</t>
  </si>
  <si>
    <t>สาขาวิชาวิทยาศาสตร์การเกษตร</t>
  </si>
  <si>
    <t>สาขาวิชาบริหารธุรกิจ</t>
  </si>
  <si>
    <t>บัณฑิตวิทยาลัย</t>
  </si>
  <si>
    <t>คณะสถาปัตยกรรมศาสตร์ ศิลปะและการออกแบบ</t>
  </si>
  <si>
    <t xml:space="preserve">สาขาวิชาสถาปัตยกรรมศาสตร์ </t>
  </si>
  <si>
    <t xml:space="preserve">     จากตาราง 3 พบว่า ผู้ตอบแบบสอบถามส่วนใหญ่สังกัดคณะศึกษาศาสตร์ คิดเป็นร้อยละ 54.05</t>
  </si>
  <si>
    <t>โปรแกรมเขียนวิทยานิพนธ์อิเล็กทรอนิกส์ (iThesis) อยู่ในระดับใด</t>
  </si>
  <si>
    <t xml:space="preserve">   1.2  ความเหมาะสมของวันจัดโครงการ (วันศุกร์ที่ 19 สิงหาคม 2565)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</si>
  <si>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37)</t>
    </r>
  </si>
  <si>
    <t>4.5  การเข้ารับการอบรมฯ ในครั้งนี้เป็นประโยชน์ต่อท่านในการทำวิทยานิพนธ์        อยู่ระดับใด</t>
  </si>
  <si>
    <t>จากตาราง 5 พบว่าผู้ตอบแบบสอบถามมีความคิดเห็นเกี่ยวกับการจัดโครงการอบรมเชิงปฏิบัติการ</t>
  </si>
  <si>
    <t xml:space="preserve">ใช้งานระบบสารสนเทศของบัณฑิตวิทยาลัย (iThesis) ในวันศุกร์ที่ 19 สิงหาคม 2565 ณ ห้อง e-Testing </t>
  </si>
  <si>
    <t>มีความคิดเห็นอยู่ในระดับมาก (ค่าเฉลี่ย 4.08)</t>
  </si>
  <si>
    <t xml:space="preserve">ข้อเสนอแนะการรอบรมเชิงปฏิบัติการครั้งนี้ท่านไม่พึงพอใจในเรื่องใด </t>
  </si>
  <si>
    <t>ควรอธิบายภาพรวมเนื้อหาที่จะสอนให้เข้าใจก่อนเริ่มบรรยาย</t>
  </si>
  <si>
    <t>ควรบอกล่วงหน้าว่าต้องใช้อะไรในการเข้ามาอบรมบ้างจะได้ตามวิทยากรทัน</t>
  </si>
  <si>
    <t>เสียงวิทยากรเบา</t>
  </si>
  <si>
    <t>มีความรู้ในเรื่องการใช้ระบบนี้</t>
  </si>
  <si>
    <t>อบรมวันเสาร์ - อาทิตย์</t>
  </si>
  <si>
    <t>ขอแบบทบทวนบทเรียน</t>
  </si>
  <si>
    <t>เอกสารไม่เรียบร้อย รูปภาพไม่ขึ้น</t>
  </si>
  <si>
    <t>ควรส่งไฟล์การนำเสนอให้นิสิตใน gmail</t>
  </si>
  <si>
    <t xml:space="preserve">จอภาพการนำเสนอมีขนาดเล็กเกินไป </t>
  </si>
  <si>
    <t>ขนาดตัวอักษรบนจอภาพมีขนาดเล็ก</t>
  </si>
  <si>
    <t>ในบ้างขั้นตอนไปเร็วตามไม่ทัน</t>
  </si>
  <si>
    <t>ควรขยายหน้าจอให้ใหญ่ขึ้น</t>
  </si>
  <si>
    <t>มีการหยุดเป็นระยะเพื่อตรวจสอบผู้เข้าอบรมว่าตามทันหรือไม่</t>
  </si>
  <si>
    <t>ข้อเสนอแนะอื่นๆ</t>
  </si>
  <si>
    <t>เป็นการอบรมที่ดี มีประโยชน์มากสำหรับการทำวิทยานิพนธ์ของนิสิต</t>
  </si>
  <si>
    <t>ควรมีการแนะนำให้ผู้เข้าอบรมได้เตรียมไฟล์งานมาประกอบการอบรมด้วย</t>
  </si>
  <si>
    <t>วิทยากรพูดเร็วเกินไปตามไม่ทัน</t>
  </si>
  <si>
    <t>เจ้าหน้าที่บริการไม่ทั่วถึง</t>
  </si>
  <si>
    <t xml:space="preserve">ข้อเสนอแนะว่าบัณฑิตวิทยาลัยควรปรับปรุงในเรื่องดังกล่าวอย่างไร </t>
  </si>
  <si>
    <t>วิทยากรบรยายขั้นตอนการ iThesis  และรายละเอียดดีเข้าใจง่าย</t>
  </si>
  <si>
    <t>เจ้าหน้าที่ยิ้มแย้มแจ่มใส่เอาใจใส่ผู้เข้าอบรมดีมากประทับใจที่สุด</t>
  </si>
  <si>
    <t>อยากให้จัดการอบรมแบบออนไลน์ให้ผู้เข้าอบรมได้ใช้อุปกรณ์ของตนเอง</t>
  </si>
  <si>
    <t>อาหารว่างน่ารับประทาน สะอาด อร่อย ปริมาณพอดี</t>
  </si>
  <si>
    <t>สถานที่จัดอบรมเหมาะสม</t>
  </si>
  <si>
    <t>เสนอระบบ iThesis บน max OS</t>
  </si>
  <si>
    <t>การพูดค่อนข้างเสียงเบา</t>
  </si>
  <si>
    <t xml:space="preserve">ควรมีการเดินมาดูเพื่อให้คำแนะนำเพิ่มเติม </t>
  </si>
  <si>
    <t>ควรให้ผู้เข้าอบรมนำโน๊ตบุ๊คของตนเองมาลงโปรแกรม</t>
  </si>
  <si>
    <t>ระบบเสียงไม่ชัดเจน</t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</si>
  <si>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</si>
  <si>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(ค่าเฉลี่ย 3.86) </t>
  </si>
  <si>
    <t xml:space="preserve">ภาพรวม อยู่ในระดับน้อย (ค่าเฉลี่ย 2.46) และหลังเข้ารับการอบรมค่าเฉลี่ยความรู้ ความเข้าใจสูงขึ้น อยู่ในระดับมาก </t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</si>
  <si>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37)</t>
    </r>
  </si>
  <si>
    <t xml:space="preserve">- 5 - </t>
  </si>
  <si>
    <t xml:space="preserve">- 6 - </t>
  </si>
  <si>
    <t xml:space="preserve">          คิดเป็นร้อยละ 8.11</t>
  </si>
  <si>
    <t xml:space="preserve">          รองลงมาได้แก่ คณะบริหารธุรกิจ เศรษฐศาสตร์และการสื่อสาร คิดเป็นร้อยละ 18.92 และคณะสาธารณสุขศาสตร์ </t>
  </si>
  <si>
    <t xml:space="preserve">     เมื่อพิจารณารายสาขาวิชา พบว่า ผู้ตอบแบบสอบถามส่วนใหญ่สังกัดสาขาวิชาหลักสูตรและการสอนมากที่สุด </t>
  </si>
  <si>
    <t xml:space="preserve">          และสาขาวิชาสาธารณสุขศาสตร์ คิดเป็นร้อยละ 8.11</t>
  </si>
  <si>
    <t xml:space="preserve">          คิดเป็นร้อยละ 51.35 รองลงมาได้แก่ สาขาวิชาการบริหารเทคโนโลยีสารสนเทศเชิงกลยุทธ์ คิดเป็นร้อยละ 13.51 </t>
  </si>
  <si>
    <t>สาขาวิชาเทคโนโลยีผู้ประกอบการและการจัดการนวัตกรรม</t>
  </si>
  <si>
    <t>4.1 ก่อนการอบรมท่านมีความรู้ความเข้าใจในเรื่องการใช้</t>
  </si>
  <si>
    <t>4.2 ภายหลังการอบรมท่านมีความรู้ความเข้าใจในเรื่องการใช้</t>
  </si>
  <si>
    <t xml:space="preserve">4.3  ความรู้ และความสามารถในการถ่ายทอดความรู้ของวิทยากร (ภาคเช้า)
</t>
  </si>
  <si>
    <t xml:space="preserve">4.4  ความรู้ และความสามารถในการถ่ายทอดความรู้ของวิทยากร (ภาคบ่าย)
</t>
  </si>
  <si>
    <t xml:space="preserve">เมื่อพิจารณารายด้านแล้ว พบว่า ด้านเจ้าหน้าที่ผู้ให้บริการ มีค่าเฉลี่ยสูงสุด (ค่าเฉลี่ย 4.49) รองลงมาคือ </t>
  </si>
  <si>
    <t xml:space="preserve">ด้านคุณภาพการให้บริการ (ค่าเฉลี่ย 4.15) และด้านสิ่งอำนวยความสะดวก (ค่าเฉลี่ย 4.09) เมื่อพิจารณารายข้อแล้ว </t>
  </si>
  <si>
    <t>พบว่า ข้อที่มีค่าเฉลี่ยสูงที่สุดคือ ความเหมาะสมของขนาดห้องอบรม (ค่าเฉลี่ย 4.51) รองลงมาได้แก่ เจ้าหน้าที่ให้บริการ</t>
  </si>
  <si>
    <t xml:space="preserve">ด้วยความเต็มใจ  ยิ้มแย้มแจ่มใส เจ้าหน้าที่ให้บริการด้วยความรวดเร็ว และความสะอาดของสถานที่จัดอบรม </t>
  </si>
  <si>
    <t>(ค่าเฉลี่ย 4.49) และความสะดวกในการลงทะเบียน (ค่าเฉลี่ย 4.46)</t>
  </si>
  <si>
    <t>เอกสารประกอบบางหน้าภาพหาย</t>
  </si>
  <si>
    <t>ควรมีห้องที่กว้างและจอแสดงผลที่ใหญ่กว่านี้</t>
  </si>
  <si>
    <t>จากตาราง 1  แสดงจำนวนและร้อยละของผู้ตอบแบบสอบถาม จำแนกตามสถานภาพ พบว่า ส่วนใหญ่ผู้ตอบ</t>
  </si>
  <si>
    <t>แบบสอบถามเป็นนิสิตระดับปริญญาโท คิดเป็นร้อยละ 91.89 และนิสิตระดับปริญญาเอก คิดเป็นร้อยละ 8.11</t>
  </si>
  <si>
    <t>(iThesis) เป้าหมายผู้เข้าร่วมโครงการ จำนวน 80 คน มีผู้เข้าร่วมโครงการจำนวน 50 คน ผู้ตอบแบบสอบถาม</t>
  </si>
  <si>
    <t>จำนวนทั้งสิ้น 37 คน คิดเป็นร้อยละ 61.62 ของผู้เข้าร่วมโครงการ โดยผู้เข้าร่วมโครงการเป็นนิสิตปริญญาโท</t>
  </si>
  <si>
    <t>คิดเป็นร้อยละ 91.89 และนิสิตระดับปริญญาเอก คิดเป็นร้อยละ 8.11</t>
  </si>
  <si>
    <t xml:space="preserve">          ผู้ตอบแบบสอบถามทราบข้อมูลการดำเนินโครงการจากอาจารย์ที่ปรึกษามากที่สุด คิดเป็นร้อยละ 42.55</t>
  </si>
  <si>
    <t xml:space="preserve">                 รองลงมาได้แก่ คณะที่สังกัด คิดเป็นร้อยละ 27.66 และ Facebook บัณฑิตวิทยาลัย คิดเป็นร้อยละ 19.15</t>
  </si>
  <si>
    <t xml:space="preserve">                ผู้ตอบแบบสอบถามส่วนใหญ่สังกัดคณะศึกษาศาสตร์ คิดเป็นร้อยละ 54.04 รองลงมาได้แก่ คณะบริหารธุรกิจ </t>
  </si>
  <si>
    <t xml:space="preserve">                เศรษฐศาสตร์และการสื่อสาร คิดเป็นร้อยละ 18.92 และคณะสาธารณสุขศาสตร์ คิดเป็นร้อยละ 8.11</t>
  </si>
  <si>
    <t xml:space="preserve">                เมื่อพิจารณารายสาขาวิชา พบว่า ผู้ตอบแบบสอบถามส่วนใหญ่สังกัดสาขาวิชาหลักสูตรและการสอนมากที่สุด</t>
  </si>
  <si>
    <t xml:space="preserve">                และสาขาวิชาสาธารณสุขศาสตร์ คิดเป็นร้อยละ 8.11</t>
  </si>
  <si>
    <t xml:space="preserve">                คิดเป็นร้อยละ 51.35 รองลงมาได้แก่ สาขาวิชาการบริหารเทคโนโลยีสารสนเทศเชิงกลยุทธ์ คิดเป็นร้อยละ 13.51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</si>
  <si>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3.86)</t>
  </si>
  <si>
    <t>เมื่อเทียบกับก่อนการเข้ารับการอบรม อยู่ในระดับน้อย (ค่าเฉลี่ย 2.46)</t>
  </si>
  <si>
    <t xml:space="preserve">          ความคิดเห็นเกี่ยวกับการจัดโครงการฯ ในภาพรวมอยู่ในระดับมาก (ค่าเฉลี่ย 4.08) เมื่อพิจารณารายด้าน</t>
  </si>
  <si>
    <t xml:space="preserve">                 พบว่า ด้านเจ้าหน้าที่ผู้ให้บริการ มีค่าเฉลี่ยสูงสุด (ค่าเฉลี่ย 4.49) รองลงมาคือ ด้านคุณภาพการให้บริการ</t>
  </si>
  <si>
    <t xml:space="preserve">                 (ค่าเฉลี่ย 4.15) และด้านสิ่งอำนวยความสะดวก (ค่าเฉลี่ย 4.09) เมื่อพิจารณารายข้อแล้ว พบว่า ข้อที่มีค่าเฉลี่ยสูง </t>
  </si>
  <si>
    <t xml:space="preserve">                 ที่สุดคือ ความเหมาะสมของขนาดห้องอบรม (ค่าเฉลี่ย 4.51) เจ้าหน้าที่ให้บริการด้วยความเต็มใจ ยิ้มแย้มแจ่มใส</t>
  </si>
  <si>
    <t xml:space="preserve">                 และความสะดวกในหารลงทะเบียน (ค่าเฉลี่ย 4.46)</t>
  </si>
  <si>
    <t xml:space="preserve">                 เจ้าหน้าที่ให้บริการด้วยความรวดเร็ว (ค่าเฉลี่ย 4.62) และความสะอาดของสถานที่จัดอบรม (ค่าเฉลี่ย 4.49)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</si>
</sst>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u/>
      <sz val="14"/>
      <color rgb="FF000000"/>
      <name val="TH SarabunPSK"/>
      <family val="2"/>
    </font>
    <font>
      <sz val="14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Alignment="1"/>
    <xf numFmtId="0" fontId="10" fillId="5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6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10" fillId="7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0" fillId="8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indent="5"/>
    </xf>
    <xf numFmtId="2" fontId="9" fillId="10" borderId="13" xfId="0" applyNumberFormat="1" applyFont="1" applyFill="1" applyBorder="1" applyAlignment="1">
      <alignment wrapText="1"/>
    </xf>
    <xf numFmtId="0" fontId="21" fillId="11" borderId="13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right"/>
    </xf>
    <xf numFmtId="2" fontId="9" fillId="9" borderId="13" xfId="0" applyNumberFormat="1" applyFont="1" applyFill="1" applyBorder="1" applyAlignment="1">
      <alignment wrapText="1"/>
    </xf>
    <xf numFmtId="2" fontId="7" fillId="9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Border="1"/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/>
    <xf numFmtId="0" fontId="1" fillId="0" borderId="23" xfId="0" applyFont="1" applyBorder="1" applyAlignment="1"/>
    <xf numFmtId="0" fontId="1" fillId="0" borderId="12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23" xfId="0" applyFont="1" applyBorder="1" applyAlignment="1"/>
    <xf numFmtId="2" fontId="7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4" fillId="0" borderId="0" xfId="0" applyFont="1" applyFill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7" fillId="0" borderId="2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2" fontId="1" fillId="0" borderId="7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vertical="top" wrapText="1"/>
    </xf>
    <xf numFmtId="0" fontId="22" fillId="3" borderId="13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12" borderId="13" xfId="0" applyFont="1" applyFill="1" applyBorder="1" applyAlignment="1">
      <alignment horizontal="center" wrapText="1"/>
    </xf>
    <xf numFmtId="0" fontId="22" fillId="12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2" fontId="23" fillId="0" borderId="0" xfId="0" applyNumberFormat="1" applyFont="1" applyAlignment="1">
      <alignment wrapText="1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2" fontId="27" fillId="0" borderId="9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5" fillId="0" borderId="0" xfId="0" applyNumberFormat="1" applyFont="1"/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2" fontId="26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wrapText="1"/>
    </xf>
    <xf numFmtId="0" fontId="22" fillId="11" borderId="13" xfId="0" applyFont="1" applyFill="1" applyBorder="1" applyAlignment="1">
      <alignment vertical="top" wrapText="1"/>
    </xf>
    <xf numFmtId="0" fontId="21" fillId="13" borderId="13" xfId="0" applyFont="1" applyFill="1" applyBorder="1" applyAlignment="1">
      <alignment horizontal="center" wrapText="1"/>
    </xf>
    <xf numFmtId="0" fontId="22" fillId="13" borderId="13" xfId="0" applyFont="1" applyFill="1" applyBorder="1" applyAlignment="1">
      <alignment wrapText="1"/>
    </xf>
    <xf numFmtId="0" fontId="22" fillId="13" borderId="13" xfId="0" applyFont="1" applyFill="1" applyBorder="1" applyAlignment="1">
      <alignment vertical="top" wrapText="1"/>
    </xf>
    <xf numFmtId="0" fontId="21" fillId="14" borderId="13" xfId="0" applyFont="1" applyFill="1" applyBorder="1" applyAlignment="1">
      <alignment horizontal="center" wrapText="1"/>
    </xf>
    <xf numFmtId="0" fontId="22" fillId="14" borderId="13" xfId="0" applyFont="1" applyFill="1" applyBorder="1" applyAlignment="1">
      <alignment wrapText="1"/>
    </xf>
    <xf numFmtId="0" fontId="22" fillId="15" borderId="13" xfId="0" applyFont="1" applyFill="1" applyBorder="1" applyAlignment="1">
      <alignment wrapText="1"/>
    </xf>
    <xf numFmtId="0" fontId="21" fillId="15" borderId="13" xfId="0" applyFont="1" applyFill="1" applyBorder="1" applyAlignment="1">
      <alignment horizontal="center" wrapText="1"/>
    </xf>
    <xf numFmtId="0" fontId="29" fillId="15" borderId="13" xfId="0" applyFont="1" applyFill="1" applyBorder="1" applyAlignment="1">
      <alignment wrapText="1"/>
    </xf>
    <xf numFmtId="0" fontId="28" fillId="15" borderId="13" xfId="0" applyFont="1" applyFill="1" applyBorder="1" applyAlignment="1">
      <alignment wrapText="1"/>
    </xf>
    <xf numFmtId="0" fontId="25" fillId="0" borderId="11" xfId="0" applyFont="1" applyBorder="1"/>
    <xf numFmtId="0" fontId="25" fillId="0" borderId="12" xfId="0" applyFont="1" applyBorder="1"/>
    <xf numFmtId="0" fontId="25" fillId="0" borderId="23" xfId="0" applyFont="1" applyBorder="1"/>
    <xf numFmtId="2" fontId="25" fillId="0" borderId="13" xfId="0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BD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21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25</xdr:row>
      <xdr:rowOff>158948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63698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27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</xdr:row>
          <xdr:rowOff>209550</xdr:rowOff>
        </xdr:from>
        <xdr:to>
          <xdr:col>5</xdr:col>
          <xdr:colOff>352425</xdr:colOff>
          <xdr:row>5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2"/>
  <sheetViews>
    <sheetView zoomScale="110" zoomScaleNormal="110" workbookViewId="0">
      <pane ySplit="915" topLeftCell="A28" activePane="bottomLeft"/>
      <selection activeCell="Z1" sqref="Z1"/>
      <selection pane="bottomLeft" activeCell="K52" sqref="K52"/>
    </sheetView>
  </sheetViews>
  <sheetFormatPr defaultColWidth="15" defaultRowHeight="24" x14ac:dyDescent="0.55000000000000004"/>
  <cols>
    <col min="1" max="1" width="4.375" style="14" bestFit="1" customWidth="1"/>
    <col min="2" max="2" width="4.375" style="14" customWidth="1"/>
    <col min="3" max="3" width="7.875" style="14" customWidth="1"/>
    <col min="4" max="4" width="31.25" style="14" customWidth="1"/>
    <col min="5" max="5" width="31.625" style="14" bestFit="1" customWidth="1"/>
    <col min="6" max="6" width="31.625" style="14" customWidth="1"/>
    <col min="7" max="7" width="7" style="14" customWidth="1"/>
    <col min="8" max="8" width="7.75" style="14" bestFit="1" customWidth="1"/>
    <col min="9" max="9" width="5.75" style="14" bestFit="1" customWidth="1"/>
    <col min="10" max="10" width="8.375" style="14" customWidth="1"/>
    <col min="11" max="11" width="6.25" style="14" bestFit="1" customWidth="1"/>
    <col min="12" max="13" width="5.125" style="61" bestFit="1" customWidth="1"/>
    <col min="14" max="14" width="5.625" style="61" bestFit="1" customWidth="1"/>
    <col min="15" max="21" width="5.125" style="14" bestFit="1" customWidth="1"/>
    <col min="22" max="22" width="6.25" style="17" bestFit="1" customWidth="1"/>
    <col min="23" max="24" width="6.25" style="75" bestFit="1" customWidth="1"/>
    <col min="25" max="26" width="6.25" style="43" bestFit="1" customWidth="1"/>
    <col min="27" max="27" width="5.125" style="64" customWidth="1"/>
    <col min="28" max="28" width="5.125" style="64" bestFit="1" customWidth="1"/>
    <col min="29" max="29" width="5" style="14" bestFit="1" customWidth="1"/>
    <col min="30" max="30" width="11.25" style="14" customWidth="1"/>
    <col min="31" max="16384" width="15" style="14"/>
  </cols>
  <sheetData>
    <row r="1" spans="1:44" s="62" customFormat="1" ht="27.75" x14ac:dyDescent="0.65">
      <c r="A1" s="62" t="s">
        <v>36</v>
      </c>
      <c r="B1" s="62" t="s">
        <v>82</v>
      </c>
      <c r="C1" s="62" t="s">
        <v>83</v>
      </c>
      <c r="D1" s="62" t="s">
        <v>88</v>
      </c>
      <c r="E1" s="62" t="s">
        <v>0</v>
      </c>
      <c r="F1" s="62" t="s">
        <v>89</v>
      </c>
      <c r="G1" s="62" t="s">
        <v>1</v>
      </c>
      <c r="H1" s="62" t="s">
        <v>2</v>
      </c>
      <c r="I1" s="62" t="s">
        <v>0</v>
      </c>
      <c r="J1" s="62" t="s">
        <v>3</v>
      </c>
      <c r="K1" s="62" t="s">
        <v>4</v>
      </c>
      <c r="L1" s="91">
        <v>1.1000000000000001</v>
      </c>
      <c r="M1" s="91">
        <v>1.2</v>
      </c>
      <c r="N1" s="91">
        <v>1.3</v>
      </c>
      <c r="O1" s="260">
        <v>2.1</v>
      </c>
      <c r="P1" s="260">
        <v>2.2000000000000002</v>
      </c>
      <c r="Q1" s="63">
        <v>3.1</v>
      </c>
      <c r="R1" s="63">
        <v>3.2</v>
      </c>
      <c r="S1" s="63">
        <v>3.3</v>
      </c>
      <c r="T1" s="63">
        <v>3.4</v>
      </c>
      <c r="U1" s="63">
        <v>3.5</v>
      </c>
      <c r="V1" s="266">
        <v>4.0999999999999996</v>
      </c>
      <c r="W1" s="266">
        <v>4.2</v>
      </c>
      <c r="X1" s="263">
        <v>4.3</v>
      </c>
      <c r="Y1" s="263">
        <v>4.4000000000000004</v>
      </c>
      <c r="Z1" s="263">
        <v>4.5</v>
      </c>
      <c r="AA1" s="132">
        <v>5.0999999999999996</v>
      </c>
      <c r="AB1" s="132">
        <v>5.2</v>
      </c>
      <c r="AC1" s="132">
        <v>5.3</v>
      </c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s="128" customFormat="1" x14ac:dyDescent="0.55000000000000004">
      <c r="A2" s="126">
        <v>1</v>
      </c>
      <c r="B2" s="126" t="s">
        <v>84</v>
      </c>
      <c r="C2" s="126" t="s">
        <v>86</v>
      </c>
      <c r="D2" s="126" t="s">
        <v>5</v>
      </c>
      <c r="E2" s="126" t="s">
        <v>87</v>
      </c>
      <c r="F2" s="126" t="s">
        <v>97</v>
      </c>
      <c r="G2" s="126">
        <v>0</v>
      </c>
      <c r="H2" s="126">
        <v>0</v>
      </c>
      <c r="I2" s="126">
        <v>0</v>
      </c>
      <c r="J2" s="126">
        <v>1</v>
      </c>
      <c r="K2" s="126">
        <v>0</v>
      </c>
      <c r="L2" s="258">
        <v>3</v>
      </c>
      <c r="M2" s="258">
        <v>3</v>
      </c>
      <c r="N2" s="258">
        <v>4</v>
      </c>
      <c r="O2" s="261">
        <v>4</v>
      </c>
      <c r="P2" s="261">
        <v>4</v>
      </c>
      <c r="Q2" s="127">
        <v>4</v>
      </c>
      <c r="R2" s="127">
        <v>3</v>
      </c>
      <c r="S2" s="127">
        <v>2</v>
      </c>
      <c r="T2" s="127">
        <v>3</v>
      </c>
      <c r="U2" s="127">
        <v>4</v>
      </c>
      <c r="V2" s="265">
        <v>3</v>
      </c>
      <c r="W2" s="265">
        <v>4</v>
      </c>
      <c r="X2" s="264">
        <v>4</v>
      </c>
      <c r="Y2" s="264">
        <v>3</v>
      </c>
      <c r="Z2" s="264">
        <v>5</v>
      </c>
      <c r="AA2" s="133">
        <v>4</v>
      </c>
      <c r="AB2" s="133">
        <v>4</v>
      </c>
      <c r="AC2" s="133">
        <v>4</v>
      </c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s="128" customFormat="1" x14ac:dyDescent="0.55000000000000004">
      <c r="A3" s="126">
        <v>2</v>
      </c>
      <c r="B3" s="126" t="s">
        <v>84</v>
      </c>
      <c r="C3" s="126" t="s">
        <v>86</v>
      </c>
      <c r="D3" s="126" t="s">
        <v>5</v>
      </c>
      <c r="E3" s="126" t="s">
        <v>87</v>
      </c>
      <c r="F3" s="126" t="s">
        <v>97</v>
      </c>
      <c r="G3" s="126">
        <v>0</v>
      </c>
      <c r="H3" s="126">
        <v>0</v>
      </c>
      <c r="I3" s="126">
        <v>1</v>
      </c>
      <c r="J3" s="126">
        <v>0</v>
      </c>
      <c r="K3" s="126">
        <v>0</v>
      </c>
      <c r="L3" s="258">
        <v>4</v>
      </c>
      <c r="M3" s="258">
        <v>4</v>
      </c>
      <c r="N3" s="258">
        <v>4</v>
      </c>
      <c r="O3" s="261">
        <v>4</v>
      </c>
      <c r="P3" s="261">
        <v>4</v>
      </c>
      <c r="Q3" s="127">
        <v>5</v>
      </c>
      <c r="R3" s="127">
        <v>4</v>
      </c>
      <c r="S3" s="127">
        <v>4</v>
      </c>
      <c r="T3" s="127">
        <v>4</v>
      </c>
      <c r="U3" s="127">
        <v>4</v>
      </c>
      <c r="V3" s="265">
        <v>4</v>
      </c>
      <c r="W3" s="265">
        <v>5</v>
      </c>
      <c r="X3" s="264">
        <v>4</v>
      </c>
      <c r="Y3" s="264">
        <v>4</v>
      </c>
      <c r="Z3" s="264">
        <v>4</v>
      </c>
      <c r="AA3" s="133">
        <v>4</v>
      </c>
      <c r="AB3" s="133">
        <v>4</v>
      </c>
      <c r="AC3" s="133">
        <v>5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s="128" customFormat="1" x14ac:dyDescent="0.55000000000000004">
      <c r="A4" s="126">
        <v>3</v>
      </c>
      <c r="B4" s="126" t="s">
        <v>84</v>
      </c>
      <c r="C4" s="126" t="s">
        <v>86</v>
      </c>
      <c r="D4" s="126" t="s">
        <v>5</v>
      </c>
      <c r="E4" s="126" t="s">
        <v>42</v>
      </c>
      <c r="F4" s="126" t="s">
        <v>42</v>
      </c>
      <c r="G4" s="126">
        <v>0</v>
      </c>
      <c r="H4" s="126">
        <v>1</v>
      </c>
      <c r="I4" s="126">
        <v>0</v>
      </c>
      <c r="J4" s="126">
        <v>0</v>
      </c>
      <c r="K4" s="126">
        <v>0</v>
      </c>
      <c r="L4" s="258">
        <v>4</v>
      </c>
      <c r="M4" s="258">
        <v>4</v>
      </c>
      <c r="N4" s="258">
        <v>4</v>
      </c>
      <c r="O4" s="261">
        <v>4</v>
      </c>
      <c r="P4" s="261">
        <v>4</v>
      </c>
      <c r="Q4" s="127">
        <v>4</v>
      </c>
      <c r="R4" s="127">
        <v>4</v>
      </c>
      <c r="S4" s="127">
        <v>4</v>
      </c>
      <c r="T4" s="127">
        <v>4</v>
      </c>
      <c r="U4" s="127">
        <v>4</v>
      </c>
      <c r="V4" s="265">
        <v>5</v>
      </c>
      <c r="W4" s="265">
        <v>5</v>
      </c>
      <c r="X4" s="264">
        <v>4</v>
      </c>
      <c r="Y4" s="264">
        <v>4</v>
      </c>
      <c r="Z4" s="264">
        <v>4</v>
      </c>
      <c r="AA4" s="133">
        <v>4</v>
      </c>
      <c r="AB4" s="133">
        <v>4</v>
      </c>
      <c r="AC4" s="133">
        <v>4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128" customFormat="1" x14ac:dyDescent="0.55000000000000004">
      <c r="A5" s="126">
        <v>4</v>
      </c>
      <c r="B5" s="126" t="s">
        <v>84</v>
      </c>
      <c r="C5" s="126" t="s">
        <v>90</v>
      </c>
      <c r="D5" s="126" t="s">
        <v>5</v>
      </c>
      <c r="E5" s="126" t="s">
        <v>91</v>
      </c>
      <c r="F5" s="126" t="s">
        <v>101</v>
      </c>
      <c r="G5" s="126">
        <v>0</v>
      </c>
      <c r="H5" s="126">
        <v>0</v>
      </c>
      <c r="I5" s="126">
        <v>1</v>
      </c>
      <c r="J5" s="126">
        <v>0</v>
      </c>
      <c r="K5" s="126">
        <v>0</v>
      </c>
      <c r="L5" s="258">
        <v>3</v>
      </c>
      <c r="M5" s="258">
        <v>2</v>
      </c>
      <c r="N5" s="258">
        <v>3</v>
      </c>
      <c r="O5" s="261">
        <v>4</v>
      </c>
      <c r="P5" s="261">
        <v>4</v>
      </c>
      <c r="Q5" s="127">
        <v>3</v>
      </c>
      <c r="R5" s="127">
        <v>3</v>
      </c>
      <c r="S5" s="127">
        <v>4</v>
      </c>
      <c r="T5" s="127">
        <v>4</v>
      </c>
      <c r="U5" s="127">
        <v>4</v>
      </c>
      <c r="V5" s="265">
        <v>2</v>
      </c>
      <c r="W5" s="265">
        <v>3</v>
      </c>
      <c r="X5" s="264">
        <v>3</v>
      </c>
      <c r="Y5" s="264">
        <v>3</v>
      </c>
      <c r="Z5" s="264">
        <v>4</v>
      </c>
      <c r="AA5" s="133">
        <v>4</v>
      </c>
      <c r="AB5" s="133">
        <v>4</v>
      </c>
      <c r="AC5" s="133">
        <v>4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28" customFormat="1" x14ac:dyDescent="0.55000000000000004">
      <c r="A6" s="126">
        <v>5</v>
      </c>
      <c r="B6" s="126" t="s">
        <v>84</v>
      </c>
      <c r="C6" s="126" t="s">
        <v>86</v>
      </c>
      <c r="D6" s="126" t="s">
        <v>5</v>
      </c>
      <c r="E6" s="126" t="s">
        <v>42</v>
      </c>
      <c r="F6" s="126" t="s">
        <v>42</v>
      </c>
      <c r="G6" s="126">
        <v>0</v>
      </c>
      <c r="H6" s="126">
        <v>0</v>
      </c>
      <c r="I6" s="126">
        <v>0</v>
      </c>
      <c r="J6" s="126">
        <v>1</v>
      </c>
      <c r="K6" s="126">
        <v>0</v>
      </c>
      <c r="L6" s="258">
        <v>4</v>
      </c>
      <c r="M6" s="258">
        <v>3</v>
      </c>
      <c r="N6" s="258">
        <v>3</v>
      </c>
      <c r="O6" s="261">
        <v>4</v>
      </c>
      <c r="P6" s="261">
        <v>4</v>
      </c>
      <c r="Q6" s="127">
        <v>4</v>
      </c>
      <c r="R6" s="127">
        <v>2</v>
      </c>
      <c r="S6" s="127">
        <v>2</v>
      </c>
      <c r="T6" s="127">
        <v>4</v>
      </c>
      <c r="U6" s="127">
        <v>4</v>
      </c>
      <c r="V6" s="265">
        <v>2</v>
      </c>
      <c r="W6" s="265">
        <v>2</v>
      </c>
      <c r="X6" s="264">
        <v>3</v>
      </c>
      <c r="Y6" s="264">
        <v>2</v>
      </c>
      <c r="Z6" s="264">
        <v>2</v>
      </c>
      <c r="AA6" s="133">
        <v>2</v>
      </c>
      <c r="AB6" s="133">
        <v>2</v>
      </c>
      <c r="AC6" s="133">
        <v>2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128" customFormat="1" x14ac:dyDescent="0.55000000000000004">
      <c r="A7" s="126">
        <v>6</v>
      </c>
      <c r="B7" s="126" t="s">
        <v>84</v>
      </c>
      <c r="C7" s="126" t="s">
        <v>86</v>
      </c>
      <c r="D7" s="126" t="s">
        <v>5</v>
      </c>
      <c r="E7" s="126" t="s">
        <v>93</v>
      </c>
      <c r="F7" s="126" t="s">
        <v>94</v>
      </c>
      <c r="G7" s="126">
        <v>0</v>
      </c>
      <c r="H7" s="126">
        <v>0</v>
      </c>
      <c r="I7" s="126">
        <v>0</v>
      </c>
      <c r="J7" s="126">
        <v>1</v>
      </c>
      <c r="K7" s="126">
        <v>0</v>
      </c>
      <c r="L7" s="258">
        <v>5</v>
      </c>
      <c r="M7" s="258">
        <v>5</v>
      </c>
      <c r="N7" s="258">
        <v>3</v>
      </c>
      <c r="O7" s="261">
        <v>3</v>
      </c>
      <c r="P7" s="261">
        <v>4</v>
      </c>
      <c r="Q7" s="127">
        <v>5</v>
      </c>
      <c r="R7" s="127">
        <v>1</v>
      </c>
      <c r="S7" s="127">
        <v>2</v>
      </c>
      <c r="T7" s="127">
        <v>5</v>
      </c>
      <c r="U7" s="127">
        <v>5</v>
      </c>
      <c r="V7" s="265">
        <v>1</v>
      </c>
      <c r="W7" s="265">
        <v>3</v>
      </c>
      <c r="X7" s="264">
        <v>3</v>
      </c>
      <c r="Y7" s="264">
        <v>2</v>
      </c>
      <c r="Z7" s="264">
        <v>4</v>
      </c>
      <c r="AA7" s="133">
        <v>2</v>
      </c>
      <c r="AB7" s="133">
        <v>2</v>
      </c>
      <c r="AC7" s="133">
        <v>3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s="128" customFormat="1" x14ac:dyDescent="0.55000000000000004">
      <c r="A8" s="126">
        <v>7</v>
      </c>
      <c r="B8" s="126" t="s">
        <v>85</v>
      </c>
      <c r="C8" s="126" t="s">
        <v>86</v>
      </c>
      <c r="D8" s="126" t="s">
        <v>5</v>
      </c>
      <c r="E8" s="126" t="s">
        <v>93</v>
      </c>
      <c r="F8" s="126" t="s">
        <v>94</v>
      </c>
      <c r="G8" s="126">
        <v>0</v>
      </c>
      <c r="H8" s="126">
        <v>0</v>
      </c>
      <c r="I8" s="126">
        <v>0</v>
      </c>
      <c r="J8" s="126">
        <v>1</v>
      </c>
      <c r="K8" s="126">
        <v>0</v>
      </c>
      <c r="L8" s="258">
        <v>4</v>
      </c>
      <c r="M8" s="258">
        <v>4</v>
      </c>
      <c r="N8" s="258">
        <v>4</v>
      </c>
      <c r="O8" s="261">
        <v>4</v>
      </c>
      <c r="P8" s="261">
        <v>4</v>
      </c>
      <c r="Q8" s="127">
        <v>3</v>
      </c>
      <c r="R8" s="127">
        <v>2</v>
      </c>
      <c r="S8" s="127">
        <v>2</v>
      </c>
      <c r="T8" s="127">
        <v>4</v>
      </c>
      <c r="U8" s="127">
        <v>4</v>
      </c>
      <c r="V8" s="265">
        <v>3</v>
      </c>
      <c r="W8" s="265">
        <v>1</v>
      </c>
      <c r="X8" s="264">
        <v>3</v>
      </c>
      <c r="Y8" s="264">
        <v>4</v>
      </c>
      <c r="Z8" s="264">
        <v>3</v>
      </c>
      <c r="AA8" s="133">
        <v>3</v>
      </c>
      <c r="AB8" s="133">
        <v>3</v>
      </c>
      <c r="AC8" s="133">
        <v>3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s="128" customFormat="1" x14ac:dyDescent="0.55000000000000004">
      <c r="A9" s="126">
        <v>8</v>
      </c>
      <c r="B9" s="126" t="s">
        <v>84</v>
      </c>
      <c r="C9" s="126" t="s">
        <v>86</v>
      </c>
      <c r="D9" s="126" t="s">
        <v>5</v>
      </c>
      <c r="E9" s="126" t="s">
        <v>93</v>
      </c>
      <c r="F9" s="126" t="s">
        <v>94</v>
      </c>
      <c r="G9" s="126">
        <v>0</v>
      </c>
      <c r="H9" s="126">
        <v>0</v>
      </c>
      <c r="I9" s="126">
        <v>1</v>
      </c>
      <c r="J9" s="126">
        <v>0</v>
      </c>
      <c r="K9" s="126">
        <v>0</v>
      </c>
      <c r="L9" s="258">
        <v>4</v>
      </c>
      <c r="M9" s="258">
        <v>3</v>
      </c>
      <c r="N9" s="258">
        <v>4</v>
      </c>
      <c r="O9" s="261">
        <v>4</v>
      </c>
      <c r="P9" s="261">
        <v>4</v>
      </c>
      <c r="Q9" s="127">
        <v>4</v>
      </c>
      <c r="R9" s="127">
        <v>3</v>
      </c>
      <c r="S9" s="127">
        <v>4</v>
      </c>
      <c r="T9" s="127">
        <v>4</v>
      </c>
      <c r="U9" s="127">
        <v>4</v>
      </c>
      <c r="V9" s="265">
        <v>3</v>
      </c>
      <c r="W9" s="265">
        <v>4</v>
      </c>
      <c r="X9" s="264">
        <v>4</v>
      </c>
      <c r="Y9" s="264">
        <v>4</v>
      </c>
      <c r="Z9" s="264">
        <v>5</v>
      </c>
      <c r="AA9" s="133">
        <v>3</v>
      </c>
      <c r="AB9" s="133">
        <v>4</v>
      </c>
      <c r="AC9" s="133">
        <v>4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s="128" customFormat="1" x14ac:dyDescent="0.55000000000000004">
      <c r="A10" s="126">
        <v>9</v>
      </c>
      <c r="B10" s="126" t="s">
        <v>85</v>
      </c>
      <c r="C10" s="126" t="s">
        <v>86</v>
      </c>
      <c r="D10" s="126" t="s">
        <v>5</v>
      </c>
      <c r="E10" s="126" t="s">
        <v>87</v>
      </c>
      <c r="F10" s="126" t="s">
        <v>95</v>
      </c>
      <c r="G10" s="126">
        <v>0</v>
      </c>
      <c r="H10" s="126">
        <v>0</v>
      </c>
      <c r="I10" s="126">
        <v>1</v>
      </c>
      <c r="J10" s="126">
        <v>0</v>
      </c>
      <c r="K10" s="126">
        <v>0</v>
      </c>
      <c r="L10" s="258">
        <v>4</v>
      </c>
      <c r="M10" s="258">
        <v>3</v>
      </c>
      <c r="N10" s="258">
        <v>3</v>
      </c>
      <c r="O10" s="261">
        <v>4</v>
      </c>
      <c r="P10" s="261">
        <v>4</v>
      </c>
      <c r="Q10" s="127">
        <v>4</v>
      </c>
      <c r="R10" s="127">
        <v>3</v>
      </c>
      <c r="S10" s="127">
        <v>4</v>
      </c>
      <c r="T10" s="127">
        <v>4</v>
      </c>
      <c r="U10" s="127">
        <v>3</v>
      </c>
      <c r="V10" s="265">
        <v>3</v>
      </c>
      <c r="W10" s="265">
        <v>3</v>
      </c>
      <c r="X10" s="264">
        <v>4</v>
      </c>
      <c r="Y10" s="264">
        <v>4</v>
      </c>
      <c r="Z10" s="264">
        <v>4</v>
      </c>
      <c r="AA10" s="133">
        <v>3</v>
      </c>
      <c r="AB10" s="133">
        <v>4</v>
      </c>
      <c r="AC10" s="133">
        <v>4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s="128" customFormat="1" x14ac:dyDescent="0.55000000000000004">
      <c r="A11" s="126">
        <v>10</v>
      </c>
      <c r="B11" s="126" t="s">
        <v>85</v>
      </c>
      <c r="C11" s="126" t="s">
        <v>96</v>
      </c>
      <c r="D11" s="126" t="s">
        <v>5</v>
      </c>
      <c r="E11" s="126" t="s">
        <v>93</v>
      </c>
      <c r="F11" s="126" t="s">
        <v>94</v>
      </c>
      <c r="G11" s="126">
        <v>0</v>
      </c>
      <c r="H11" s="126">
        <v>1</v>
      </c>
      <c r="I11" s="126">
        <v>0</v>
      </c>
      <c r="J11" s="126">
        <v>1</v>
      </c>
      <c r="K11" s="126">
        <v>0</v>
      </c>
      <c r="L11" s="258">
        <v>5</v>
      </c>
      <c r="M11" s="258">
        <v>4</v>
      </c>
      <c r="N11" s="258">
        <v>5</v>
      </c>
      <c r="O11" s="261">
        <v>5</v>
      </c>
      <c r="P11" s="261">
        <v>5</v>
      </c>
      <c r="Q11" s="127">
        <v>5</v>
      </c>
      <c r="R11" s="127">
        <v>5</v>
      </c>
      <c r="S11" s="127">
        <v>5</v>
      </c>
      <c r="T11" s="127">
        <v>5</v>
      </c>
      <c r="U11" s="127">
        <v>5</v>
      </c>
      <c r="V11" s="265">
        <v>2</v>
      </c>
      <c r="W11" s="265">
        <v>4</v>
      </c>
      <c r="X11" s="264">
        <v>5</v>
      </c>
      <c r="Y11" s="264">
        <v>5</v>
      </c>
      <c r="Z11" s="264">
        <v>5</v>
      </c>
      <c r="AA11" s="133">
        <v>5</v>
      </c>
      <c r="AB11" s="133">
        <v>5</v>
      </c>
      <c r="AC11" s="133">
        <v>5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128" customFormat="1" x14ac:dyDescent="0.55000000000000004">
      <c r="A12" s="126">
        <v>11</v>
      </c>
      <c r="B12" s="126" t="s">
        <v>85</v>
      </c>
      <c r="C12" s="126" t="s">
        <v>86</v>
      </c>
      <c r="D12" s="126" t="s">
        <v>5</v>
      </c>
      <c r="E12" s="126" t="s">
        <v>93</v>
      </c>
      <c r="F12" s="126" t="s">
        <v>94</v>
      </c>
      <c r="G12" s="126">
        <v>0</v>
      </c>
      <c r="H12" s="126">
        <v>0</v>
      </c>
      <c r="I12" s="126">
        <v>0</v>
      </c>
      <c r="J12" s="126">
        <v>1</v>
      </c>
      <c r="K12" s="126">
        <v>0</v>
      </c>
      <c r="L12" s="258">
        <v>5</v>
      </c>
      <c r="M12" s="258">
        <v>5</v>
      </c>
      <c r="N12" s="258">
        <v>3</v>
      </c>
      <c r="O12" s="261">
        <v>5</v>
      </c>
      <c r="P12" s="261">
        <v>5</v>
      </c>
      <c r="Q12" s="127">
        <v>5</v>
      </c>
      <c r="R12" s="127">
        <v>5</v>
      </c>
      <c r="S12" s="127">
        <v>4</v>
      </c>
      <c r="T12" s="127">
        <v>5</v>
      </c>
      <c r="U12" s="127">
        <v>5</v>
      </c>
      <c r="V12" s="265">
        <v>2</v>
      </c>
      <c r="W12" s="265">
        <v>4</v>
      </c>
      <c r="X12" s="264">
        <v>5</v>
      </c>
      <c r="Y12" s="264">
        <v>4</v>
      </c>
      <c r="Z12" s="264">
        <v>5</v>
      </c>
      <c r="AA12" s="133">
        <v>5</v>
      </c>
      <c r="AB12" s="133">
        <v>5</v>
      </c>
      <c r="AC12" s="133">
        <v>5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s="128" customFormat="1" x14ac:dyDescent="0.55000000000000004">
      <c r="A13" s="126">
        <v>12</v>
      </c>
      <c r="B13" s="126" t="s">
        <v>85</v>
      </c>
      <c r="C13" s="126" t="s">
        <v>86</v>
      </c>
      <c r="D13" s="126" t="s">
        <v>5</v>
      </c>
      <c r="E13" s="126" t="s">
        <v>93</v>
      </c>
      <c r="F13" s="126" t="s">
        <v>94</v>
      </c>
      <c r="G13" s="126">
        <v>0</v>
      </c>
      <c r="H13" s="126">
        <v>1</v>
      </c>
      <c r="I13" s="126">
        <v>0</v>
      </c>
      <c r="J13" s="126">
        <v>0</v>
      </c>
      <c r="K13" s="126">
        <v>0</v>
      </c>
      <c r="L13" s="258">
        <v>5</v>
      </c>
      <c r="M13" s="258">
        <v>4</v>
      </c>
      <c r="N13" s="258">
        <v>5</v>
      </c>
      <c r="O13" s="261">
        <v>5</v>
      </c>
      <c r="P13" s="261">
        <v>5</v>
      </c>
      <c r="Q13" s="127">
        <v>5</v>
      </c>
      <c r="R13" s="127">
        <v>3</v>
      </c>
      <c r="S13" s="127">
        <v>5</v>
      </c>
      <c r="T13" s="127">
        <v>5</v>
      </c>
      <c r="U13" s="127">
        <v>5</v>
      </c>
      <c r="V13" s="265">
        <v>1</v>
      </c>
      <c r="W13" s="265">
        <v>4</v>
      </c>
      <c r="X13" s="264">
        <v>5</v>
      </c>
      <c r="Y13" s="264">
        <v>3</v>
      </c>
      <c r="Z13" s="264">
        <v>5</v>
      </c>
      <c r="AA13" s="133">
        <v>5</v>
      </c>
      <c r="AB13" s="133">
        <v>5</v>
      </c>
      <c r="AC13" s="133">
        <v>5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128" customFormat="1" x14ac:dyDescent="0.55000000000000004">
      <c r="A14" s="126">
        <v>13</v>
      </c>
      <c r="B14" s="126" t="s">
        <v>85</v>
      </c>
      <c r="C14" s="126" t="s">
        <v>86</v>
      </c>
      <c r="D14" s="126" t="s">
        <v>5</v>
      </c>
      <c r="E14" s="126" t="s">
        <v>93</v>
      </c>
      <c r="F14" s="126" t="s">
        <v>94</v>
      </c>
      <c r="G14" s="126">
        <v>0</v>
      </c>
      <c r="H14" s="126">
        <v>0</v>
      </c>
      <c r="I14" s="126">
        <v>0</v>
      </c>
      <c r="J14" s="126">
        <v>1</v>
      </c>
      <c r="K14" s="126">
        <v>0</v>
      </c>
      <c r="L14" s="258">
        <v>4</v>
      </c>
      <c r="M14" s="258">
        <v>3</v>
      </c>
      <c r="N14" s="258">
        <v>4</v>
      </c>
      <c r="O14" s="261">
        <v>5</v>
      </c>
      <c r="P14" s="261">
        <v>5</v>
      </c>
      <c r="Q14" s="127">
        <v>5</v>
      </c>
      <c r="R14" s="127">
        <v>5</v>
      </c>
      <c r="S14" s="127">
        <v>5</v>
      </c>
      <c r="T14" s="127">
        <v>5</v>
      </c>
      <c r="U14" s="127">
        <v>5</v>
      </c>
      <c r="V14" s="265">
        <v>2</v>
      </c>
      <c r="W14" s="265">
        <v>4</v>
      </c>
      <c r="X14" s="264">
        <v>5</v>
      </c>
      <c r="Y14" s="264">
        <v>4</v>
      </c>
      <c r="Z14" s="264">
        <v>5</v>
      </c>
      <c r="AA14" s="133">
        <v>4</v>
      </c>
      <c r="AB14" s="133">
        <v>4</v>
      </c>
      <c r="AC14" s="133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128" customFormat="1" x14ac:dyDescent="0.55000000000000004">
      <c r="A15" s="126">
        <v>14</v>
      </c>
      <c r="B15" s="126" t="s">
        <v>85</v>
      </c>
      <c r="C15" s="126" t="s">
        <v>90</v>
      </c>
      <c r="D15" s="126" t="s">
        <v>5</v>
      </c>
      <c r="E15" s="126" t="s">
        <v>93</v>
      </c>
      <c r="F15" s="126" t="s">
        <v>94</v>
      </c>
      <c r="G15" s="126">
        <v>0</v>
      </c>
      <c r="H15" s="126">
        <v>0</v>
      </c>
      <c r="I15" s="126">
        <v>0</v>
      </c>
      <c r="J15" s="126">
        <v>1</v>
      </c>
      <c r="K15" s="126">
        <v>0</v>
      </c>
      <c r="L15" s="258">
        <v>4</v>
      </c>
      <c r="M15" s="258">
        <v>3</v>
      </c>
      <c r="N15" s="258">
        <v>3</v>
      </c>
      <c r="O15" s="261">
        <v>3</v>
      </c>
      <c r="P15" s="261">
        <v>3</v>
      </c>
      <c r="Q15" s="127">
        <v>4</v>
      </c>
      <c r="R15" s="127">
        <v>4</v>
      </c>
      <c r="S15" s="127">
        <v>4</v>
      </c>
      <c r="T15" s="127">
        <v>4</v>
      </c>
      <c r="U15" s="127">
        <v>4</v>
      </c>
      <c r="V15" s="265">
        <v>1</v>
      </c>
      <c r="W15" s="265">
        <v>4</v>
      </c>
      <c r="X15" s="264">
        <v>4</v>
      </c>
      <c r="Y15" s="264">
        <v>3</v>
      </c>
      <c r="Z15" s="264">
        <v>4</v>
      </c>
      <c r="AA15" s="133">
        <v>4</v>
      </c>
      <c r="AB15" s="133">
        <v>4</v>
      </c>
      <c r="AC15" s="133">
        <v>3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128" customFormat="1" x14ac:dyDescent="0.55000000000000004">
      <c r="A16" s="126">
        <v>15</v>
      </c>
      <c r="B16" s="126" t="s">
        <v>85</v>
      </c>
      <c r="C16" s="126" t="s">
        <v>86</v>
      </c>
      <c r="D16" s="126" t="s">
        <v>5</v>
      </c>
      <c r="E16" s="126" t="s">
        <v>93</v>
      </c>
      <c r="F16" s="126" t="s">
        <v>94</v>
      </c>
      <c r="G16" s="126">
        <v>1</v>
      </c>
      <c r="H16" s="126">
        <v>1</v>
      </c>
      <c r="I16" s="126">
        <v>1</v>
      </c>
      <c r="J16" s="126">
        <v>1</v>
      </c>
      <c r="K16" s="126">
        <v>0</v>
      </c>
      <c r="L16" s="258">
        <v>5</v>
      </c>
      <c r="M16" s="258">
        <v>3</v>
      </c>
      <c r="N16" s="258">
        <v>4</v>
      </c>
      <c r="O16" s="261">
        <v>5</v>
      </c>
      <c r="P16" s="261">
        <v>5</v>
      </c>
      <c r="Q16" s="127">
        <v>5</v>
      </c>
      <c r="R16" s="127">
        <v>5</v>
      </c>
      <c r="S16" s="127">
        <v>5</v>
      </c>
      <c r="T16" s="127">
        <v>5</v>
      </c>
      <c r="U16" s="127">
        <v>5</v>
      </c>
      <c r="V16" s="265">
        <v>2</v>
      </c>
      <c r="W16" s="265">
        <v>5</v>
      </c>
      <c r="X16" s="264">
        <v>5</v>
      </c>
      <c r="Y16" s="264">
        <v>5</v>
      </c>
      <c r="Z16" s="264">
        <v>5</v>
      </c>
      <c r="AA16" s="133">
        <v>5</v>
      </c>
      <c r="AB16" s="133">
        <v>5</v>
      </c>
      <c r="AC16" s="133">
        <v>5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128" customFormat="1" x14ac:dyDescent="0.55000000000000004">
      <c r="A17" s="126">
        <v>16</v>
      </c>
      <c r="B17" s="126" t="s">
        <v>85</v>
      </c>
      <c r="C17" s="126" t="s">
        <v>86</v>
      </c>
      <c r="D17" s="126" t="s">
        <v>5</v>
      </c>
      <c r="E17" s="126" t="s">
        <v>93</v>
      </c>
      <c r="F17" s="126" t="s">
        <v>94</v>
      </c>
      <c r="G17" s="126">
        <v>0</v>
      </c>
      <c r="H17" s="126">
        <v>0</v>
      </c>
      <c r="I17" s="126">
        <v>0</v>
      </c>
      <c r="J17" s="126">
        <v>1</v>
      </c>
      <c r="K17" s="126">
        <v>0</v>
      </c>
      <c r="L17" s="258">
        <v>4</v>
      </c>
      <c r="M17" s="258">
        <v>3</v>
      </c>
      <c r="N17" s="258">
        <v>2</v>
      </c>
      <c r="O17" s="261">
        <v>4</v>
      </c>
      <c r="P17" s="261">
        <v>4</v>
      </c>
      <c r="Q17" s="127">
        <v>4</v>
      </c>
      <c r="R17" s="127">
        <v>1</v>
      </c>
      <c r="S17" s="127">
        <v>2</v>
      </c>
      <c r="T17" s="127">
        <v>4</v>
      </c>
      <c r="U17" s="127">
        <v>5</v>
      </c>
      <c r="V17" s="265">
        <v>2</v>
      </c>
      <c r="W17" s="265">
        <v>3</v>
      </c>
      <c r="X17" s="264">
        <v>4</v>
      </c>
      <c r="Y17" s="264">
        <v>2</v>
      </c>
      <c r="Z17" s="264">
        <v>3</v>
      </c>
      <c r="AA17" s="133">
        <v>2</v>
      </c>
      <c r="AB17" s="133">
        <v>2</v>
      </c>
      <c r="AC17" s="133">
        <v>3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131" customFormat="1" x14ac:dyDescent="0.55000000000000004">
      <c r="A18" s="129">
        <v>17</v>
      </c>
      <c r="B18" s="126" t="s">
        <v>85</v>
      </c>
      <c r="C18" s="126" t="s">
        <v>90</v>
      </c>
      <c r="D18" s="126" t="s">
        <v>41</v>
      </c>
      <c r="E18" s="126" t="s">
        <v>93</v>
      </c>
      <c r="F18" s="126" t="s">
        <v>73</v>
      </c>
      <c r="G18" s="126">
        <v>0</v>
      </c>
      <c r="H18" s="126">
        <v>0</v>
      </c>
      <c r="I18" s="126">
        <v>0</v>
      </c>
      <c r="J18" s="126">
        <v>0</v>
      </c>
      <c r="K18" s="126">
        <v>1</v>
      </c>
      <c r="L18" s="259">
        <v>4</v>
      </c>
      <c r="M18" s="259">
        <v>4</v>
      </c>
      <c r="N18" s="259">
        <v>4</v>
      </c>
      <c r="O18" s="262">
        <v>4</v>
      </c>
      <c r="P18" s="262">
        <v>4</v>
      </c>
      <c r="Q18" s="130">
        <v>5</v>
      </c>
      <c r="R18" s="130">
        <v>3</v>
      </c>
      <c r="S18" s="130">
        <v>4</v>
      </c>
      <c r="T18" s="130">
        <v>4</v>
      </c>
      <c r="U18" s="130">
        <v>4</v>
      </c>
      <c r="V18" s="265">
        <v>1</v>
      </c>
      <c r="W18" s="265">
        <v>3</v>
      </c>
      <c r="X18" s="264">
        <v>4</v>
      </c>
      <c r="Y18" s="264">
        <v>4</v>
      </c>
      <c r="Z18" s="264">
        <v>4</v>
      </c>
      <c r="AA18" s="133">
        <v>3</v>
      </c>
      <c r="AB18" s="134">
        <v>3</v>
      </c>
      <c r="AC18" s="134">
        <v>3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s="128" customFormat="1" x14ac:dyDescent="0.55000000000000004">
      <c r="A19" s="126">
        <v>18</v>
      </c>
      <c r="B19" s="126" t="s">
        <v>85</v>
      </c>
      <c r="C19" s="126" t="s">
        <v>86</v>
      </c>
      <c r="D19" s="126" t="s">
        <v>5</v>
      </c>
      <c r="E19" s="126" t="s">
        <v>87</v>
      </c>
      <c r="F19" s="126" t="s">
        <v>97</v>
      </c>
      <c r="G19" s="126">
        <v>1</v>
      </c>
      <c r="H19" s="126">
        <v>0</v>
      </c>
      <c r="I19" s="126">
        <v>1</v>
      </c>
      <c r="J19" s="126">
        <v>1</v>
      </c>
      <c r="K19" s="126">
        <v>0</v>
      </c>
      <c r="L19" s="258">
        <v>5</v>
      </c>
      <c r="M19" s="258">
        <v>5</v>
      </c>
      <c r="N19" s="258">
        <v>5</v>
      </c>
      <c r="O19" s="261">
        <v>5</v>
      </c>
      <c r="P19" s="261">
        <v>4</v>
      </c>
      <c r="Q19" s="127">
        <v>5</v>
      </c>
      <c r="R19" s="127">
        <v>3</v>
      </c>
      <c r="S19" s="127">
        <v>3</v>
      </c>
      <c r="T19" s="127">
        <v>4</v>
      </c>
      <c r="U19" s="127">
        <v>5</v>
      </c>
      <c r="V19" s="265">
        <v>3</v>
      </c>
      <c r="W19" s="265">
        <v>4</v>
      </c>
      <c r="X19" s="264">
        <v>4</v>
      </c>
      <c r="Y19" s="264">
        <v>4</v>
      </c>
      <c r="Z19" s="264">
        <v>4</v>
      </c>
      <c r="AA19" s="133">
        <v>4</v>
      </c>
      <c r="AB19" s="133">
        <v>4</v>
      </c>
      <c r="AC19" s="133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128" customFormat="1" x14ac:dyDescent="0.55000000000000004">
      <c r="A20" s="126">
        <v>19</v>
      </c>
      <c r="B20" s="126" t="s">
        <v>85</v>
      </c>
      <c r="C20" s="126" t="s">
        <v>86</v>
      </c>
      <c r="D20" s="126" t="s">
        <v>5</v>
      </c>
      <c r="E20" s="126" t="s">
        <v>87</v>
      </c>
      <c r="F20" s="126" t="s">
        <v>97</v>
      </c>
      <c r="G20" s="126">
        <v>0</v>
      </c>
      <c r="H20" s="126">
        <v>1</v>
      </c>
      <c r="I20" s="126">
        <v>1</v>
      </c>
      <c r="J20" s="126">
        <v>0</v>
      </c>
      <c r="K20" s="126">
        <v>0</v>
      </c>
      <c r="L20" s="258">
        <v>4</v>
      </c>
      <c r="M20" s="258">
        <v>5</v>
      </c>
      <c r="N20" s="258">
        <v>5</v>
      </c>
      <c r="O20" s="261">
        <v>5</v>
      </c>
      <c r="P20" s="261">
        <v>4</v>
      </c>
      <c r="Q20" s="127">
        <v>5</v>
      </c>
      <c r="R20" s="127">
        <v>5</v>
      </c>
      <c r="S20" s="127">
        <v>5</v>
      </c>
      <c r="T20" s="127">
        <v>5</v>
      </c>
      <c r="U20" s="127">
        <v>5</v>
      </c>
      <c r="V20" s="265">
        <v>5</v>
      </c>
      <c r="W20" s="265">
        <v>5</v>
      </c>
      <c r="X20" s="264">
        <v>4</v>
      </c>
      <c r="Y20" s="264">
        <v>5</v>
      </c>
      <c r="Z20" s="264">
        <v>5</v>
      </c>
      <c r="AA20" s="133">
        <v>4</v>
      </c>
      <c r="AB20" s="133">
        <v>5</v>
      </c>
      <c r="AC20" s="133">
        <v>4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s="128" customFormat="1" x14ac:dyDescent="0.55000000000000004">
      <c r="A21" s="126">
        <v>20</v>
      </c>
      <c r="B21" s="126" t="s">
        <v>85</v>
      </c>
      <c r="C21" s="126" t="s">
        <v>86</v>
      </c>
      <c r="D21" s="126" t="s">
        <v>5</v>
      </c>
      <c r="E21" s="126" t="s">
        <v>93</v>
      </c>
      <c r="F21" s="126" t="s">
        <v>94</v>
      </c>
      <c r="G21" s="126">
        <v>0</v>
      </c>
      <c r="H21" s="126">
        <v>1</v>
      </c>
      <c r="I21" s="126">
        <v>0</v>
      </c>
      <c r="J21" s="126">
        <v>1</v>
      </c>
      <c r="K21" s="126">
        <v>0</v>
      </c>
      <c r="L21" s="258">
        <v>5</v>
      </c>
      <c r="M21" s="258">
        <v>4</v>
      </c>
      <c r="N21" s="258">
        <v>4</v>
      </c>
      <c r="O21" s="261">
        <v>5</v>
      </c>
      <c r="P21" s="261">
        <v>5</v>
      </c>
      <c r="Q21" s="127">
        <v>5</v>
      </c>
      <c r="R21" s="127">
        <v>5</v>
      </c>
      <c r="S21" s="127">
        <v>5</v>
      </c>
      <c r="T21" s="127">
        <v>5</v>
      </c>
      <c r="U21" s="127">
        <v>5</v>
      </c>
      <c r="V21" s="265">
        <v>5</v>
      </c>
      <c r="W21" s="265">
        <v>5</v>
      </c>
      <c r="X21" s="264">
        <v>5</v>
      </c>
      <c r="Y21" s="264">
        <v>5</v>
      </c>
      <c r="Z21" s="264">
        <v>5</v>
      </c>
      <c r="AA21" s="133">
        <v>5</v>
      </c>
      <c r="AB21" s="133">
        <v>5</v>
      </c>
      <c r="AC21" s="133">
        <v>5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s="128" customFormat="1" x14ac:dyDescent="0.55000000000000004">
      <c r="A22" s="126">
        <v>21</v>
      </c>
      <c r="B22" s="126" t="s">
        <v>85</v>
      </c>
      <c r="C22" s="126" t="s">
        <v>90</v>
      </c>
      <c r="D22" s="126" t="s">
        <v>5</v>
      </c>
      <c r="E22" s="126" t="s">
        <v>61</v>
      </c>
      <c r="F22" s="126" t="s">
        <v>61</v>
      </c>
      <c r="G22" s="126">
        <v>0</v>
      </c>
      <c r="H22" s="126">
        <v>0</v>
      </c>
      <c r="I22" s="126">
        <v>1</v>
      </c>
      <c r="J22" s="126">
        <v>0</v>
      </c>
      <c r="K22" s="126">
        <v>0</v>
      </c>
      <c r="L22" s="258">
        <v>5</v>
      </c>
      <c r="M22" s="258">
        <v>5</v>
      </c>
      <c r="N22" s="258">
        <v>5</v>
      </c>
      <c r="O22" s="261">
        <v>5</v>
      </c>
      <c r="P22" s="261">
        <v>5</v>
      </c>
      <c r="Q22" s="127">
        <v>5</v>
      </c>
      <c r="R22" s="127">
        <v>5</v>
      </c>
      <c r="S22" s="127">
        <v>5</v>
      </c>
      <c r="T22" s="127">
        <v>5</v>
      </c>
      <c r="U22" s="127">
        <v>5</v>
      </c>
      <c r="V22" s="265">
        <v>5</v>
      </c>
      <c r="W22" s="265">
        <v>5</v>
      </c>
      <c r="X22" s="264">
        <v>5</v>
      </c>
      <c r="Y22" s="264">
        <v>5</v>
      </c>
      <c r="Z22" s="264">
        <v>5</v>
      </c>
      <c r="AA22" s="133">
        <v>5</v>
      </c>
      <c r="AB22" s="133">
        <v>5</v>
      </c>
      <c r="AC22" s="133">
        <v>5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128" customFormat="1" x14ac:dyDescent="0.55000000000000004">
      <c r="A23" s="126">
        <v>22</v>
      </c>
      <c r="B23" s="126" t="s">
        <v>85</v>
      </c>
      <c r="C23" s="126" t="s">
        <v>86</v>
      </c>
      <c r="D23" s="126" t="s">
        <v>5</v>
      </c>
      <c r="E23" s="126" t="s">
        <v>87</v>
      </c>
      <c r="F23" s="126" t="s">
        <v>97</v>
      </c>
      <c r="G23" s="126">
        <v>0</v>
      </c>
      <c r="H23" s="126">
        <v>1</v>
      </c>
      <c r="I23" s="126">
        <v>0</v>
      </c>
      <c r="J23" s="126">
        <v>0</v>
      </c>
      <c r="K23" s="126">
        <v>0</v>
      </c>
      <c r="L23" s="258">
        <v>5</v>
      </c>
      <c r="M23" s="258">
        <v>4</v>
      </c>
      <c r="N23" s="258">
        <v>3</v>
      </c>
      <c r="O23" s="261">
        <v>3</v>
      </c>
      <c r="P23" s="261">
        <v>5</v>
      </c>
      <c r="Q23" s="127">
        <v>5</v>
      </c>
      <c r="R23" s="127">
        <v>3</v>
      </c>
      <c r="S23" s="127">
        <v>4</v>
      </c>
      <c r="T23" s="127">
        <v>5</v>
      </c>
      <c r="U23" s="127">
        <v>5</v>
      </c>
      <c r="V23" s="265">
        <v>1</v>
      </c>
      <c r="W23" s="265">
        <v>4</v>
      </c>
      <c r="X23" s="264">
        <v>5</v>
      </c>
      <c r="Y23" s="264">
        <v>5</v>
      </c>
      <c r="Z23" s="264">
        <v>5</v>
      </c>
      <c r="AA23" s="133">
        <v>5</v>
      </c>
      <c r="AB23" s="133">
        <v>5</v>
      </c>
      <c r="AC23" s="133">
        <v>5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s="128" customFormat="1" x14ac:dyDescent="0.55000000000000004">
      <c r="A24" s="126">
        <v>23</v>
      </c>
      <c r="B24" s="126" t="s">
        <v>85</v>
      </c>
      <c r="C24" s="126" t="s">
        <v>86</v>
      </c>
      <c r="D24" s="126" t="s">
        <v>5</v>
      </c>
      <c r="E24" s="126" t="s">
        <v>98</v>
      </c>
      <c r="F24" s="126" t="s">
        <v>99</v>
      </c>
      <c r="G24" s="126">
        <v>0</v>
      </c>
      <c r="H24" s="126">
        <v>0</v>
      </c>
      <c r="I24" s="126">
        <v>1</v>
      </c>
      <c r="J24" s="126">
        <v>0</v>
      </c>
      <c r="K24" s="126">
        <v>0</v>
      </c>
      <c r="L24" s="258">
        <v>4</v>
      </c>
      <c r="M24" s="258">
        <v>3</v>
      </c>
      <c r="N24" s="258">
        <v>4</v>
      </c>
      <c r="O24" s="261">
        <v>5</v>
      </c>
      <c r="P24" s="261">
        <v>5</v>
      </c>
      <c r="Q24" s="127">
        <v>4</v>
      </c>
      <c r="R24" s="127">
        <v>3</v>
      </c>
      <c r="S24" s="127">
        <v>4</v>
      </c>
      <c r="T24" s="127">
        <v>4</v>
      </c>
      <c r="U24" s="127">
        <v>5</v>
      </c>
      <c r="V24" s="265">
        <v>3</v>
      </c>
      <c r="W24" s="265">
        <v>4</v>
      </c>
      <c r="X24" s="264">
        <v>4</v>
      </c>
      <c r="Y24" s="264">
        <v>4</v>
      </c>
      <c r="Z24" s="264">
        <v>5</v>
      </c>
      <c r="AA24" s="133">
        <v>3</v>
      </c>
      <c r="AB24" s="133">
        <v>3</v>
      </c>
      <c r="AC24" s="133">
        <v>3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128" customFormat="1" x14ac:dyDescent="0.55000000000000004">
      <c r="A25" s="126">
        <v>24</v>
      </c>
      <c r="B25" s="126" t="s">
        <v>85</v>
      </c>
      <c r="C25" s="126" t="s">
        <v>86</v>
      </c>
      <c r="D25" s="126" t="s">
        <v>5</v>
      </c>
      <c r="E25" s="126" t="s">
        <v>98</v>
      </c>
      <c r="F25" s="126" t="s">
        <v>99</v>
      </c>
      <c r="G25" s="126">
        <v>0</v>
      </c>
      <c r="H25" s="126">
        <v>0</v>
      </c>
      <c r="I25" s="126">
        <v>1</v>
      </c>
      <c r="J25" s="126">
        <v>0</v>
      </c>
      <c r="K25" s="126">
        <v>0</v>
      </c>
      <c r="L25" s="258">
        <v>4</v>
      </c>
      <c r="M25" s="258">
        <v>4</v>
      </c>
      <c r="N25" s="258">
        <v>4</v>
      </c>
      <c r="O25" s="261">
        <v>5</v>
      </c>
      <c r="P25" s="261">
        <v>5</v>
      </c>
      <c r="Q25" s="127">
        <v>4</v>
      </c>
      <c r="R25" s="127">
        <v>3</v>
      </c>
      <c r="S25" s="127">
        <v>2</v>
      </c>
      <c r="T25" s="127">
        <v>4</v>
      </c>
      <c r="U25" s="127">
        <v>4</v>
      </c>
      <c r="V25" s="265">
        <v>2</v>
      </c>
      <c r="W25" s="265">
        <v>3</v>
      </c>
      <c r="X25" s="264">
        <v>3</v>
      </c>
      <c r="Y25" s="264">
        <v>3</v>
      </c>
      <c r="Z25" s="264">
        <v>3</v>
      </c>
      <c r="AA25" s="133">
        <v>2</v>
      </c>
      <c r="AB25" s="133">
        <v>2</v>
      </c>
      <c r="AC25" s="133">
        <v>3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128" customFormat="1" x14ac:dyDescent="0.55000000000000004">
      <c r="A26" s="126">
        <v>25</v>
      </c>
      <c r="B26" s="126" t="s">
        <v>85</v>
      </c>
      <c r="C26" s="126" t="s">
        <v>86</v>
      </c>
      <c r="D26" s="126" t="s">
        <v>41</v>
      </c>
      <c r="E26" s="126" t="s">
        <v>87</v>
      </c>
      <c r="F26" s="126" t="s">
        <v>100</v>
      </c>
      <c r="G26" s="126">
        <v>1</v>
      </c>
      <c r="H26" s="126">
        <v>1</v>
      </c>
      <c r="I26" s="126">
        <v>0</v>
      </c>
      <c r="J26" s="126">
        <v>0</v>
      </c>
      <c r="K26" s="126">
        <v>0</v>
      </c>
      <c r="L26" s="258">
        <v>4</v>
      </c>
      <c r="M26" s="258">
        <v>4</v>
      </c>
      <c r="N26" s="258">
        <v>2</v>
      </c>
      <c r="O26" s="261">
        <v>4</v>
      </c>
      <c r="P26" s="261">
        <v>3</v>
      </c>
      <c r="Q26" s="127">
        <v>4</v>
      </c>
      <c r="R26" s="127">
        <v>4</v>
      </c>
      <c r="S26" s="127">
        <v>2</v>
      </c>
      <c r="T26" s="127">
        <v>4</v>
      </c>
      <c r="U26" s="127">
        <v>3</v>
      </c>
      <c r="V26" s="265">
        <v>3</v>
      </c>
      <c r="W26" s="265">
        <v>5</v>
      </c>
      <c r="X26" s="264">
        <v>5</v>
      </c>
      <c r="Y26" s="264">
        <v>4</v>
      </c>
      <c r="Z26" s="264">
        <v>5</v>
      </c>
      <c r="AA26" s="133">
        <v>3</v>
      </c>
      <c r="AB26" s="133">
        <v>4</v>
      </c>
      <c r="AC26" s="133">
        <v>5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128" customFormat="1" x14ac:dyDescent="0.55000000000000004">
      <c r="A27" s="126">
        <v>26</v>
      </c>
      <c r="B27" s="126" t="s">
        <v>85</v>
      </c>
      <c r="C27" s="126" t="s">
        <v>86</v>
      </c>
      <c r="D27" s="126" t="s">
        <v>41</v>
      </c>
      <c r="E27" s="126" t="s">
        <v>87</v>
      </c>
      <c r="F27" s="126" t="s">
        <v>100</v>
      </c>
      <c r="G27" s="126">
        <v>0</v>
      </c>
      <c r="H27" s="126">
        <v>0</v>
      </c>
      <c r="I27" s="126">
        <v>0</v>
      </c>
      <c r="J27" s="126">
        <v>0</v>
      </c>
      <c r="K27" s="126">
        <v>1</v>
      </c>
      <c r="L27" s="258">
        <v>5</v>
      </c>
      <c r="M27" s="258">
        <v>5</v>
      </c>
      <c r="N27" s="258">
        <v>5</v>
      </c>
      <c r="O27" s="261">
        <v>5</v>
      </c>
      <c r="P27" s="261">
        <v>5</v>
      </c>
      <c r="Q27" s="127">
        <v>5</v>
      </c>
      <c r="R27" s="127">
        <v>4</v>
      </c>
      <c r="S27" s="127">
        <v>5</v>
      </c>
      <c r="T27" s="127">
        <v>5</v>
      </c>
      <c r="U27" s="127">
        <v>4</v>
      </c>
      <c r="V27" s="265">
        <v>1</v>
      </c>
      <c r="W27" s="265">
        <v>4</v>
      </c>
      <c r="X27" s="264">
        <v>5</v>
      </c>
      <c r="Y27" s="264">
        <v>4</v>
      </c>
      <c r="Z27" s="264">
        <v>5</v>
      </c>
      <c r="AA27" s="133">
        <v>3</v>
      </c>
      <c r="AB27" s="133">
        <v>3</v>
      </c>
      <c r="AC27" s="133">
        <v>3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128" customFormat="1" x14ac:dyDescent="0.55000000000000004">
      <c r="A28" s="126">
        <v>27</v>
      </c>
      <c r="B28" s="126" t="s">
        <v>85</v>
      </c>
      <c r="C28" s="126" t="s">
        <v>86</v>
      </c>
      <c r="D28" s="126" t="s">
        <v>5</v>
      </c>
      <c r="E28" s="126" t="s">
        <v>61</v>
      </c>
      <c r="F28" s="126" t="s">
        <v>61</v>
      </c>
      <c r="G28" s="126">
        <v>0</v>
      </c>
      <c r="H28" s="126">
        <v>0</v>
      </c>
      <c r="I28" s="126">
        <v>1</v>
      </c>
      <c r="J28" s="126">
        <v>0</v>
      </c>
      <c r="K28" s="126">
        <v>0</v>
      </c>
      <c r="L28" s="258">
        <v>5</v>
      </c>
      <c r="M28" s="258">
        <v>5</v>
      </c>
      <c r="N28" s="258">
        <v>5</v>
      </c>
      <c r="O28" s="261">
        <v>5</v>
      </c>
      <c r="P28" s="261">
        <v>5</v>
      </c>
      <c r="Q28" s="127">
        <v>5</v>
      </c>
      <c r="R28" s="127">
        <v>3</v>
      </c>
      <c r="S28" s="127">
        <v>5</v>
      </c>
      <c r="T28" s="127">
        <v>5</v>
      </c>
      <c r="U28" s="127">
        <v>5</v>
      </c>
      <c r="V28" s="265">
        <v>1</v>
      </c>
      <c r="W28" s="265">
        <v>3</v>
      </c>
      <c r="X28" s="264">
        <v>5</v>
      </c>
      <c r="Y28" s="264">
        <v>5</v>
      </c>
      <c r="Z28" s="264">
        <v>4</v>
      </c>
      <c r="AA28" s="133">
        <v>4</v>
      </c>
      <c r="AB28" s="133">
        <v>4</v>
      </c>
      <c r="AC28" s="133">
        <v>4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128" customFormat="1" x14ac:dyDescent="0.55000000000000004">
      <c r="A29" s="126">
        <v>28</v>
      </c>
      <c r="B29" s="126" t="s">
        <v>85</v>
      </c>
      <c r="C29" s="126" t="s">
        <v>96</v>
      </c>
      <c r="D29" s="126" t="s">
        <v>5</v>
      </c>
      <c r="E29" s="126" t="s">
        <v>61</v>
      </c>
      <c r="F29" s="126" t="s">
        <v>61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258">
        <v>5</v>
      </c>
      <c r="M29" s="258">
        <v>5</v>
      </c>
      <c r="N29" s="258">
        <v>5</v>
      </c>
      <c r="O29" s="261">
        <v>5</v>
      </c>
      <c r="P29" s="261">
        <v>5</v>
      </c>
      <c r="Q29" s="127">
        <v>5</v>
      </c>
      <c r="R29" s="127">
        <v>4</v>
      </c>
      <c r="S29" s="127">
        <v>4</v>
      </c>
      <c r="T29" s="127">
        <v>5</v>
      </c>
      <c r="U29" s="127">
        <v>5</v>
      </c>
      <c r="V29" s="265">
        <v>3</v>
      </c>
      <c r="W29" s="265">
        <v>4</v>
      </c>
      <c r="X29" s="264">
        <v>5</v>
      </c>
      <c r="Y29" s="264">
        <v>3</v>
      </c>
      <c r="Z29" s="264">
        <v>5</v>
      </c>
      <c r="AA29" s="133">
        <v>5</v>
      </c>
      <c r="AB29" s="133">
        <v>5</v>
      </c>
      <c r="AC29" s="133">
        <v>5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128" customFormat="1" x14ac:dyDescent="0.55000000000000004">
      <c r="A30" s="126">
        <v>29</v>
      </c>
      <c r="B30" s="126" t="s">
        <v>85</v>
      </c>
      <c r="C30" s="126" t="s">
        <v>86</v>
      </c>
      <c r="D30" s="126" t="s">
        <v>5</v>
      </c>
      <c r="E30" s="126" t="s">
        <v>93</v>
      </c>
      <c r="F30" s="126" t="s">
        <v>94</v>
      </c>
      <c r="G30" s="126">
        <v>0</v>
      </c>
      <c r="H30" s="126">
        <v>0</v>
      </c>
      <c r="I30" s="126">
        <v>1</v>
      </c>
      <c r="J30" s="126">
        <v>1</v>
      </c>
      <c r="K30" s="126">
        <v>0</v>
      </c>
      <c r="L30" s="258">
        <v>5</v>
      </c>
      <c r="M30" s="258">
        <v>3</v>
      </c>
      <c r="N30" s="258">
        <v>4</v>
      </c>
      <c r="O30" s="261">
        <v>5</v>
      </c>
      <c r="P30" s="261">
        <v>5</v>
      </c>
      <c r="Q30" s="127">
        <v>5</v>
      </c>
      <c r="R30" s="127">
        <v>4</v>
      </c>
      <c r="S30" s="127">
        <v>3</v>
      </c>
      <c r="T30" s="127">
        <v>5</v>
      </c>
      <c r="U30" s="127">
        <v>5</v>
      </c>
      <c r="V30" s="265">
        <v>2</v>
      </c>
      <c r="W30" s="265">
        <v>4</v>
      </c>
      <c r="X30" s="264">
        <v>5</v>
      </c>
      <c r="Y30" s="264">
        <v>5</v>
      </c>
      <c r="Z30" s="264">
        <v>5</v>
      </c>
      <c r="AA30" s="133">
        <v>5</v>
      </c>
      <c r="AB30" s="133">
        <v>5</v>
      </c>
      <c r="AC30" s="133">
        <v>5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s="128" customFormat="1" x14ac:dyDescent="0.55000000000000004">
      <c r="A31" s="126">
        <v>30</v>
      </c>
      <c r="B31" s="126" t="s">
        <v>85</v>
      </c>
      <c r="C31" s="126" t="s">
        <v>86</v>
      </c>
      <c r="D31" s="126" t="s">
        <v>5</v>
      </c>
      <c r="E31" s="126" t="s">
        <v>93</v>
      </c>
      <c r="F31" s="126" t="s">
        <v>94</v>
      </c>
      <c r="G31" s="126">
        <v>0</v>
      </c>
      <c r="H31" s="126">
        <v>0</v>
      </c>
      <c r="I31" s="126">
        <v>0</v>
      </c>
      <c r="J31" s="126">
        <v>1</v>
      </c>
      <c r="K31" s="126">
        <v>0</v>
      </c>
      <c r="L31" s="258">
        <v>5</v>
      </c>
      <c r="M31" s="258">
        <v>3</v>
      </c>
      <c r="N31" s="258">
        <v>4</v>
      </c>
      <c r="O31" s="261">
        <v>5</v>
      </c>
      <c r="P31" s="261">
        <v>5</v>
      </c>
      <c r="Q31" s="127">
        <v>5</v>
      </c>
      <c r="R31" s="127">
        <v>3</v>
      </c>
      <c r="S31" s="127">
        <v>3</v>
      </c>
      <c r="T31" s="127">
        <v>5</v>
      </c>
      <c r="U31" s="127">
        <v>5</v>
      </c>
      <c r="V31" s="265">
        <v>3</v>
      </c>
      <c r="W31" s="265">
        <v>4</v>
      </c>
      <c r="X31" s="264">
        <v>4</v>
      </c>
      <c r="Y31" s="264">
        <v>5</v>
      </c>
      <c r="Z31" s="264">
        <v>5</v>
      </c>
      <c r="AA31" s="133">
        <v>3</v>
      </c>
      <c r="AB31" s="133">
        <v>4</v>
      </c>
      <c r="AC31" s="133">
        <v>4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28" customFormat="1" x14ac:dyDescent="0.55000000000000004">
      <c r="A32" s="126">
        <v>31</v>
      </c>
      <c r="B32" s="126" t="s">
        <v>85</v>
      </c>
      <c r="C32" s="126" t="s">
        <v>86</v>
      </c>
      <c r="D32" s="126" t="s">
        <v>5</v>
      </c>
      <c r="E32" s="126" t="s">
        <v>93</v>
      </c>
      <c r="F32" s="126" t="s">
        <v>94</v>
      </c>
      <c r="G32" s="126">
        <v>0</v>
      </c>
      <c r="H32" s="126">
        <v>0</v>
      </c>
      <c r="I32" s="126">
        <v>0</v>
      </c>
      <c r="J32" s="126">
        <v>1</v>
      </c>
      <c r="K32" s="126">
        <v>0</v>
      </c>
      <c r="L32" s="258">
        <v>5</v>
      </c>
      <c r="M32" s="258">
        <v>3</v>
      </c>
      <c r="N32" s="258">
        <v>3</v>
      </c>
      <c r="O32" s="261">
        <v>5</v>
      </c>
      <c r="P32" s="261">
        <v>5</v>
      </c>
      <c r="Q32" s="127">
        <v>5</v>
      </c>
      <c r="R32" s="127">
        <v>3</v>
      </c>
      <c r="S32" s="127">
        <v>3</v>
      </c>
      <c r="T32" s="127">
        <v>5</v>
      </c>
      <c r="U32" s="127">
        <v>4</v>
      </c>
      <c r="V32" s="265">
        <v>3</v>
      </c>
      <c r="W32" s="265">
        <v>4</v>
      </c>
      <c r="X32" s="264">
        <v>4</v>
      </c>
      <c r="Y32" s="264">
        <v>4</v>
      </c>
      <c r="Z32" s="264">
        <v>4</v>
      </c>
      <c r="AA32" s="133">
        <v>3</v>
      </c>
      <c r="AB32" s="133">
        <v>4</v>
      </c>
      <c r="AC32" s="133">
        <v>4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s="128" customFormat="1" x14ac:dyDescent="0.55000000000000004">
      <c r="A33" s="126">
        <v>32</v>
      </c>
      <c r="B33" s="126" t="s">
        <v>85</v>
      </c>
      <c r="C33" s="126" t="s">
        <v>86</v>
      </c>
      <c r="D33" s="126" t="s">
        <v>5</v>
      </c>
      <c r="E33" s="126" t="s">
        <v>93</v>
      </c>
      <c r="F33" s="126" t="s">
        <v>94</v>
      </c>
      <c r="G33" s="126">
        <v>0</v>
      </c>
      <c r="H33" s="126">
        <v>0</v>
      </c>
      <c r="I33" s="126">
        <v>0</v>
      </c>
      <c r="J33" s="126">
        <v>1</v>
      </c>
      <c r="K33" s="126">
        <v>0</v>
      </c>
      <c r="L33" s="258">
        <v>5</v>
      </c>
      <c r="M33" s="258">
        <v>2</v>
      </c>
      <c r="N33" s="258">
        <v>3</v>
      </c>
      <c r="O33" s="261">
        <v>5</v>
      </c>
      <c r="P33" s="261">
        <v>5</v>
      </c>
      <c r="Q33" s="127">
        <v>4</v>
      </c>
      <c r="R33" s="127">
        <v>2</v>
      </c>
      <c r="S33" s="127">
        <v>2</v>
      </c>
      <c r="T33" s="127">
        <v>4</v>
      </c>
      <c r="U33" s="127">
        <v>5</v>
      </c>
      <c r="V33" s="265">
        <v>1</v>
      </c>
      <c r="W33" s="265">
        <v>4</v>
      </c>
      <c r="X33" s="264">
        <v>4</v>
      </c>
      <c r="Y33" s="264">
        <v>3</v>
      </c>
      <c r="Z33" s="264">
        <v>5</v>
      </c>
      <c r="AA33" s="133">
        <v>4</v>
      </c>
      <c r="AB33" s="133">
        <v>4</v>
      </c>
      <c r="AC33" s="133">
        <v>4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s="128" customFormat="1" x14ac:dyDescent="0.55000000000000004">
      <c r="A34" s="126">
        <v>33</v>
      </c>
      <c r="B34" s="126" t="s">
        <v>85</v>
      </c>
      <c r="C34" s="126" t="s">
        <v>86</v>
      </c>
      <c r="D34" s="126" t="s">
        <v>5</v>
      </c>
      <c r="E34" s="126" t="s">
        <v>93</v>
      </c>
      <c r="F34" s="126" t="s">
        <v>94</v>
      </c>
      <c r="G34" s="126">
        <v>0</v>
      </c>
      <c r="H34" s="126">
        <v>1</v>
      </c>
      <c r="I34" s="126">
        <v>0</v>
      </c>
      <c r="J34" s="126">
        <v>1</v>
      </c>
      <c r="K34" s="126">
        <v>0</v>
      </c>
      <c r="L34" s="258">
        <v>5</v>
      </c>
      <c r="M34" s="258">
        <v>3</v>
      </c>
      <c r="N34" s="258">
        <v>4</v>
      </c>
      <c r="O34" s="261">
        <v>5</v>
      </c>
      <c r="P34" s="261">
        <v>5</v>
      </c>
      <c r="Q34" s="127">
        <v>5</v>
      </c>
      <c r="R34" s="127">
        <v>2</v>
      </c>
      <c r="S34" s="127">
        <v>3</v>
      </c>
      <c r="T34" s="127">
        <v>5</v>
      </c>
      <c r="U34" s="127">
        <v>5</v>
      </c>
      <c r="V34" s="265">
        <v>2</v>
      </c>
      <c r="W34" s="265">
        <v>4</v>
      </c>
      <c r="X34" s="264">
        <v>4</v>
      </c>
      <c r="Y34" s="264">
        <v>4</v>
      </c>
      <c r="Z34" s="264">
        <v>5</v>
      </c>
      <c r="AA34" s="133">
        <v>5</v>
      </c>
      <c r="AB34" s="133">
        <v>4</v>
      </c>
      <c r="AC34" s="133">
        <v>5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s="128" customFormat="1" x14ac:dyDescent="0.55000000000000004">
      <c r="A35" s="126">
        <v>34</v>
      </c>
      <c r="B35" s="126" t="s">
        <v>85</v>
      </c>
      <c r="C35" s="126" t="s">
        <v>86</v>
      </c>
      <c r="D35" s="126" t="s">
        <v>5</v>
      </c>
      <c r="E35" s="126" t="s">
        <v>93</v>
      </c>
      <c r="F35" s="126" t="s">
        <v>94</v>
      </c>
      <c r="G35" s="126">
        <v>0</v>
      </c>
      <c r="H35" s="126">
        <v>0</v>
      </c>
      <c r="I35" s="126">
        <v>0</v>
      </c>
      <c r="J35" s="126">
        <v>1</v>
      </c>
      <c r="K35" s="126">
        <v>0</v>
      </c>
      <c r="L35" s="258">
        <v>5</v>
      </c>
      <c r="M35" s="258">
        <v>5</v>
      </c>
      <c r="N35" s="258">
        <v>5</v>
      </c>
      <c r="O35" s="261">
        <v>5</v>
      </c>
      <c r="P35" s="261">
        <v>5</v>
      </c>
      <c r="Q35" s="127">
        <v>5</v>
      </c>
      <c r="R35" s="127">
        <v>3</v>
      </c>
      <c r="S35" s="127">
        <v>2</v>
      </c>
      <c r="T35" s="127">
        <v>4</v>
      </c>
      <c r="U35" s="127">
        <v>4</v>
      </c>
      <c r="V35" s="265">
        <v>2</v>
      </c>
      <c r="W35" s="265">
        <v>4</v>
      </c>
      <c r="X35" s="264">
        <v>5</v>
      </c>
      <c r="Y35" s="264">
        <v>3</v>
      </c>
      <c r="Z35" s="264">
        <v>4</v>
      </c>
      <c r="AA35" s="133">
        <v>2</v>
      </c>
      <c r="AB35" s="133">
        <v>2</v>
      </c>
      <c r="AC35" s="133">
        <v>4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s="128" customFormat="1" x14ac:dyDescent="0.55000000000000004">
      <c r="A36" s="126">
        <v>35</v>
      </c>
      <c r="B36" s="126" t="s">
        <v>85</v>
      </c>
      <c r="C36" s="126" t="s">
        <v>90</v>
      </c>
      <c r="D36" s="126" t="s">
        <v>5</v>
      </c>
      <c r="E36" s="126" t="s">
        <v>91</v>
      </c>
      <c r="F36" s="126" t="s">
        <v>101</v>
      </c>
      <c r="G36" s="126">
        <v>0</v>
      </c>
      <c r="H36" s="126">
        <v>0</v>
      </c>
      <c r="I36" s="126">
        <v>1</v>
      </c>
      <c r="J36" s="126">
        <v>0</v>
      </c>
      <c r="K36" s="126">
        <v>0</v>
      </c>
      <c r="L36" s="258">
        <v>5</v>
      </c>
      <c r="M36" s="258">
        <v>4</v>
      </c>
      <c r="N36" s="258">
        <v>4</v>
      </c>
      <c r="O36" s="261">
        <v>5</v>
      </c>
      <c r="P36" s="261">
        <v>5</v>
      </c>
      <c r="Q36" s="127">
        <v>5</v>
      </c>
      <c r="R36" s="127">
        <v>4</v>
      </c>
      <c r="S36" s="127">
        <v>5</v>
      </c>
      <c r="T36" s="127">
        <v>5</v>
      </c>
      <c r="U36" s="127">
        <v>5</v>
      </c>
      <c r="V36" s="265">
        <v>2</v>
      </c>
      <c r="W36" s="265">
        <v>4</v>
      </c>
      <c r="X36" s="264">
        <v>4</v>
      </c>
      <c r="Y36" s="264">
        <v>3</v>
      </c>
      <c r="Z36" s="264">
        <v>4</v>
      </c>
      <c r="AA36" s="133">
        <v>3</v>
      </c>
      <c r="AB36" s="133">
        <v>4</v>
      </c>
      <c r="AC36" s="133">
        <v>5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s="128" customFormat="1" x14ac:dyDescent="0.55000000000000004">
      <c r="A37" s="126">
        <v>36</v>
      </c>
      <c r="B37" s="126" t="s">
        <v>85</v>
      </c>
      <c r="C37" s="126" t="s">
        <v>86</v>
      </c>
      <c r="D37" s="126" t="s">
        <v>5</v>
      </c>
      <c r="E37" s="126" t="s">
        <v>93</v>
      </c>
      <c r="F37" s="126" t="s">
        <v>94</v>
      </c>
      <c r="G37" s="126">
        <v>0</v>
      </c>
      <c r="H37" s="126">
        <v>0</v>
      </c>
      <c r="I37" s="126">
        <v>0</v>
      </c>
      <c r="J37" s="126">
        <v>1</v>
      </c>
      <c r="K37" s="126">
        <v>0</v>
      </c>
      <c r="L37" s="258">
        <v>4</v>
      </c>
      <c r="M37" s="258">
        <v>3</v>
      </c>
      <c r="N37" s="258">
        <v>4</v>
      </c>
      <c r="O37" s="261">
        <v>4</v>
      </c>
      <c r="P37" s="261">
        <v>4</v>
      </c>
      <c r="Q37" s="127">
        <v>3</v>
      </c>
      <c r="R37" s="127">
        <v>3</v>
      </c>
      <c r="S37" s="127">
        <v>4</v>
      </c>
      <c r="T37" s="127">
        <v>4</v>
      </c>
      <c r="U37" s="127">
        <v>4</v>
      </c>
      <c r="V37" s="265">
        <v>2</v>
      </c>
      <c r="W37" s="265">
        <v>4</v>
      </c>
      <c r="X37" s="264">
        <v>4</v>
      </c>
      <c r="Y37" s="264">
        <v>4</v>
      </c>
      <c r="Z37" s="264">
        <v>4</v>
      </c>
      <c r="AA37" s="133">
        <v>3</v>
      </c>
      <c r="AB37" s="133">
        <v>4</v>
      </c>
      <c r="AC37" s="133">
        <v>4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128" customFormat="1" x14ac:dyDescent="0.55000000000000004">
      <c r="A38" s="126">
        <v>37</v>
      </c>
      <c r="B38" s="126" t="s">
        <v>85</v>
      </c>
      <c r="C38" s="126" t="s">
        <v>86</v>
      </c>
      <c r="D38" s="126" t="s">
        <v>5</v>
      </c>
      <c r="E38" s="126" t="s">
        <v>93</v>
      </c>
      <c r="F38" s="126" t="s">
        <v>94</v>
      </c>
      <c r="G38" s="126">
        <v>0</v>
      </c>
      <c r="H38" s="126">
        <v>0</v>
      </c>
      <c r="I38" s="126">
        <v>0</v>
      </c>
      <c r="J38" s="126">
        <v>1</v>
      </c>
      <c r="K38" s="126">
        <v>0</v>
      </c>
      <c r="L38" s="258">
        <v>4</v>
      </c>
      <c r="M38" s="258">
        <v>3</v>
      </c>
      <c r="N38" s="258">
        <v>3</v>
      </c>
      <c r="O38" s="261">
        <v>4</v>
      </c>
      <c r="P38" s="261">
        <v>4</v>
      </c>
      <c r="Q38" s="127">
        <v>4</v>
      </c>
      <c r="R38" s="127">
        <v>3</v>
      </c>
      <c r="S38" s="127">
        <v>3</v>
      </c>
      <c r="T38" s="127">
        <v>3</v>
      </c>
      <c r="U38" s="127">
        <v>4</v>
      </c>
      <c r="V38" s="265">
        <v>3</v>
      </c>
      <c r="W38" s="265">
        <v>4</v>
      </c>
      <c r="X38" s="264">
        <v>4</v>
      </c>
      <c r="Y38" s="264">
        <v>4</v>
      </c>
      <c r="Z38" s="264">
        <v>4</v>
      </c>
      <c r="AA38" s="133">
        <v>4</v>
      </c>
      <c r="AB38" s="133">
        <v>3</v>
      </c>
      <c r="AC38" s="133">
        <v>3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x14ac:dyDescent="0.55000000000000004">
      <c r="A39" s="14" t="s">
        <v>62</v>
      </c>
      <c r="G39" s="92">
        <f>COUNTIF(G2:G38,1)</f>
        <v>3</v>
      </c>
      <c r="H39" s="92">
        <f t="shared" ref="H39:K39" si="0">COUNTIF(H2:H38,1)</f>
        <v>9</v>
      </c>
      <c r="I39" s="92">
        <f t="shared" si="0"/>
        <v>13</v>
      </c>
      <c r="J39" s="92">
        <f t="shared" si="0"/>
        <v>20</v>
      </c>
      <c r="K39" s="92">
        <f t="shared" si="0"/>
        <v>2</v>
      </c>
      <c r="L39" s="90">
        <f>AVERAGE(L2:L38)</f>
        <v>4.4594594594594597</v>
      </c>
      <c r="M39" s="90">
        <f t="shared" ref="M39:AC39" si="1">AVERAGE(M2:M38)</f>
        <v>3.7297297297297298</v>
      </c>
      <c r="N39" s="90">
        <f t="shared" si="1"/>
        <v>3.8648648648648649</v>
      </c>
      <c r="O39" s="90">
        <f t="shared" si="1"/>
        <v>4.4864864864864868</v>
      </c>
      <c r="P39" s="90">
        <f t="shared" si="1"/>
        <v>4.4864864864864868</v>
      </c>
      <c r="Q39" s="90">
        <f t="shared" si="1"/>
        <v>4.5135135135135132</v>
      </c>
      <c r="R39" s="90">
        <f t="shared" si="1"/>
        <v>3.3783783783783785</v>
      </c>
      <c r="S39" s="90">
        <f t="shared" si="1"/>
        <v>3.6216216216216215</v>
      </c>
      <c r="T39" s="90">
        <f t="shared" si="1"/>
        <v>4.4324324324324325</v>
      </c>
      <c r="U39" s="90">
        <f t="shared" si="1"/>
        <v>4.4864864864864868</v>
      </c>
      <c r="V39" s="90">
        <f t="shared" si="1"/>
        <v>2.4594594594594597</v>
      </c>
      <c r="W39" s="90">
        <f t="shared" si="1"/>
        <v>3.8648648648648649</v>
      </c>
      <c r="X39" s="90">
        <f t="shared" si="1"/>
        <v>4.243243243243243</v>
      </c>
      <c r="Y39" s="90">
        <f t="shared" si="1"/>
        <v>3.8378378378378377</v>
      </c>
      <c r="Z39" s="90">
        <f t="shared" si="1"/>
        <v>4.3783783783783781</v>
      </c>
      <c r="AA39" s="90">
        <f t="shared" si="1"/>
        <v>3.7027027027027026</v>
      </c>
      <c r="AB39" s="90">
        <f t="shared" si="1"/>
        <v>3.8648648648648649</v>
      </c>
      <c r="AC39" s="90">
        <f t="shared" si="1"/>
        <v>4.0540540540540544</v>
      </c>
      <c r="AD39" s="141">
        <f>AVERAGE(L2:U38,AA2:AC38)</f>
        <v>4.0831600831600827</v>
      </c>
    </row>
    <row r="40" spans="1:44" x14ac:dyDescent="0.55000000000000004">
      <c r="G40" s="90">
        <f>STDEV(G2:G38)</f>
        <v>0.27672473069203007</v>
      </c>
      <c r="H40" s="90">
        <f t="shared" ref="H40:K40" si="2">STDEV(H2:H38)</f>
        <v>0.43495883620084003</v>
      </c>
      <c r="I40" s="90">
        <f t="shared" si="2"/>
        <v>0.48397751418246099</v>
      </c>
      <c r="J40" s="90">
        <f t="shared" si="2"/>
        <v>0.50522792406522354</v>
      </c>
      <c r="K40" s="90">
        <f t="shared" si="2"/>
        <v>0.22924343513512563</v>
      </c>
      <c r="L40" s="90">
        <f>STDEV(L2:L38)</f>
        <v>0.60528205521588496</v>
      </c>
      <c r="M40" s="90">
        <f t="shared" ref="M40:AC40" si="3">STDEV(M2:M38)</f>
        <v>0.90211629727758147</v>
      </c>
      <c r="N40" s="90">
        <f t="shared" si="3"/>
        <v>0.85512059455449485</v>
      </c>
      <c r="O40" s="90">
        <f t="shared" si="3"/>
        <v>0.65070993800880506</v>
      </c>
      <c r="P40" s="90">
        <f t="shared" si="3"/>
        <v>0.60652111906170869</v>
      </c>
      <c r="Q40" s="90">
        <f t="shared" si="3"/>
        <v>0.65070993800880506</v>
      </c>
      <c r="R40" s="90">
        <f t="shared" si="3"/>
        <v>1.0891217499371622</v>
      </c>
      <c r="S40" s="90">
        <f t="shared" si="3"/>
        <v>1.1389895949029989</v>
      </c>
      <c r="T40" s="90">
        <f t="shared" si="3"/>
        <v>0.60279628678630903</v>
      </c>
      <c r="U40" s="90">
        <f t="shared" si="3"/>
        <v>0.60652111906170869</v>
      </c>
      <c r="V40" s="90">
        <f t="shared" si="3"/>
        <v>1.1924436766245701</v>
      </c>
      <c r="W40" s="90">
        <f t="shared" si="3"/>
        <v>0.85512059455449485</v>
      </c>
      <c r="X40" s="90">
        <f t="shared" si="3"/>
        <v>0.68334981302914521</v>
      </c>
      <c r="Y40" s="90">
        <f t="shared" si="3"/>
        <v>0.89794560320005179</v>
      </c>
      <c r="Z40" s="90">
        <f t="shared" si="3"/>
        <v>0.75833704582795858</v>
      </c>
      <c r="AA40" s="90">
        <f t="shared" si="3"/>
        <v>1.0237421785039671</v>
      </c>
      <c r="AB40" s="90">
        <f t="shared" si="3"/>
        <v>0.97644941162021037</v>
      </c>
      <c r="AC40" s="90">
        <f t="shared" si="3"/>
        <v>0.84806793313933215</v>
      </c>
      <c r="AD40" s="141">
        <f>STDEVA(L2:S38,AA2:AC38)</f>
        <v>0.94414392625103472</v>
      </c>
    </row>
    <row r="41" spans="1:44" x14ac:dyDescent="0.55000000000000004">
      <c r="D41" s="265" t="s">
        <v>5</v>
      </c>
      <c r="E41" s="265">
        <f>COUNTIF(D2:D38,"นิสิตระดับปริญญาโท")</f>
        <v>34</v>
      </c>
      <c r="L41" s="14"/>
      <c r="M41" s="14"/>
      <c r="N41" s="93">
        <f>STDEV(L2:N38)</f>
        <v>0.85261077107032113</v>
      </c>
      <c r="P41" s="93">
        <f>STDEVA(O2:P38)</f>
        <v>0.62468059220743877</v>
      </c>
      <c r="U41" s="93">
        <f>STDEVA(Q2:U38)</f>
        <v>0.97416691336142813</v>
      </c>
      <c r="V41" s="14"/>
      <c r="W41" s="93">
        <f>STDEVA(V2:W38)</f>
        <v>1.249953719987396</v>
      </c>
      <c r="X41" s="14"/>
      <c r="Y41" s="14"/>
      <c r="Z41" s="93">
        <f>STDEVA(X2:Z38)</f>
        <v>0.81126386468833755</v>
      </c>
      <c r="AA41" s="14"/>
      <c r="AB41" s="14"/>
      <c r="AC41" s="93">
        <f>STDEVA(AA2:AC38)</f>
        <v>0.95457860400299732</v>
      </c>
    </row>
    <row r="42" spans="1:44" x14ac:dyDescent="0.55000000000000004">
      <c r="D42" s="265" t="s">
        <v>41</v>
      </c>
      <c r="E42" s="265">
        <f>COUNTIF(D2:D38,"นิสิตระดับปริญญาเอก")</f>
        <v>3</v>
      </c>
      <c r="L42" s="14"/>
      <c r="M42" s="14"/>
      <c r="N42" s="94">
        <f>AVERAGE(L2:N38)</f>
        <v>4.0180180180180178</v>
      </c>
      <c r="P42" s="94">
        <f>AVERAGE(O2:P38)</f>
        <v>4.4864864864864868</v>
      </c>
      <c r="U42" s="94">
        <f>AVERAGE(Q2:U38)</f>
        <v>4.0864864864864865</v>
      </c>
      <c r="V42" s="14"/>
      <c r="W42" s="94">
        <f>AVERAGE(V2:W38)</f>
        <v>3.1621621621621623</v>
      </c>
      <c r="X42" s="14"/>
      <c r="Y42" s="14"/>
      <c r="Z42" s="94">
        <f>AVERAGE(X2:Z38)</f>
        <v>4.1531531531531529</v>
      </c>
      <c r="AA42" s="14"/>
      <c r="AB42" s="14"/>
      <c r="AC42" s="94">
        <f>AVERAGE(AA2:AC38)</f>
        <v>3.8738738738738738</v>
      </c>
    </row>
    <row r="43" spans="1:44" x14ac:dyDescent="0.55000000000000004">
      <c r="D43" s="128"/>
      <c r="E43" s="268">
        <f>SUM(E41:E42)</f>
        <v>37</v>
      </c>
      <c r="L43" s="14"/>
      <c r="M43" s="14"/>
      <c r="N43" s="14"/>
      <c r="V43" s="14"/>
      <c r="W43" s="14"/>
      <c r="X43" s="14"/>
      <c r="Y43" s="14"/>
      <c r="Z43" s="14"/>
      <c r="AA43" s="14"/>
      <c r="AB43" s="14"/>
    </row>
    <row r="44" spans="1:44" x14ac:dyDescent="0.55000000000000004">
      <c r="D44" s="128"/>
      <c r="E44" s="128"/>
      <c r="L44" s="14"/>
      <c r="M44" s="14"/>
      <c r="N44" s="14"/>
      <c r="V44" s="14"/>
      <c r="W44" s="14"/>
      <c r="X44" s="14"/>
      <c r="Y44" s="14"/>
      <c r="Z44" s="14"/>
      <c r="AA44" s="14"/>
      <c r="AB44" s="14"/>
    </row>
    <row r="45" spans="1:44" x14ac:dyDescent="0.55000000000000004">
      <c r="D45" s="265" t="s">
        <v>91</v>
      </c>
      <c r="E45" s="265">
        <f>COUNTIF(E2:E38,"สถาปัตยกรรมศาสตร์ ศิลปะและการออกแบบ")</f>
        <v>2</v>
      </c>
      <c r="L45" s="14"/>
      <c r="M45" s="14"/>
      <c r="N45" s="14"/>
      <c r="V45" s="14"/>
      <c r="W45" s="14"/>
      <c r="X45" s="14"/>
      <c r="Y45" s="14"/>
      <c r="Z45" s="14"/>
      <c r="AA45" s="14"/>
      <c r="AB45" s="14"/>
    </row>
    <row r="46" spans="1:44" s="85" customFormat="1" x14ac:dyDescent="0.55000000000000004">
      <c r="D46" s="265" t="s">
        <v>98</v>
      </c>
      <c r="E46" s="265">
        <f>COUNTIF(E2:E44,"เกษตรศาสตร์ ทรัพยากรธรรมชาติและสิ่งแวดล้อม")</f>
        <v>2</v>
      </c>
      <c r="F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44" s="85" customFormat="1" x14ac:dyDescent="0.55000000000000004">
      <c r="D47" s="265" t="s">
        <v>87</v>
      </c>
      <c r="E47" s="265">
        <f>COUNTIF(E2:E45,"บริหารธุรกิจ เศรษฐศาสตร์และการสื่อสาร")</f>
        <v>8</v>
      </c>
      <c r="F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44" s="85" customFormat="1" x14ac:dyDescent="0.55000000000000004">
      <c r="D48" s="265" t="s">
        <v>61</v>
      </c>
      <c r="E48" s="265">
        <f>COUNTIF(E2:E45,"สาธารณสุขศาสตร์")</f>
        <v>3</v>
      </c>
      <c r="F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4:29" s="85" customFormat="1" x14ac:dyDescent="0.55000000000000004">
      <c r="D49" s="265" t="s">
        <v>93</v>
      </c>
      <c r="E49" s="265">
        <f>COUNTIF(E2:E45,"ศึกษาศาสตร์")</f>
        <v>20</v>
      </c>
      <c r="F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4:29" s="85" customFormat="1" x14ac:dyDescent="0.55000000000000004">
      <c r="D50" s="267" t="s">
        <v>42</v>
      </c>
      <c r="E50" s="265">
        <f>COUNTIF(E2:E49,"ไม่ระบุ")</f>
        <v>2</v>
      </c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4:29" x14ac:dyDescent="0.55000000000000004">
      <c r="D51" s="128"/>
      <c r="E51" s="268">
        <f>SUM(E45:E50)</f>
        <v>37</v>
      </c>
      <c r="L51" s="14"/>
      <c r="M51" s="14"/>
      <c r="N51" s="14"/>
      <c r="V51" s="14"/>
      <c r="W51" s="14"/>
      <c r="X51" s="14"/>
      <c r="Y51" s="14"/>
      <c r="Z51" s="14"/>
      <c r="AA51" s="14"/>
      <c r="AB51" s="14"/>
    </row>
    <row r="52" spans="4:29" x14ac:dyDescent="0.55000000000000004">
      <c r="D52" s="128"/>
      <c r="E52" s="128"/>
      <c r="L52" s="14"/>
      <c r="M52" s="14"/>
      <c r="N52" s="14"/>
      <c r="V52" s="14"/>
      <c r="W52" s="14"/>
      <c r="X52" s="14"/>
      <c r="Y52" s="14"/>
      <c r="Z52" s="14"/>
      <c r="AA52" s="14"/>
      <c r="AB52" s="14"/>
    </row>
    <row r="53" spans="4:29" x14ac:dyDescent="0.55000000000000004">
      <c r="D53" s="265" t="s">
        <v>94</v>
      </c>
      <c r="E53" s="265">
        <f>COUNTIF(F2:F38,"หลักสูตรและการสอน")</f>
        <v>19</v>
      </c>
      <c r="L53" s="14"/>
      <c r="M53" s="14"/>
      <c r="N53" s="14"/>
      <c r="V53" s="14"/>
      <c r="W53" s="14"/>
      <c r="X53" s="14"/>
      <c r="Y53" s="14"/>
      <c r="Z53" s="14"/>
      <c r="AA53" s="14"/>
      <c r="AB53" s="14"/>
    </row>
    <row r="54" spans="4:29" x14ac:dyDescent="0.55000000000000004">
      <c r="D54" s="265" t="s">
        <v>61</v>
      </c>
      <c r="E54" s="265">
        <f>COUNTIF(F2:F39,"สาธารณสุขศาสตร์")</f>
        <v>3</v>
      </c>
      <c r="L54" s="14"/>
      <c r="M54" s="14"/>
      <c r="N54" s="14"/>
      <c r="V54" s="14"/>
      <c r="W54" s="14"/>
      <c r="X54" s="14"/>
      <c r="Y54" s="14"/>
      <c r="Z54" s="14"/>
      <c r="AA54" s="14"/>
      <c r="AB54" s="14"/>
    </row>
    <row r="55" spans="4:29" x14ac:dyDescent="0.55000000000000004">
      <c r="D55" s="265" t="s">
        <v>97</v>
      </c>
      <c r="E55" s="265">
        <f>COUNTIF(F2:F40,"การบริหารเทคโนโลยีสารสนทเทศเชิงกลยุทธ์")</f>
        <v>5</v>
      </c>
      <c r="L55" s="14"/>
      <c r="M55" s="14"/>
      <c r="N55" s="14"/>
      <c r="V55" s="14"/>
      <c r="W55" s="14"/>
      <c r="X55" s="14"/>
      <c r="Y55" s="14"/>
      <c r="Z55" s="14"/>
      <c r="AA55" s="14"/>
      <c r="AB55" s="14"/>
    </row>
    <row r="56" spans="4:29" x14ac:dyDescent="0.55000000000000004">
      <c r="D56" s="265" t="s">
        <v>99</v>
      </c>
      <c r="E56" s="265">
        <f>COUNTIF(F2:F41,"วิทยาศาสตร์การเกษตร")</f>
        <v>2</v>
      </c>
      <c r="L56" s="14"/>
      <c r="M56" s="14"/>
      <c r="N56" s="14"/>
      <c r="V56" s="14"/>
      <c r="W56" s="14"/>
      <c r="X56" s="14"/>
      <c r="Y56" s="14"/>
      <c r="Z56" s="14"/>
      <c r="AA56" s="14"/>
      <c r="AB56" s="14"/>
    </row>
    <row r="57" spans="4:29" x14ac:dyDescent="0.55000000000000004">
      <c r="D57" s="265" t="s">
        <v>100</v>
      </c>
      <c r="E57" s="265">
        <f>COUNTIF(F2:F42,"บริหารธุรกิจ")</f>
        <v>2</v>
      </c>
      <c r="L57" s="14"/>
      <c r="M57" s="14"/>
      <c r="N57" s="14"/>
      <c r="V57" s="14"/>
      <c r="W57" s="14"/>
      <c r="X57" s="14"/>
      <c r="Y57" s="14"/>
      <c r="Z57" s="14"/>
      <c r="AA57" s="14"/>
      <c r="AB57" s="14"/>
    </row>
    <row r="58" spans="4:29" ht="44.25" x14ac:dyDescent="0.55000000000000004">
      <c r="D58" s="265" t="s">
        <v>95</v>
      </c>
      <c r="E58" s="265">
        <f>COUNTIF(F2:F43,"เทคโนโลยีผู้ประกอบการและการจัดการนวัตกรรม")</f>
        <v>1</v>
      </c>
      <c r="L58" s="14"/>
      <c r="M58" s="14"/>
      <c r="N58" s="14"/>
      <c r="V58" s="14"/>
      <c r="W58" s="14"/>
      <c r="X58" s="14"/>
      <c r="Y58" s="14"/>
      <c r="Z58" s="14"/>
      <c r="AA58" s="14"/>
      <c r="AB58" s="14"/>
    </row>
    <row r="59" spans="4:29" x14ac:dyDescent="0.55000000000000004">
      <c r="D59" s="265" t="s">
        <v>101</v>
      </c>
      <c r="E59" s="265">
        <f>COUNTIF(F2:F44,"สถาปัตยกรรมศาสตร์ ")</f>
        <v>2</v>
      </c>
      <c r="L59" s="14"/>
      <c r="M59" s="14"/>
      <c r="N59" s="14"/>
      <c r="V59" s="14"/>
      <c r="W59" s="14"/>
      <c r="X59" s="14"/>
      <c r="Y59" s="14"/>
      <c r="Z59" s="14"/>
      <c r="AA59" s="14"/>
      <c r="AB59" s="14"/>
    </row>
    <row r="60" spans="4:29" x14ac:dyDescent="0.55000000000000004">
      <c r="D60" s="265" t="s">
        <v>73</v>
      </c>
      <c r="E60" s="265">
        <f>COUNTIF(F2:F45,"วิทยาศาสตร์ศึกษา")</f>
        <v>1</v>
      </c>
      <c r="L60" s="14"/>
      <c r="M60" s="14"/>
      <c r="N60" s="14"/>
      <c r="V60" s="14"/>
      <c r="W60" s="14"/>
      <c r="X60" s="14"/>
      <c r="Y60" s="14"/>
      <c r="Z60" s="14"/>
      <c r="AA60" s="14"/>
      <c r="AB60" s="14"/>
    </row>
    <row r="61" spans="4:29" x14ac:dyDescent="0.55000000000000004">
      <c r="D61" s="265" t="s">
        <v>42</v>
      </c>
      <c r="E61" s="265">
        <f>COUNTIF(F2:F46,"ไม่ระบุ")</f>
        <v>2</v>
      </c>
      <c r="L61" s="14"/>
      <c r="M61" s="14"/>
      <c r="N61" s="14"/>
      <c r="V61" s="14"/>
      <c r="W61" s="14"/>
      <c r="X61" s="14"/>
      <c r="Y61" s="14"/>
      <c r="Z61" s="14"/>
      <c r="AA61" s="14"/>
      <c r="AB61" s="14"/>
    </row>
    <row r="62" spans="4:29" x14ac:dyDescent="0.55000000000000004">
      <c r="D62" s="128"/>
      <c r="E62" s="268">
        <f>SUM(E53:E61)</f>
        <v>37</v>
      </c>
      <c r="L62" s="14"/>
      <c r="M62" s="14"/>
      <c r="N62" s="14"/>
      <c r="V62" s="14"/>
      <c r="W62" s="14"/>
      <c r="X62" s="14"/>
      <c r="Y62" s="14"/>
      <c r="Z62" s="14"/>
      <c r="AA62" s="14"/>
      <c r="AB62" s="14"/>
    </row>
    <row r="63" spans="4:29" x14ac:dyDescent="0.55000000000000004">
      <c r="D63" s="128"/>
      <c r="E63" s="128"/>
      <c r="L63" s="14"/>
      <c r="M63" s="14"/>
      <c r="N63" s="14"/>
      <c r="V63" s="14"/>
      <c r="W63" s="14"/>
      <c r="X63" s="14"/>
      <c r="Y63" s="14"/>
      <c r="Z63" s="14"/>
      <c r="AA63" s="14"/>
      <c r="AB63" s="14"/>
    </row>
    <row r="64" spans="4:29" x14ac:dyDescent="0.55000000000000004">
      <c r="D64" s="128"/>
      <c r="E64" s="128"/>
      <c r="L64" s="14"/>
      <c r="M64" s="14"/>
      <c r="N64" s="14"/>
      <c r="V64" s="14"/>
      <c r="W64" s="14"/>
      <c r="X64" s="14"/>
      <c r="Y64" s="14"/>
      <c r="Z64" s="14"/>
      <c r="AA64" s="14"/>
      <c r="AB64" s="14"/>
    </row>
    <row r="65" spans="4:28" x14ac:dyDescent="0.55000000000000004">
      <c r="D65" s="128"/>
      <c r="E65" s="128"/>
      <c r="L65" s="14"/>
      <c r="M65" s="14"/>
      <c r="N65" s="14"/>
      <c r="V65" s="14"/>
      <c r="W65" s="14"/>
      <c r="X65" s="14"/>
      <c r="Y65" s="14"/>
      <c r="Z65" s="14"/>
      <c r="AA65" s="14"/>
      <c r="AB65" s="14"/>
    </row>
    <row r="66" spans="4:28" x14ac:dyDescent="0.55000000000000004">
      <c r="D66" s="128"/>
      <c r="E66" s="128"/>
      <c r="L66" s="14"/>
      <c r="M66" s="14"/>
      <c r="N66" s="14"/>
      <c r="V66" s="14"/>
      <c r="W66" s="14"/>
      <c r="X66" s="14"/>
      <c r="Y66" s="14"/>
      <c r="Z66" s="14"/>
      <c r="AA66" s="14"/>
      <c r="AB66" s="14"/>
    </row>
    <row r="67" spans="4:28" x14ac:dyDescent="0.55000000000000004">
      <c r="D67" s="128"/>
      <c r="E67" s="128"/>
      <c r="L67" s="14"/>
      <c r="M67" s="14"/>
      <c r="N67" s="14"/>
      <c r="V67" s="14"/>
      <c r="W67" s="14"/>
      <c r="X67" s="14"/>
      <c r="Y67" s="14"/>
      <c r="Z67" s="14"/>
      <c r="AA67" s="14"/>
      <c r="AB67" s="14"/>
    </row>
    <row r="68" spans="4:28" x14ac:dyDescent="0.55000000000000004">
      <c r="L68" s="14"/>
      <c r="M68" s="14"/>
      <c r="N68" s="14"/>
      <c r="V68" s="14"/>
      <c r="W68" s="14"/>
      <c r="X68" s="14"/>
      <c r="Y68" s="14"/>
      <c r="Z68" s="14"/>
      <c r="AA68" s="14"/>
      <c r="AB68" s="14"/>
    </row>
    <row r="69" spans="4:28" x14ac:dyDescent="0.55000000000000004">
      <c r="L69" s="14"/>
      <c r="M69" s="14"/>
      <c r="N69" s="14"/>
      <c r="V69" s="14"/>
      <c r="W69" s="14"/>
      <c r="X69" s="14"/>
      <c r="Y69" s="14"/>
      <c r="Z69" s="14"/>
      <c r="AA69" s="14"/>
      <c r="AB69" s="14"/>
    </row>
    <row r="70" spans="4:28" x14ac:dyDescent="0.55000000000000004">
      <c r="L70" s="14"/>
      <c r="M70" s="14"/>
      <c r="N70" s="14"/>
      <c r="V70" s="14"/>
      <c r="W70" s="14"/>
      <c r="X70" s="14"/>
      <c r="Y70" s="14"/>
      <c r="Z70" s="14"/>
      <c r="AA70" s="14"/>
      <c r="AB70" s="14"/>
    </row>
    <row r="71" spans="4:28" x14ac:dyDescent="0.55000000000000004">
      <c r="L71" s="14"/>
      <c r="M71" s="14"/>
      <c r="N71" s="14"/>
      <c r="V71" s="14"/>
      <c r="W71" s="14"/>
      <c r="X71" s="14"/>
      <c r="Y71" s="14"/>
      <c r="Z71" s="14"/>
      <c r="AA71" s="14"/>
      <c r="AB71" s="14"/>
    </row>
    <row r="72" spans="4:28" x14ac:dyDescent="0.55000000000000004">
      <c r="L72" s="14"/>
      <c r="M72" s="14"/>
      <c r="N72" s="14"/>
      <c r="V72" s="14"/>
      <c r="W72" s="14"/>
      <c r="X72" s="14"/>
      <c r="Y72" s="14"/>
      <c r="Z72" s="14"/>
      <c r="AA72" s="14"/>
      <c r="AB72" s="14"/>
    </row>
    <row r="73" spans="4:28" x14ac:dyDescent="0.55000000000000004">
      <c r="L73" s="14"/>
      <c r="M73" s="14"/>
      <c r="N73" s="14"/>
      <c r="V73" s="14"/>
      <c r="W73" s="14"/>
      <c r="X73" s="14"/>
      <c r="Y73" s="14"/>
      <c r="Z73" s="14"/>
      <c r="AA73" s="14"/>
      <c r="AB73" s="14"/>
    </row>
    <row r="74" spans="4:28" x14ac:dyDescent="0.55000000000000004">
      <c r="L74" s="14"/>
      <c r="M74" s="14"/>
      <c r="N74" s="14"/>
      <c r="V74" s="14"/>
      <c r="W74" s="14"/>
      <c r="X74" s="14"/>
      <c r="Y74" s="14"/>
      <c r="Z74" s="14"/>
      <c r="AA74" s="14"/>
      <c r="AB74" s="14"/>
    </row>
    <row r="75" spans="4:28" x14ac:dyDescent="0.55000000000000004">
      <c r="L75" s="14"/>
      <c r="M75" s="14"/>
      <c r="N75" s="14"/>
      <c r="V75" s="14"/>
      <c r="W75" s="14"/>
      <c r="X75" s="14"/>
      <c r="Y75" s="14"/>
      <c r="Z75" s="14"/>
      <c r="AA75" s="14"/>
      <c r="AB75" s="14"/>
    </row>
    <row r="76" spans="4:28" x14ac:dyDescent="0.55000000000000004">
      <c r="L76" s="14"/>
      <c r="M76" s="14"/>
      <c r="N76" s="14"/>
      <c r="V76" s="14"/>
      <c r="W76" s="14"/>
      <c r="X76" s="14"/>
      <c r="Y76" s="14"/>
      <c r="Z76" s="14"/>
      <c r="AA76" s="14"/>
      <c r="AB76" s="14"/>
    </row>
    <row r="77" spans="4:28" x14ac:dyDescent="0.55000000000000004">
      <c r="L77" s="14"/>
      <c r="M77" s="14"/>
      <c r="N77" s="14"/>
      <c r="V77" s="14"/>
      <c r="W77" s="14"/>
      <c r="X77" s="14"/>
      <c r="Y77" s="14"/>
      <c r="Z77" s="14"/>
      <c r="AA77" s="14"/>
      <c r="AB77" s="14"/>
    </row>
    <row r="78" spans="4:28" x14ac:dyDescent="0.55000000000000004">
      <c r="L78" s="14"/>
      <c r="M78" s="14"/>
      <c r="N78" s="14"/>
      <c r="V78" s="14"/>
      <c r="W78" s="14"/>
      <c r="X78" s="14"/>
      <c r="Y78" s="14"/>
      <c r="Z78" s="14"/>
      <c r="AA78" s="14"/>
      <c r="AB78" s="14"/>
    </row>
    <row r="79" spans="4:28" x14ac:dyDescent="0.55000000000000004">
      <c r="L79" s="14"/>
      <c r="M79" s="14"/>
      <c r="N79" s="14"/>
      <c r="V79" s="14"/>
      <c r="W79" s="14"/>
      <c r="X79" s="14"/>
      <c r="Y79" s="14"/>
      <c r="Z79" s="14"/>
      <c r="AA79" s="14"/>
      <c r="AB79" s="14"/>
    </row>
    <row r="80" spans="4:28" x14ac:dyDescent="0.55000000000000004">
      <c r="L80" s="14"/>
      <c r="M80" s="14"/>
      <c r="N80" s="14"/>
      <c r="V80" s="14"/>
      <c r="W80" s="14"/>
      <c r="X80" s="14"/>
      <c r="Y80" s="14"/>
      <c r="Z80" s="14"/>
      <c r="AA80" s="14"/>
      <c r="AB80" s="14"/>
    </row>
    <row r="81" spans="12:28" x14ac:dyDescent="0.55000000000000004">
      <c r="L81" s="14"/>
      <c r="M81" s="14"/>
      <c r="N81" s="14"/>
      <c r="V81" s="14"/>
      <c r="W81" s="14"/>
      <c r="X81" s="14"/>
      <c r="Y81" s="14"/>
      <c r="Z81" s="14"/>
      <c r="AA81" s="14"/>
      <c r="AB81" s="14"/>
    </row>
    <row r="82" spans="12:28" x14ac:dyDescent="0.55000000000000004">
      <c r="L82" s="14"/>
      <c r="M82" s="14"/>
      <c r="N82" s="14"/>
      <c r="V82" s="14"/>
      <c r="W82" s="14"/>
      <c r="X82" s="14"/>
      <c r="Y82" s="14"/>
      <c r="Z82" s="14"/>
      <c r="AA82" s="14"/>
      <c r="AB82" s="14"/>
    </row>
    <row r="83" spans="12:28" x14ac:dyDescent="0.55000000000000004">
      <c r="L83" s="14"/>
      <c r="M83" s="14"/>
      <c r="N83" s="14"/>
      <c r="V83" s="14"/>
      <c r="W83" s="14"/>
      <c r="X83" s="14"/>
      <c r="Y83" s="14"/>
      <c r="Z83" s="14"/>
      <c r="AA83" s="14"/>
      <c r="AB83" s="14"/>
    </row>
    <row r="84" spans="12:28" x14ac:dyDescent="0.55000000000000004">
      <c r="L84" s="14"/>
      <c r="M84" s="14"/>
      <c r="N84" s="14"/>
      <c r="V84" s="14"/>
      <c r="W84" s="14"/>
      <c r="X84" s="14"/>
      <c r="Y84" s="14"/>
      <c r="Z84" s="14"/>
      <c r="AA84" s="14"/>
      <c r="AB84" s="14"/>
    </row>
    <row r="85" spans="12:28" x14ac:dyDescent="0.55000000000000004">
      <c r="L85" s="14"/>
      <c r="M85" s="14"/>
      <c r="N85" s="14"/>
      <c r="V85" s="14"/>
      <c r="W85" s="14"/>
      <c r="X85" s="14"/>
      <c r="Y85" s="14"/>
      <c r="Z85" s="14"/>
      <c r="AA85" s="14"/>
      <c r="AB85" s="14"/>
    </row>
    <row r="86" spans="12:28" x14ac:dyDescent="0.55000000000000004">
      <c r="L86" s="14"/>
      <c r="M86" s="14"/>
      <c r="N86" s="14"/>
      <c r="V86" s="14"/>
      <c r="W86" s="14"/>
      <c r="X86" s="14"/>
      <c r="Y86" s="14"/>
      <c r="Z86" s="14"/>
      <c r="AA86" s="14"/>
      <c r="AB86" s="14"/>
    </row>
    <row r="87" spans="12:28" x14ac:dyDescent="0.55000000000000004">
      <c r="L87" s="14"/>
      <c r="M87" s="14"/>
      <c r="N87" s="14"/>
      <c r="V87" s="14"/>
      <c r="W87" s="14"/>
      <c r="X87" s="14"/>
      <c r="Y87" s="14"/>
      <c r="Z87" s="14"/>
      <c r="AA87" s="14"/>
      <c r="AB87" s="14"/>
    </row>
    <row r="88" spans="12:28" x14ac:dyDescent="0.55000000000000004">
      <c r="L88" s="14"/>
      <c r="M88" s="14"/>
      <c r="N88" s="14"/>
      <c r="V88" s="14"/>
      <c r="W88" s="14"/>
      <c r="X88" s="14"/>
      <c r="Y88" s="14"/>
      <c r="Z88" s="14"/>
      <c r="AA88" s="14"/>
      <c r="AB88" s="14"/>
    </row>
    <row r="89" spans="12:28" x14ac:dyDescent="0.55000000000000004">
      <c r="L89" s="14"/>
      <c r="M89" s="14"/>
      <c r="N89" s="14"/>
      <c r="V89" s="14"/>
      <c r="W89" s="14"/>
      <c r="X89" s="14"/>
      <c r="Y89" s="14"/>
      <c r="Z89" s="14"/>
      <c r="AA89" s="14"/>
      <c r="AB89" s="14"/>
    </row>
    <row r="90" spans="12:28" x14ac:dyDescent="0.55000000000000004">
      <c r="L90" s="14"/>
      <c r="M90" s="14"/>
      <c r="N90" s="14"/>
      <c r="V90" s="14"/>
      <c r="W90" s="14"/>
      <c r="X90" s="14"/>
      <c r="Y90" s="14"/>
      <c r="Z90" s="14"/>
      <c r="AA90" s="14"/>
      <c r="AB90" s="14"/>
    </row>
    <row r="91" spans="12:28" x14ac:dyDescent="0.55000000000000004">
      <c r="L91" s="14"/>
      <c r="M91" s="14"/>
      <c r="N91" s="14"/>
      <c r="V91" s="14"/>
      <c r="W91" s="14"/>
      <c r="X91" s="14"/>
      <c r="Y91" s="14"/>
      <c r="Z91" s="14"/>
      <c r="AA91" s="14"/>
      <c r="AB91" s="14"/>
    </row>
    <row r="92" spans="12:28" x14ac:dyDescent="0.55000000000000004">
      <c r="L92" s="14"/>
      <c r="M92" s="14"/>
      <c r="N92" s="14"/>
      <c r="V92" s="14"/>
      <c r="W92" s="14"/>
      <c r="X92" s="14"/>
      <c r="Y92" s="14"/>
      <c r="Z92" s="14"/>
      <c r="AA92" s="14"/>
      <c r="AB92" s="14"/>
    </row>
    <row r="93" spans="12:28" x14ac:dyDescent="0.55000000000000004">
      <c r="L93" s="14"/>
      <c r="M93" s="14"/>
      <c r="N93" s="14"/>
      <c r="V93" s="14"/>
      <c r="W93" s="14"/>
      <c r="X93" s="14"/>
      <c r="Y93" s="14"/>
      <c r="Z93" s="14"/>
      <c r="AA93" s="14"/>
      <c r="AB93" s="14"/>
    </row>
    <row r="94" spans="12:28" x14ac:dyDescent="0.55000000000000004">
      <c r="L94" s="14"/>
      <c r="M94" s="14"/>
      <c r="N94" s="14"/>
      <c r="V94" s="14"/>
      <c r="W94" s="14"/>
      <c r="X94" s="14"/>
      <c r="Y94" s="14"/>
      <c r="Z94" s="14"/>
      <c r="AA94" s="14"/>
      <c r="AB94" s="14"/>
    </row>
    <row r="95" spans="12:28" x14ac:dyDescent="0.55000000000000004">
      <c r="L95" s="14"/>
      <c r="M95" s="14"/>
      <c r="N95" s="14"/>
      <c r="V95" s="14"/>
      <c r="W95" s="14"/>
      <c r="X95" s="14"/>
      <c r="Y95" s="14"/>
      <c r="Z95" s="14"/>
      <c r="AA95" s="14"/>
      <c r="AB95" s="14"/>
    </row>
    <row r="96" spans="12:28" x14ac:dyDescent="0.55000000000000004">
      <c r="L96" s="14"/>
      <c r="M96" s="14"/>
      <c r="N96" s="14"/>
      <c r="V96" s="14"/>
      <c r="W96" s="14"/>
      <c r="X96" s="14"/>
      <c r="Y96" s="14"/>
      <c r="Z96" s="14"/>
      <c r="AA96" s="14"/>
      <c r="AB96" s="14"/>
    </row>
    <row r="97" spans="12:28" x14ac:dyDescent="0.55000000000000004">
      <c r="L97" s="14"/>
      <c r="M97" s="14"/>
      <c r="N97" s="14"/>
      <c r="V97" s="14"/>
      <c r="W97" s="14"/>
      <c r="X97" s="14"/>
      <c r="Y97" s="14"/>
      <c r="Z97" s="14"/>
      <c r="AA97" s="14"/>
      <c r="AB97" s="14"/>
    </row>
    <row r="98" spans="12:28" x14ac:dyDescent="0.55000000000000004">
      <c r="L98" s="14"/>
      <c r="M98" s="14"/>
      <c r="N98" s="14"/>
      <c r="V98" s="14"/>
      <c r="W98" s="14"/>
      <c r="X98" s="14"/>
      <c r="Y98" s="14"/>
      <c r="Z98" s="14"/>
      <c r="AA98" s="14"/>
      <c r="AB98" s="14"/>
    </row>
    <row r="99" spans="12:28" x14ac:dyDescent="0.55000000000000004">
      <c r="L99" s="14"/>
      <c r="M99" s="14"/>
      <c r="N99" s="14"/>
      <c r="V99" s="14"/>
      <c r="W99" s="14"/>
      <c r="X99" s="14"/>
      <c r="Y99" s="14"/>
      <c r="Z99" s="14"/>
      <c r="AA99" s="14"/>
      <c r="AB99" s="14"/>
    </row>
    <row r="100" spans="12:28" x14ac:dyDescent="0.55000000000000004">
      <c r="L100" s="14"/>
      <c r="M100" s="14"/>
      <c r="N100" s="14"/>
      <c r="V100" s="14"/>
      <c r="W100" s="14"/>
      <c r="X100" s="14"/>
      <c r="Y100" s="14"/>
      <c r="Z100" s="14"/>
      <c r="AA100" s="14"/>
      <c r="AB100" s="14"/>
    </row>
    <row r="101" spans="12:28" x14ac:dyDescent="0.55000000000000004">
      <c r="L101" s="14"/>
      <c r="M101" s="14"/>
      <c r="N101" s="14"/>
      <c r="V101" s="14"/>
      <c r="W101" s="14"/>
      <c r="X101" s="14"/>
      <c r="Y101" s="14"/>
      <c r="Z101" s="14"/>
      <c r="AA101" s="14"/>
      <c r="AB101" s="14"/>
    </row>
    <row r="102" spans="12:28" x14ac:dyDescent="0.55000000000000004">
      <c r="L102" s="14"/>
      <c r="M102" s="14"/>
      <c r="N102" s="14"/>
      <c r="V102" s="14"/>
      <c r="W102" s="14"/>
      <c r="X102" s="14"/>
      <c r="Y102" s="14"/>
      <c r="Z102" s="14"/>
      <c r="AA102" s="14"/>
      <c r="AB102" s="14"/>
    </row>
    <row r="103" spans="12:28" x14ac:dyDescent="0.55000000000000004">
      <c r="L103" s="14"/>
      <c r="M103" s="14"/>
      <c r="N103" s="14"/>
      <c r="V103" s="14"/>
      <c r="W103" s="14"/>
      <c r="X103" s="14"/>
      <c r="Y103" s="14"/>
      <c r="Z103" s="14"/>
      <c r="AA103" s="14"/>
      <c r="AB103" s="14"/>
    </row>
    <row r="104" spans="12:28" x14ac:dyDescent="0.55000000000000004">
      <c r="L104" s="14"/>
      <c r="M104" s="14"/>
      <c r="N104" s="14"/>
      <c r="V104" s="14"/>
      <c r="W104" s="14"/>
      <c r="X104" s="14"/>
      <c r="Y104" s="14"/>
      <c r="Z104" s="14"/>
      <c r="AA104" s="14"/>
      <c r="AB104" s="14"/>
    </row>
    <row r="105" spans="12:28" x14ac:dyDescent="0.55000000000000004">
      <c r="L105" s="14"/>
      <c r="M105" s="14"/>
      <c r="N105" s="14"/>
      <c r="V105" s="14"/>
      <c r="W105" s="14"/>
      <c r="X105" s="14"/>
      <c r="Y105" s="14"/>
      <c r="Z105" s="14"/>
      <c r="AA105" s="14"/>
      <c r="AB105" s="14"/>
    </row>
    <row r="106" spans="12:28" x14ac:dyDescent="0.55000000000000004">
      <c r="L106" s="14"/>
      <c r="M106" s="14"/>
      <c r="N106" s="14"/>
      <c r="V106" s="14"/>
      <c r="W106" s="14"/>
      <c r="X106" s="14"/>
      <c r="Y106" s="14"/>
      <c r="Z106" s="14"/>
      <c r="AA106" s="14"/>
      <c r="AB106" s="14"/>
    </row>
    <row r="107" spans="12:28" x14ac:dyDescent="0.55000000000000004">
      <c r="L107" s="14"/>
      <c r="M107" s="14"/>
      <c r="N107" s="14"/>
      <c r="V107" s="14"/>
      <c r="W107" s="14"/>
      <c r="X107" s="14"/>
      <c r="Y107" s="14"/>
      <c r="Z107" s="14"/>
      <c r="AA107" s="14"/>
      <c r="AB107" s="14"/>
    </row>
    <row r="108" spans="12:28" x14ac:dyDescent="0.55000000000000004">
      <c r="L108" s="14"/>
      <c r="M108" s="14"/>
      <c r="N108" s="14"/>
      <c r="V108" s="14"/>
      <c r="W108" s="14"/>
      <c r="X108" s="14"/>
      <c r="Y108" s="14"/>
      <c r="Z108" s="14"/>
      <c r="AA108" s="14"/>
      <c r="AB108" s="14"/>
    </row>
    <row r="109" spans="12:28" x14ac:dyDescent="0.55000000000000004">
      <c r="L109" s="14"/>
      <c r="M109" s="14"/>
      <c r="N109" s="14"/>
      <c r="V109" s="14"/>
      <c r="W109" s="14"/>
      <c r="X109" s="14"/>
      <c r="Y109" s="14"/>
      <c r="Z109" s="14"/>
      <c r="AA109" s="14"/>
      <c r="AB109" s="14"/>
    </row>
    <row r="110" spans="12:28" x14ac:dyDescent="0.55000000000000004">
      <c r="L110" s="14"/>
      <c r="M110" s="14"/>
      <c r="N110" s="14"/>
      <c r="V110" s="14"/>
      <c r="W110" s="14"/>
      <c r="X110" s="14"/>
      <c r="Y110" s="14"/>
      <c r="Z110" s="14"/>
      <c r="AA110" s="14"/>
      <c r="AB110" s="14"/>
    </row>
    <row r="111" spans="12:28" x14ac:dyDescent="0.55000000000000004">
      <c r="L111" s="14"/>
      <c r="M111" s="14"/>
      <c r="N111" s="14"/>
      <c r="V111" s="14"/>
      <c r="W111" s="14"/>
      <c r="X111" s="14"/>
      <c r="Y111" s="14"/>
      <c r="Z111" s="14"/>
      <c r="AA111" s="14"/>
      <c r="AB111" s="14"/>
    </row>
    <row r="112" spans="12:28" x14ac:dyDescent="0.55000000000000004">
      <c r="L112" s="14"/>
      <c r="M112" s="14"/>
      <c r="N112" s="14"/>
      <c r="V112" s="14"/>
      <c r="W112" s="14"/>
      <c r="X112" s="14"/>
      <c r="Y112" s="14"/>
      <c r="Z112" s="14"/>
      <c r="AA112" s="14"/>
      <c r="AB112" s="14"/>
    </row>
    <row r="113" spans="12:28" x14ac:dyDescent="0.55000000000000004">
      <c r="L113" s="14"/>
      <c r="M113" s="14"/>
      <c r="N113" s="14"/>
      <c r="V113" s="14"/>
      <c r="W113" s="14"/>
      <c r="X113" s="14"/>
      <c r="Y113" s="14"/>
      <c r="Z113" s="14"/>
      <c r="AA113" s="14"/>
      <c r="AB113" s="14"/>
    </row>
    <row r="114" spans="12:28" x14ac:dyDescent="0.55000000000000004">
      <c r="L114" s="14"/>
      <c r="M114" s="14"/>
      <c r="N114" s="14"/>
      <c r="V114" s="14"/>
      <c r="W114" s="14"/>
      <c r="X114" s="14"/>
      <c r="Y114" s="14"/>
      <c r="Z114" s="14"/>
      <c r="AA114" s="14"/>
      <c r="AB114" s="14"/>
    </row>
    <row r="115" spans="12:28" x14ac:dyDescent="0.55000000000000004">
      <c r="L115" s="14"/>
      <c r="M115" s="14"/>
      <c r="N115" s="14"/>
      <c r="V115" s="14"/>
      <c r="W115" s="14"/>
      <c r="X115" s="14"/>
      <c r="Y115" s="14"/>
      <c r="Z115" s="14"/>
      <c r="AA115" s="14"/>
      <c r="AB115" s="14"/>
    </row>
    <row r="116" spans="12:28" x14ac:dyDescent="0.55000000000000004">
      <c r="L116" s="14"/>
      <c r="M116" s="14"/>
      <c r="N116" s="14"/>
      <c r="V116" s="14"/>
      <c r="W116" s="14"/>
      <c r="X116" s="14"/>
      <c r="Y116" s="14"/>
      <c r="Z116" s="14"/>
      <c r="AA116" s="14"/>
      <c r="AB116" s="14"/>
    </row>
    <row r="117" spans="12:28" x14ac:dyDescent="0.55000000000000004">
      <c r="L117" s="14"/>
      <c r="M117" s="14"/>
      <c r="N117" s="14"/>
      <c r="V117" s="14"/>
      <c r="W117" s="14"/>
      <c r="X117" s="14"/>
      <c r="Y117" s="14"/>
      <c r="Z117" s="14"/>
      <c r="AA117" s="14"/>
      <c r="AB117" s="14"/>
    </row>
    <row r="118" spans="12:28" x14ac:dyDescent="0.55000000000000004">
      <c r="L118" s="14"/>
      <c r="M118" s="14"/>
      <c r="N118" s="14"/>
      <c r="V118" s="14"/>
      <c r="W118" s="14"/>
      <c r="X118" s="14"/>
      <c r="Y118" s="14"/>
      <c r="Z118" s="14"/>
      <c r="AA118" s="14"/>
      <c r="AB118" s="14"/>
    </row>
    <row r="119" spans="12:28" x14ac:dyDescent="0.55000000000000004">
      <c r="L119" s="14"/>
      <c r="M119" s="14"/>
      <c r="N119" s="14"/>
      <c r="V119" s="14"/>
      <c r="W119" s="14"/>
      <c r="X119" s="14"/>
      <c r="Y119" s="14"/>
      <c r="Z119" s="14"/>
      <c r="AA119" s="14"/>
      <c r="AB119" s="14"/>
    </row>
    <row r="120" spans="12:28" x14ac:dyDescent="0.55000000000000004">
      <c r="L120" s="14"/>
      <c r="M120" s="14"/>
      <c r="N120" s="14"/>
      <c r="V120" s="14"/>
      <c r="W120" s="14"/>
      <c r="X120" s="14"/>
      <c r="Y120" s="14"/>
      <c r="Z120" s="14"/>
      <c r="AA120" s="14"/>
      <c r="AB120" s="14"/>
    </row>
    <row r="121" spans="12:28" x14ac:dyDescent="0.55000000000000004">
      <c r="L121" s="14"/>
      <c r="M121" s="14"/>
      <c r="N121" s="14"/>
      <c r="V121" s="14"/>
      <c r="W121" s="14"/>
      <c r="X121" s="14"/>
      <c r="Y121" s="14"/>
      <c r="Z121" s="14"/>
      <c r="AA121" s="14"/>
      <c r="AB121" s="14"/>
    </row>
    <row r="122" spans="12:28" x14ac:dyDescent="0.55000000000000004">
      <c r="L122" s="14"/>
      <c r="M122" s="14"/>
      <c r="N122" s="14"/>
      <c r="V122" s="14"/>
      <c r="W122" s="14"/>
      <c r="X122" s="14"/>
      <c r="Y122" s="14"/>
      <c r="Z122" s="14"/>
      <c r="AA122" s="14"/>
      <c r="AB122" s="14"/>
    </row>
    <row r="123" spans="12:28" x14ac:dyDescent="0.55000000000000004">
      <c r="O123" s="15"/>
      <c r="P123" s="15"/>
      <c r="Q123" s="16"/>
      <c r="R123" s="16"/>
      <c r="S123" s="16"/>
      <c r="T123" s="16"/>
      <c r="U123" s="16"/>
    </row>
    <row r="124" spans="12:28" x14ac:dyDescent="0.55000000000000004">
      <c r="O124" s="15"/>
      <c r="P124" s="15"/>
      <c r="Q124" s="16"/>
      <c r="R124" s="16"/>
      <c r="S124" s="16"/>
      <c r="T124" s="16"/>
      <c r="U124" s="16"/>
    </row>
    <row r="125" spans="12:28" x14ac:dyDescent="0.55000000000000004">
      <c r="O125" s="15"/>
      <c r="P125" s="15"/>
      <c r="Q125" s="16"/>
      <c r="R125" s="16"/>
      <c r="S125" s="16"/>
      <c r="T125" s="16"/>
      <c r="U125" s="16"/>
    </row>
    <row r="126" spans="12:28" x14ac:dyDescent="0.55000000000000004">
      <c r="O126" s="15"/>
      <c r="P126" s="15"/>
      <c r="Q126" s="16"/>
      <c r="R126" s="16"/>
      <c r="S126" s="16"/>
      <c r="T126" s="16"/>
      <c r="U126" s="16"/>
    </row>
    <row r="127" spans="12:28" x14ac:dyDescent="0.55000000000000004">
      <c r="O127" s="15"/>
      <c r="P127" s="15"/>
      <c r="Q127" s="16"/>
      <c r="R127" s="16"/>
      <c r="S127" s="16"/>
      <c r="T127" s="16"/>
      <c r="U127" s="16"/>
    </row>
    <row r="128" spans="12:28" x14ac:dyDescent="0.55000000000000004">
      <c r="O128" s="15"/>
      <c r="P128" s="15"/>
      <c r="Q128" s="16"/>
      <c r="R128" s="16"/>
      <c r="S128" s="16"/>
      <c r="T128" s="16"/>
      <c r="U128" s="16"/>
    </row>
    <row r="129" spans="15:21" x14ac:dyDescent="0.55000000000000004">
      <c r="O129" s="15"/>
      <c r="P129" s="15"/>
      <c r="Q129" s="16"/>
      <c r="R129" s="16"/>
      <c r="S129" s="16"/>
      <c r="T129" s="16"/>
      <c r="U129" s="16"/>
    </row>
    <row r="130" spans="15:21" x14ac:dyDescent="0.55000000000000004">
      <c r="O130" s="15"/>
      <c r="P130" s="15"/>
      <c r="Q130" s="16"/>
      <c r="R130" s="16"/>
      <c r="S130" s="16"/>
      <c r="T130" s="16"/>
      <c r="U130" s="16"/>
    </row>
    <row r="131" spans="15:21" x14ac:dyDescent="0.55000000000000004">
      <c r="O131" s="15"/>
      <c r="P131" s="15"/>
      <c r="Q131" s="16"/>
      <c r="R131" s="16"/>
      <c r="S131" s="16"/>
      <c r="T131" s="16"/>
      <c r="U131" s="16"/>
    </row>
    <row r="132" spans="15:21" x14ac:dyDescent="0.55000000000000004">
      <c r="O132" s="15"/>
      <c r="P132" s="15"/>
      <c r="Q132" s="16"/>
      <c r="R132" s="16"/>
      <c r="S132" s="16"/>
      <c r="T132" s="16"/>
      <c r="U132" s="16"/>
    </row>
    <row r="133" spans="15:21" x14ac:dyDescent="0.55000000000000004">
      <c r="O133" s="15"/>
      <c r="P133" s="15"/>
      <c r="Q133" s="16"/>
      <c r="R133" s="16"/>
      <c r="S133" s="16"/>
      <c r="T133" s="16"/>
      <c r="U133" s="16"/>
    </row>
    <row r="134" spans="15:21" x14ac:dyDescent="0.55000000000000004">
      <c r="O134" s="15"/>
      <c r="P134" s="15"/>
      <c r="Q134" s="16"/>
      <c r="R134" s="16"/>
      <c r="S134" s="16"/>
      <c r="T134" s="16"/>
      <c r="U134" s="16"/>
    </row>
    <row r="135" spans="15:21" x14ac:dyDescent="0.55000000000000004">
      <c r="O135" s="15"/>
      <c r="P135" s="15"/>
      <c r="Q135" s="16"/>
      <c r="R135" s="16"/>
      <c r="S135" s="16"/>
      <c r="T135" s="16"/>
      <c r="U135" s="16"/>
    </row>
    <row r="136" spans="15:21" x14ac:dyDescent="0.55000000000000004">
      <c r="O136" s="15"/>
      <c r="P136" s="15"/>
      <c r="Q136" s="16"/>
      <c r="R136" s="16"/>
      <c r="S136" s="16"/>
      <c r="T136" s="16"/>
      <c r="U136" s="16"/>
    </row>
    <row r="137" spans="15:21" x14ac:dyDescent="0.55000000000000004">
      <c r="O137" s="15"/>
      <c r="P137" s="15"/>
      <c r="Q137" s="16"/>
      <c r="R137" s="16"/>
      <c r="S137" s="16"/>
      <c r="T137" s="16"/>
      <c r="U137" s="16"/>
    </row>
    <row r="138" spans="15:21" x14ac:dyDescent="0.55000000000000004">
      <c r="O138" s="15"/>
      <c r="P138" s="15"/>
      <c r="Q138" s="16"/>
      <c r="R138" s="16"/>
      <c r="S138" s="16"/>
      <c r="T138" s="16"/>
      <c r="U138" s="16"/>
    </row>
    <row r="139" spans="15:21" x14ac:dyDescent="0.55000000000000004">
      <c r="O139" s="15"/>
      <c r="P139" s="15"/>
      <c r="Q139" s="16"/>
      <c r="R139" s="16"/>
      <c r="S139" s="16"/>
      <c r="T139" s="16"/>
      <c r="U139" s="16"/>
    </row>
    <row r="140" spans="15:21" x14ac:dyDescent="0.55000000000000004">
      <c r="O140" s="15"/>
      <c r="P140" s="15"/>
      <c r="Q140" s="16"/>
      <c r="R140" s="16"/>
      <c r="S140" s="16"/>
      <c r="T140" s="16"/>
      <c r="U140" s="16"/>
    </row>
    <row r="141" spans="15:21" x14ac:dyDescent="0.55000000000000004">
      <c r="O141" s="15"/>
      <c r="P141" s="15"/>
      <c r="Q141" s="16"/>
      <c r="R141" s="16"/>
      <c r="S141" s="16"/>
      <c r="T141" s="16"/>
      <c r="U141" s="16"/>
    </row>
    <row r="142" spans="15:21" x14ac:dyDescent="0.55000000000000004">
      <c r="O142" s="15"/>
      <c r="P142" s="15"/>
      <c r="Q142" s="16"/>
      <c r="R142" s="16"/>
      <c r="S142" s="16"/>
      <c r="T142" s="16"/>
      <c r="U142" s="16"/>
    </row>
    <row r="143" spans="15:21" x14ac:dyDescent="0.55000000000000004">
      <c r="O143" s="15"/>
      <c r="P143" s="15"/>
      <c r="Q143" s="16"/>
      <c r="R143" s="16"/>
      <c r="S143" s="16"/>
      <c r="T143" s="16"/>
      <c r="U143" s="16"/>
    </row>
    <row r="144" spans="15:21" x14ac:dyDescent="0.55000000000000004">
      <c r="O144" s="15"/>
      <c r="P144" s="15"/>
      <c r="Q144" s="16"/>
      <c r="R144" s="16"/>
      <c r="S144" s="16"/>
      <c r="T144" s="16"/>
      <c r="U144" s="16"/>
    </row>
    <row r="145" spans="15:21" x14ac:dyDescent="0.55000000000000004">
      <c r="O145" s="15"/>
      <c r="P145" s="15"/>
      <c r="Q145" s="16"/>
      <c r="R145" s="16"/>
      <c r="S145" s="16"/>
      <c r="T145" s="16"/>
      <c r="U145" s="16"/>
    </row>
    <row r="146" spans="15:21" x14ac:dyDescent="0.55000000000000004">
      <c r="O146" s="15"/>
      <c r="P146" s="15"/>
      <c r="Q146" s="16"/>
      <c r="R146" s="16"/>
      <c r="S146" s="16"/>
      <c r="T146" s="16"/>
      <c r="U146" s="16"/>
    </row>
    <row r="147" spans="15:21" x14ac:dyDescent="0.55000000000000004">
      <c r="O147" s="15"/>
      <c r="P147" s="15"/>
      <c r="Q147" s="16"/>
      <c r="R147" s="16"/>
      <c r="S147" s="16"/>
      <c r="T147" s="16"/>
      <c r="U147" s="16"/>
    </row>
    <row r="148" spans="15:21" x14ac:dyDescent="0.55000000000000004">
      <c r="O148" s="15"/>
      <c r="P148" s="15"/>
      <c r="Q148" s="16"/>
      <c r="R148" s="16"/>
      <c r="S148" s="16"/>
      <c r="T148" s="16"/>
      <c r="U148" s="16"/>
    </row>
    <row r="149" spans="15:21" x14ac:dyDescent="0.55000000000000004">
      <c r="O149" s="15"/>
      <c r="P149" s="15"/>
      <c r="Q149" s="16"/>
      <c r="R149" s="16"/>
      <c r="S149" s="16"/>
      <c r="T149" s="16"/>
      <c r="U149" s="16"/>
    </row>
    <row r="150" spans="15:21" x14ac:dyDescent="0.55000000000000004">
      <c r="O150" s="15"/>
      <c r="P150" s="15"/>
      <c r="Q150" s="16"/>
      <c r="R150" s="16"/>
      <c r="S150" s="16"/>
      <c r="T150" s="16"/>
      <c r="U150" s="16"/>
    </row>
    <row r="151" spans="15:21" x14ac:dyDescent="0.55000000000000004">
      <c r="O151" s="15"/>
      <c r="P151" s="15"/>
      <c r="Q151" s="16"/>
      <c r="R151" s="16"/>
      <c r="S151" s="16"/>
      <c r="T151" s="16"/>
      <c r="U151" s="16"/>
    </row>
    <row r="152" spans="15:21" x14ac:dyDescent="0.55000000000000004">
      <c r="O152" s="15"/>
      <c r="P152" s="15"/>
      <c r="Q152" s="16"/>
      <c r="R152" s="16"/>
      <c r="S152" s="16"/>
      <c r="T152" s="16"/>
      <c r="U152" s="16"/>
    </row>
  </sheetData>
  <autoFilter ref="F1:F168" xr:uid="{EF24A7B6-6EB5-496E-BA3A-0C72B10B6CBC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opLeftCell="A13" zoomScale="160" zoomScaleNormal="160" workbookViewId="0">
      <selection activeCell="A31" sqref="A31:XFD31"/>
    </sheetView>
  </sheetViews>
  <sheetFormatPr defaultColWidth="9.125" defaultRowHeight="14.25" x14ac:dyDescent="0.2"/>
  <cols>
    <col min="1" max="1" width="9.125" style="46" customWidth="1"/>
    <col min="2" max="2" width="9.125" style="46"/>
    <col min="3" max="3" width="9.125" style="46" customWidth="1"/>
    <col min="4" max="4" width="9.125" style="46"/>
    <col min="5" max="5" width="9.125" style="46" customWidth="1"/>
    <col min="6" max="6" width="49.75" style="46" customWidth="1"/>
    <col min="7" max="16384" width="9.125" style="46"/>
  </cols>
  <sheetData>
    <row r="1" spans="1:6" s="45" customFormat="1" ht="27.75" x14ac:dyDescent="0.65">
      <c r="A1" s="175" t="s">
        <v>38</v>
      </c>
      <c r="B1" s="175"/>
      <c r="C1" s="175"/>
      <c r="D1" s="175"/>
      <c r="E1" s="175"/>
      <c r="F1" s="175"/>
    </row>
    <row r="2" spans="1:6" s="45" customFormat="1" ht="27.75" x14ac:dyDescent="0.65">
      <c r="A2" s="175" t="s">
        <v>72</v>
      </c>
      <c r="B2" s="175"/>
      <c r="C2" s="175"/>
      <c r="D2" s="175"/>
      <c r="E2" s="175"/>
      <c r="F2" s="175"/>
    </row>
    <row r="3" spans="1:6" s="45" customFormat="1" ht="27.75" x14ac:dyDescent="0.65">
      <c r="A3" s="175" t="s">
        <v>79</v>
      </c>
      <c r="B3" s="175"/>
      <c r="C3" s="175"/>
      <c r="D3" s="175"/>
      <c r="E3" s="175"/>
      <c r="F3" s="175"/>
    </row>
    <row r="4" spans="1:6" s="45" customFormat="1" ht="27.75" x14ac:dyDescent="0.65">
      <c r="A4" s="175" t="s">
        <v>66</v>
      </c>
      <c r="B4" s="175"/>
      <c r="C4" s="175"/>
      <c r="D4" s="175"/>
      <c r="E4" s="175"/>
      <c r="F4" s="175"/>
    </row>
    <row r="5" spans="1:6" ht="24" x14ac:dyDescent="0.55000000000000004">
      <c r="A5" s="176"/>
      <c r="B5" s="176"/>
      <c r="C5" s="176"/>
      <c r="D5" s="176"/>
      <c r="E5" s="176"/>
      <c r="F5" s="176"/>
    </row>
    <row r="6" spans="1:6" s="48" customFormat="1" ht="24" x14ac:dyDescent="0.55000000000000004">
      <c r="A6" s="47" t="s">
        <v>70</v>
      </c>
      <c r="B6" s="47"/>
      <c r="C6" s="47"/>
      <c r="D6" s="47"/>
      <c r="E6" s="47"/>
      <c r="F6" s="47"/>
    </row>
    <row r="7" spans="1:6" s="48" customFormat="1" ht="24" x14ac:dyDescent="0.55000000000000004">
      <c r="A7" s="47" t="s">
        <v>80</v>
      </c>
      <c r="B7" s="47"/>
      <c r="C7" s="47"/>
      <c r="D7" s="47"/>
      <c r="E7" s="47"/>
      <c r="F7" s="47"/>
    </row>
    <row r="8" spans="1:6" s="48" customFormat="1" ht="24" x14ac:dyDescent="0.55000000000000004">
      <c r="A8" s="74" t="s">
        <v>69</v>
      </c>
      <c r="B8" s="74"/>
      <c r="C8" s="74"/>
      <c r="D8" s="74"/>
      <c r="E8" s="74"/>
      <c r="F8" s="74"/>
    </row>
    <row r="9" spans="1:6" s="48" customFormat="1" ht="24" x14ac:dyDescent="0.55000000000000004">
      <c r="A9" s="47" t="s">
        <v>176</v>
      </c>
      <c r="B9" s="47"/>
      <c r="C9" s="47"/>
      <c r="D9" s="47"/>
      <c r="E9" s="47"/>
      <c r="F9" s="47"/>
    </row>
    <row r="10" spans="1:6" s="48" customFormat="1" ht="24" x14ac:dyDescent="0.55000000000000004">
      <c r="A10" s="47" t="s">
        <v>177</v>
      </c>
      <c r="B10" s="47"/>
      <c r="C10" s="47"/>
      <c r="D10" s="47"/>
      <c r="E10" s="47"/>
      <c r="F10" s="47"/>
    </row>
    <row r="11" spans="1:6" s="48" customFormat="1" ht="24" x14ac:dyDescent="0.55000000000000004">
      <c r="A11" s="65" t="s">
        <v>178</v>
      </c>
      <c r="B11" s="65"/>
      <c r="C11" s="65"/>
      <c r="D11" s="65"/>
      <c r="E11" s="65"/>
      <c r="F11" s="65"/>
    </row>
    <row r="12" spans="1:6" s="7" customFormat="1" ht="24" x14ac:dyDescent="0.55000000000000004">
      <c r="A12" s="97" t="s">
        <v>179</v>
      </c>
      <c r="B12" s="97"/>
      <c r="C12" s="97"/>
      <c r="D12" s="97"/>
      <c r="E12" s="97"/>
      <c r="F12" s="97"/>
    </row>
    <row r="13" spans="1:6" s="7" customFormat="1" ht="24" x14ac:dyDescent="0.55000000000000004">
      <c r="A13" s="18" t="s">
        <v>180</v>
      </c>
      <c r="B13" s="18"/>
      <c r="C13" s="18"/>
      <c r="D13" s="18"/>
      <c r="E13" s="18"/>
      <c r="F13" s="18"/>
    </row>
    <row r="14" spans="1:6" s="7" customFormat="1" ht="24" x14ac:dyDescent="0.55000000000000004">
      <c r="A14" s="163" t="s">
        <v>181</v>
      </c>
      <c r="B14" s="163"/>
      <c r="C14" s="163"/>
      <c r="D14" s="163"/>
      <c r="E14" s="163"/>
      <c r="F14" s="163"/>
    </row>
    <row r="15" spans="1:6" s="7" customFormat="1" ht="24" x14ac:dyDescent="0.55000000000000004">
      <c r="A15" s="95" t="s">
        <v>182</v>
      </c>
      <c r="B15" s="95"/>
      <c r="C15" s="95"/>
      <c r="D15" s="95"/>
      <c r="E15" s="95"/>
      <c r="F15" s="95"/>
    </row>
    <row r="16" spans="1:6" s="7" customFormat="1" ht="24" x14ac:dyDescent="0.55000000000000004">
      <c r="A16" s="163" t="s">
        <v>183</v>
      </c>
      <c r="B16" s="163"/>
      <c r="C16" s="163"/>
      <c r="D16" s="163"/>
      <c r="E16" s="163"/>
      <c r="F16" s="163"/>
    </row>
    <row r="17" spans="1:8" s="7" customFormat="1" ht="24" x14ac:dyDescent="0.55000000000000004">
      <c r="A17" s="76" t="s">
        <v>185</v>
      </c>
      <c r="B17" s="76"/>
      <c r="C17" s="76"/>
      <c r="D17" s="76"/>
      <c r="E17" s="76"/>
      <c r="F17" s="76"/>
    </row>
    <row r="18" spans="1:8" s="7" customFormat="1" ht="24" x14ac:dyDescent="0.55000000000000004">
      <c r="A18" s="76" t="s">
        <v>184</v>
      </c>
      <c r="B18" s="76"/>
      <c r="C18" s="76"/>
      <c r="D18" s="76"/>
      <c r="E18" s="76"/>
      <c r="F18" s="76"/>
    </row>
    <row r="19" spans="1:8" s="7" customFormat="1" ht="24" x14ac:dyDescent="0.55000000000000004">
      <c r="A19" s="84" t="s">
        <v>59</v>
      </c>
      <c r="B19" s="84"/>
      <c r="C19" s="84"/>
      <c r="D19" s="84"/>
      <c r="E19" s="84"/>
      <c r="F19" s="84"/>
    </row>
    <row r="20" spans="1:8" s="7" customFormat="1" ht="24" x14ac:dyDescent="0.55000000000000004">
      <c r="A20" s="84" t="s">
        <v>186</v>
      </c>
      <c r="B20" s="84"/>
      <c r="C20" s="84"/>
      <c r="D20" s="84"/>
      <c r="E20" s="84"/>
      <c r="F20" s="84"/>
    </row>
    <row r="21" spans="1:8" s="7" customFormat="1" ht="24" x14ac:dyDescent="0.55000000000000004">
      <c r="A21" s="84" t="s">
        <v>187</v>
      </c>
      <c r="B21" s="84"/>
      <c r="C21" s="84"/>
      <c r="D21" s="84"/>
      <c r="E21" s="84"/>
      <c r="F21" s="84"/>
    </row>
    <row r="22" spans="1:8" s="49" customFormat="1" ht="24" x14ac:dyDescent="0.55000000000000004">
      <c r="A22" s="177" t="s">
        <v>188</v>
      </c>
      <c r="B22" s="177"/>
      <c r="C22" s="177"/>
      <c r="D22" s="177"/>
      <c r="E22" s="177"/>
      <c r="F22" s="177"/>
      <c r="G22" s="18"/>
    </row>
    <row r="23" spans="1:8" s="86" customFormat="1" ht="24" x14ac:dyDescent="0.55000000000000004">
      <c r="A23" s="41" t="s">
        <v>189</v>
      </c>
      <c r="B23" s="87"/>
      <c r="C23" s="87"/>
      <c r="D23" s="87"/>
      <c r="E23" s="87"/>
      <c r="F23" s="87"/>
      <c r="G23" s="87"/>
      <c r="H23" s="89"/>
    </row>
    <row r="24" spans="1:8" s="97" customFormat="1" ht="24" x14ac:dyDescent="0.55000000000000004">
      <c r="A24" s="41" t="s">
        <v>190</v>
      </c>
      <c r="B24" s="98"/>
      <c r="C24" s="98"/>
      <c r="D24" s="98"/>
      <c r="E24" s="98"/>
      <c r="F24" s="98"/>
      <c r="G24" s="98"/>
    </row>
    <row r="25" spans="1:8" s="86" customFormat="1" ht="24" x14ac:dyDescent="0.55000000000000004">
      <c r="A25" s="178" t="s">
        <v>191</v>
      </c>
      <c r="B25" s="179"/>
      <c r="C25" s="179"/>
      <c r="D25" s="179"/>
      <c r="E25" s="179"/>
      <c r="F25" s="179"/>
      <c r="G25" s="179"/>
      <c r="H25" s="89"/>
    </row>
    <row r="26" spans="1:8" s="86" customFormat="1" ht="24" x14ac:dyDescent="0.55000000000000004">
      <c r="A26" s="7" t="s">
        <v>193</v>
      </c>
      <c r="B26" s="7"/>
      <c r="C26" s="7"/>
      <c r="D26" s="7"/>
      <c r="E26" s="7"/>
      <c r="F26" s="7"/>
      <c r="G26" s="7"/>
      <c r="H26" s="89"/>
    </row>
    <row r="27" spans="1:8" s="86" customFormat="1" ht="24" x14ac:dyDescent="0.55000000000000004">
      <c r="A27" s="7" t="s">
        <v>192</v>
      </c>
      <c r="B27" s="7"/>
      <c r="C27" s="7"/>
      <c r="D27" s="7"/>
      <c r="E27" s="7"/>
      <c r="F27" s="7"/>
      <c r="G27" s="7"/>
      <c r="H27" s="89"/>
    </row>
    <row r="28" spans="1:8" ht="24" x14ac:dyDescent="0.55000000000000004">
      <c r="A28" s="7"/>
      <c r="B28" s="7"/>
      <c r="C28" s="7"/>
      <c r="D28" s="7"/>
      <c r="E28" s="7"/>
      <c r="F28" s="7"/>
    </row>
    <row r="29" spans="1:8" ht="24" x14ac:dyDescent="0.55000000000000004">
      <c r="A29" s="174"/>
      <c r="B29" s="174"/>
      <c r="C29" s="174"/>
      <c r="D29" s="174"/>
      <c r="E29" s="174"/>
      <c r="F29" s="174"/>
    </row>
    <row r="30" spans="1:8" ht="24" x14ac:dyDescent="0.55000000000000004">
      <c r="A30" s="7"/>
      <c r="B30" s="7"/>
      <c r="C30" s="7"/>
      <c r="D30" s="7"/>
      <c r="E30" s="7"/>
      <c r="F30" s="7"/>
    </row>
    <row r="31" spans="1:8" ht="24" x14ac:dyDescent="0.55000000000000004">
      <c r="A31" s="7"/>
      <c r="B31" s="7"/>
      <c r="C31" s="7"/>
      <c r="D31" s="7"/>
      <c r="E31" s="7"/>
      <c r="F31" s="7"/>
    </row>
    <row r="32" spans="1:8" ht="24" x14ac:dyDescent="0.55000000000000004">
      <c r="A32" s="7"/>
      <c r="B32" s="7"/>
      <c r="C32" s="7"/>
      <c r="D32" s="7"/>
      <c r="E32" s="7"/>
      <c r="F32" s="7"/>
    </row>
    <row r="33" spans="1:6" ht="24" x14ac:dyDescent="0.55000000000000004">
      <c r="A33" s="7"/>
      <c r="B33" s="7"/>
      <c r="C33" s="7"/>
      <c r="D33" s="7"/>
      <c r="E33" s="7"/>
      <c r="F33" s="7"/>
    </row>
    <row r="34" spans="1:6" ht="24" x14ac:dyDescent="0.55000000000000004">
      <c r="A34" s="7"/>
      <c r="B34" s="7"/>
      <c r="C34" s="7"/>
      <c r="D34" s="7"/>
      <c r="E34" s="7"/>
      <c r="F34" s="7"/>
    </row>
    <row r="35" spans="1:6" ht="24" x14ac:dyDescent="0.55000000000000004">
      <c r="A35" s="7"/>
      <c r="B35" s="7"/>
      <c r="C35" s="7"/>
      <c r="D35" s="7"/>
      <c r="E35" s="7"/>
      <c r="F35" s="7"/>
    </row>
    <row r="36" spans="1:6" ht="24" x14ac:dyDescent="0.55000000000000004">
      <c r="A36" s="7"/>
      <c r="B36" s="7"/>
      <c r="C36" s="7"/>
      <c r="D36" s="7"/>
      <c r="E36" s="7"/>
      <c r="F36" s="7"/>
    </row>
  </sheetData>
  <mergeCells count="8">
    <mergeCell ref="A29:F29"/>
    <mergeCell ref="A1:F1"/>
    <mergeCell ref="A2:F2"/>
    <mergeCell ref="A3:F3"/>
    <mergeCell ref="A4:F4"/>
    <mergeCell ref="A5:F5"/>
    <mergeCell ref="A22:F22"/>
    <mergeCell ref="A25:G25"/>
  </mergeCells>
  <pageMargins left="0.5" right="0.25" top="0.75" bottom="0.25" header="0.3" footer="0.3"/>
  <pageSetup paperSize="9"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5F26-4453-47E5-B0B1-4E1DE14ACF9A}">
  <dimension ref="A2:C40"/>
  <sheetViews>
    <sheetView tabSelected="1" topLeftCell="A16" workbookViewId="0">
      <selection activeCell="C30" sqref="C30"/>
    </sheetView>
  </sheetViews>
  <sheetFormatPr defaultRowHeight="24" x14ac:dyDescent="0.55000000000000004"/>
  <cols>
    <col min="1" max="1" width="3.875" style="7" customWidth="1"/>
    <col min="2" max="2" width="3.625" style="7" customWidth="1"/>
    <col min="3" max="3" width="65.875" style="7" customWidth="1"/>
    <col min="4" max="254" width="9" style="7"/>
    <col min="255" max="255" width="5.875" style="7" customWidth="1"/>
    <col min="256" max="256" width="5.625" style="7" customWidth="1"/>
    <col min="257" max="257" width="69.25" style="7" customWidth="1"/>
    <col min="258" max="258" width="7.375" style="7" customWidth="1"/>
    <col min="259" max="510" width="9" style="7"/>
    <col min="511" max="511" width="5.875" style="7" customWidth="1"/>
    <col min="512" max="512" width="5.625" style="7" customWidth="1"/>
    <col min="513" max="513" width="69.25" style="7" customWidth="1"/>
    <col min="514" max="514" width="7.375" style="7" customWidth="1"/>
    <col min="515" max="766" width="9" style="7"/>
    <col min="767" max="767" width="5.875" style="7" customWidth="1"/>
    <col min="768" max="768" width="5.625" style="7" customWidth="1"/>
    <col min="769" max="769" width="69.25" style="7" customWidth="1"/>
    <col min="770" max="770" width="7.375" style="7" customWidth="1"/>
    <col min="771" max="1022" width="9" style="7"/>
    <col min="1023" max="1023" width="5.875" style="7" customWidth="1"/>
    <col min="1024" max="1024" width="5.625" style="7" customWidth="1"/>
    <col min="1025" max="1025" width="69.25" style="7" customWidth="1"/>
    <col min="1026" max="1026" width="7.375" style="7" customWidth="1"/>
    <col min="1027" max="1278" width="9" style="7"/>
    <col min="1279" max="1279" width="5.875" style="7" customWidth="1"/>
    <col min="1280" max="1280" width="5.625" style="7" customWidth="1"/>
    <col min="1281" max="1281" width="69.25" style="7" customWidth="1"/>
    <col min="1282" max="1282" width="7.375" style="7" customWidth="1"/>
    <col min="1283" max="1534" width="9" style="7"/>
    <col min="1535" max="1535" width="5.875" style="7" customWidth="1"/>
    <col min="1536" max="1536" width="5.625" style="7" customWidth="1"/>
    <col min="1537" max="1537" width="69.25" style="7" customWidth="1"/>
    <col min="1538" max="1538" width="7.375" style="7" customWidth="1"/>
    <col min="1539" max="1790" width="9" style="7"/>
    <col min="1791" max="1791" width="5.875" style="7" customWidth="1"/>
    <col min="1792" max="1792" width="5.625" style="7" customWidth="1"/>
    <col min="1793" max="1793" width="69.25" style="7" customWidth="1"/>
    <col min="1794" max="1794" width="7.375" style="7" customWidth="1"/>
    <col min="1795" max="2046" width="9" style="7"/>
    <col min="2047" max="2047" width="5.875" style="7" customWidth="1"/>
    <col min="2048" max="2048" width="5.625" style="7" customWidth="1"/>
    <col min="2049" max="2049" width="69.25" style="7" customWidth="1"/>
    <col min="2050" max="2050" width="7.375" style="7" customWidth="1"/>
    <col min="2051" max="2302" width="9" style="7"/>
    <col min="2303" max="2303" width="5.875" style="7" customWidth="1"/>
    <col min="2304" max="2304" width="5.625" style="7" customWidth="1"/>
    <col min="2305" max="2305" width="69.25" style="7" customWidth="1"/>
    <col min="2306" max="2306" width="7.375" style="7" customWidth="1"/>
    <col min="2307" max="2558" width="9" style="7"/>
    <col min="2559" max="2559" width="5.875" style="7" customWidth="1"/>
    <col min="2560" max="2560" width="5.625" style="7" customWidth="1"/>
    <col min="2561" max="2561" width="69.25" style="7" customWidth="1"/>
    <col min="2562" max="2562" width="7.375" style="7" customWidth="1"/>
    <col min="2563" max="2814" width="9" style="7"/>
    <col min="2815" max="2815" width="5.875" style="7" customWidth="1"/>
    <col min="2816" max="2816" width="5.625" style="7" customWidth="1"/>
    <col min="2817" max="2817" width="69.25" style="7" customWidth="1"/>
    <col min="2818" max="2818" width="7.375" style="7" customWidth="1"/>
    <col min="2819" max="3070" width="9" style="7"/>
    <col min="3071" max="3071" width="5.875" style="7" customWidth="1"/>
    <col min="3072" max="3072" width="5.625" style="7" customWidth="1"/>
    <col min="3073" max="3073" width="69.25" style="7" customWidth="1"/>
    <col min="3074" max="3074" width="7.375" style="7" customWidth="1"/>
    <col min="3075" max="3326" width="9" style="7"/>
    <col min="3327" max="3327" width="5.875" style="7" customWidth="1"/>
    <col min="3328" max="3328" width="5.625" style="7" customWidth="1"/>
    <col min="3329" max="3329" width="69.25" style="7" customWidth="1"/>
    <col min="3330" max="3330" width="7.375" style="7" customWidth="1"/>
    <col min="3331" max="3582" width="9" style="7"/>
    <col min="3583" max="3583" width="5.875" style="7" customWidth="1"/>
    <col min="3584" max="3584" width="5.625" style="7" customWidth="1"/>
    <col min="3585" max="3585" width="69.25" style="7" customWidth="1"/>
    <col min="3586" max="3586" width="7.375" style="7" customWidth="1"/>
    <col min="3587" max="3838" width="9" style="7"/>
    <col min="3839" max="3839" width="5.875" style="7" customWidth="1"/>
    <col min="3840" max="3840" width="5.625" style="7" customWidth="1"/>
    <col min="3841" max="3841" width="69.25" style="7" customWidth="1"/>
    <col min="3842" max="3842" width="7.375" style="7" customWidth="1"/>
    <col min="3843" max="4094" width="9" style="7"/>
    <col min="4095" max="4095" width="5.875" style="7" customWidth="1"/>
    <col min="4096" max="4096" width="5.625" style="7" customWidth="1"/>
    <col min="4097" max="4097" width="69.25" style="7" customWidth="1"/>
    <col min="4098" max="4098" width="7.375" style="7" customWidth="1"/>
    <col min="4099" max="4350" width="9" style="7"/>
    <col min="4351" max="4351" width="5.875" style="7" customWidth="1"/>
    <col min="4352" max="4352" width="5.625" style="7" customWidth="1"/>
    <col min="4353" max="4353" width="69.25" style="7" customWidth="1"/>
    <col min="4354" max="4354" width="7.375" style="7" customWidth="1"/>
    <col min="4355" max="4606" width="9" style="7"/>
    <col min="4607" max="4607" width="5.875" style="7" customWidth="1"/>
    <col min="4608" max="4608" width="5.625" style="7" customWidth="1"/>
    <col min="4609" max="4609" width="69.25" style="7" customWidth="1"/>
    <col min="4610" max="4610" width="7.375" style="7" customWidth="1"/>
    <col min="4611" max="4862" width="9" style="7"/>
    <col min="4863" max="4863" width="5.875" style="7" customWidth="1"/>
    <col min="4864" max="4864" width="5.625" style="7" customWidth="1"/>
    <col min="4865" max="4865" width="69.25" style="7" customWidth="1"/>
    <col min="4866" max="4866" width="7.375" style="7" customWidth="1"/>
    <col min="4867" max="5118" width="9" style="7"/>
    <col min="5119" max="5119" width="5.875" style="7" customWidth="1"/>
    <col min="5120" max="5120" width="5.625" style="7" customWidth="1"/>
    <col min="5121" max="5121" width="69.25" style="7" customWidth="1"/>
    <col min="5122" max="5122" width="7.375" style="7" customWidth="1"/>
    <col min="5123" max="5374" width="9" style="7"/>
    <col min="5375" max="5375" width="5.875" style="7" customWidth="1"/>
    <col min="5376" max="5376" width="5.625" style="7" customWidth="1"/>
    <col min="5377" max="5377" width="69.25" style="7" customWidth="1"/>
    <col min="5378" max="5378" width="7.375" style="7" customWidth="1"/>
    <col min="5379" max="5630" width="9" style="7"/>
    <col min="5631" max="5631" width="5.875" style="7" customWidth="1"/>
    <col min="5632" max="5632" width="5.625" style="7" customWidth="1"/>
    <col min="5633" max="5633" width="69.25" style="7" customWidth="1"/>
    <col min="5634" max="5634" width="7.375" style="7" customWidth="1"/>
    <col min="5635" max="5886" width="9" style="7"/>
    <col min="5887" max="5887" width="5.875" style="7" customWidth="1"/>
    <col min="5888" max="5888" width="5.625" style="7" customWidth="1"/>
    <col min="5889" max="5889" width="69.25" style="7" customWidth="1"/>
    <col min="5890" max="5890" width="7.375" style="7" customWidth="1"/>
    <col min="5891" max="6142" width="9" style="7"/>
    <col min="6143" max="6143" width="5.875" style="7" customWidth="1"/>
    <col min="6144" max="6144" width="5.625" style="7" customWidth="1"/>
    <col min="6145" max="6145" width="69.25" style="7" customWidth="1"/>
    <col min="6146" max="6146" width="7.375" style="7" customWidth="1"/>
    <col min="6147" max="6398" width="9" style="7"/>
    <col min="6399" max="6399" width="5.875" style="7" customWidth="1"/>
    <col min="6400" max="6400" width="5.625" style="7" customWidth="1"/>
    <col min="6401" max="6401" width="69.25" style="7" customWidth="1"/>
    <col min="6402" max="6402" width="7.375" style="7" customWidth="1"/>
    <col min="6403" max="6654" width="9" style="7"/>
    <col min="6655" max="6655" width="5.875" style="7" customWidth="1"/>
    <col min="6656" max="6656" width="5.625" style="7" customWidth="1"/>
    <col min="6657" max="6657" width="69.25" style="7" customWidth="1"/>
    <col min="6658" max="6658" width="7.375" style="7" customWidth="1"/>
    <col min="6659" max="6910" width="9" style="7"/>
    <col min="6911" max="6911" width="5.875" style="7" customWidth="1"/>
    <col min="6912" max="6912" width="5.625" style="7" customWidth="1"/>
    <col min="6913" max="6913" width="69.25" style="7" customWidth="1"/>
    <col min="6914" max="6914" width="7.375" style="7" customWidth="1"/>
    <col min="6915" max="7166" width="9" style="7"/>
    <col min="7167" max="7167" width="5.875" style="7" customWidth="1"/>
    <col min="7168" max="7168" width="5.625" style="7" customWidth="1"/>
    <col min="7169" max="7169" width="69.25" style="7" customWidth="1"/>
    <col min="7170" max="7170" width="7.375" style="7" customWidth="1"/>
    <col min="7171" max="7422" width="9" style="7"/>
    <col min="7423" max="7423" width="5.875" style="7" customWidth="1"/>
    <col min="7424" max="7424" width="5.625" style="7" customWidth="1"/>
    <col min="7425" max="7425" width="69.25" style="7" customWidth="1"/>
    <col min="7426" max="7426" width="7.375" style="7" customWidth="1"/>
    <col min="7427" max="7678" width="9" style="7"/>
    <col min="7679" max="7679" width="5.875" style="7" customWidth="1"/>
    <col min="7680" max="7680" width="5.625" style="7" customWidth="1"/>
    <col min="7681" max="7681" width="69.25" style="7" customWidth="1"/>
    <col min="7682" max="7682" width="7.375" style="7" customWidth="1"/>
    <col min="7683" max="7934" width="9" style="7"/>
    <col min="7935" max="7935" width="5.875" style="7" customWidth="1"/>
    <col min="7936" max="7936" width="5.625" style="7" customWidth="1"/>
    <col min="7937" max="7937" width="69.25" style="7" customWidth="1"/>
    <col min="7938" max="7938" width="7.375" style="7" customWidth="1"/>
    <col min="7939" max="8190" width="9" style="7"/>
    <col min="8191" max="8191" width="5.875" style="7" customWidth="1"/>
    <col min="8192" max="8192" width="5.625" style="7" customWidth="1"/>
    <col min="8193" max="8193" width="69.25" style="7" customWidth="1"/>
    <col min="8194" max="8194" width="7.375" style="7" customWidth="1"/>
    <col min="8195" max="8446" width="9" style="7"/>
    <col min="8447" max="8447" width="5.875" style="7" customWidth="1"/>
    <col min="8448" max="8448" width="5.625" style="7" customWidth="1"/>
    <col min="8449" max="8449" width="69.25" style="7" customWidth="1"/>
    <col min="8450" max="8450" width="7.375" style="7" customWidth="1"/>
    <col min="8451" max="8702" width="9" style="7"/>
    <col min="8703" max="8703" width="5.875" style="7" customWidth="1"/>
    <col min="8704" max="8704" width="5.625" style="7" customWidth="1"/>
    <col min="8705" max="8705" width="69.25" style="7" customWidth="1"/>
    <col min="8706" max="8706" width="7.375" style="7" customWidth="1"/>
    <col min="8707" max="8958" width="9" style="7"/>
    <col min="8959" max="8959" width="5.875" style="7" customWidth="1"/>
    <col min="8960" max="8960" width="5.625" style="7" customWidth="1"/>
    <col min="8961" max="8961" width="69.25" style="7" customWidth="1"/>
    <col min="8962" max="8962" width="7.375" style="7" customWidth="1"/>
    <col min="8963" max="9214" width="9" style="7"/>
    <col min="9215" max="9215" width="5.875" style="7" customWidth="1"/>
    <col min="9216" max="9216" width="5.625" style="7" customWidth="1"/>
    <col min="9217" max="9217" width="69.25" style="7" customWidth="1"/>
    <col min="9218" max="9218" width="7.375" style="7" customWidth="1"/>
    <col min="9219" max="9470" width="9" style="7"/>
    <col min="9471" max="9471" width="5.875" style="7" customWidth="1"/>
    <col min="9472" max="9472" width="5.625" style="7" customWidth="1"/>
    <col min="9473" max="9473" width="69.25" style="7" customWidth="1"/>
    <col min="9474" max="9474" width="7.375" style="7" customWidth="1"/>
    <col min="9475" max="9726" width="9" style="7"/>
    <col min="9727" max="9727" width="5.875" style="7" customWidth="1"/>
    <col min="9728" max="9728" width="5.625" style="7" customWidth="1"/>
    <col min="9729" max="9729" width="69.25" style="7" customWidth="1"/>
    <col min="9730" max="9730" width="7.375" style="7" customWidth="1"/>
    <col min="9731" max="9982" width="9" style="7"/>
    <col min="9983" max="9983" width="5.875" style="7" customWidth="1"/>
    <col min="9984" max="9984" width="5.625" style="7" customWidth="1"/>
    <col min="9985" max="9985" width="69.25" style="7" customWidth="1"/>
    <col min="9986" max="9986" width="7.375" style="7" customWidth="1"/>
    <col min="9987" max="10238" width="9" style="7"/>
    <col min="10239" max="10239" width="5.875" style="7" customWidth="1"/>
    <col min="10240" max="10240" width="5.625" style="7" customWidth="1"/>
    <col min="10241" max="10241" width="69.25" style="7" customWidth="1"/>
    <col min="10242" max="10242" width="7.375" style="7" customWidth="1"/>
    <col min="10243" max="10494" width="9" style="7"/>
    <col min="10495" max="10495" width="5.875" style="7" customWidth="1"/>
    <col min="10496" max="10496" width="5.625" style="7" customWidth="1"/>
    <col min="10497" max="10497" width="69.25" style="7" customWidth="1"/>
    <col min="10498" max="10498" width="7.375" style="7" customWidth="1"/>
    <col min="10499" max="10750" width="9" style="7"/>
    <col min="10751" max="10751" width="5.875" style="7" customWidth="1"/>
    <col min="10752" max="10752" width="5.625" style="7" customWidth="1"/>
    <col min="10753" max="10753" width="69.25" style="7" customWidth="1"/>
    <col min="10754" max="10754" width="7.375" style="7" customWidth="1"/>
    <col min="10755" max="11006" width="9" style="7"/>
    <col min="11007" max="11007" width="5.875" style="7" customWidth="1"/>
    <col min="11008" max="11008" width="5.625" style="7" customWidth="1"/>
    <col min="11009" max="11009" width="69.25" style="7" customWidth="1"/>
    <col min="11010" max="11010" width="7.375" style="7" customWidth="1"/>
    <col min="11011" max="11262" width="9" style="7"/>
    <col min="11263" max="11263" width="5.875" style="7" customWidth="1"/>
    <col min="11264" max="11264" width="5.625" style="7" customWidth="1"/>
    <col min="11265" max="11265" width="69.25" style="7" customWidth="1"/>
    <col min="11266" max="11266" width="7.375" style="7" customWidth="1"/>
    <col min="11267" max="11518" width="9" style="7"/>
    <col min="11519" max="11519" width="5.875" style="7" customWidth="1"/>
    <col min="11520" max="11520" width="5.625" style="7" customWidth="1"/>
    <col min="11521" max="11521" width="69.25" style="7" customWidth="1"/>
    <col min="11522" max="11522" width="7.375" style="7" customWidth="1"/>
    <col min="11523" max="11774" width="9" style="7"/>
    <col min="11775" max="11775" width="5.875" style="7" customWidth="1"/>
    <col min="11776" max="11776" width="5.625" style="7" customWidth="1"/>
    <col min="11777" max="11777" width="69.25" style="7" customWidth="1"/>
    <col min="11778" max="11778" width="7.375" style="7" customWidth="1"/>
    <col min="11779" max="12030" width="9" style="7"/>
    <col min="12031" max="12031" width="5.875" style="7" customWidth="1"/>
    <col min="12032" max="12032" width="5.625" style="7" customWidth="1"/>
    <col min="12033" max="12033" width="69.25" style="7" customWidth="1"/>
    <col min="12034" max="12034" width="7.375" style="7" customWidth="1"/>
    <col min="12035" max="12286" width="9" style="7"/>
    <col min="12287" max="12287" width="5.875" style="7" customWidth="1"/>
    <col min="12288" max="12288" width="5.625" style="7" customWidth="1"/>
    <col min="12289" max="12289" width="69.25" style="7" customWidth="1"/>
    <col min="12290" max="12290" width="7.375" style="7" customWidth="1"/>
    <col min="12291" max="12542" width="9" style="7"/>
    <col min="12543" max="12543" width="5.875" style="7" customWidth="1"/>
    <col min="12544" max="12544" width="5.625" style="7" customWidth="1"/>
    <col min="12545" max="12545" width="69.25" style="7" customWidth="1"/>
    <col min="12546" max="12546" width="7.375" style="7" customWidth="1"/>
    <col min="12547" max="12798" width="9" style="7"/>
    <col min="12799" max="12799" width="5.875" style="7" customWidth="1"/>
    <col min="12800" max="12800" width="5.625" style="7" customWidth="1"/>
    <col min="12801" max="12801" width="69.25" style="7" customWidth="1"/>
    <col min="12802" max="12802" width="7.375" style="7" customWidth="1"/>
    <col min="12803" max="13054" width="9" style="7"/>
    <col min="13055" max="13055" width="5.875" style="7" customWidth="1"/>
    <col min="13056" max="13056" width="5.625" style="7" customWidth="1"/>
    <col min="13057" max="13057" width="69.25" style="7" customWidth="1"/>
    <col min="13058" max="13058" width="7.375" style="7" customWidth="1"/>
    <col min="13059" max="13310" width="9" style="7"/>
    <col min="13311" max="13311" width="5.875" style="7" customWidth="1"/>
    <col min="13312" max="13312" width="5.625" style="7" customWidth="1"/>
    <col min="13313" max="13313" width="69.25" style="7" customWidth="1"/>
    <col min="13314" max="13314" width="7.375" style="7" customWidth="1"/>
    <col min="13315" max="13566" width="9" style="7"/>
    <col min="13567" max="13567" width="5.875" style="7" customWidth="1"/>
    <col min="13568" max="13568" width="5.625" style="7" customWidth="1"/>
    <col min="13569" max="13569" width="69.25" style="7" customWidth="1"/>
    <col min="13570" max="13570" width="7.375" style="7" customWidth="1"/>
    <col min="13571" max="13822" width="9" style="7"/>
    <col min="13823" max="13823" width="5.875" style="7" customWidth="1"/>
    <col min="13824" max="13824" width="5.625" style="7" customWidth="1"/>
    <col min="13825" max="13825" width="69.25" style="7" customWidth="1"/>
    <col min="13826" max="13826" width="7.375" style="7" customWidth="1"/>
    <col min="13827" max="14078" width="9" style="7"/>
    <col min="14079" max="14079" width="5.875" style="7" customWidth="1"/>
    <col min="14080" max="14080" width="5.625" style="7" customWidth="1"/>
    <col min="14081" max="14081" width="69.25" style="7" customWidth="1"/>
    <col min="14082" max="14082" width="7.375" style="7" customWidth="1"/>
    <col min="14083" max="14334" width="9" style="7"/>
    <col min="14335" max="14335" width="5.875" style="7" customWidth="1"/>
    <col min="14336" max="14336" width="5.625" style="7" customWidth="1"/>
    <col min="14337" max="14337" width="69.25" style="7" customWidth="1"/>
    <col min="14338" max="14338" width="7.375" style="7" customWidth="1"/>
    <col min="14339" max="14590" width="9" style="7"/>
    <col min="14591" max="14591" width="5.875" style="7" customWidth="1"/>
    <col min="14592" max="14592" width="5.625" style="7" customWidth="1"/>
    <col min="14593" max="14593" width="69.25" style="7" customWidth="1"/>
    <col min="14594" max="14594" width="7.375" style="7" customWidth="1"/>
    <col min="14595" max="14846" width="9" style="7"/>
    <col min="14847" max="14847" width="5.875" style="7" customWidth="1"/>
    <col min="14848" max="14848" width="5.625" style="7" customWidth="1"/>
    <col min="14849" max="14849" width="69.25" style="7" customWidth="1"/>
    <col min="14850" max="14850" width="7.375" style="7" customWidth="1"/>
    <col min="14851" max="15102" width="9" style="7"/>
    <col min="15103" max="15103" width="5.875" style="7" customWidth="1"/>
    <col min="15104" max="15104" width="5.625" style="7" customWidth="1"/>
    <col min="15105" max="15105" width="69.25" style="7" customWidth="1"/>
    <col min="15106" max="15106" width="7.375" style="7" customWidth="1"/>
    <col min="15107" max="15358" width="9" style="7"/>
    <col min="15359" max="15359" width="5.875" style="7" customWidth="1"/>
    <col min="15360" max="15360" width="5.625" style="7" customWidth="1"/>
    <col min="15361" max="15361" width="69.25" style="7" customWidth="1"/>
    <col min="15362" max="15362" width="7.375" style="7" customWidth="1"/>
    <col min="15363" max="15614" width="9" style="7"/>
    <col min="15615" max="15615" width="5.875" style="7" customWidth="1"/>
    <col min="15616" max="15616" width="5.625" style="7" customWidth="1"/>
    <col min="15617" max="15617" width="69.25" style="7" customWidth="1"/>
    <col min="15618" max="15618" width="7.375" style="7" customWidth="1"/>
    <col min="15619" max="15870" width="9" style="7"/>
    <col min="15871" max="15871" width="5.875" style="7" customWidth="1"/>
    <col min="15872" max="15872" width="5.625" style="7" customWidth="1"/>
    <col min="15873" max="15873" width="69.25" style="7" customWidth="1"/>
    <col min="15874" max="15874" width="7.375" style="7" customWidth="1"/>
    <col min="15875" max="16126" width="9" style="7"/>
    <col min="16127" max="16127" width="5.875" style="7" customWidth="1"/>
    <col min="16128" max="16128" width="5.625" style="7" customWidth="1"/>
    <col min="16129" max="16129" width="69.25" style="7" customWidth="1"/>
    <col min="16130" max="16130" width="7.375" style="7" customWidth="1"/>
    <col min="16131" max="16384" width="9" style="7"/>
  </cols>
  <sheetData>
    <row r="2" spans="1:3" x14ac:dyDescent="0.55000000000000004">
      <c r="B2" s="67" t="s">
        <v>121</v>
      </c>
    </row>
    <row r="3" spans="1:3" s="9" customFormat="1" x14ac:dyDescent="0.55000000000000004">
      <c r="B3" s="276">
        <v>1</v>
      </c>
      <c r="C3" s="9" t="s">
        <v>92</v>
      </c>
    </row>
    <row r="4" spans="1:3" s="9" customFormat="1" x14ac:dyDescent="0.55000000000000004">
      <c r="B4" s="276">
        <v>2</v>
      </c>
      <c r="C4" s="9" t="s">
        <v>74</v>
      </c>
    </row>
    <row r="5" spans="1:3" s="9" customFormat="1" x14ac:dyDescent="0.55000000000000004">
      <c r="B5" s="276">
        <v>3</v>
      </c>
      <c r="C5" s="9" t="s">
        <v>130</v>
      </c>
    </row>
    <row r="6" spans="1:3" s="9" customFormat="1" x14ac:dyDescent="0.55000000000000004">
      <c r="B6" s="276">
        <v>4</v>
      </c>
      <c r="C6" s="9" t="s">
        <v>124</v>
      </c>
    </row>
    <row r="7" spans="1:3" s="9" customFormat="1" x14ac:dyDescent="0.55000000000000004">
      <c r="B7" s="276">
        <v>5</v>
      </c>
      <c r="C7" s="9" t="s">
        <v>128</v>
      </c>
    </row>
    <row r="8" spans="1:3" s="9" customFormat="1" x14ac:dyDescent="0.55000000000000004">
      <c r="B8" s="276">
        <v>6</v>
      </c>
      <c r="C8" s="9" t="s">
        <v>131</v>
      </c>
    </row>
    <row r="9" spans="1:3" s="9" customFormat="1" x14ac:dyDescent="0.55000000000000004">
      <c r="B9" s="276">
        <v>7</v>
      </c>
      <c r="C9" s="9" t="s">
        <v>132</v>
      </c>
    </row>
    <row r="10" spans="1:3" s="9" customFormat="1" x14ac:dyDescent="0.55000000000000004">
      <c r="B10" s="276">
        <v>8</v>
      </c>
      <c r="C10" s="9" t="s">
        <v>172</v>
      </c>
    </row>
    <row r="11" spans="1:3" s="9" customFormat="1" x14ac:dyDescent="0.55000000000000004">
      <c r="B11" s="276">
        <v>9</v>
      </c>
      <c r="C11" s="9" t="s">
        <v>138</v>
      </c>
    </row>
    <row r="12" spans="1:3" s="9" customFormat="1" x14ac:dyDescent="0.55000000000000004">
      <c r="B12" s="276">
        <v>10</v>
      </c>
      <c r="C12" s="9" t="s">
        <v>139</v>
      </c>
    </row>
    <row r="13" spans="1:3" s="9" customFormat="1" x14ac:dyDescent="0.55000000000000004">
      <c r="B13" s="276">
        <v>11</v>
      </c>
      <c r="C13" s="9" t="s">
        <v>143</v>
      </c>
    </row>
    <row r="14" spans="1:3" s="9" customFormat="1" x14ac:dyDescent="0.55000000000000004">
      <c r="B14" s="276">
        <v>12</v>
      </c>
      <c r="C14" s="9" t="s">
        <v>150</v>
      </c>
    </row>
    <row r="15" spans="1:3" ht="21" customHeight="1" x14ac:dyDescent="0.55000000000000004">
      <c r="A15" s="172"/>
      <c r="B15" s="172"/>
      <c r="C15" s="172"/>
    </row>
    <row r="16" spans="1:3" x14ac:dyDescent="0.55000000000000004">
      <c r="B16" s="67" t="s">
        <v>140</v>
      </c>
    </row>
    <row r="17" spans="2:3" s="9" customFormat="1" x14ac:dyDescent="0.55000000000000004">
      <c r="B17" s="276">
        <v>1</v>
      </c>
      <c r="C17" s="9" t="s">
        <v>122</v>
      </c>
    </row>
    <row r="18" spans="2:3" s="9" customFormat="1" x14ac:dyDescent="0.55000000000000004">
      <c r="B18" s="276">
        <v>2</v>
      </c>
      <c r="C18" s="9" t="s">
        <v>123</v>
      </c>
    </row>
    <row r="19" spans="2:3" s="9" customFormat="1" x14ac:dyDescent="0.55000000000000004">
      <c r="B19" s="276">
        <v>3</v>
      </c>
      <c r="C19" s="9" t="s">
        <v>125</v>
      </c>
    </row>
    <row r="20" spans="2:3" s="9" customFormat="1" x14ac:dyDescent="0.55000000000000004">
      <c r="B20" s="276">
        <v>4</v>
      </c>
      <c r="C20" s="9" t="s">
        <v>126</v>
      </c>
    </row>
    <row r="21" spans="2:3" s="9" customFormat="1" x14ac:dyDescent="0.55000000000000004">
      <c r="B21" s="276">
        <v>5</v>
      </c>
      <c r="C21" s="9" t="s">
        <v>127</v>
      </c>
    </row>
    <row r="22" spans="2:3" s="9" customFormat="1" x14ac:dyDescent="0.55000000000000004">
      <c r="B22" s="276">
        <v>6</v>
      </c>
      <c r="C22" s="9" t="s">
        <v>129</v>
      </c>
    </row>
    <row r="23" spans="2:3" s="9" customFormat="1" x14ac:dyDescent="0.55000000000000004">
      <c r="B23" s="276">
        <v>7</v>
      </c>
      <c r="C23" s="9" t="s">
        <v>173</v>
      </c>
    </row>
    <row r="24" spans="2:3" s="9" customFormat="1" x14ac:dyDescent="0.55000000000000004">
      <c r="B24" s="276">
        <v>8</v>
      </c>
      <c r="C24" s="9" t="s">
        <v>133</v>
      </c>
    </row>
    <row r="25" spans="2:3" s="9" customFormat="1" x14ac:dyDescent="0.55000000000000004">
      <c r="B25" s="276">
        <v>9</v>
      </c>
      <c r="C25" s="9" t="s">
        <v>134</v>
      </c>
    </row>
    <row r="26" spans="2:3" s="9" customFormat="1" x14ac:dyDescent="0.55000000000000004">
      <c r="B26" s="276">
        <v>10</v>
      </c>
      <c r="C26" s="9" t="s">
        <v>147</v>
      </c>
    </row>
    <row r="31" spans="2:3" x14ac:dyDescent="0.55000000000000004">
      <c r="B31" s="67" t="s">
        <v>135</v>
      </c>
    </row>
    <row r="32" spans="2:3" s="9" customFormat="1" x14ac:dyDescent="0.55000000000000004">
      <c r="B32" s="276">
        <v>1</v>
      </c>
      <c r="C32" s="9" t="s">
        <v>137</v>
      </c>
    </row>
    <row r="33" spans="2:3" s="9" customFormat="1" x14ac:dyDescent="0.55000000000000004">
      <c r="B33" s="276">
        <v>2</v>
      </c>
      <c r="C33" s="9" t="s">
        <v>136</v>
      </c>
    </row>
    <row r="34" spans="2:3" s="9" customFormat="1" x14ac:dyDescent="0.55000000000000004">
      <c r="B34" s="276">
        <v>3</v>
      </c>
      <c r="C34" s="9" t="s">
        <v>141</v>
      </c>
    </row>
    <row r="35" spans="2:3" s="9" customFormat="1" x14ac:dyDescent="0.55000000000000004">
      <c r="B35" s="276">
        <v>4</v>
      </c>
      <c r="C35" s="9" t="s">
        <v>142</v>
      </c>
    </row>
    <row r="36" spans="2:3" s="9" customFormat="1" x14ac:dyDescent="0.55000000000000004">
      <c r="B36" s="276">
        <v>5</v>
      </c>
      <c r="C36" s="9" t="s">
        <v>144</v>
      </c>
    </row>
    <row r="37" spans="2:3" s="9" customFormat="1" x14ac:dyDescent="0.55000000000000004">
      <c r="B37" s="276">
        <v>6</v>
      </c>
      <c r="C37" s="9" t="s">
        <v>145</v>
      </c>
    </row>
    <row r="38" spans="2:3" s="9" customFormat="1" x14ac:dyDescent="0.55000000000000004">
      <c r="B38" s="276">
        <v>7</v>
      </c>
      <c r="C38" s="9" t="s">
        <v>146</v>
      </c>
    </row>
    <row r="39" spans="2:3" s="9" customFormat="1" x14ac:dyDescent="0.55000000000000004">
      <c r="B39" s="276">
        <v>8</v>
      </c>
      <c r="C39" s="9" t="s">
        <v>148</v>
      </c>
    </row>
    <row r="40" spans="2:3" s="9" customFormat="1" x14ac:dyDescent="0.55000000000000004">
      <c r="B40" s="276">
        <v>9</v>
      </c>
      <c r="C40" s="9" t="s">
        <v>149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3"/>
  <sheetViews>
    <sheetView topLeftCell="A19" zoomScale="120" zoomScaleNormal="120" workbookViewId="0">
      <selection activeCell="D32" sqref="D32"/>
    </sheetView>
  </sheetViews>
  <sheetFormatPr defaultRowHeight="23.25" x14ac:dyDescent="0.55000000000000004"/>
  <cols>
    <col min="1" max="1" width="5.7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10.75" style="2" customWidth="1"/>
    <col min="7" max="7" width="18.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2" spans="2:9" x14ac:dyDescent="0.55000000000000004">
      <c r="B2" s="188" t="s">
        <v>6</v>
      </c>
      <c r="C2" s="188"/>
      <c r="D2" s="188"/>
      <c r="E2" s="188"/>
      <c r="F2" s="188"/>
      <c r="G2" s="188"/>
      <c r="H2" s="71"/>
    </row>
    <row r="3" spans="2:9" x14ac:dyDescent="0.55000000000000004">
      <c r="B3" s="171"/>
      <c r="C3" s="171"/>
      <c r="D3" s="171"/>
      <c r="E3" s="171"/>
      <c r="F3" s="171"/>
      <c r="G3" s="171"/>
      <c r="H3" s="71"/>
    </row>
    <row r="4" spans="2:9" s="21" customFormat="1" ht="27.75" x14ac:dyDescent="0.65">
      <c r="B4" s="162" t="s">
        <v>71</v>
      </c>
      <c r="C4" s="162"/>
      <c r="D4" s="162"/>
      <c r="E4" s="162"/>
      <c r="F4" s="162"/>
      <c r="G4" s="162"/>
      <c r="H4" s="162"/>
      <c r="I4" s="20"/>
    </row>
    <row r="5" spans="2:9" s="21" customFormat="1" ht="27.75" x14ac:dyDescent="0.65">
      <c r="B5" s="175" t="s">
        <v>81</v>
      </c>
      <c r="C5" s="175"/>
      <c r="D5" s="175"/>
      <c r="E5" s="175"/>
      <c r="F5" s="175"/>
      <c r="G5" s="175"/>
      <c r="H5" s="20"/>
      <c r="I5" s="20"/>
    </row>
    <row r="6" spans="2:9" s="21" customFormat="1" ht="27.75" x14ac:dyDescent="0.65">
      <c r="B6" s="175" t="s">
        <v>66</v>
      </c>
      <c r="C6" s="175"/>
      <c r="D6" s="175"/>
      <c r="E6" s="175"/>
      <c r="F6" s="175"/>
      <c r="G6" s="175"/>
      <c r="H6" s="20"/>
      <c r="I6" s="20"/>
    </row>
    <row r="7" spans="2:9" x14ac:dyDescent="0.55000000000000004">
      <c r="B7" s="189"/>
      <c r="C7" s="189"/>
      <c r="D7" s="189"/>
      <c r="E7" s="189"/>
      <c r="F7" s="189"/>
      <c r="G7" s="189"/>
      <c r="H7" s="189"/>
    </row>
    <row r="8" spans="2:9" s="7" customFormat="1" ht="24" x14ac:dyDescent="0.55000000000000004">
      <c r="B8" s="8" t="s">
        <v>45</v>
      </c>
      <c r="F8" s="22"/>
      <c r="G8" s="22"/>
      <c r="H8" s="22"/>
    </row>
    <row r="9" spans="2:9" s="7" customFormat="1" ht="24" x14ac:dyDescent="0.55000000000000004">
      <c r="B9" s="23" t="s">
        <v>102</v>
      </c>
      <c r="C9" s="100"/>
      <c r="D9" s="100"/>
      <c r="E9" s="100"/>
      <c r="F9" s="101"/>
      <c r="G9" s="101"/>
      <c r="H9" s="22"/>
    </row>
    <row r="10" spans="2:9" s="7" customFormat="1" ht="24.75" thickBot="1" x14ac:dyDescent="0.6">
      <c r="B10" s="23"/>
      <c r="C10" s="180" t="s">
        <v>7</v>
      </c>
      <c r="D10" s="180"/>
      <c r="E10" s="180"/>
      <c r="F10" s="79" t="s">
        <v>8</v>
      </c>
      <c r="G10" s="79" t="s">
        <v>9</v>
      </c>
      <c r="H10" s="22"/>
    </row>
    <row r="11" spans="2:9" s="7" customFormat="1" ht="24.75" thickTop="1" x14ac:dyDescent="0.55000000000000004">
      <c r="B11" s="23"/>
      <c r="C11" s="181" t="s">
        <v>5</v>
      </c>
      <c r="D11" s="182"/>
      <c r="E11" s="183"/>
      <c r="F11" s="78">
        <f>DATA!E41</f>
        <v>34</v>
      </c>
      <c r="G11" s="56">
        <f>F11*100/F$13</f>
        <v>91.891891891891888</v>
      </c>
      <c r="H11" s="22"/>
    </row>
    <row r="12" spans="2:9" s="7" customFormat="1" ht="24" x14ac:dyDescent="0.55000000000000004">
      <c r="B12" s="23"/>
      <c r="C12" s="184" t="s">
        <v>41</v>
      </c>
      <c r="D12" s="185"/>
      <c r="E12" s="186"/>
      <c r="F12" s="24">
        <f>DATA!E42</f>
        <v>3</v>
      </c>
      <c r="G12" s="56">
        <f>F12*100/F$13</f>
        <v>8.1081081081081088</v>
      </c>
      <c r="H12" s="22"/>
    </row>
    <row r="13" spans="2:9" s="7" customFormat="1" ht="24.75" thickBot="1" x14ac:dyDescent="0.6">
      <c r="B13" s="23"/>
      <c r="C13" s="180" t="s">
        <v>10</v>
      </c>
      <c r="D13" s="180"/>
      <c r="E13" s="180"/>
      <c r="F13" s="80">
        <f>SUM(F11:F12)</f>
        <v>37</v>
      </c>
      <c r="G13" s="44">
        <f>F13*100/F$13</f>
        <v>100</v>
      </c>
    </row>
    <row r="14" spans="2:9" s="7" customFormat="1" ht="14.25" customHeight="1" thickTop="1" x14ac:dyDescent="0.55000000000000004">
      <c r="B14" s="23"/>
      <c r="C14" s="26"/>
      <c r="D14" s="26"/>
      <c r="E14" s="26"/>
      <c r="F14" s="27"/>
      <c r="G14" s="28"/>
    </row>
    <row r="15" spans="2:9" s="7" customFormat="1" ht="24" x14ac:dyDescent="0.55000000000000004">
      <c r="B15" s="23"/>
      <c r="C15" s="7" t="s">
        <v>174</v>
      </c>
      <c r="F15" s="22"/>
      <c r="G15" s="22"/>
    </row>
    <row r="16" spans="2:9" s="7" customFormat="1" ht="24" x14ac:dyDescent="0.55000000000000004">
      <c r="B16" s="7" t="s">
        <v>175</v>
      </c>
      <c r="F16" s="22"/>
      <c r="G16" s="22"/>
    </row>
    <row r="17" spans="2:8" s="7" customFormat="1" ht="24" x14ac:dyDescent="0.55000000000000004">
      <c r="F17" s="165"/>
      <c r="G17" s="165"/>
    </row>
    <row r="18" spans="2:8" s="7" customFormat="1" ht="24" x14ac:dyDescent="0.55000000000000004">
      <c r="F18" s="96"/>
      <c r="G18" s="96"/>
    </row>
    <row r="19" spans="2:8" s="7" customFormat="1" ht="24" x14ac:dyDescent="0.55000000000000004">
      <c r="B19" s="23" t="s">
        <v>103</v>
      </c>
      <c r="F19" s="22"/>
      <c r="G19" s="22"/>
    </row>
    <row r="20" spans="2:8" ht="24" thickBot="1" x14ac:dyDescent="0.6">
      <c r="C20" s="1" t="s">
        <v>51</v>
      </c>
      <c r="H20" s="1"/>
    </row>
    <row r="21" spans="2:8" s="7" customFormat="1" ht="24.75" thickTop="1" x14ac:dyDescent="0.55000000000000004">
      <c r="C21" s="194" t="s">
        <v>11</v>
      </c>
      <c r="D21" s="194"/>
      <c r="E21" s="194"/>
      <c r="F21" s="29" t="s">
        <v>8</v>
      </c>
      <c r="G21" s="29" t="s">
        <v>9</v>
      </c>
    </row>
    <row r="22" spans="2:8" s="7" customFormat="1" ht="24" x14ac:dyDescent="0.55000000000000004">
      <c r="C22" s="193" t="s">
        <v>14</v>
      </c>
      <c r="D22" s="193"/>
      <c r="E22" s="193"/>
      <c r="F22" s="30">
        <f>DATA!J39</f>
        <v>20</v>
      </c>
      <c r="G22" s="25">
        <f>F22*100/F$27</f>
        <v>42.553191489361701</v>
      </c>
    </row>
    <row r="23" spans="2:8" s="7" customFormat="1" ht="24" x14ac:dyDescent="0.55000000000000004">
      <c r="C23" s="193" t="s">
        <v>13</v>
      </c>
      <c r="D23" s="193"/>
      <c r="E23" s="193"/>
      <c r="F23" s="30">
        <f>DATA!I39</f>
        <v>13</v>
      </c>
      <c r="G23" s="25">
        <f t="shared" ref="G22:G27" si="0">F23*100/F$27</f>
        <v>27.659574468085108</v>
      </c>
    </row>
    <row r="24" spans="2:8" s="7" customFormat="1" ht="24" x14ac:dyDescent="0.55000000000000004">
      <c r="C24" s="184" t="s">
        <v>12</v>
      </c>
      <c r="D24" s="185"/>
      <c r="E24" s="186"/>
      <c r="F24" s="30">
        <f>DATA!H39</f>
        <v>9</v>
      </c>
      <c r="G24" s="25">
        <f t="shared" si="0"/>
        <v>19.148936170212767</v>
      </c>
    </row>
    <row r="25" spans="2:8" s="7" customFormat="1" ht="24" x14ac:dyDescent="0.55000000000000004">
      <c r="C25" s="193" t="s">
        <v>75</v>
      </c>
      <c r="D25" s="193"/>
      <c r="E25" s="193"/>
      <c r="F25" s="30">
        <f>DATA!G39</f>
        <v>3</v>
      </c>
      <c r="G25" s="25">
        <f t="shared" si="0"/>
        <v>6.3829787234042552</v>
      </c>
    </row>
    <row r="26" spans="2:8" s="7" customFormat="1" ht="24" x14ac:dyDescent="0.55000000000000004">
      <c r="C26" s="184" t="s">
        <v>4</v>
      </c>
      <c r="D26" s="185"/>
      <c r="E26" s="186"/>
      <c r="F26" s="24">
        <f>DATA!K39</f>
        <v>2</v>
      </c>
      <c r="G26" s="25">
        <f t="shared" si="0"/>
        <v>4.2553191489361701</v>
      </c>
    </row>
    <row r="27" spans="2:8" s="7" customFormat="1" ht="24.75" thickBot="1" x14ac:dyDescent="0.6">
      <c r="C27" s="190" t="s">
        <v>10</v>
      </c>
      <c r="D27" s="191"/>
      <c r="E27" s="192"/>
      <c r="F27" s="31">
        <f>SUM(F22:F26)</f>
        <v>47</v>
      </c>
      <c r="G27" s="44">
        <f t="shared" si="0"/>
        <v>100</v>
      </c>
    </row>
    <row r="28" spans="2:8" s="7" customFormat="1" ht="24.75" thickTop="1" x14ac:dyDescent="0.55000000000000004">
      <c r="C28" s="26"/>
      <c r="D28" s="26"/>
      <c r="E28" s="26"/>
      <c r="F28" s="27"/>
      <c r="G28" s="28"/>
    </row>
    <row r="29" spans="2:8" s="7" customFormat="1" ht="24" x14ac:dyDescent="0.55000000000000004">
      <c r="B29" s="18"/>
      <c r="C29" s="7" t="s">
        <v>78</v>
      </c>
      <c r="F29" s="164"/>
      <c r="G29" s="164"/>
      <c r="H29" s="164"/>
    </row>
    <row r="30" spans="2:8" s="7" customFormat="1" ht="24" x14ac:dyDescent="0.55000000000000004">
      <c r="B30" s="18" t="s">
        <v>104</v>
      </c>
      <c r="F30" s="165"/>
      <c r="G30" s="165"/>
      <c r="H30" s="165"/>
    </row>
    <row r="31" spans="2:8" s="7" customFormat="1" ht="24" x14ac:dyDescent="0.55000000000000004">
      <c r="B31" s="7" t="s">
        <v>105</v>
      </c>
      <c r="F31" s="164"/>
      <c r="G31" s="164"/>
      <c r="H31" s="164"/>
    </row>
    <row r="32" spans="2:8" s="7" customFormat="1" ht="24" x14ac:dyDescent="0.55000000000000004">
      <c r="F32" s="83"/>
      <c r="G32" s="83"/>
      <c r="H32" s="83"/>
    </row>
    <row r="33" spans="6:8" s="7" customFormat="1" ht="24" x14ac:dyDescent="0.55000000000000004">
      <c r="F33" s="164"/>
      <c r="G33" s="164"/>
      <c r="H33" s="164"/>
    </row>
  </sheetData>
  <mergeCells count="15">
    <mergeCell ref="C27:E27"/>
    <mergeCell ref="C13:E13"/>
    <mergeCell ref="C23:E23"/>
    <mergeCell ref="C25:E25"/>
    <mergeCell ref="C24:E24"/>
    <mergeCell ref="C26:E26"/>
    <mergeCell ref="C21:E21"/>
    <mergeCell ref="C22:E22"/>
    <mergeCell ref="B2:G2"/>
    <mergeCell ref="B7:H7"/>
    <mergeCell ref="C11:E11"/>
    <mergeCell ref="C12:E12"/>
    <mergeCell ref="C10:E10"/>
    <mergeCell ref="B5:G5"/>
    <mergeCell ref="B6:G6"/>
  </mergeCells>
  <pageMargins left="0.25" right="0" top="0.5" bottom="0.25" header="0.31496062992126" footer="0.31496062992126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opLeftCell="A10" zoomScale="130" zoomScaleNormal="130" workbookViewId="0">
      <selection activeCell="C25" sqref="C25"/>
    </sheetView>
  </sheetViews>
  <sheetFormatPr defaultRowHeight="23.25" x14ac:dyDescent="0.55000000000000004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3.875" style="2" customWidth="1"/>
    <col min="7" max="7" width="16.375" style="2" customWidth="1"/>
    <col min="8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0" customFormat="1" ht="24" x14ac:dyDescent="0.55000000000000004">
      <c r="A1" s="187" t="s">
        <v>40</v>
      </c>
      <c r="B1" s="187"/>
      <c r="C1" s="187"/>
      <c r="D1" s="187"/>
      <c r="E1" s="187"/>
      <c r="F1" s="187"/>
      <c r="G1" s="187"/>
      <c r="H1" s="70"/>
    </row>
    <row r="2" spans="1:8" x14ac:dyDescent="0.55000000000000004">
      <c r="A2" s="71"/>
      <c r="B2" s="71"/>
      <c r="C2" s="71"/>
      <c r="D2" s="71"/>
      <c r="E2" s="71"/>
      <c r="F2" s="71"/>
      <c r="G2" s="72"/>
      <c r="H2" s="72"/>
    </row>
    <row r="3" spans="1:8" s="7" customFormat="1" ht="24" x14ac:dyDescent="0.55000000000000004">
      <c r="A3" s="23" t="s">
        <v>106</v>
      </c>
      <c r="E3" s="96"/>
      <c r="F3" s="96"/>
      <c r="G3" s="96"/>
    </row>
    <row r="4" spans="1:8" s="7" customFormat="1" ht="24.75" thickBot="1" x14ac:dyDescent="0.6">
      <c r="A4" s="23"/>
      <c r="B4" s="199" t="s">
        <v>52</v>
      </c>
      <c r="C4" s="200"/>
      <c r="D4" s="200"/>
      <c r="E4" s="102" t="s">
        <v>8</v>
      </c>
      <c r="F4" s="102" t="s">
        <v>9</v>
      </c>
      <c r="G4" s="96"/>
    </row>
    <row r="5" spans="1:8" s="7" customFormat="1" ht="24.75" thickTop="1" x14ac:dyDescent="0.55000000000000004">
      <c r="A5" s="23"/>
      <c r="B5" s="103" t="s">
        <v>57</v>
      </c>
      <c r="C5" s="104"/>
      <c r="D5" s="104"/>
      <c r="E5" s="104">
        <v>2</v>
      </c>
      <c r="F5" s="105">
        <f>E5*100/$E$20</f>
        <v>5.4054054054054053</v>
      </c>
      <c r="G5" s="170"/>
    </row>
    <row r="6" spans="1:8" s="7" customFormat="1" ht="23.25" customHeight="1" x14ac:dyDescent="0.55000000000000004">
      <c r="A6" s="23"/>
      <c r="B6" s="106" t="s">
        <v>108</v>
      </c>
      <c r="C6" s="109"/>
      <c r="D6" s="110"/>
      <c r="E6" s="30">
        <v>2</v>
      </c>
      <c r="F6" s="25">
        <f>E6*100/$E$20</f>
        <v>5.4054054054054053</v>
      </c>
      <c r="G6" s="170"/>
    </row>
    <row r="7" spans="1:8" s="7" customFormat="1" ht="23.25" customHeight="1" x14ac:dyDescent="0.55000000000000004">
      <c r="A7" s="116"/>
      <c r="B7" s="117" t="s">
        <v>54</v>
      </c>
      <c r="C7" s="118"/>
      <c r="D7" s="119"/>
      <c r="E7" s="12">
        <v>20</v>
      </c>
      <c r="F7" s="114">
        <f>E7*100/$E$20</f>
        <v>54.054054054054056</v>
      </c>
      <c r="G7" s="120"/>
    </row>
    <row r="8" spans="1:8" s="7" customFormat="1" ht="23.25" customHeight="1" x14ac:dyDescent="0.55000000000000004">
      <c r="A8" s="23"/>
      <c r="B8" s="195" t="s">
        <v>107</v>
      </c>
      <c r="C8" s="195"/>
      <c r="D8" s="195"/>
      <c r="E8" s="30">
        <v>19</v>
      </c>
      <c r="F8" s="25">
        <f>E8*100/$E$20</f>
        <v>51.351351351351354</v>
      </c>
      <c r="G8" s="170"/>
    </row>
    <row r="9" spans="1:8" s="7" customFormat="1" ht="23.25" customHeight="1" x14ac:dyDescent="0.55000000000000004">
      <c r="A9" s="23"/>
      <c r="B9" s="195" t="s">
        <v>77</v>
      </c>
      <c r="C9" s="195"/>
      <c r="D9" s="195"/>
      <c r="E9" s="30">
        <v>1</v>
      </c>
      <c r="F9" s="25">
        <f>E9*100/$E$20</f>
        <v>2.7027027027027026</v>
      </c>
      <c r="G9" s="170"/>
    </row>
    <row r="10" spans="1:8" s="7" customFormat="1" ht="23.25" customHeight="1" x14ac:dyDescent="0.55000000000000004">
      <c r="A10" s="23"/>
      <c r="B10" s="111" t="s">
        <v>53</v>
      </c>
      <c r="C10" s="112"/>
      <c r="D10" s="113"/>
      <c r="E10" s="12">
        <v>3</v>
      </c>
      <c r="F10" s="114">
        <f>E10*100/$E$20</f>
        <v>8.1081081081081088</v>
      </c>
      <c r="G10" s="170"/>
    </row>
    <row r="11" spans="1:8" s="7" customFormat="1" ht="23.25" customHeight="1" x14ac:dyDescent="0.55000000000000004">
      <c r="A11" s="23"/>
      <c r="B11" s="115" t="s">
        <v>60</v>
      </c>
      <c r="C11" s="107"/>
      <c r="D11" s="108"/>
      <c r="E11" s="30">
        <v>3</v>
      </c>
      <c r="F11" s="25">
        <f>E11*100/$E$20</f>
        <v>8.1081081081081088</v>
      </c>
      <c r="G11" s="170"/>
    </row>
    <row r="12" spans="1:8" s="7" customFormat="1" ht="23.25" customHeight="1" x14ac:dyDescent="0.55000000000000004">
      <c r="A12" s="23"/>
      <c r="B12" s="111" t="s">
        <v>111</v>
      </c>
      <c r="C12" s="112"/>
      <c r="D12" s="113"/>
      <c r="E12" s="12">
        <v>2</v>
      </c>
      <c r="F12" s="114">
        <f>E12*100/$E$20</f>
        <v>5.4054054054054053</v>
      </c>
      <c r="G12" s="170"/>
    </row>
    <row r="13" spans="1:8" s="7" customFormat="1" ht="23.25" customHeight="1" x14ac:dyDescent="0.55000000000000004">
      <c r="A13" s="23"/>
      <c r="B13" s="115" t="s">
        <v>112</v>
      </c>
      <c r="C13" s="107"/>
      <c r="D13" s="108"/>
      <c r="E13" s="30">
        <v>2</v>
      </c>
      <c r="F13" s="25">
        <f>E13*100/$E$20</f>
        <v>5.4054054054054053</v>
      </c>
      <c r="G13" s="170"/>
    </row>
    <row r="14" spans="1:8" s="7" customFormat="1" ht="23.25" customHeight="1" x14ac:dyDescent="0.55000000000000004">
      <c r="A14" s="23"/>
      <c r="B14" s="111" t="s">
        <v>56</v>
      </c>
      <c r="C14" s="112"/>
      <c r="D14" s="113"/>
      <c r="E14" s="12">
        <v>7</v>
      </c>
      <c r="F14" s="114">
        <f>E14*100/$E$20</f>
        <v>18.918918918918919</v>
      </c>
      <c r="G14" s="170"/>
    </row>
    <row r="15" spans="1:8" s="7" customFormat="1" ht="23.25" customHeight="1" x14ac:dyDescent="0.55000000000000004">
      <c r="A15" s="23"/>
      <c r="B15" s="106" t="s">
        <v>76</v>
      </c>
      <c r="C15" s="109"/>
      <c r="D15" s="121"/>
      <c r="E15" s="30">
        <v>5</v>
      </c>
      <c r="F15" s="25">
        <f>E15*100/$E$20</f>
        <v>13.513513513513514</v>
      </c>
      <c r="G15" s="170"/>
    </row>
    <row r="16" spans="1:8" s="7" customFormat="1" ht="23.25" customHeight="1" x14ac:dyDescent="0.55000000000000004">
      <c r="A16" s="23"/>
      <c r="B16" s="106" t="s">
        <v>109</v>
      </c>
      <c r="C16" s="109"/>
      <c r="D16" s="121"/>
      <c r="E16" s="30">
        <v>2</v>
      </c>
      <c r="F16" s="25">
        <f>E16*100/$E$20</f>
        <v>5.4054054054054053</v>
      </c>
      <c r="G16" s="170"/>
    </row>
    <row r="17" spans="1:7" s="7" customFormat="1" ht="23.25" customHeight="1" x14ac:dyDescent="0.55000000000000004">
      <c r="A17" s="23"/>
      <c r="B17" s="111" t="s">
        <v>110</v>
      </c>
      <c r="C17" s="112"/>
      <c r="D17" s="113"/>
      <c r="E17" s="12">
        <v>1</v>
      </c>
      <c r="F17" s="114">
        <f>E17*100/$E$20</f>
        <v>2.7027027027027026</v>
      </c>
      <c r="G17" s="170"/>
    </row>
    <row r="18" spans="1:7" s="7" customFormat="1" ht="23.25" customHeight="1" x14ac:dyDescent="0.55000000000000004">
      <c r="A18" s="23"/>
      <c r="B18" s="115" t="s">
        <v>162</v>
      </c>
      <c r="C18" s="107"/>
      <c r="D18" s="108"/>
      <c r="E18" s="30">
        <v>1</v>
      </c>
      <c r="F18" s="25">
        <f>E18*100/$E$20</f>
        <v>2.7027027027027026</v>
      </c>
      <c r="G18" s="170"/>
    </row>
    <row r="19" spans="1:7" s="7" customFormat="1" ht="23.25" customHeight="1" thickBot="1" x14ac:dyDescent="0.6">
      <c r="A19" s="23"/>
      <c r="B19" s="122" t="s">
        <v>42</v>
      </c>
      <c r="C19" s="123"/>
      <c r="D19" s="124"/>
      <c r="E19" s="82">
        <v>2</v>
      </c>
      <c r="F19" s="125">
        <f>E19*100/$E$20</f>
        <v>5.4054054054054053</v>
      </c>
      <c r="G19" s="170"/>
    </row>
    <row r="20" spans="1:7" s="7" customFormat="1" ht="25.5" thickTop="1" thickBot="1" x14ac:dyDescent="0.6">
      <c r="A20" s="23"/>
      <c r="B20" s="196" t="s">
        <v>55</v>
      </c>
      <c r="C20" s="197"/>
      <c r="D20" s="198"/>
      <c r="E20" s="80">
        <v>37</v>
      </c>
      <c r="F20" s="81">
        <f>E20*100/$E$20</f>
        <v>100</v>
      </c>
      <c r="G20" s="96"/>
    </row>
    <row r="21" spans="1:7" s="7" customFormat="1" ht="24.75" thickTop="1" x14ac:dyDescent="0.55000000000000004">
      <c r="A21" s="23"/>
      <c r="B21" s="26"/>
      <c r="C21" s="26"/>
      <c r="D21" s="26"/>
      <c r="E21" s="27"/>
      <c r="F21" s="28"/>
      <c r="G21" s="96"/>
    </row>
    <row r="22" spans="1:7" s="7" customFormat="1" ht="24" x14ac:dyDescent="0.55000000000000004">
      <c r="B22" s="99" t="s">
        <v>113</v>
      </c>
      <c r="C22" s="73"/>
      <c r="D22" s="73"/>
      <c r="E22" s="68"/>
      <c r="F22" s="69"/>
      <c r="G22" s="96"/>
    </row>
    <row r="23" spans="1:7" s="7" customFormat="1" ht="24" x14ac:dyDescent="0.55000000000000004">
      <c r="A23" s="7" t="s">
        <v>158</v>
      </c>
      <c r="B23" s="73"/>
      <c r="C23" s="73"/>
      <c r="D23" s="73"/>
      <c r="E23" s="68"/>
      <c r="F23" s="69"/>
      <c r="G23" s="96"/>
    </row>
    <row r="24" spans="1:7" s="7" customFormat="1" ht="24" x14ac:dyDescent="0.55000000000000004">
      <c r="A24" s="7" t="s">
        <v>157</v>
      </c>
      <c r="E24" s="96"/>
      <c r="F24" s="96"/>
      <c r="G24" s="96"/>
    </row>
    <row r="25" spans="1:7" s="7" customFormat="1" ht="24" x14ac:dyDescent="0.55000000000000004">
      <c r="B25" s="7" t="s">
        <v>159</v>
      </c>
      <c r="E25" s="96"/>
      <c r="F25" s="96"/>
      <c r="G25" s="96"/>
    </row>
    <row r="26" spans="1:7" s="7" customFormat="1" ht="24" x14ac:dyDescent="0.55000000000000004">
      <c r="A26" s="7" t="s">
        <v>161</v>
      </c>
      <c r="E26" s="96"/>
      <c r="F26" s="96"/>
      <c r="G26" s="96"/>
    </row>
    <row r="27" spans="1:7" s="7" customFormat="1" ht="24" x14ac:dyDescent="0.55000000000000004">
      <c r="A27" s="7" t="s">
        <v>160</v>
      </c>
      <c r="E27" s="77"/>
      <c r="F27" s="77"/>
      <c r="G27" s="77"/>
    </row>
  </sheetData>
  <mergeCells count="5">
    <mergeCell ref="A1:G1"/>
    <mergeCell ref="B4:D4"/>
    <mergeCell ref="B20:D20"/>
    <mergeCell ref="B8:D8"/>
    <mergeCell ref="B9:D9"/>
  </mergeCells>
  <pageMargins left="0.2" right="0" top="0.75" bottom="0.75" header="0.3" footer="0.3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zoomScale="120" zoomScaleNormal="120" workbookViewId="0">
      <selection activeCell="F14" sqref="F14"/>
    </sheetView>
  </sheetViews>
  <sheetFormatPr defaultRowHeight="23.25" x14ac:dyDescent="0.55000000000000004"/>
  <cols>
    <col min="1" max="1" width="4.875" style="1" customWidth="1"/>
    <col min="2" max="2" width="7.75" style="1" customWidth="1"/>
    <col min="3" max="3" width="9.125" style="1"/>
    <col min="4" max="4" width="15.375" style="1" customWidth="1"/>
    <col min="5" max="5" width="14.625" style="1" customWidth="1"/>
    <col min="6" max="6" width="7.75" style="2" customWidth="1"/>
    <col min="7" max="7" width="8.125" style="2" customWidth="1"/>
    <col min="8" max="8" width="18.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10" s="10" customFormat="1" ht="24" x14ac:dyDescent="0.55000000000000004">
      <c r="A1" s="187" t="s">
        <v>39</v>
      </c>
      <c r="B1" s="187"/>
      <c r="C1" s="187"/>
      <c r="D1" s="187"/>
      <c r="E1" s="187"/>
      <c r="F1" s="187"/>
      <c r="G1" s="187"/>
      <c r="H1" s="187"/>
    </row>
    <row r="2" spans="1:10" x14ac:dyDescent="0.55000000000000004">
      <c r="B2" s="2"/>
      <c r="C2" s="2"/>
      <c r="D2" s="2"/>
      <c r="E2" s="2"/>
      <c r="I2" s="5"/>
    </row>
    <row r="3" spans="1:10" s="7" customFormat="1" ht="24" x14ac:dyDescent="0.55000000000000004">
      <c r="B3" s="8" t="s">
        <v>46</v>
      </c>
      <c r="F3" s="54"/>
      <c r="G3" s="54"/>
      <c r="H3" s="54"/>
    </row>
    <row r="4" spans="1:10" s="18" customFormat="1" ht="25.5" customHeight="1" thickBot="1" x14ac:dyDescent="0.6">
      <c r="B4" s="42" t="s">
        <v>154</v>
      </c>
      <c r="F4" s="57"/>
      <c r="G4" s="57"/>
      <c r="H4" s="57"/>
    </row>
    <row r="5" spans="1:10" s="7" customFormat="1" ht="24.75" thickTop="1" x14ac:dyDescent="0.55000000000000004">
      <c r="B5" s="214" t="s">
        <v>15</v>
      </c>
      <c r="C5" s="215"/>
      <c r="D5" s="215"/>
      <c r="E5" s="216"/>
      <c r="F5" s="220"/>
      <c r="G5" s="222" t="s">
        <v>16</v>
      </c>
      <c r="H5" s="222" t="s">
        <v>17</v>
      </c>
    </row>
    <row r="6" spans="1:10" s="7" customFormat="1" ht="24.75" thickBot="1" x14ac:dyDescent="0.6">
      <c r="B6" s="217"/>
      <c r="C6" s="218"/>
      <c r="D6" s="218"/>
      <c r="E6" s="219"/>
      <c r="F6" s="221"/>
      <c r="G6" s="223"/>
      <c r="H6" s="223"/>
    </row>
    <row r="7" spans="1:10" s="7" customFormat="1" ht="24.75" thickTop="1" x14ac:dyDescent="0.55000000000000004">
      <c r="B7" s="166" t="s">
        <v>32</v>
      </c>
      <c r="C7" s="167"/>
      <c r="D7" s="167"/>
      <c r="E7" s="168"/>
      <c r="F7" s="138"/>
      <c r="G7" s="26"/>
      <c r="H7" s="58"/>
      <c r="I7" s="9"/>
    </row>
    <row r="8" spans="1:10" s="7" customFormat="1" ht="24" customHeight="1" x14ac:dyDescent="0.55000000000000004">
      <c r="B8" s="208" t="s">
        <v>163</v>
      </c>
      <c r="C8" s="209"/>
      <c r="D8" s="209"/>
      <c r="E8" s="210"/>
      <c r="F8" s="204">
        <f>DATA!V39</f>
        <v>2.4594594594594597</v>
      </c>
      <c r="G8" s="204">
        <f>DATA!V40</f>
        <v>1.1924436766245701</v>
      </c>
      <c r="H8" s="206" t="str">
        <f>IF(F8&gt;4.5,"มากที่สุด",IF(F8&gt;3.5,"มาก",IF(F8&gt;2.5,"ปานกลาง",IF(F8&gt;1.5,"น้อย",IF(F8&lt;=1.5,"น้อยที่สุด")))))</f>
        <v>น้อย</v>
      </c>
    </row>
    <row r="9" spans="1:10" s="7" customFormat="1" ht="24" x14ac:dyDescent="0.55000000000000004">
      <c r="B9" s="201" t="s">
        <v>114</v>
      </c>
      <c r="C9" s="202"/>
      <c r="D9" s="202"/>
      <c r="E9" s="203"/>
      <c r="F9" s="205"/>
      <c r="G9" s="205"/>
      <c r="H9" s="207"/>
    </row>
    <row r="10" spans="1:10" s="7" customFormat="1" ht="24.75" thickBot="1" x14ac:dyDescent="0.6">
      <c r="B10" s="224" t="s">
        <v>33</v>
      </c>
      <c r="C10" s="225"/>
      <c r="D10" s="225"/>
      <c r="E10" s="226"/>
      <c r="F10" s="32">
        <f>DATA!V39</f>
        <v>2.4594594594594597</v>
      </c>
      <c r="G10" s="33">
        <f>DATA!V40</f>
        <v>1.1924436766245701</v>
      </c>
      <c r="H10" s="34" t="str">
        <f t="shared" ref="H10" si="0">IF(F10&gt;4.5,"มากที่สุด",IF(F10&gt;3.5,"มาก",IF(F10&gt;2.5,"ปานกลาง",IF(F10&gt;1.5,"น้อย",IF(F10&lt;=1.5,"น้อยที่สุด")))))</f>
        <v>น้อย</v>
      </c>
    </row>
    <row r="11" spans="1:10" s="7" customFormat="1" ht="24.75" thickTop="1" x14ac:dyDescent="0.55000000000000004">
      <c r="B11" s="139" t="s">
        <v>34</v>
      </c>
      <c r="C11" s="140"/>
      <c r="D11" s="140"/>
      <c r="E11" s="35"/>
      <c r="F11" s="36"/>
      <c r="G11" s="36"/>
      <c r="H11" s="35"/>
    </row>
    <row r="12" spans="1:10" s="7" customFormat="1" ht="24" customHeight="1" x14ac:dyDescent="0.55000000000000004">
      <c r="B12" s="208" t="s">
        <v>164</v>
      </c>
      <c r="C12" s="209"/>
      <c r="D12" s="209"/>
      <c r="E12" s="210"/>
      <c r="F12" s="204">
        <f>DATA!W39</f>
        <v>3.8648648648648649</v>
      </c>
      <c r="G12" s="204">
        <f>DATA!W40</f>
        <v>0.85512059455449485</v>
      </c>
      <c r="H12" s="206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1:10" s="7" customFormat="1" ht="24" customHeight="1" x14ac:dyDescent="0.55000000000000004">
      <c r="B13" s="201" t="s">
        <v>114</v>
      </c>
      <c r="C13" s="202"/>
      <c r="D13" s="202"/>
      <c r="E13" s="203"/>
      <c r="F13" s="205"/>
      <c r="G13" s="205"/>
      <c r="H13" s="207"/>
    </row>
    <row r="14" spans="1:10" s="7" customFormat="1" ht="24.75" thickBot="1" x14ac:dyDescent="0.6">
      <c r="B14" s="211" t="s">
        <v>33</v>
      </c>
      <c r="C14" s="212"/>
      <c r="D14" s="212"/>
      <c r="E14" s="213"/>
      <c r="F14" s="33">
        <f>DATA!W39</f>
        <v>3.8648648648648649</v>
      </c>
      <c r="G14" s="38">
        <f>DATA!W40</f>
        <v>0.85512059455449485</v>
      </c>
      <c r="H14" s="34" t="str">
        <f t="shared" ref="H14" si="1">IF(F14&gt;4.5,"มากที่สุด",IF(F14&gt;3.5,"มาก",IF(F14&gt;2.5,"ปานกลาง",IF(F14&gt;1.5,"น้อย",IF(F14&lt;=1.5,"น้อยที่สุด")))))</f>
        <v>มาก</v>
      </c>
      <c r="J14" s="39"/>
    </row>
    <row r="15" spans="1:10" s="7" customFormat="1" ht="24.75" thickTop="1" x14ac:dyDescent="0.55000000000000004">
      <c r="B15" s="9"/>
      <c r="C15" s="9"/>
      <c r="D15" s="9"/>
      <c r="E15" s="9"/>
      <c r="F15" s="40"/>
      <c r="G15" s="40"/>
      <c r="H15" s="40"/>
    </row>
    <row r="16" spans="1:10" s="7" customFormat="1" ht="24" x14ac:dyDescent="0.55000000000000004">
      <c r="B16" s="18"/>
      <c r="C16" s="18" t="s">
        <v>151</v>
      </c>
      <c r="D16" s="18"/>
      <c r="E16" s="18"/>
      <c r="F16" s="18"/>
      <c r="G16" s="18"/>
      <c r="H16" s="18"/>
      <c r="I16" s="18"/>
      <c r="J16" s="18"/>
    </row>
    <row r="17" spans="1:10" s="7" customFormat="1" ht="24" x14ac:dyDescent="0.55000000000000004">
      <c r="B17" s="18" t="s">
        <v>153</v>
      </c>
      <c r="C17" s="18"/>
      <c r="D17" s="18"/>
      <c r="E17" s="18"/>
      <c r="F17" s="18"/>
      <c r="G17" s="18"/>
      <c r="H17" s="18"/>
      <c r="I17" s="18"/>
      <c r="J17" s="18"/>
    </row>
    <row r="18" spans="1:10" s="7" customFormat="1" ht="24" x14ac:dyDescent="0.55000000000000004">
      <c r="B18" s="18" t="s">
        <v>152</v>
      </c>
      <c r="C18" s="18"/>
      <c r="D18" s="18"/>
      <c r="E18" s="18"/>
      <c r="F18" s="18"/>
      <c r="G18" s="18"/>
      <c r="H18" s="18"/>
      <c r="I18" s="18"/>
      <c r="J18" s="18"/>
    </row>
    <row r="19" spans="1:10" s="7" customFormat="1" ht="24" x14ac:dyDescent="0.55000000000000004">
      <c r="A19" s="53"/>
      <c r="B19" s="53"/>
      <c r="C19" s="53"/>
      <c r="D19" s="53"/>
      <c r="E19" s="53"/>
      <c r="F19" s="53"/>
      <c r="G19" s="18"/>
      <c r="H19" s="18"/>
    </row>
    <row r="20" spans="1:10" s="7" customFormat="1" ht="24" x14ac:dyDescent="0.55000000000000004">
      <c r="B20" s="18"/>
      <c r="C20" s="18"/>
      <c r="D20" s="18"/>
      <c r="E20" s="18"/>
      <c r="F20" s="18"/>
      <c r="G20" s="18"/>
      <c r="H20" s="18"/>
      <c r="I20" s="18"/>
      <c r="J20" s="18"/>
    </row>
    <row r="21" spans="1:10" s="7" customFormat="1" ht="24" x14ac:dyDescent="0.55000000000000004"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0" customFormat="1" ht="24" x14ac:dyDescent="0.55000000000000004">
      <c r="B22" s="50"/>
      <c r="C22" s="50"/>
      <c r="D22" s="50"/>
      <c r="E22" s="50"/>
      <c r="F22" s="51"/>
      <c r="G22" s="51"/>
      <c r="H22" s="52"/>
    </row>
  </sheetData>
  <mergeCells count="17">
    <mergeCell ref="B14:E14"/>
    <mergeCell ref="B5:E6"/>
    <mergeCell ref="F5:F6"/>
    <mergeCell ref="G5:G6"/>
    <mergeCell ref="A1:H1"/>
    <mergeCell ref="H5:H6"/>
    <mergeCell ref="B8:E8"/>
    <mergeCell ref="B10:E10"/>
    <mergeCell ref="B9:E9"/>
    <mergeCell ref="B12:E12"/>
    <mergeCell ref="F8:F9"/>
    <mergeCell ref="G8:G9"/>
    <mergeCell ref="H8:H9"/>
    <mergeCell ref="B13:E13"/>
    <mergeCell ref="F12:F13"/>
    <mergeCell ref="G12:G13"/>
    <mergeCell ref="H12:H13"/>
  </mergeCells>
  <pageMargins left="0.7" right="0.7" top="0.75" bottom="0.75" header="0.3" footer="0.3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4</xdr:row>
                <xdr:rowOff>209550</xdr:rowOff>
              </from>
              <to>
                <xdr:col>5</xdr:col>
                <xdr:colOff>352425</xdr:colOff>
                <xdr:row>5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84"/>
  <sheetViews>
    <sheetView topLeftCell="A34" zoomScale="120" zoomScaleNormal="120" workbookViewId="0">
      <selection activeCell="C31" sqref="C31:F31"/>
    </sheetView>
  </sheetViews>
  <sheetFormatPr defaultRowHeight="23.25" x14ac:dyDescent="0.55000000000000004"/>
  <cols>
    <col min="1" max="1" width="7.125" style="1" customWidth="1"/>
    <col min="2" max="2" width="4.625" style="1" customWidth="1"/>
    <col min="3" max="3" width="7.75" style="1" customWidth="1"/>
    <col min="4" max="4" width="9.125" style="1"/>
    <col min="5" max="5" width="15.375" style="1" customWidth="1"/>
    <col min="6" max="6" width="24" style="1" customWidth="1"/>
    <col min="7" max="7" width="6.75" style="2" customWidth="1"/>
    <col min="8" max="8" width="7" style="2" customWidth="1"/>
    <col min="9" max="9" width="14.7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0" customFormat="1" ht="24" x14ac:dyDescent="0.55000000000000004">
      <c r="B1" s="187" t="s">
        <v>47</v>
      </c>
      <c r="C1" s="187"/>
      <c r="D1" s="187"/>
      <c r="E1" s="187"/>
      <c r="F1" s="187"/>
      <c r="G1" s="187"/>
      <c r="H1" s="187"/>
      <c r="I1" s="187"/>
    </row>
    <row r="2" spans="2:11" s="10" customFormat="1" ht="24" x14ac:dyDescent="0.55000000000000004">
      <c r="B2" s="137"/>
      <c r="C2" s="137"/>
      <c r="D2" s="137"/>
      <c r="E2" s="137"/>
      <c r="F2" s="137"/>
      <c r="G2" s="137"/>
      <c r="H2" s="137"/>
      <c r="I2" s="137"/>
    </row>
    <row r="3" spans="2:11" s="142" customFormat="1" ht="24" thickBot="1" x14ac:dyDescent="0.6">
      <c r="C3" s="143" t="s">
        <v>116</v>
      </c>
      <c r="G3" s="144"/>
      <c r="H3" s="144"/>
      <c r="I3" s="144"/>
    </row>
    <row r="4" spans="2:11" s="142" customFormat="1" ht="19.5" customHeight="1" thickTop="1" x14ac:dyDescent="0.55000000000000004">
      <c r="C4" s="240" t="s">
        <v>15</v>
      </c>
      <c r="D4" s="241"/>
      <c r="E4" s="241"/>
      <c r="F4" s="242"/>
      <c r="G4" s="246"/>
      <c r="H4" s="248" t="s">
        <v>16</v>
      </c>
      <c r="I4" s="248" t="s">
        <v>17</v>
      </c>
    </row>
    <row r="5" spans="2:11" s="142" customFormat="1" ht="12" customHeight="1" thickBot="1" x14ac:dyDescent="0.6">
      <c r="C5" s="243"/>
      <c r="D5" s="244"/>
      <c r="E5" s="244"/>
      <c r="F5" s="245"/>
      <c r="G5" s="247"/>
      <c r="H5" s="249"/>
      <c r="I5" s="249"/>
    </row>
    <row r="6" spans="2:11" s="142" customFormat="1" ht="24" thickTop="1" x14ac:dyDescent="0.55000000000000004">
      <c r="C6" s="250" t="s">
        <v>68</v>
      </c>
      <c r="D6" s="251"/>
      <c r="E6" s="251"/>
      <c r="F6" s="252"/>
      <c r="G6" s="145"/>
      <c r="H6" s="146"/>
      <c r="I6" s="146"/>
    </row>
    <row r="7" spans="2:11" s="142" customFormat="1" x14ac:dyDescent="0.55000000000000004">
      <c r="C7" s="236" t="s">
        <v>18</v>
      </c>
      <c r="D7" s="237"/>
      <c r="E7" s="237"/>
      <c r="F7" s="238"/>
      <c r="G7" s="147">
        <f>DATA!L39</f>
        <v>4.4594594594594597</v>
      </c>
      <c r="H7" s="147">
        <f>DATA!L40</f>
        <v>0.60528205521588496</v>
      </c>
      <c r="I7" s="148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42" customFormat="1" x14ac:dyDescent="0.55000000000000004">
      <c r="C8" s="149" t="s">
        <v>115</v>
      </c>
      <c r="D8" s="149"/>
      <c r="E8" s="149"/>
      <c r="F8" s="149"/>
      <c r="G8" s="147">
        <f>DATA!M39</f>
        <v>3.7297297297297298</v>
      </c>
      <c r="H8" s="147">
        <f>DATA!M40</f>
        <v>0.90211629727758147</v>
      </c>
      <c r="I8" s="148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42" customFormat="1" x14ac:dyDescent="0.55000000000000004">
      <c r="C9" s="269" t="s">
        <v>63</v>
      </c>
      <c r="D9" s="270"/>
      <c r="E9" s="270"/>
      <c r="F9" s="271"/>
      <c r="G9" s="272">
        <f>DATA!N39</f>
        <v>3.8648648648648649</v>
      </c>
      <c r="H9" s="272">
        <f>DATA!N40</f>
        <v>0.85512059455449485</v>
      </c>
      <c r="I9" s="157" t="str">
        <f t="shared" ref="I9:I26" si="0">IF(G9&gt;4.5,"มากที่สุด",IF(G9&gt;3.5,"มาก",IF(G9&gt;2.5,"ปานกลาง",IF(G9&gt;1.5,"น้อย",IF(G9&lt;=1.5,"น้อยที่สุด")))))</f>
        <v>มาก</v>
      </c>
    </row>
    <row r="10" spans="2:11" s="142" customFormat="1" x14ac:dyDescent="0.55000000000000004">
      <c r="C10" s="253" t="s">
        <v>19</v>
      </c>
      <c r="D10" s="254"/>
      <c r="E10" s="254"/>
      <c r="F10" s="255"/>
      <c r="G10" s="150">
        <f>DATA!N42</f>
        <v>4.0180180180180178</v>
      </c>
      <c r="H10" s="150">
        <f>DATA!N41</f>
        <v>0.85261077107032113</v>
      </c>
      <c r="I10" s="151" t="str">
        <f>IF(G10&gt;4.5,"มากที่สุด",IF(G10&gt;3.5,"มาก",IF(G10&gt;2.5,"ปานกลาง",IF(G10&gt;1.5,"น้อย",IF(G10&lt;=1.5,"น้อยที่สุด")))))</f>
        <v>มาก</v>
      </c>
      <c r="K10" s="152"/>
    </row>
    <row r="11" spans="2:11" s="142" customFormat="1" x14ac:dyDescent="0.55000000000000004">
      <c r="C11" s="236" t="s">
        <v>20</v>
      </c>
      <c r="D11" s="237"/>
      <c r="E11" s="237"/>
      <c r="F11" s="238"/>
      <c r="G11" s="148"/>
      <c r="H11" s="148"/>
      <c r="I11" s="148"/>
    </row>
    <row r="12" spans="2:11" s="142" customFormat="1" x14ac:dyDescent="0.55000000000000004">
      <c r="C12" s="149" t="s">
        <v>21</v>
      </c>
      <c r="D12" s="149"/>
      <c r="E12" s="149"/>
      <c r="F12" s="149"/>
      <c r="G12" s="147">
        <f>DATA!O39</f>
        <v>4.4864864864864868</v>
      </c>
      <c r="H12" s="147">
        <f>DATA!O40</f>
        <v>0.65070993800880506</v>
      </c>
      <c r="I12" s="148" t="str">
        <f t="shared" si="0"/>
        <v>มาก</v>
      </c>
    </row>
    <row r="13" spans="2:11" s="142" customFormat="1" x14ac:dyDescent="0.55000000000000004">
      <c r="C13" s="236" t="s">
        <v>22</v>
      </c>
      <c r="D13" s="237"/>
      <c r="E13" s="237"/>
      <c r="F13" s="238"/>
      <c r="G13" s="147">
        <f>DATA!P39</f>
        <v>4.4864864864864868</v>
      </c>
      <c r="H13" s="147">
        <f>DATA!P40</f>
        <v>0.60652111906170869</v>
      </c>
      <c r="I13" s="148" t="str">
        <f>IF(G13&gt;4.5,"มากที่สุด",IF(G13&gt;3.5,"มาก",IF(G13&gt;2.5,"ปานกลาง",IF(G13&gt;1.5,"น้อย",IF(G13&lt;=1.5,"น้อยที่สุด")))))</f>
        <v>มาก</v>
      </c>
    </row>
    <row r="14" spans="2:11" s="142" customFormat="1" x14ac:dyDescent="0.55000000000000004">
      <c r="C14" s="227" t="s">
        <v>43</v>
      </c>
      <c r="D14" s="228"/>
      <c r="E14" s="228"/>
      <c r="F14" s="229"/>
      <c r="G14" s="153">
        <f>DATA!P42</f>
        <v>4.4864864864864868</v>
      </c>
      <c r="H14" s="153">
        <f>DATA!P41</f>
        <v>0.62468059220743877</v>
      </c>
      <c r="I14" s="154" t="str">
        <f t="shared" si="0"/>
        <v>มาก</v>
      </c>
    </row>
    <row r="15" spans="2:11" s="142" customFormat="1" x14ac:dyDescent="0.55000000000000004">
      <c r="C15" s="236" t="s">
        <v>23</v>
      </c>
      <c r="D15" s="237"/>
      <c r="E15" s="237"/>
      <c r="F15" s="238"/>
      <c r="G15" s="147"/>
      <c r="H15" s="147"/>
      <c r="I15" s="148"/>
    </row>
    <row r="16" spans="2:11" s="142" customFormat="1" x14ac:dyDescent="0.55000000000000004">
      <c r="C16" s="236" t="s">
        <v>24</v>
      </c>
      <c r="D16" s="237"/>
      <c r="E16" s="237"/>
      <c r="F16" s="238"/>
      <c r="G16" s="147">
        <f>DATA!Q39</f>
        <v>4.5135135135135132</v>
      </c>
      <c r="H16" s="147">
        <f>DATA!Q40</f>
        <v>0.65070993800880506</v>
      </c>
      <c r="I16" s="148" t="str">
        <f t="shared" si="0"/>
        <v>มากที่สุด</v>
      </c>
    </row>
    <row r="17" spans="3:9" s="142" customFormat="1" x14ac:dyDescent="0.55000000000000004">
      <c r="C17" s="236" t="s">
        <v>25</v>
      </c>
      <c r="D17" s="237"/>
      <c r="E17" s="237"/>
      <c r="F17" s="238"/>
      <c r="G17" s="147">
        <f>DATA!R39</f>
        <v>3.3783783783783785</v>
      </c>
      <c r="H17" s="147">
        <f>DATA!R40</f>
        <v>1.0891217499371622</v>
      </c>
      <c r="I17" s="148" t="str">
        <f t="shared" si="0"/>
        <v>ปานกลาง</v>
      </c>
    </row>
    <row r="18" spans="3:9" s="142" customFormat="1" x14ac:dyDescent="0.55000000000000004">
      <c r="C18" s="149" t="s">
        <v>26</v>
      </c>
      <c r="D18" s="149"/>
      <c r="E18" s="149"/>
      <c r="F18" s="149"/>
      <c r="G18" s="147">
        <f>DATA!S39</f>
        <v>3.6216216216216215</v>
      </c>
      <c r="H18" s="147">
        <f>DATA!S40</f>
        <v>1.1389895949029989</v>
      </c>
      <c r="I18" s="148" t="str">
        <f t="shared" si="0"/>
        <v>มาก</v>
      </c>
    </row>
    <row r="19" spans="3:9" s="142" customFormat="1" x14ac:dyDescent="0.55000000000000004">
      <c r="C19" s="236" t="s">
        <v>27</v>
      </c>
      <c r="D19" s="237"/>
      <c r="E19" s="237"/>
      <c r="F19" s="238"/>
      <c r="G19" s="147">
        <f>DATA!T39</f>
        <v>4.4324324324324325</v>
      </c>
      <c r="H19" s="147">
        <f>DATA!T40</f>
        <v>0.60279628678630903</v>
      </c>
      <c r="I19" s="148" t="str">
        <f t="shared" si="0"/>
        <v>มาก</v>
      </c>
    </row>
    <row r="20" spans="3:9" s="142" customFormat="1" x14ac:dyDescent="0.55000000000000004">
      <c r="C20" s="236" t="s">
        <v>28</v>
      </c>
      <c r="D20" s="237"/>
      <c r="E20" s="237"/>
      <c r="F20" s="238"/>
      <c r="G20" s="147">
        <f>DATA!U39</f>
        <v>4.4864864864864868</v>
      </c>
      <c r="H20" s="147">
        <f>DATA!U40</f>
        <v>0.60652111906170869</v>
      </c>
      <c r="I20" s="148" t="str">
        <f t="shared" si="0"/>
        <v>มาก</v>
      </c>
    </row>
    <row r="21" spans="3:9" s="142" customFormat="1" x14ac:dyDescent="0.55000000000000004">
      <c r="C21" s="227" t="s">
        <v>44</v>
      </c>
      <c r="D21" s="228"/>
      <c r="E21" s="228"/>
      <c r="F21" s="229"/>
      <c r="G21" s="153">
        <f>DATA!U42</f>
        <v>4.0864864864864865</v>
      </c>
      <c r="H21" s="153">
        <f>DATA!U41</f>
        <v>0.97416691336142813</v>
      </c>
      <c r="I21" s="155" t="str">
        <f t="shared" si="0"/>
        <v>มาก</v>
      </c>
    </row>
    <row r="22" spans="3:9" s="142" customFormat="1" x14ac:dyDescent="0.55000000000000004">
      <c r="C22" s="236" t="s">
        <v>64</v>
      </c>
      <c r="D22" s="237"/>
      <c r="E22" s="237"/>
      <c r="F22" s="238"/>
      <c r="G22" s="153"/>
      <c r="H22" s="153"/>
      <c r="I22" s="155"/>
    </row>
    <row r="23" spans="3:9" s="142" customFormat="1" x14ac:dyDescent="0.55000000000000004">
      <c r="C23" s="239" t="s">
        <v>165</v>
      </c>
      <c r="D23" s="239"/>
      <c r="E23" s="239"/>
      <c r="F23" s="239"/>
      <c r="G23" s="156">
        <f>DATA!X39</f>
        <v>4.243243243243243</v>
      </c>
      <c r="H23" s="156">
        <f>DATA!X40</f>
        <v>0.68334981302914521</v>
      </c>
      <c r="I23" s="157" t="str">
        <f t="shared" si="0"/>
        <v>มาก</v>
      </c>
    </row>
    <row r="24" spans="3:9" s="142" customFormat="1" ht="23.25" customHeight="1" x14ac:dyDescent="0.55000000000000004">
      <c r="C24" s="239" t="s">
        <v>166</v>
      </c>
      <c r="D24" s="239"/>
      <c r="E24" s="239"/>
      <c r="F24" s="239"/>
      <c r="G24" s="156">
        <f>DATA!Y39</f>
        <v>3.8378378378378377</v>
      </c>
      <c r="H24" s="156">
        <f>DATA!Y40</f>
        <v>0.89794560320005179</v>
      </c>
      <c r="I24" s="157" t="str">
        <f t="shared" si="0"/>
        <v>มาก</v>
      </c>
    </row>
    <row r="25" spans="3:9" s="142" customFormat="1" x14ac:dyDescent="0.55000000000000004">
      <c r="C25" s="239" t="s">
        <v>117</v>
      </c>
      <c r="D25" s="239"/>
      <c r="E25" s="239"/>
      <c r="F25" s="239"/>
      <c r="G25" s="156">
        <f>DATA!Z39</f>
        <v>4.3783783783783781</v>
      </c>
      <c r="H25" s="156">
        <f>DATA!Z40</f>
        <v>0.75833704582795858</v>
      </c>
      <c r="I25" s="157" t="str">
        <f t="shared" ref="I25" si="1">IF(G25&gt;4.5,"มากที่สุด",IF(G25&gt;3.5,"มาก",IF(G25&gt;2.5,"ปานกลาง",IF(G25&gt;1.5,"น้อย",IF(G25&lt;=1.5,"น้อยที่สุด")))))</f>
        <v>มาก</v>
      </c>
    </row>
    <row r="26" spans="3:9" s="142" customFormat="1" x14ac:dyDescent="0.55000000000000004">
      <c r="C26" s="227" t="s">
        <v>48</v>
      </c>
      <c r="D26" s="228"/>
      <c r="E26" s="228"/>
      <c r="F26" s="229"/>
      <c r="G26" s="153">
        <f>DATA!Z42</f>
        <v>4.1531531531531529</v>
      </c>
      <c r="H26" s="153">
        <f>DATA!Z41</f>
        <v>0.81126386468833755</v>
      </c>
      <c r="I26" s="155" t="str">
        <f t="shared" si="0"/>
        <v>มาก</v>
      </c>
    </row>
    <row r="27" spans="3:9" s="142" customFormat="1" x14ac:dyDescent="0.55000000000000004">
      <c r="C27" s="236" t="s">
        <v>49</v>
      </c>
      <c r="D27" s="237"/>
      <c r="E27" s="237"/>
      <c r="F27" s="238"/>
      <c r="G27" s="158"/>
      <c r="H27" s="158"/>
      <c r="I27" s="159"/>
    </row>
    <row r="28" spans="3:9" s="142" customFormat="1" x14ac:dyDescent="0.55000000000000004">
      <c r="C28" s="149" t="s">
        <v>29</v>
      </c>
      <c r="D28" s="149"/>
      <c r="E28" s="149"/>
      <c r="F28" s="149"/>
      <c r="G28" s="158">
        <f>DATA!AA39</f>
        <v>3.7027027027027026</v>
      </c>
      <c r="H28" s="158">
        <f>DATA!AA40</f>
        <v>1.0237421785039671</v>
      </c>
      <c r="I28" s="148" t="str">
        <f t="shared" ref="I28:I32" si="2">IF(G28&gt;4.5,"มากที่สุด",IF(G28&gt;3.5,"มาก",IF(G28&gt;2.5,"ปานกลาง",IF(G28&gt;1.5,"น้อย",IF(G28&lt;=1.5,"น้อยที่สุด")))))</f>
        <v>มาก</v>
      </c>
    </row>
    <row r="29" spans="3:9" s="142" customFormat="1" x14ac:dyDescent="0.55000000000000004">
      <c r="C29" s="234" t="s">
        <v>65</v>
      </c>
      <c r="D29" s="235"/>
      <c r="E29" s="235"/>
      <c r="F29" s="235"/>
      <c r="G29" s="156">
        <f>DATA!AB39</f>
        <v>3.8648648648648649</v>
      </c>
      <c r="H29" s="156">
        <f>DATA!AB40</f>
        <v>0.97644941162021037</v>
      </c>
      <c r="I29" s="157" t="str">
        <f t="shared" si="2"/>
        <v>มาก</v>
      </c>
    </row>
    <row r="30" spans="3:9" s="142" customFormat="1" x14ac:dyDescent="0.55000000000000004">
      <c r="C30" s="149" t="s">
        <v>30</v>
      </c>
      <c r="D30" s="149"/>
      <c r="E30" s="149"/>
      <c r="F30" s="149"/>
      <c r="G30" s="158">
        <f>DATA!AC39</f>
        <v>4.0540540540540544</v>
      </c>
      <c r="H30" s="158">
        <f>DATA!AC40</f>
        <v>0.84806793313933215</v>
      </c>
      <c r="I30" s="148" t="str">
        <f t="shared" si="2"/>
        <v>มาก</v>
      </c>
    </row>
    <row r="31" spans="3:9" s="142" customFormat="1" x14ac:dyDescent="0.55000000000000004">
      <c r="C31" s="227" t="s">
        <v>50</v>
      </c>
      <c r="D31" s="228"/>
      <c r="E31" s="228"/>
      <c r="F31" s="229"/>
      <c r="G31" s="153">
        <f>DATA!AC42</f>
        <v>3.8738738738738738</v>
      </c>
      <c r="H31" s="153">
        <f>DATA!AC41</f>
        <v>0.95457860400299732</v>
      </c>
      <c r="I31" s="155" t="str">
        <f t="shared" si="2"/>
        <v>มาก</v>
      </c>
    </row>
    <row r="32" spans="3:9" s="142" customFormat="1" ht="24" thickBot="1" x14ac:dyDescent="0.6">
      <c r="C32" s="230" t="s">
        <v>31</v>
      </c>
      <c r="D32" s="231"/>
      <c r="E32" s="231"/>
      <c r="F32" s="232"/>
      <c r="G32" s="160">
        <f>DATA!AD39</f>
        <v>4.0831600831600827</v>
      </c>
      <c r="H32" s="160">
        <f>DATA!AD40</f>
        <v>0.94414392625103472</v>
      </c>
      <c r="I32" s="161" t="str">
        <f t="shared" si="2"/>
        <v>มาก</v>
      </c>
    </row>
    <row r="33" spans="2:9" s="142" customFormat="1" ht="24" thickTop="1" x14ac:dyDescent="0.55000000000000004">
      <c r="C33" s="273"/>
      <c r="D33" s="273"/>
      <c r="E33" s="273"/>
      <c r="F33" s="273"/>
      <c r="G33" s="274"/>
      <c r="H33" s="274"/>
      <c r="I33" s="275"/>
    </row>
    <row r="34" spans="2:9" s="10" customFormat="1" ht="24" x14ac:dyDescent="0.55000000000000004">
      <c r="B34" s="187" t="s">
        <v>58</v>
      </c>
      <c r="C34" s="187"/>
      <c r="D34" s="187"/>
      <c r="E34" s="187"/>
      <c r="F34" s="187"/>
      <c r="G34" s="187"/>
      <c r="H34" s="187"/>
      <c r="I34" s="187"/>
    </row>
    <row r="35" spans="2:9" s="19" customFormat="1" ht="24" x14ac:dyDescent="0.55000000000000004">
      <c r="C35" s="59"/>
      <c r="D35" s="59"/>
      <c r="E35" s="59"/>
      <c r="F35" s="59"/>
      <c r="G35" s="60"/>
      <c r="H35" s="60"/>
      <c r="I35" s="59"/>
    </row>
    <row r="36" spans="2:9" s="7" customFormat="1" ht="24" x14ac:dyDescent="0.55000000000000004">
      <c r="C36" s="26"/>
      <c r="D36" s="233" t="s">
        <v>118</v>
      </c>
      <c r="E36" s="233"/>
      <c r="F36" s="233"/>
      <c r="G36" s="233"/>
      <c r="H36" s="233"/>
      <c r="I36" s="233"/>
    </row>
    <row r="37" spans="2:9" s="7" customFormat="1" ht="24" x14ac:dyDescent="0.55000000000000004">
      <c r="C37" s="178" t="s">
        <v>119</v>
      </c>
      <c r="D37" s="179"/>
      <c r="E37" s="179"/>
      <c r="F37" s="179"/>
      <c r="G37" s="179"/>
      <c r="H37" s="179"/>
      <c r="I37" s="179"/>
    </row>
    <row r="38" spans="2:9" s="7" customFormat="1" ht="24" x14ac:dyDescent="0.55000000000000004">
      <c r="C38" s="135" t="s">
        <v>67</v>
      </c>
      <c r="D38" s="136"/>
      <c r="E38" s="136"/>
      <c r="F38" s="136"/>
      <c r="G38" s="136"/>
      <c r="H38" s="136"/>
      <c r="I38" s="136"/>
    </row>
    <row r="39" spans="2:9" s="7" customFormat="1" ht="24" x14ac:dyDescent="0.55000000000000004">
      <c r="C39" s="178" t="s">
        <v>120</v>
      </c>
      <c r="D39" s="179"/>
      <c r="E39" s="179"/>
      <c r="F39" s="179"/>
      <c r="G39" s="179"/>
      <c r="H39" s="179"/>
      <c r="I39" s="179"/>
    </row>
    <row r="40" spans="2:9" s="7" customFormat="1" ht="24" x14ac:dyDescent="0.55000000000000004">
      <c r="C40" s="41"/>
      <c r="D40" s="178" t="s">
        <v>167</v>
      </c>
      <c r="E40" s="178"/>
      <c r="F40" s="178"/>
      <c r="G40" s="178"/>
      <c r="H40" s="178"/>
      <c r="I40" s="178"/>
    </row>
    <row r="41" spans="2:9" s="7" customFormat="1" ht="24" x14ac:dyDescent="0.55000000000000004">
      <c r="C41" s="41" t="s">
        <v>168</v>
      </c>
      <c r="D41" s="55"/>
      <c r="E41" s="55"/>
      <c r="F41" s="55"/>
      <c r="G41" s="55"/>
      <c r="H41" s="55"/>
      <c r="I41" s="55"/>
    </row>
    <row r="42" spans="2:9" s="7" customFormat="1" ht="24" x14ac:dyDescent="0.55000000000000004">
      <c r="C42" s="41" t="s">
        <v>169</v>
      </c>
      <c r="D42" s="135"/>
      <c r="E42" s="135"/>
      <c r="F42" s="135"/>
      <c r="G42" s="135"/>
      <c r="H42" s="135"/>
      <c r="I42" s="135"/>
    </row>
    <row r="43" spans="2:9" s="7" customFormat="1" ht="24" x14ac:dyDescent="0.55000000000000004">
      <c r="C43" s="178" t="s">
        <v>170</v>
      </c>
      <c r="D43" s="179"/>
      <c r="E43" s="179"/>
      <c r="F43" s="179"/>
      <c r="G43" s="179"/>
      <c r="H43" s="179"/>
      <c r="I43" s="179"/>
    </row>
    <row r="44" spans="2:9" s="7" customFormat="1" ht="24" x14ac:dyDescent="0.55000000000000004">
      <c r="C44" s="7" t="s">
        <v>171</v>
      </c>
    </row>
    <row r="45" spans="2:9" s="7" customFormat="1" ht="24" x14ac:dyDescent="0.55000000000000004"/>
    <row r="46" spans="2:9" s="7" customFormat="1" ht="24" x14ac:dyDescent="0.55000000000000004"/>
    <row r="47" spans="2:9" s="19" customFormat="1" ht="24" x14ac:dyDescent="0.55000000000000004"/>
    <row r="48" spans="2:9" s="19" customFormat="1" ht="24" x14ac:dyDescent="0.55000000000000004"/>
    <row r="49" s="19" customFormat="1" ht="24" x14ac:dyDescent="0.55000000000000004"/>
    <row r="50" s="19" customFormat="1" ht="24" x14ac:dyDescent="0.55000000000000004"/>
    <row r="51" s="19" customFormat="1" ht="24" x14ac:dyDescent="0.55000000000000004"/>
    <row r="52" s="19" customFormat="1" ht="24" x14ac:dyDescent="0.55000000000000004"/>
    <row r="53" s="19" customFormat="1" ht="24" x14ac:dyDescent="0.55000000000000004"/>
    <row r="54" s="19" customFormat="1" ht="24" x14ac:dyDescent="0.55000000000000004"/>
    <row r="55" s="19" customFormat="1" ht="24" x14ac:dyDescent="0.55000000000000004"/>
    <row r="56" s="19" customFormat="1" ht="24" x14ac:dyDescent="0.55000000000000004"/>
    <row r="57" s="19" customFormat="1" ht="24" x14ac:dyDescent="0.55000000000000004"/>
    <row r="58" s="19" customFormat="1" ht="24" x14ac:dyDescent="0.55000000000000004"/>
    <row r="59" s="19" customFormat="1" ht="24" x14ac:dyDescent="0.55000000000000004"/>
    <row r="60" s="7" customFormat="1" ht="24" x14ac:dyDescent="0.55000000000000004"/>
    <row r="61" s="7" customFormat="1" ht="24" x14ac:dyDescent="0.55000000000000004"/>
    <row r="62" s="7" customFormat="1" ht="24" x14ac:dyDescent="0.55000000000000004"/>
    <row r="63" s="7" customFormat="1" ht="24" x14ac:dyDescent="0.55000000000000004"/>
    <row r="64" s="7" customFormat="1" ht="24" x14ac:dyDescent="0.55000000000000004"/>
    <row r="65" spans="3:9" s="7" customFormat="1" ht="24" x14ac:dyDescent="0.55000000000000004"/>
    <row r="66" spans="3:9" s="18" customFormat="1" ht="24" x14ac:dyDescent="0.55000000000000004"/>
    <row r="67" spans="3:9" s="18" customFormat="1" ht="24" x14ac:dyDescent="0.55000000000000004"/>
    <row r="68" spans="3:9" s="18" customFormat="1" ht="24" x14ac:dyDescent="0.55000000000000004"/>
    <row r="69" spans="3:9" s="18" customFormat="1" ht="24" x14ac:dyDescent="0.55000000000000004"/>
    <row r="70" spans="3:9" s="18" customFormat="1" ht="24" x14ac:dyDescent="0.55000000000000004"/>
    <row r="71" spans="3:9" s="18" customFormat="1" ht="24" x14ac:dyDescent="0.55000000000000004"/>
    <row r="72" spans="3:9" s="5" customFormat="1" x14ac:dyDescent="0.55000000000000004">
      <c r="C72" s="6"/>
      <c r="D72" s="6"/>
    </row>
    <row r="73" spans="3:9" x14ac:dyDescent="0.55000000000000004">
      <c r="C73" s="3"/>
      <c r="D73" s="3"/>
      <c r="E73" s="3"/>
      <c r="F73" s="3"/>
      <c r="G73" s="4"/>
      <c r="H73" s="4"/>
      <c r="I73" s="4"/>
    </row>
    <row r="74" spans="3:9" x14ac:dyDescent="0.55000000000000004">
      <c r="C74" s="3"/>
      <c r="D74" s="3"/>
      <c r="E74" s="3"/>
      <c r="F74" s="3"/>
      <c r="G74" s="4"/>
      <c r="H74" s="4"/>
      <c r="I74" s="4"/>
    </row>
    <row r="75" spans="3:9" x14ac:dyDescent="0.55000000000000004">
      <c r="C75" s="3"/>
      <c r="D75" s="3"/>
      <c r="E75" s="3"/>
      <c r="F75" s="3"/>
      <c r="G75" s="4"/>
      <c r="H75" s="4"/>
      <c r="I75" s="4"/>
    </row>
    <row r="76" spans="3:9" x14ac:dyDescent="0.55000000000000004">
      <c r="C76" s="3"/>
      <c r="D76" s="3"/>
      <c r="E76" s="3"/>
      <c r="F76" s="3"/>
      <c r="G76" s="4"/>
      <c r="H76" s="4"/>
      <c r="I76" s="4"/>
    </row>
    <row r="77" spans="3:9" x14ac:dyDescent="0.55000000000000004">
      <c r="C77" s="3"/>
      <c r="D77" s="3"/>
      <c r="E77" s="3"/>
      <c r="F77" s="3"/>
      <c r="G77" s="4"/>
      <c r="H77" s="4"/>
      <c r="I77" s="4"/>
    </row>
    <row r="78" spans="3:9" x14ac:dyDescent="0.55000000000000004">
      <c r="C78" s="3"/>
      <c r="D78" s="3"/>
      <c r="E78" s="3"/>
      <c r="F78" s="3"/>
      <c r="G78" s="4"/>
      <c r="H78" s="4"/>
      <c r="I78" s="4"/>
    </row>
    <row r="79" spans="3:9" x14ac:dyDescent="0.55000000000000004">
      <c r="C79" s="3"/>
      <c r="D79" s="3"/>
      <c r="E79" s="3"/>
      <c r="F79" s="3"/>
      <c r="G79" s="4"/>
      <c r="H79" s="4"/>
      <c r="I79" s="4"/>
    </row>
    <row r="80" spans="3:9" x14ac:dyDescent="0.55000000000000004">
      <c r="C80" s="3"/>
      <c r="D80" s="3"/>
      <c r="E80" s="3"/>
      <c r="F80" s="3"/>
      <c r="G80" s="4"/>
      <c r="H80" s="4"/>
      <c r="I80" s="4"/>
    </row>
    <row r="81" spans="3:9" x14ac:dyDescent="0.55000000000000004">
      <c r="C81" s="3"/>
      <c r="D81" s="3"/>
      <c r="E81" s="3"/>
      <c r="F81" s="3"/>
      <c r="G81" s="4"/>
      <c r="H81" s="4"/>
      <c r="I81" s="4"/>
    </row>
    <row r="82" spans="3:9" x14ac:dyDescent="0.55000000000000004">
      <c r="C82" s="3"/>
      <c r="D82" s="3"/>
      <c r="E82" s="3"/>
      <c r="F82" s="3"/>
      <c r="G82" s="4"/>
      <c r="H82" s="4"/>
      <c r="I82" s="4"/>
    </row>
    <row r="83" spans="3:9" x14ac:dyDescent="0.55000000000000004">
      <c r="C83" s="3"/>
      <c r="D83" s="3"/>
      <c r="E83" s="3"/>
      <c r="F83" s="3"/>
      <c r="G83" s="4"/>
      <c r="H83" s="4"/>
      <c r="I83" s="4"/>
    </row>
    <row r="84" spans="3:9" x14ac:dyDescent="0.55000000000000004">
      <c r="C84" s="3"/>
      <c r="D84" s="3"/>
      <c r="E84" s="3"/>
      <c r="F84" s="3"/>
      <c r="G84" s="4"/>
      <c r="H84" s="4"/>
      <c r="I84" s="4"/>
    </row>
  </sheetData>
  <mergeCells count="32">
    <mergeCell ref="B1:I1"/>
    <mergeCell ref="C14:F14"/>
    <mergeCell ref="C4:F5"/>
    <mergeCell ref="G4:G5"/>
    <mergeCell ref="H4:H5"/>
    <mergeCell ref="I4:I5"/>
    <mergeCell ref="C6:F6"/>
    <mergeCell ref="C7:F7"/>
    <mergeCell ref="C10:F10"/>
    <mergeCell ref="C11:F11"/>
    <mergeCell ref="C13:F13"/>
    <mergeCell ref="C29:F29"/>
    <mergeCell ref="C15:F15"/>
    <mergeCell ref="C16:F16"/>
    <mergeCell ref="C17:F17"/>
    <mergeCell ref="C19:F19"/>
    <mergeCell ref="C20:F20"/>
    <mergeCell ref="C21:F21"/>
    <mergeCell ref="C22:F22"/>
    <mergeCell ref="C23:F23"/>
    <mergeCell ref="C24:F24"/>
    <mergeCell ref="C26:F26"/>
    <mergeCell ref="C27:F27"/>
    <mergeCell ref="C25:F25"/>
    <mergeCell ref="D40:I40"/>
    <mergeCell ref="C43:I43"/>
    <mergeCell ref="C31:F31"/>
    <mergeCell ref="C32:F32"/>
    <mergeCell ref="B34:I34"/>
    <mergeCell ref="D36:I36"/>
    <mergeCell ref="C37:I37"/>
    <mergeCell ref="C39:I39"/>
  </mergeCells>
  <pageMargins left="0.2" right="0" top="0.75" bottom="0.75" header="0.3" footer="0.3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8"/>
  <sheetViews>
    <sheetView zoomScale="140" zoomScaleNormal="140" workbookViewId="0">
      <selection sqref="A1:XFD1048576"/>
    </sheetView>
  </sheetViews>
  <sheetFormatPr defaultRowHeight="24" x14ac:dyDescent="0.55000000000000004"/>
  <cols>
    <col min="1" max="1" width="3.875" style="7" customWidth="1"/>
    <col min="2" max="2" width="3.625" style="7" customWidth="1"/>
    <col min="3" max="3" width="65.875" style="7" customWidth="1"/>
    <col min="4" max="4" width="6.375" style="7" customWidth="1"/>
    <col min="5" max="255" width="9" style="7"/>
    <col min="256" max="256" width="5.875" style="7" customWidth="1"/>
    <col min="257" max="257" width="5.625" style="7" customWidth="1"/>
    <col min="258" max="258" width="69.25" style="7" customWidth="1"/>
    <col min="259" max="259" width="7.375" style="7" customWidth="1"/>
    <col min="260" max="511" width="9" style="7"/>
    <col min="512" max="512" width="5.875" style="7" customWidth="1"/>
    <col min="513" max="513" width="5.625" style="7" customWidth="1"/>
    <col min="514" max="514" width="69.25" style="7" customWidth="1"/>
    <col min="515" max="515" width="7.375" style="7" customWidth="1"/>
    <col min="516" max="767" width="9" style="7"/>
    <col min="768" max="768" width="5.875" style="7" customWidth="1"/>
    <col min="769" max="769" width="5.625" style="7" customWidth="1"/>
    <col min="770" max="770" width="69.25" style="7" customWidth="1"/>
    <col min="771" max="771" width="7.375" style="7" customWidth="1"/>
    <col min="772" max="1023" width="9" style="7"/>
    <col min="1024" max="1024" width="5.875" style="7" customWidth="1"/>
    <col min="1025" max="1025" width="5.625" style="7" customWidth="1"/>
    <col min="1026" max="1026" width="69.25" style="7" customWidth="1"/>
    <col min="1027" max="1027" width="7.375" style="7" customWidth="1"/>
    <col min="1028" max="1279" width="9" style="7"/>
    <col min="1280" max="1280" width="5.875" style="7" customWidth="1"/>
    <col min="1281" max="1281" width="5.625" style="7" customWidth="1"/>
    <col min="1282" max="1282" width="69.25" style="7" customWidth="1"/>
    <col min="1283" max="1283" width="7.375" style="7" customWidth="1"/>
    <col min="1284" max="1535" width="9" style="7"/>
    <col min="1536" max="1536" width="5.875" style="7" customWidth="1"/>
    <col min="1537" max="1537" width="5.625" style="7" customWidth="1"/>
    <col min="1538" max="1538" width="69.25" style="7" customWidth="1"/>
    <col min="1539" max="1539" width="7.375" style="7" customWidth="1"/>
    <col min="1540" max="1791" width="9" style="7"/>
    <col min="1792" max="1792" width="5.875" style="7" customWidth="1"/>
    <col min="1793" max="1793" width="5.625" style="7" customWidth="1"/>
    <col min="1794" max="1794" width="69.25" style="7" customWidth="1"/>
    <col min="1795" max="1795" width="7.375" style="7" customWidth="1"/>
    <col min="1796" max="2047" width="9" style="7"/>
    <col min="2048" max="2048" width="5.875" style="7" customWidth="1"/>
    <col min="2049" max="2049" width="5.625" style="7" customWidth="1"/>
    <col min="2050" max="2050" width="69.25" style="7" customWidth="1"/>
    <col min="2051" max="2051" width="7.375" style="7" customWidth="1"/>
    <col min="2052" max="2303" width="9" style="7"/>
    <col min="2304" max="2304" width="5.875" style="7" customWidth="1"/>
    <col min="2305" max="2305" width="5.625" style="7" customWidth="1"/>
    <col min="2306" max="2306" width="69.25" style="7" customWidth="1"/>
    <col min="2307" max="2307" width="7.375" style="7" customWidth="1"/>
    <col min="2308" max="2559" width="9" style="7"/>
    <col min="2560" max="2560" width="5.875" style="7" customWidth="1"/>
    <col min="2561" max="2561" width="5.625" style="7" customWidth="1"/>
    <col min="2562" max="2562" width="69.25" style="7" customWidth="1"/>
    <col min="2563" max="2563" width="7.375" style="7" customWidth="1"/>
    <col min="2564" max="2815" width="9" style="7"/>
    <col min="2816" max="2816" width="5.875" style="7" customWidth="1"/>
    <col min="2817" max="2817" width="5.625" style="7" customWidth="1"/>
    <col min="2818" max="2818" width="69.25" style="7" customWidth="1"/>
    <col min="2819" max="2819" width="7.375" style="7" customWidth="1"/>
    <col min="2820" max="3071" width="9" style="7"/>
    <col min="3072" max="3072" width="5.875" style="7" customWidth="1"/>
    <col min="3073" max="3073" width="5.625" style="7" customWidth="1"/>
    <col min="3074" max="3074" width="69.25" style="7" customWidth="1"/>
    <col min="3075" max="3075" width="7.375" style="7" customWidth="1"/>
    <col min="3076" max="3327" width="9" style="7"/>
    <col min="3328" max="3328" width="5.875" style="7" customWidth="1"/>
    <col min="3329" max="3329" width="5.625" style="7" customWidth="1"/>
    <col min="3330" max="3330" width="69.25" style="7" customWidth="1"/>
    <col min="3331" max="3331" width="7.375" style="7" customWidth="1"/>
    <col min="3332" max="3583" width="9" style="7"/>
    <col min="3584" max="3584" width="5.875" style="7" customWidth="1"/>
    <col min="3585" max="3585" width="5.625" style="7" customWidth="1"/>
    <col min="3586" max="3586" width="69.25" style="7" customWidth="1"/>
    <col min="3587" max="3587" width="7.375" style="7" customWidth="1"/>
    <col min="3588" max="3839" width="9" style="7"/>
    <col min="3840" max="3840" width="5.875" style="7" customWidth="1"/>
    <col min="3841" max="3841" width="5.625" style="7" customWidth="1"/>
    <col min="3842" max="3842" width="69.25" style="7" customWidth="1"/>
    <col min="3843" max="3843" width="7.375" style="7" customWidth="1"/>
    <col min="3844" max="4095" width="9" style="7"/>
    <col min="4096" max="4096" width="5.875" style="7" customWidth="1"/>
    <col min="4097" max="4097" width="5.625" style="7" customWidth="1"/>
    <col min="4098" max="4098" width="69.25" style="7" customWidth="1"/>
    <col min="4099" max="4099" width="7.375" style="7" customWidth="1"/>
    <col min="4100" max="4351" width="9" style="7"/>
    <col min="4352" max="4352" width="5.875" style="7" customWidth="1"/>
    <col min="4353" max="4353" width="5.625" style="7" customWidth="1"/>
    <col min="4354" max="4354" width="69.25" style="7" customWidth="1"/>
    <col min="4355" max="4355" width="7.375" style="7" customWidth="1"/>
    <col min="4356" max="4607" width="9" style="7"/>
    <col min="4608" max="4608" width="5.875" style="7" customWidth="1"/>
    <col min="4609" max="4609" width="5.625" style="7" customWidth="1"/>
    <col min="4610" max="4610" width="69.25" style="7" customWidth="1"/>
    <col min="4611" max="4611" width="7.375" style="7" customWidth="1"/>
    <col min="4612" max="4863" width="9" style="7"/>
    <col min="4864" max="4864" width="5.875" style="7" customWidth="1"/>
    <col min="4865" max="4865" width="5.625" style="7" customWidth="1"/>
    <col min="4866" max="4866" width="69.25" style="7" customWidth="1"/>
    <col min="4867" max="4867" width="7.375" style="7" customWidth="1"/>
    <col min="4868" max="5119" width="9" style="7"/>
    <col min="5120" max="5120" width="5.875" style="7" customWidth="1"/>
    <col min="5121" max="5121" width="5.625" style="7" customWidth="1"/>
    <col min="5122" max="5122" width="69.25" style="7" customWidth="1"/>
    <col min="5123" max="5123" width="7.375" style="7" customWidth="1"/>
    <col min="5124" max="5375" width="9" style="7"/>
    <col min="5376" max="5376" width="5.875" style="7" customWidth="1"/>
    <col min="5377" max="5377" width="5.625" style="7" customWidth="1"/>
    <col min="5378" max="5378" width="69.25" style="7" customWidth="1"/>
    <col min="5379" max="5379" width="7.375" style="7" customWidth="1"/>
    <col min="5380" max="5631" width="9" style="7"/>
    <col min="5632" max="5632" width="5.875" style="7" customWidth="1"/>
    <col min="5633" max="5633" width="5.625" style="7" customWidth="1"/>
    <col min="5634" max="5634" width="69.25" style="7" customWidth="1"/>
    <col min="5635" max="5635" width="7.375" style="7" customWidth="1"/>
    <col min="5636" max="5887" width="9" style="7"/>
    <col min="5888" max="5888" width="5.875" style="7" customWidth="1"/>
    <col min="5889" max="5889" width="5.625" style="7" customWidth="1"/>
    <col min="5890" max="5890" width="69.25" style="7" customWidth="1"/>
    <col min="5891" max="5891" width="7.375" style="7" customWidth="1"/>
    <col min="5892" max="6143" width="9" style="7"/>
    <col min="6144" max="6144" width="5.875" style="7" customWidth="1"/>
    <col min="6145" max="6145" width="5.625" style="7" customWidth="1"/>
    <col min="6146" max="6146" width="69.25" style="7" customWidth="1"/>
    <col min="6147" max="6147" width="7.375" style="7" customWidth="1"/>
    <col min="6148" max="6399" width="9" style="7"/>
    <col min="6400" max="6400" width="5.875" style="7" customWidth="1"/>
    <col min="6401" max="6401" width="5.625" style="7" customWidth="1"/>
    <col min="6402" max="6402" width="69.25" style="7" customWidth="1"/>
    <col min="6403" max="6403" width="7.375" style="7" customWidth="1"/>
    <col min="6404" max="6655" width="9" style="7"/>
    <col min="6656" max="6656" width="5.875" style="7" customWidth="1"/>
    <col min="6657" max="6657" width="5.625" style="7" customWidth="1"/>
    <col min="6658" max="6658" width="69.25" style="7" customWidth="1"/>
    <col min="6659" max="6659" width="7.375" style="7" customWidth="1"/>
    <col min="6660" max="6911" width="9" style="7"/>
    <col min="6912" max="6912" width="5.875" style="7" customWidth="1"/>
    <col min="6913" max="6913" width="5.625" style="7" customWidth="1"/>
    <col min="6914" max="6914" width="69.25" style="7" customWidth="1"/>
    <col min="6915" max="6915" width="7.375" style="7" customWidth="1"/>
    <col min="6916" max="7167" width="9" style="7"/>
    <col min="7168" max="7168" width="5.875" style="7" customWidth="1"/>
    <col min="7169" max="7169" width="5.625" style="7" customWidth="1"/>
    <col min="7170" max="7170" width="69.25" style="7" customWidth="1"/>
    <col min="7171" max="7171" width="7.375" style="7" customWidth="1"/>
    <col min="7172" max="7423" width="9" style="7"/>
    <col min="7424" max="7424" width="5.875" style="7" customWidth="1"/>
    <col min="7425" max="7425" width="5.625" style="7" customWidth="1"/>
    <col min="7426" max="7426" width="69.25" style="7" customWidth="1"/>
    <col min="7427" max="7427" width="7.375" style="7" customWidth="1"/>
    <col min="7428" max="7679" width="9" style="7"/>
    <col min="7680" max="7680" width="5.875" style="7" customWidth="1"/>
    <col min="7681" max="7681" width="5.625" style="7" customWidth="1"/>
    <col min="7682" max="7682" width="69.25" style="7" customWidth="1"/>
    <col min="7683" max="7683" width="7.375" style="7" customWidth="1"/>
    <col min="7684" max="7935" width="9" style="7"/>
    <col min="7936" max="7936" width="5.875" style="7" customWidth="1"/>
    <col min="7937" max="7937" width="5.625" style="7" customWidth="1"/>
    <col min="7938" max="7938" width="69.25" style="7" customWidth="1"/>
    <col min="7939" max="7939" width="7.375" style="7" customWidth="1"/>
    <col min="7940" max="8191" width="9" style="7"/>
    <col min="8192" max="8192" width="5.875" style="7" customWidth="1"/>
    <col min="8193" max="8193" width="5.625" style="7" customWidth="1"/>
    <col min="8194" max="8194" width="69.25" style="7" customWidth="1"/>
    <col min="8195" max="8195" width="7.375" style="7" customWidth="1"/>
    <col min="8196" max="8447" width="9" style="7"/>
    <col min="8448" max="8448" width="5.875" style="7" customWidth="1"/>
    <col min="8449" max="8449" width="5.625" style="7" customWidth="1"/>
    <col min="8450" max="8450" width="69.25" style="7" customWidth="1"/>
    <col min="8451" max="8451" width="7.375" style="7" customWidth="1"/>
    <col min="8452" max="8703" width="9" style="7"/>
    <col min="8704" max="8704" width="5.875" style="7" customWidth="1"/>
    <col min="8705" max="8705" width="5.625" style="7" customWidth="1"/>
    <col min="8706" max="8706" width="69.25" style="7" customWidth="1"/>
    <col min="8707" max="8707" width="7.375" style="7" customWidth="1"/>
    <col min="8708" max="8959" width="9" style="7"/>
    <col min="8960" max="8960" width="5.875" style="7" customWidth="1"/>
    <col min="8961" max="8961" width="5.625" style="7" customWidth="1"/>
    <col min="8962" max="8962" width="69.25" style="7" customWidth="1"/>
    <col min="8963" max="8963" width="7.375" style="7" customWidth="1"/>
    <col min="8964" max="9215" width="9" style="7"/>
    <col min="9216" max="9216" width="5.875" style="7" customWidth="1"/>
    <col min="9217" max="9217" width="5.625" style="7" customWidth="1"/>
    <col min="9218" max="9218" width="69.25" style="7" customWidth="1"/>
    <col min="9219" max="9219" width="7.375" style="7" customWidth="1"/>
    <col min="9220" max="9471" width="9" style="7"/>
    <col min="9472" max="9472" width="5.875" style="7" customWidth="1"/>
    <col min="9473" max="9473" width="5.625" style="7" customWidth="1"/>
    <col min="9474" max="9474" width="69.25" style="7" customWidth="1"/>
    <col min="9475" max="9475" width="7.375" style="7" customWidth="1"/>
    <col min="9476" max="9727" width="9" style="7"/>
    <col min="9728" max="9728" width="5.875" style="7" customWidth="1"/>
    <col min="9729" max="9729" width="5.625" style="7" customWidth="1"/>
    <col min="9730" max="9730" width="69.25" style="7" customWidth="1"/>
    <col min="9731" max="9731" width="7.375" style="7" customWidth="1"/>
    <col min="9732" max="9983" width="9" style="7"/>
    <col min="9984" max="9984" width="5.875" style="7" customWidth="1"/>
    <col min="9985" max="9985" width="5.625" style="7" customWidth="1"/>
    <col min="9986" max="9986" width="69.25" style="7" customWidth="1"/>
    <col min="9987" max="9987" width="7.375" style="7" customWidth="1"/>
    <col min="9988" max="10239" width="9" style="7"/>
    <col min="10240" max="10240" width="5.875" style="7" customWidth="1"/>
    <col min="10241" max="10241" width="5.625" style="7" customWidth="1"/>
    <col min="10242" max="10242" width="69.25" style="7" customWidth="1"/>
    <col min="10243" max="10243" width="7.375" style="7" customWidth="1"/>
    <col min="10244" max="10495" width="9" style="7"/>
    <col min="10496" max="10496" width="5.875" style="7" customWidth="1"/>
    <col min="10497" max="10497" width="5.625" style="7" customWidth="1"/>
    <col min="10498" max="10498" width="69.25" style="7" customWidth="1"/>
    <col min="10499" max="10499" width="7.375" style="7" customWidth="1"/>
    <col min="10500" max="10751" width="9" style="7"/>
    <col min="10752" max="10752" width="5.875" style="7" customWidth="1"/>
    <col min="10753" max="10753" width="5.625" style="7" customWidth="1"/>
    <col min="10754" max="10754" width="69.25" style="7" customWidth="1"/>
    <col min="10755" max="10755" width="7.375" style="7" customWidth="1"/>
    <col min="10756" max="11007" width="9" style="7"/>
    <col min="11008" max="11008" width="5.875" style="7" customWidth="1"/>
    <col min="11009" max="11009" width="5.625" style="7" customWidth="1"/>
    <col min="11010" max="11010" width="69.25" style="7" customWidth="1"/>
    <col min="11011" max="11011" width="7.375" style="7" customWidth="1"/>
    <col min="11012" max="11263" width="9" style="7"/>
    <col min="11264" max="11264" width="5.875" style="7" customWidth="1"/>
    <col min="11265" max="11265" width="5.625" style="7" customWidth="1"/>
    <col min="11266" max="11266" width="69.25" style="7" customWidth="1"/>
    <col min="11267" max="11267" width="7.375" style="7" customWidth="1"/>
    <col min="11268" max="11519" width="9" style="7"/>
    <col min="11520" max="11520" width="5.875" style="7" customWidth="1"/>
    <col min="11521" max="11521" width="5.625" style="7" customWidth="1"/>
    <col min="11522" max="11522" width="69.25" style="7" customWidth="1"/>
    <col min="11523" max="11523" width="7.375" style="7" customWidth="1"/>
    <col min="11524" max="11775" width="9" style="7"/>
    <col min="11776" max="11776" width="5.875" style="7" customWidth="1"/>
    <col min="11777" max="11777" width="5.625" style="7" customWidth="1"/>
    <col min="11778" max="11778" width="69.25" style="7" customWidth="1"/>
    <col min="11779" max="11779" width="7.375" style="7" customWidth="1"/>
    <col min="11780" max="12031" width="9" style="7"/>
    <col min="12032" max="12032" width="5.875" style="7" customWidth="1"/>
    <col min="12033" max="12033" width="5.625" style="7" customWidth="1"/>
    <col min="12034" max="12034" width="69.25" style="7" customWidth="1"/>
    <col min="12035" max="12035" width="7.375" style="7" customWidth="1"/>
    <col min="12036" max="12287" width="9" style="7"/>
    <col min="12288" max="12288" width="5.875" style="7" customWidth="1"/>
    <col min="12289" max="12289" width="5.625" style="7" customWidth="1"/>
    <col min="12290" max="12290" width="69.25" style="7" customWidth="1"/>
    <col min="12291" max="12291" width="7.375" style="7" customWidth="1"/>
    <col min="12292" max="12543" width="9" style="7"/>
    <col min="12544" max="12544" width="5.875" style="7" customWidth="1"/>
    <col min="12545" max="12545" width="5.625" style="7" customWidth="1"/>
    <col min="12546" max="12546" width="69.25" style="7" customWidth="1"/>
    <col min="12547" max="12547" width="7.375" style="7" customWidth="1"/>
    <col min="12548" max="12799" width="9" style="7"/>
    <col min="12800" max="12800" width="5.875" style="7" customWidth="1"/>
    <col min="12801" max="12801" width="5.625" style="7" customWidth="1"/>
    <col min="12802" max="12802" width="69.25" style="7" customWidth="1"/>
    <col min="12803" max="12803" width="7.375" style="7" customWidth="1"/>
    <col min="12804" max="13055" width="9" style="7"/>
    <col min="13056" max="13056" width="5.875" style="7" customWidth="1"/>
    <col min="13057" max="13057" width="5.625" style="7" customWidth="1"/>
    <col min="13058" max="13058" width="69.25" style="7" customWidth="1"/>
    <col min="13059" max="13059" width="7.375" style="7" customWidth="1"/>
    <col min="13060" max="13311" width="9" style="7"/>
    <col min="13312" max="13312" width="5.875" style="7" customWidth="1"/>
    <col min="13313" max="13313" width="5.625" style="7" customWidth="1"/>
    <col min="13314" max="13314" width="69.25" style="7" customWidth="1"/>
    <col min="13315" max="13315" width="7.375" style="7" customWidth="1"/>
    <col min="13316" max="13567" width="9" style="7"/>
    <col min="13568" max="13568" width="5.875" style="7" customWidth="1"/>
    <col min="13569" max="13569" width="5.625" style="7" customWidth="1"/>
    <col min="13570" max="13570" width="69.25" style="7" customWidth="1"/>
    <col min="13571" max="13571" width="7.375" style="7" customWidth="1"/>
    <col min="13572" max="13823" width="9" style="7"/>
    <col min="13824" max="13824" width="5.875" style="7" customWidth="1"/>
    <col min="13825" max="13825" width="5.625" style="7" customWidth="1"/>
    <col min="13826" max="13826" width="69.25" style="7" customWidth="1"/>
    <col min="13827" max="13827" width="7.375" style="7" customWidth="1"/>
    <col min="13828" max="14079" width="9" style="7"/>
    <col min="14080" max="14080" width="5.875" style="7" customWidth="1"/>
    <col min="14081" max="14081" width="5.625" style="7" customWidth="1"/>
    <col min="14082" max="14082" width="69.25" style="7" customWidth="1"/>
    <col min="14083" max="14083" width="7.375" style="7" customWidth="1"/>
    <col min="14084" max="14335" width="9" style="7"/>
    <col min="14336" max="14336" width="5.875" style="7" customWidth="1"/>
    <col min="14337" max="14337" width="5.625" style="7" customWidth="1"/>
    <col min="14338" max="14338" width="69.25" style="7" customWidth="1"/>
    <col min="14339" max="14339" width="7.375" style="7" customWidth="1"/>
    <col min="14340" max="14591" width="9" style="7"/>
    <col min="14592" max="14592" width="5.875" style="7" customWidth="1"/>
    <col min="14593" max="14593" width="5.625" style="7" customWidth="1"/>
    <col min="14594" max="14594" width="69.25" style="7" customWidth="1"/>
    <col min="14595" max="14595" width="7.375" style="7" customWidth="1"/>
    <col min="14596" max="14847" width="9" style="7"/>
    <col min="14848" max="14848" width="5.875" style="7" customWidth="1"/>
    <col min="14849" max="14849" width="5.625" style="7" customWidth="1"/>
    <col min="14850" max="14850" width="69.25" style="7" customWidth="1"/>
    <col min="14851" max="14851" width="7.375" style="7" customWidth="1"/>
    <col min="14852" max="15103" width="9" style="7"/>
    <col min="15104" max="15104" width="5.875" style="7" customWidth="1"/>
    <col min="15105" max="15105" width="5.625" style="7" customWidth="1"/>
    <col min="15106" max="15106" width="69.25" style="7" customWidth="1"/>
    <col min="15107" max="15107" width="7.375" style="7" customWidth="1"/>
    <col min="15108" max="15359" width="9" style="7"/>
    <col min="15360" max="15360" width="5.875" style="7" customWidth="1"/>
    <col min="15361" max="15361" width="5.625" style="7" customWidth="1"/>
    <col min="15362" max="15362" width="69.25" style="7" customWidth="1"/>
    <col min="15363" max="15363" width="7.375" style="7" customWidth="1"/>
    <col min="15364" max="15615" width="9" style="7"/>
    <col min="15616" max="15616" width="5.875" style="7" customWidth="1"/>
    <col min="15617" max="15617" width="5.625" style="7" customWidth="1"/>
    <col min="15618" max="15618" width="69.25" style="7" customWidth="1"/>
    <col min="15619" max="15619" width="7.375" style="7" customWidth="1"/>
    <col min="15620" max="15871" width="9" style="7"/>
    <col min="15872" max="15872" width="5.875" style="7" customWidth="1"/>
    <col min="15873" max="15873" width="5.625" style="7" customWidth="1"/>
    <col min="15874" max="15874" width="69.25" style="7" customWidth="1"/>
    <col min="15875" max="15875" width="7.375" style="7" customWidth="1"/>
    <col min="15876" max="16127" width="9" style="7"/>
    <col min="16128" max="16128" width="5.875" style="7" customWidth="1"/>
    <col min="16129" max="16129" width="5.625" style="7" customWidth="1"/>
    <col min="16130" max="16130" width="69.25" style="7" customWidth="1"/>
    <col min="16131" max="16131" width="7.375" style="7" customWidth="1"/>
    <col min="16132" max="16383" width="9" style="7"/>
    <col min="16384" max="16384" width="9" style="7" customWidth="1"/>
  </cols>
  <sheetData>
    <row r="1" spans="1:4" ht="21" customHeight="1" x14ac:dyDescent="0.55000000000000004">
      <c r="A1" s="187" t="s">
        <v>155</v>
      </c>
      <c r="B1" s="187"/>
      <c r="C1" s="187"/>
      <c r="D1" s="187"/>
    </row>
    <row r="2" spans="1:4" ht="21" customHeight="1" x14ac:dyDescent="0.55000000000000004">
      <c r="A2" s="137"/>
      <c r="B2" s="137"/>
      <c r="C2" s="137"/>
      <c r="D2" s="137"/>
    </row>
    <row r="3" spans="1:4" x14ac:dyDescent="0.55000000000000004">
      <c r="A3" s="8" t="s">
        <v>35</v>
      </c>
    </row>
    <row r="4" spans="1:4" x14ac:dyDescent="0.55000000000000004">
      <c r="B4" s="67" t="s">
        <v>121</v>
      </c>
    </row>
    <row r="5" spans="1:4" x14ac:dyDescent="0.55000000000000004">
      <c r="B5" s="11" t="s">
        <v>36</v>
      </c>
      <c r="C5" s="11" t="s">
        <v>15</v>
      </c>
      <c r="D5" s="12" t="s">
        <v>37</v>
      </c>
    </row>
    <row r="6" spans="1:4" x14ac:dyDescent="0.55000000000000004">
      <c r="B6" s="66">
        <v>1</v>
      </c>
      <c r="C6" s="37" t="s">
        <v>92</v>
      </c>
      <c r="D6" s="13">
        <v>1</v>
      </c>
    </row>
    <row r="7" spans="1:4" x14ac:dyDescent="0.55000000000000004">
      <c r="B7" s="66">
        <v>2</v>
      </c>
      <c r="C7" s="37" t="s">
        <v>74</v>
      </c>
      <c r="D7" s="13">
        <v>1</v>
      </c>
    </row>
    <row r="8" spans="1:4" x14ac:dyDescent="0.55000000000000004">
      <c r="B8" s="66">
        <v>3</v>
      </c>
      <c r="C8" s="100" t="s">
        <v>130</v>
      </c>
      <c r="D8" s="13">
        <v>1</v>
      </c>
    </row>
    <row r="9" spans="1:4" x14ac:dyDescent="0.55000000000000004">
      <c r="B9" s="66">
        <v>4</v>
      </c>
      <c r="C9" s="37" t="s">
        <v>124</v>
      </c>
      <c r="D9" s="173">
        <v>1</v>
      </c>
    </row>
    <row r="10" spans="1:4" x14ac:dyDescent="0.55000000000000004">
      <c r="B10" s="66">
        <v>5</v>
      </c>
      <c r="C10" s="100" t="s">
        <v>128</v>
      </c>
      <c r="D10" s="13">
        <v>1</v>
      </c>
    </row>
    <row r="11" spans="1:4" x14ac:dyDescent="0.55000000000000004">
      <c r="B11" s="66">
        <v>6</v>
      </c>
      <c r="C11" s="37" t="s">
        <v>131</v>
      </c>
      <c r="D11" s="13">
        <v>1</v>
      </c>
    </row>
    <row r="12" spans="1:4" x14ac:dyDescent="0.55000000000000004">
      <c r="B12" s="66">
        <v>7</v>
      </c>
      <c r="C12" s="37" t="s">
        <v>132</v>
      </c>
      <c r="D12" s="13">
        <v>1</v>
      </c>
    </row>
    <row r="13" spans="1:4" x14ac:dyDescent="0.55000000000000004">
      <c r="B13" s="66">
        <v>8</v>
      </c>
      <c r="C13" s="37" t="s">
        <v>172</v>
      </c>
      <c r="D13" s="13">
        <v>1</v>
      </c>
    </row>
    <row r="14" spans="1:4" x14ac:dyDescent="0.55000000000000004">
      <c r="B14" s="66">
        <v>9</v>
      </c>
      <c r="C14" s="37" t="s">
        <v>138</v>
      </c>
      <c r="D14" s="13">
        <v>1</v>
      </c>
    </row>
    <row r="15" spans="1:4" x14ac:dyDescent="0.55000000000000004">
      <c r="B15" s="66">
        <v>10</v>
      </c>
      <c r="C15" s="37" t="s">
        <v>139</v>
      </c>
      <c r="D15" s="13">
        <v>1</v>
      </c>
    </row>
    <row r="16" spans="1:4" x14ac:dyDescent="0.55000000000000004">
      <c r="B16" s="66">
        <v>11</v>
      </c>
      <c r="C16" s="37" t="s">
        <v>143</v>
      </c>
      <c r="D16" s="13">
        <v>1</v>
      </c>
    </row>
    <row r="17" spans="1:4" x14ac:dyDescent="0.55000000000000004">
      <c r="B17" s="66">
        <v>12</v>
      </c>
      <c r="C17" s="37" t="s">
        <v>150</v>
      </c>
      <c r="D17" s="13">
        <v>1</v>
      </c>
    </row>
    <row r="18" spans="1:4" x14ac:dyDescent="0.55000000000000004">
      <c r="B18" s="256" t="s">
        <v>10</v>
      </c>
      <c r="C18" s="257"/>
      <c r="D18" s="88">
        <f>SUM(D6:D17)</f>
        <v>12</v>
      </c>
    </row>
    <row r="19" spans="1:4" x14ac:dyDescent="0.55000000000000004">
      <c r="B19" s="19"/>
      <c r="C19" s="19"/>
      <c r="D19" s="19"/>
    </row>
    <row r="20" spans="1:4" x14ac:dyDescent="0.55000000000000004">
      <c r="B20" s="19"/>
      <c r="C20" s="19"/>
      <c r="D20" s="19"/>
    </row>
    <row r="21" spans="1:4" x14ac:dyDescent="0.55000000000000004">
      <c r="B21" s="19"/>
      <c r="C21" s="19"/>
      <c r="D21" s="19"/>
    </row>
    <row r="22" spans="1:4" x14ac:dyDescent="0.55000000000000004">
      <c r="B22" s="19"/>
      <c r="C22" s="19"/>
      <c r="D22" s="19"/>
    </row>
    <row r="23" spans="1:4" x14ac:dyDescent="0.55000000000000004">
      <c r="B23" s="19"/>
      <c r="C23" s="19"/>
      <c r="D23" s="19"/>
    </row>
    <row r="24" spans="1:4" x14ac:dyDescent="0.55000000000000004">
      <c r="B24" s="19"/>
      <c r="C24" s="19"/>
      <c r="D24" s="19"/>
    </row>
    <row r="25" spans="1:4" x14ac:dyDescent="0.55000000000000004">
      <c r="B25" s="19"/>
      <c r="C25" s="19"/>
      <c r="D25" s="19"/>
    </row>
    <row r="26" spans="1:4" x14ac:dyDescent="0.55000000000000004">
      <c r="B26" s="19"/>
      <c r="C26" s="19"/>
      <c r="D26" s="19"/>
    </row>
    <row r="27" spans="1:4" x14ac:dyDescent="0.55000000000000004">
      <c r="B27" s="19"/>
      <c r="C27" s="19"/>
      <c r="D27" s="19"/>
    </row>
    <row r="28" spans="1:4" x14ac:dyDescent="0.55000000000000004">
      <c r="B28" s="19"/>
      <c r="C28" s="19"/>
      <c r="D28" s="19"/>
    </row>
    <row r="29" spans="1:4" x14ac:dyDescent="0.55000000000000004">
      <c r="B29" s="19"/>
      <c r="C29" s="19"/>
      <c r="D29" s="19"/>
    </row>
    <row r="30" spans="1:4" x14ac:dyDescent="0.55000000000000004">
      <c r="B30" s="19"/>
      <c r="C30" s="19"/>
      <c r="D30" s="19"/>
    </row>
    <row r="31" spans="1:4" ht="21" customHeight="1" x14ac:dyDescent="0.55000000000000004">
      <c r="A31" s="187" t="s">
        <v>156</v>
      </c>
      <c r="B31" s="187"/>
      <c r="C31" s="187"/>
      <c r="D31" s="187"/>
    </row>
    <row r="32" spans="1:4" ht="21" customHeight="1" x14ac:dyDescent="0.55000000000000004">
      <c r="A32" s="172"/>
      <c r="B32" s="172"/>
      <c r="C32" s="172"/>
      <c r="D32" s="172"/>
    </row>
    <row r="33" spans="2:4" x14ac:dyDescent="0.55000000000000004">
      <c r="B33" s="67" t="s">
        <v>140</v>
      </c>
    </row>
    <row r="34" spans="2:4" x14ac:dyDescent="0.55000000000000004">
      <c r="B34" s="11" t="s">
        <v>36</v>
      </c>
      <c r="C34" s="11" t="s">
        <v>15</v>
      </c>
      <c r="D34" s="12" t="s">
        <v>37</v>
      </c>
    </row>
    <row r="35" spans="2:4" x14ac:dyDescent="0.55000000000000004">
      <c r="B35" s="66">
        <v>1</v>
      </c>
      <c r="C35" s="37" t="s">
        <v>122</v>
      </c>
      <c r="D35" s="13">
        <v>1</v>
      </c>
    </row>
    <row r="36" spans="2:4" x14ac:dyDescent="0.55000000000000004">
      <c r="B36" s="66">
        <v>2</v>
      </c>
      <c r="C36" s="37" t="s">
        <v>123</v>
      </c>
      <c r="D36" s="13">
        <v>1</v>
      </c>
    </row>
    <row r="37" spans="2:4" x14ac:dyDescent="0.55000000000000004">
      <c r="B37" s="66">
        <v>3</v>
      </c>
      <c r="C37" s="37" t="s">
        <v>125</v>
      </c>
      <c r="D37" s="13">
        <v>1</v>
      </c>
    </row>
    <row r="38" spans="2:4" x14ac:dyDescent="0.55000000000000004">
      <c r="B38" s="66">
        <v>4</v>
      </c>
      <c r="C38" s="37" t="s">
        <v>126</v>
      </c>
      <c r="D38" s="13">
        <v>1</v>
      </c>
    </row>
    <row r="39" spans="2:4" x14ac:dyDescent="0.55000000000000004">
      <c r="B39" s="66">
        <v>5</v>
      </c>
      <c r="C39" s="100" t="s">
        <v>127</v>
      </c>
      <c r="D39" s="13">
        <v>1</v>
      </c>
    </row>
    <row r="40" spans="2:4" x14ac:dyDescent="0.55000000000000004">
      <c r="B40" s="66">
        <v>6</v>
      </c>
      <c r="C40" s="100" t="s">
        <v>129</v>
      </c>
      <c r="D40" s="13">
        <v>1</v>
      </c>
    </row>
    <row r="41" spans="2:4" x14ac:dyDescent="0.55000000000000004">
      <c r="B41" s="66">
        <v>7</v>
      </c>
      <c r="C41" s="100" t="s">
        <v>173</v>
      </c>
      <c r="D41" s="13">
        <v>1</v>
      </c>
    </row>
    <row r="42" spans="2:4" x14ac:dyDescent="0.55000000000000004">
      <c r="B42" s="66">
        <v>8</v>
      </c>
      <c r="C42" s="37" t="s">
        <v>133</v>
      </c>
      <c r="D42" s="13">
        <v>1</v>
      </c>
    </row>
    <row r="43" spans="2:4" x14ac:dyDescent="0.55000000000000004">
      <c r="B43" s="66">
        <v>9</v>
      </c>
      <c r="C43" s="37" t="s">
        <v>134</v>
      </c>
      <c r="D43" s="13">
        <v>1</v>
      </c>
    </row>
    <row r="44" spans="2:4" x14ac:dyDescent="0.55000000000000004">
      <c r="B44" s="66">
        <v>10</v>
      </c>
      <c r="C44" s="37" t="s">
        <v>147</v>
      </c>
      <c r="D44" s="13">
        <v>1</v>
      </c>
    </row>
    <row r="45" spans="2:4" x14ac:dyDescent="0.55000000000000004">
      <c r="B45" s="256" t="s">
        <v>10</v>
      </c>
      <c r="C45" s="257"/>
      <c r="D45" s="88">
        <f>SUM(D35:D44)</f>
        <v>10</v>
      </c>
    </row>
    <row r="47" spans="2:4" x14ac:dyDescent="0.55000000000000004">
      <c r="B47" s="67" t="s">
        <v>135</v>
      </c>
    </row>
    <row r="48" spans="2:4" x14ac:dyDescent="0.55000000000000004">
      <c r="B48" s="11" t="s">
        <v>36</v>
      </c>
      <c r="C48" s="11" t="s">
        <v>15</v>
      </c>
      <c r="D48" s="12" t="s">
        <v>37</v>
      </c>
    </row>
    <row r="49" spans="2:4" x14ac:dyDescent="0.55000000000000004">
      <c r="B49" s="66">
        <v>1</v>
      </c>
      <c r="C49" s="37" t="s">
        <v>137</v>
      </c>
      <c r="D49" s="13">
        <v>1</v>
      </c>
    </row>
    <row r="50" spans="2:4" x14ac:dyDescent="0.55000000000000004">
      <c r="B50" s="66">
        <v>2</v>
      </c>
      <c r="C50" s="37" t="s">
        <v>136</v>
      </c>
      <c r="D50" s="13">
        <v>1</v>
      </c>
    </row>
    <row r="51" spans="2:4" x14ac:dyDescent="0.55000000000000004">
      <c r="B51" s="66">
        <v>3</v>
      </c>
      <c r="C51" s="37" t="s">
        <v>141</v>
      </c>
      <c r="D51" s="169">
        <v>1</v>
      </c>
    </row>
    <row r="52" spans="2:4" x14ac:dyDescent="0.55000000000000004">
      <c r="B52" s="66">
        <v>4</v>
      </c>
      <c r="C52" s="37" t="s">
        <v>142</v>
      </c>
      <c r="D52" s="173">
        <v>1</v>
      </c>
    </row>
    <row r="53" spans="2:4" x14ac:dyDescent="0.55000000000000004">
      <c r="B53" s="66">
        <v>5</v>
      </c>
      <c r="C53" s="100" t="s">
        <v>144</v>
      </c>
      <c r="D53" s="13">
        <v>1</v>
      </c>
    </row>
    <row r="54" spans="2:4" x14ac:dyDescent="0.55000000000000004">
      <c r="B54" s="66">
        <v>6</v>
      </c>
      <c r="C54" s="100" t="s">
        <v>145</v>
      </c>
      <c r="D54" s="13">
        <v>1</v>
      </c>
    </row>
    <row r="55" spans="2:4" x14ac:dyDescent="0.55000000000000004">
      <c r="B55" s="66">
        <v>7</v>
      </c>
      <c r="C55" s="100" t="s">
        <v>146</v>
      </c>
      <c r="D55" s="13">
        <v>1</v>
      </c>
    </row>
    <row r="56" spans="2:4" x14ac:dyDescent="0.55000000000000004">
      <c r="B56" s="66">
        <v>8</v>
      </c>
      <c r="C56" s="37" t="s">
        <v>148</v>
      </c>
      <c r="D56" s="13">
        <v>1</v>
      </c>
    </row>
    <row r="57" spans="2:4" x14ac:dyDescent="0.55000000000000004">
      <c r="B57" s="66">
        <v>9</v>
      </c>
      <c r="C57" s="37" t="s">
        <v>149</v>
      </c>
      <c r="D57" s="13">
        <v>1</v>
      </c>
    </row>
    <row r="58" spans="2:4" x14ac:dyDescent="0.55000000000000004">
      <c r="B58" s="256" t="s">
        <v>10</v>
      </c>
      <c r="C58" s="257"/>
      <c r="D58" s="88">
        <f>SUM(D49:D57)</f>
        <v>9</v>
      </c>
    </row>
  </sheetData>
  <mergeCells count="5">
    <mergeCell ref="B45:C45"/>
    <mergeCell ref="B58:C58"/>
    <mergeCell ref="B18:C18"/>
    <mergeCell ref="A31:D31"/>
    <mergeCell ref="A1:D1"/>
  </mergeCells>
  <pageMargins left="0.7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บทสรุป</vt:lpstr>
      <vt:lpstr>Sheet1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2022-09-06T07:35:40Z</cp:lastPrinted>
  <dcterms:created xsi:type="dcterms:W3CDTF">2014-10-15T08:34:52Z</dcterms:created>
  <dcterms:modified xsi:type="dcterms:W3CDTF">2022-09-06T07:36:59Z</dcterms:modified>
</cp:coreProperties>
</file>