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2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ตาราง3" sheetId="5" r:id="rId5"/>
    <sheet name="ตาราง4-5" sheetId="6" r:id="rId6"/>
    <sheet name="ตาราง6" sheetId="7" r:id="rId7"/>
    <sheet name="ข้อเสนอแนะ" sheetId="8" r:id="rId8"/>
  </sheets>
  <definedNames/>
  <calcPr fullCalcOnLoad="1"/>
</workbook>
</file>

<file path=xl/sharedStrings.xml><?xml version="1.0" encoding="utf-8"?>
<sst xmlns="http://schemas.openxmlformats.org/spreadsheetml/2006/main" count="268" uniqueCount="143">
  <si>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</si>
  <si>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</si>
  <si>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</si>
  <si>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</si>
  <si>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</si>
  <si>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</si>
  <si>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</si>
  <si>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</si>
  <si>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</si>
  <si>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</si>
  <si>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</si>
  <si>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ที่</t>
  </si>
  <si>
    <t>ตอนที่ 2  ความคิดเห็นเกี่ยวกับกิจกรรมฯ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</si>
  <si>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</si>
  <si>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</si>
  <si>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</si>
  <si>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</si>
  <si>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</si>
  <si>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 xml:space="preserve">    1.1 ความสะดวกในการลงทะเบียน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</si>
  <si>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</si>
  <si>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</si>
  <si>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</si>
  <si>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เพศชาย</t>
  </si>
  <si>
    <t>เพศหญิง</t>
  </si>
  <si>
    <t>เพศ</t>
  </si>
  <si>
    <t>ประเทศ</t>
  </si>
  <si>
    <t>คณะ</t>
  </si>
  <si>
    <t>เวียดนาม</t>
  </si>
  <si>
    <t>ระดับ</t>
  </si>
  <si>
    <t>ปริญญาเอก</t>
  </si>
  <si>
    <t>ปริญญาโท</t>
  </si>
  <si>
    <t>กัมพูชา</t>
  </si>
  <si>
    <r>
      <rPr>
        <u val="single"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จำแนกตามเพศ</t>
    </r>
  </si>
  <si>
    <t>แหล่งข้อมูล</t>
  </si>
  <si>
    <t>อีเมล์</t>
  </si>
  <si>
    <t>เว็บไซต์บัณฑิตวิทยาลัย</t>
  </si>
  <si>
    <t>อาจารย์ที่ปรึกษา</t>
  </si>
  <si>
    <r>
      <rPr>
        <u val="single"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จำแนกตามประเทศ</t>
    </r>
  </si>
  <si>
    <r>
      <rPr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จำแนกตามแบบ/แผนการศึกษา</t>
    </r>
  </si>
  <si>
    <t>แบบ/แผนการศึกษา</t>
  </si>
  <si>
    <t>5. ด้านความรู้ที่ได้จากโปรแกรมนี้</t>
  </si>
  <si>
    <t xml:space="preserve">   6.1 ความเพียงพอของเอกสารประกอบการอบรม</t>
  </si>
  <si>
    <t xml:space="preserve">   6.2 เอกสารมีเนื้อหาสาระตามความต้องการของท่าน</t>
  </si>
  <si>
    <t xml:space="preserve"> - 7 -</t>
  </si>
  <si>
    <t xml:space="preserve"> - 6 -</t>
  </si>
  <si>
    <t xml:space="preserve"> - 5 -</t>
  </si>
  <si>
    <t xml:space="preserve"> - 4 -</t>
  </si>
  <si>
    <t>รวมด้านเหมาะสมของวิทยากรบรรยาย</t>
  </si>
  <si>
    <t>จากตาราง 2 แสดงจำนวนและร้อยละของผู้ตอบแบบประเมิน จำแนกตามประเทศ พบว่า</t>
  </si>
  <si>
    <t>จากตาราง 1 แสดงจำนวนและร้อยละของผู้ตอบแบบประเมิน จำแนกตามเพศ พบว่า</t>
  </si>
  <si>
    <t xml:space="preserve">   3.1 ความเหมาะสมของขนาดห้องจัดกิจกรรมฯ</t>
  </si>
  <si>
    <t xml:space="preserve">   3.2 ความชัดเจนของจอภาพ/โปรเจคเตอร์/เสียงภายในห้องจัดกิจกรรมฯ</t>
  </si>
  <si>
    <t>รวมด้านเอกสารประกอบกิจกรรมฯ</t>
  </si>
  <si>
    <t>6. ด้านเอกสารประกอบกิจกรรมฯ</t>
  </si>
  <si>
    <r>
      <rPr>
        <u val="single"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แสดงข้อมูลการรับทราบการจัดกิจกรรมฯ (ตอบได้มากกว่า 1 ข้อ)</t>
    </r>
  </si>
  <si>
    <t>รับทราบข้อมูล</t>
  </si>
  <si>
    <t>การประเมินความคิดเห็นเกี่ยวกับการจัดกิจกรรมฯ พบว่า ผู้ตอบแบบประเมินมีความคิดเห็น</t>
  </si>
  <si>
    <t>4. ด้านความเหมาะสมของวิทยากรบรรยาย</t>
  </si>
  <si>
    <t>คณะ/วิทยาลัย</t>
  </si>
  <si>
    <t>จีน</t>
  </si>
  <si>
    <t>ภูฏาน</t>
  </si>
  <si>
    <t>พม่า</t>
  </si>
  <si>
    <t>ไนจีเรีย</t>
  </si>
  <si>
    <t>ไทย</t>
  </si>
  <si>
    <t>ณ ห้องสัมมนาเอกาทศรถ 209 อาคารเอกาทศรถ มหาวิทยาลัยนเรศวร</t>
  </si>
  <si>
    <t>วิทยาลัยโลจิสติกส์และโซ่อุปทาน</t>
  </si>
  <si>
    <t>คณะเกษตรศาสตร์ ทรัพยากรธรรมชาติและสิ่งแวดล้อม</t>
  </si>
  <si>
    <t>คณะวิศวกรรมศาสตร์</t>
  </si>
  <si>
    <t>คณะวิทยาศาสตร์การแพทย์</t>
  </si>
  <si>
    <t>คณะสังคมศาสตร์</t>
  </si>
  <si>
    <t>ที่ปรึกษา</t>
  </si>
  <si>
    <t>E-mail</t>
  </si>
  <si>
    <t>คณะศึกษาศาสตร์</t>
  </si>
  <si>
    <t>คณะบริหารธุรกิจ เศรษฐศาสตร์และการสื่อสาร</t>
  </si>
  <si>
    <t>คณะสาธารณสุขศาสตร์</t>
  </si>
  <si>
    <t>วิทยาลัยพลังงานทดแทนและสมาร์ตกริดเทคโนโลยี</t>
  </si>
  <si>
    <t>Lien</t>
  </si>
  <si>
    <t>เนปาล</t>
  </si>
  <si>
    <t>คณะวิทยาศาสตร์</t>
  </si>
  <si>
    <t>เพื่อน</t>
  </si>
  <si>
    <t>ไลน์</t>
  </si>
  <si>
    <t>จัดได้ดีมาก</t>
  </si>
  <si>
    <t>วิทยากรบรรยายดีมาก</t>
  </si>
  <si>
    <t>ควรจัดโครงการก่อนนิสิตทำผลงานวิจัย</t>
  </si>
  <si>
    <t>วันที่ 19 สิงหาคม 2562</t>
  </si>
  <si>
    <t>ผู้ตอบแบบประเมินเป็นเพศชาย ร้อยละ 84.62 และเพศหญิง ร้อยละ 15.38</t>
  </si>
  <si>
    <t>ผู้ตอบแบบประเมินส่วนใหญ่เป็นนิสิตประเทศภูฏาน คิดเป็นร้อยละ 34.62 รองลงมาได้แก่ ประเทศจีน</t>
  </si>
  <si>
    <t>รองลงมาได้แก่ คณะเกษตรศาสตร์ ทรัพยากรธรรมชาติและสิ่งแวดล้อม ร้อยละ 15.38 และคณะศึกษาศาสตร์</t>
  </si>
  <si>
    <t>คณะสังคมศาสตร์ ร้อยละ 11.54</t>
  </si>
  <si>
    <t>จากตาราง 4 พบว่า ผู้ตอบแบบประเมิน ส่วนใหญ่เป็นนิสิตปริญญาโท ร้อยละ 96.15</t>
  </si>
  <si>
    <t>รองลงมาได้แก่นิสิตปริญญาเอก ร้อยละ 3.85</t>
  </si>
  <si>
    <t>จากตาราง 5 พบว่า ผู้ตอบแบบประเมินส่วนใหญ่ได้รับข้อมูลการจัดกิจกรรมฯ จากทาง</t>
  </si>
  <si>
    <t>คณะที่สังกัด</t>
  </si>
  <si>
    <t xml:space="preserve">อีเมล์มากที่สุด ร้อยละ 45.16 รองลงมาได้แก่ คณะที่สังกัด ร้อยละ 35.48 และเว็บไซต์บัณฑิตวิทยาลัย </t>
  </si>
  <si>
    <t>อาจารย์ที่ปรึกษา ร้อยละ 6.45</t>
  </si>
  <si>
    <t>N = 26</t>
  </si>
  <si>
    <t xml:space="preserve">   3.3 ความสว่างของห้องจัดกิจกรรมฯ</t>
  </si>
  <si>
    <t xml:space="preserve">   3.4 ความสะอาดห้องจัดกิจกรรมฯ</t>
  </si>
  <si>
    <t xml:space="preserve">   4.1 รองศาสตราจารย์ ดร.รัตติมา จีนาพงษา</t>
  </si>
  <si>
    <t>รวมด้านเหมาะสมด้านความรู้ที่ได้จากโปรแกรมนี้</t>
  </si>
  <si>
    <t xml:space="preserve"> - 1 -</t>
  </si>
  <si>
    <t xml:space="preserve"> - 2 -</t>
  </si>
  <si>
    <t xml:space="preserve"> - 3 -</t>
  </si>
  <si>
    <t xml:space="preserve">โดยรวมอยู่ในระดับมากที่สุด (ค่าเฉลี่ย 4.77) เมื่อพิจารณารายด้าน พบว่า ด้านที่มีค่าเฉลี่ยสูงที่สุด คือ </t>
  </si>
  <si>
    <t xml:space="preserve">และด้านกระบวนการขั้นตอนการให้บริการ (ค่าเฉลี่ย 4.71) เมื่อพิจารณารายข้อ พบว่า ข้อที่มีค่าเฉลี่ยสูงที่สุด คือ </t>
  </si>
  <si>
    <t>ด้านเจ้าหน้าที่ให้บริการด้วยความเต็มใจ ยิ้มแย้มแจ่มใส ความเหมาะสมของขนาดห้องจัดกิจกรรมฯ ความสว่างของห้อง</t>
  </si>
  <si>
    <t>จัดกิจกรรมฯ ความสะอาดห้องจัดกิจกรรมฯ (ค่าเฉลี่ย 4.88) รองลงมาได้แก่ ความสะดวกในการลงทะเบียน</t>
  </si>
  <si>
    <t>เจ้าหน้าที่ให้บริการด้วยความรวดเร็ว วิทยากรบรรยาย รองศาสตราจารย์ ดร.รัตติมา จีนาพงษา (ค่าเฉลี่ย 4.81)</t>
  </si>
  <si>
    <t xml:space="preserve">    1.2 ความเหมาะสมของวันจัดกิจกรรมฯ (วันที่ 19 สิงหาคม 2562)</t>
  </si>
  <si>
    <t xml:space="preserve">    1.3 ความเหมาะสมของระยะเวลาในการจัดกิจกรรมฯ (08.30 - 12.00 น.)</t>
  </si>
  <si>
    <t>จากตาราง 6 การประเมินความคิดเห็นเกี่ยวกับการจัดกิจกรรมฯ พบว่า ผู้ตอบแบบประเมินมีความคิดเห็น</t>
  </si>
  <si>
    <r>
      <rPr>
        <u val="single"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</si>
  <si>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คิดเป็นร้อยละ 30.77 และประเทศกัมพูชา คิดเป็นร้อยละ 11.54</t>
  </si>
  <si>
    <t xml:space="preserve">ส่วนใหญ่เป็นนิสิตปริญญาโท ร้อยละ 96.15  รองลงมาได้แก่ นิสิตปริญญาเอก ร้อยละ 3.85 </t>
  </si>
  <si>
    <t>ผู้ตอบแบบประเมินส่วนใหญ่ได้รับข้อมูลการจัดกิจกรรมฯ จากทางอีเมล์มากที่สุด ร้อยละ 45.16</t>
  </si>
  <si>
    <t>รองลงมาได้แก่ คณะที่สังกัด ร้อยละ 35.48 และเว็บไซต์บัณฑิตวิทยาลัย อาจารย์ที่ปรึกษา ร้อยละ 6.45</t>
  </si>
  <si>
    <t>และด้านกระบวนการขั้นตอนการให้บริการ (ค่าเฉลี่ย 4.71) เมื่อพิจารณารายข้อ พบว่า ข้อที่มีค่าเฉลี่ยสูงที่สุด</t>
  </si>
  <si>
    <t>คือด้านเจ้าหน้าที่ให้บริการด้วยความเต็มใจ ยิ้มแย้มแจ่มใส ความเหมาะสมของขนาดห้องจัดกิจกรรมฯ</t>
  </si>
  <si>
    <t>ความสว่างของห้องจัดกิจกรรมฯ ความสะอาดห้องจัดกิจกรรมฯ (ค่าเฉลี่ย 4.88) รองลงมาได้แก่ ความสะดวก</t>
  </si>
  <si>
    <t>ในการลงทะเบียน เจ้าหน้าที่ให้บริการด้วยความรวดเร็ว วิทยากรบรรยาย รองศาสตราจารย์ ดร.รัตติมา จีนาพงษา</t>
  </si>
  <si>
    <t>ณ ห้องสัมมนาเอกาทศรถ 209 ชั้น 2 อาคารเอกาทศรถ มหาวิทยาลัยนเรศวร</t>
  </si>
  <si>
    <t xml:space="preserve">วันที่ 19 สิงหาคม 2562 </t>
  </si>
  <si>
    <t>ผู้ตอบแบบประเมินเป็นเพศชาย ร้อยละ 84.62 และเพศหญิง ร้อยละ 15.38 ส่วนใหญ่เป็นนิสิต</t>
  </si>
  <si>
    <t>กัมพูชา คิดเป็นร้อยละ 11.54</t>
  </si>
  <si>
    <t>ประเทศภูฏาน คิดเป็นร้อยละ 34.62 รองลงมาได้แก่ ประเทศจีน คิดเป็นร้อยละ 30.77 และประเทศ</t>
  </si>
  <si>
    <t xml:space="preserve">ส่วนใหญ่สังกัดวิทยาลัยโลจิสติกส์และโซ่อุปทาน ร้อยละ 29.92 รองลงมาได้แก่ คณะเกษตรศาสตร์ </t>
  </si>
  <si>
    <t>ทรัพยากรธรรมชาติและสิ่งแวดล้อม ร้อยละ 15.38 และคณะศึกษาศาสตร์ คณะสังคมศาสตร์ ร้อยละ 11.54</t>
  </si>
  <si>
    <t xml:space="preserve"> </t>
  </si>
  <si>
    <t>ผลการประเมินกิจกรรมอบรมจริยธรรมการวิจัยสำหรับนิสิตระดับบัณฑิตศึกษาต่างชาติ</t>
  </si>
  <si>
    <t xml:space="preserve">จากการจัดกิจกรรมอบรมจริยธรรมการวิจัยสำหรับนิสิตระดับบัณฑิตศึกษาต่างชาติ ในวันที่ 19 </t>
  </si>
  <si>
    <t>มีจำนวนทั้งสิ้น 38 คน และมีผู้ตอบแบบประเมิน จำนวน 26 คน คิดเป็นร้อยละ 68.42</t>
  </si>
  <si>
    <t xml:space="preserve">จากการจัดกิจกรรมอบรมจริยธรรมการวิจัยสำหรับนิสิตระดับบัณฑิตศึกษาต่างชาติ ในวันที่ 19 สิงหาคม </t>
  </si>
  <si>
    <t xml:space="preserve">2562 ณ ห้องสัมมนาเอกาทศรถ 209 อาคารเอกาทศรถ มหาวิทยาลัยนเรศวร พบว่า มีผู้เข้าร่วมกิจกรรม </t>
  </si>
  <si>
    <t>2562 ณ ห้องสัมมนาเอกาทศรถ 209 อาคารเอกาทศรถ มหาวิทยาลัยนเรศวรพบว่า มีผู้เข้าร่วมกิจกรรม มีจำนวน</t>
  </si>
  <si>
    <t xml:space="preserve">ทั้งสิ้น 38 คน และมีผู้ตอบแบบประเมิน จำนวน 26 คน คิดเป็นร้อยละ 68.42 โดยมีรายละเอียดดังนี้ </t>
  </si>
  <si>
    <t>เอกสารแจกไม่ตรงกับเนื้อหา</t>
  </si>
  <si>
    <t xml:space="preserve">ด้านสิ่งอำนวยความสะดวก (ค่าเฉลี่ย 4.86) รองลงมาได้แก่ ด้านเจ้าหน้าที่ผู้ให้บริการ (ค่าเฉลี่ย 4.85) </t>
  </si>
  <si>
    <t>(ค่าเฉลี่ย 4.81) และความชัดเจนของจอภาพ/โปรเจคเตอร์/เสียงภายในห้องจัดกิจกรรมฯ (ค่าเฉลี่ย 4.77)</t>
  </si>
  <si>
    <t>ทั้งนี้ มีข้อชมเชยและข้อเสนอแนะ คือ วิทยากรบรรยายดีมาก จัดได้ดีมาก เอกสารแจกไม่ตรงกับเนื้อหา</t>
  </si>
  <si>
    <t>และควรจัดโครงการก่อนนิสิตทำผลงานวิจัย</t>
  </si>
  <si>
    <r>
      <rPr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จำแนกตามคณะ/วิทยาลัย</t>
    </r>
  </si>
  <si>
    <t>จากตาราง 3 พบว่าผู้ตอบแบบประเมิน ส่วนใหญ่สังกัดวิทยาลัยโลจิสติกส์และโซ่อุปทาน ร้อยละ 26.92</t>
  </si>
  <si>
    <t>และความชัดเจนของจอภาพ/โปรเจคเตอร์/เสียงภายในห้องจัดกิจกรรมฯ (ค่าเฉลี่ย 4.77)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</si>
</sst>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2" fontId="7" fillId="0" borderId="25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0" xfId="0" applyFont="1" applyAlignment="1">
      <alignment/>
    </xf>
    <xf numFmtId="0" fontId="49" fillId="34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9" fillId="35" borderId="0" xfId="0" applyFont="1" applyFill="1" applyAlignment="1">
      <alignment horizontal="center"/>
    </xf>
    <xf numFmtId="0" fontId="49" fillId="36" borderId="0" xfId="0" applyFont="1" applyFill="1" applyAlignment="1">
      <alignment horizontal="center"/>
    </xf>
    <xf numFmtId="0" fontId="49" fillId="25" borderId="0" xfId="0" applyFont="1" applyFill="1" applyAlignment="1">
      <alignment horizontal="center"/>
    </xf>
    <xf numFmtId="0" fontId="49" fillId="23" borderId="0" xfId="0" applyFont="1" applyFill="1" applyAlignment="1">
      <alignment horizontal="center"/>
    </xf>
    <xf numFmtId="2" fontId="50" fillId="37" borderId="0" xfId="0" applyNumberFormat="1" applyFont="1" applyFill="1" applyAlignment="1">
      <alignment/>
    </xf>
    <xf numFmtId="0" fontId="49" fillId="0" borderId="0" xfId="0" applyFont="1" applyAlignment="1">
      <alignment vertical="top"/>
    </xf>
    <xf numFmtId="2" fontId="49" fillId="37" borderId="0" xfId="0" applyNumberFormat="1" applyFont="1" applyFill="1" applyAlignment="1">
      <alignment horizontal="center"/>
    </xf>
    <xf numFmtId="2" fontId="50" fillId="0" borderId="0" xfId="0" applyNumberFormat="1" applyFont="1" applyAlignment="1">
      <alignment horizontal="center"/>
    </xf>
    <xf numFmtId="2" fontId="49" fillId="38" borderId="0" xfId="0" applyNumberFormat="1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2" fontId="7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9" fillId="12" borderId="0" xfId="0" applyFont="1" applyFill="1" applyAlignment="1">
      <alignment horizontal="center"/>
    </xf>
    <xf numFmtId="0" fontId="49" fillId="11" borderId="0" xfId="0" applyFont="1" applyFill="1" applyAlignment="1">
      <alignment horizontal="center"/>
    </xf>
    <xf numFmtId="0" fontId="49" fillId="9" borderId="0" xfId="0" applyFont="1" applyFill="1" applyAlignment="1">
      <alignment horizontal="center"/>
    </xf>
    <xf numFmtId="0" fontId="49" fillId="8" borderId="0" xfId="0" applyFont="1" applyFill="1" applyAlignment="1">
      <alignment horizontal="center"/>
    </xf>
    <xf numFmtId="0" fontId="49" fillId="13" borderId="0" xfId="0" applyFont="1" applyFill="1" applyAlignment="1">
      <alignment horizontal="center"/>
    </xf>
    <xf numFmtId="0" fontId="49" fillId="10" borderId="0" xfId="0" applyFont="1" applyFill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9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34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9" fillId="0" borderId="0" xfId="0" applyFont="1" applyAlignment="1">
      <alignment horizontal="left" vertical="top" wrapText="1"/>
    </xf>
    <xf numFmtId="2" fontId="51" fillId="39" borderId="24" xfId="0" applyNumberFormat="1" applyFont="1" applyFill="1" applyBorder="1" applyAlignment="1">
      <alignment wrapText="1"/>
    </xf>
    <xf numFmtId="0" fontId="5" fillId="9" borderId="0" xfId="0" applyFont="1" applyFill="1" applyBorder="1" applyAlignment="1">
      <alignment horizontal="center"/>
    </xf>
    <xf numFmtId="2" fontId="51" fillId="13" borderId="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2" fontId="5" fillId="0" borderId="36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39" borderId="24" xfId="0" applyNumberFormat="1" applyFont="1" applyFill="1" applyBorder="1" applyAlignment="1">
      <alignment wrapText="1"/>
    </xf>
    <xf numFmtId="0" fontId="49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="150" zoomScaleNormal="150" zoomScalePageLayoutView="0" workbookViewId="0" topLeftCell="E1">
      <pane ySplit="2" topLeftCell="A21" activePane="bottomLeft" state="frozen"/>
      <selection pane="topLeft" activeCell="A1" sqref="A1"/>
      <selection pane="bottomLeft" activeCell="AA32" sqref="AA32"/>
    </sheetView>
  </sheetViews>
  <sheetFormatPr defaultColWidth="8.7109375" defaultRowHeight="12.75"/>
  <cols>
    <col min="1" max="1" width="7.00390625" style="42" customWidth="1"/>
    <col min="2" max="2" width="10.28125" style="42" bestFit="1" customWidth="1"/>
    <col min="3" max="3" width="11.00390625" style="42" customWidth="1"/>
    <col min="4" max="4" width="44.57421875" style="42" bestFit="1" customWidth="1"/>
    <col min="5" max="5" width="10.28125" style="42" bestFit="1" customWidth="1"/>
    <col min="6" max="6" width="19.57421875" style="42" customWidth="1"/>
    <col min="7" max="7" width="4.8515625" style="42" bestFit="1" customWidth="1"/>
    <col min="8" max="8" width="8.00390625" style="42" bestFit="1" customWidth="1"/>
    <col min="9" max="9" width="6.57421875" style="42" bestFit="1" customWidth="1"/>
    <col min="10" max="10" width="4.7109375" style="42" bestFit="1" customWidth="1"/>
    <col min="11" max="11" width="5.28125" style="42" bestFit="1" customWidth="1"/>
    <col min="12" max="24" width="5.00390625" style="42" customWidth="1"/>
    <col min="25" max="25" width="7.00390625" style="58" bestFit="1" customWidth="1"/>
    <col min="26" max="16384" width="8.7109375" style="58" customWidth="1"/>
  </cols>
  <sheetData>
    <row r="1" spans="1:24" ht="24">
      <c r="A1" s="75" t="s">
        <v>0</v>
      </c>
      <c r="B1" s="71" t="s">
        <v>24</v>
      </c>
      <c r="C1" s="72" t="s">
        <v>25</v>
      </c>
      <c r="D1" s="76" t="s">
        <v>58</v>
      </c>
      <c r="E1" s="73" t="s">
        <v>28</v>
      </c>
      <c r="F1" s="73" t="s">
        <v>35</v>
      </c>
      <c r="G1" s="73" t="s">
        <v>26</v>
      </c>
      <c r="H1" s="73" t="s">
        <v>70</v>
      </c>
      <c r="I1" s="73" t="s">
        <v>71</v>
      </c>
      <c r="J1" s="73" t="s">
        <v>76</v>
      </c>
      <c r="K1" s="73" t="s">
        <v>79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24">
      <c r="A2" s="75"/>
      <c r="B2" s="71"/>
      <c r="C2" s="72"/>
      <c r="D2" s="76"/>
      <c r="E2" s="73"/>
      <c r="F2" s="73"/>
      <c r="G2" s="73"/>
      <c r="H2" s="73"/>
      <c r="I2" s="73"/>
      <c r="J2" s="73"/>
      <c r="K2" s="73"/>
      <c r="L2" s="59">
        <v>1.1</v>
      </c>
      <c r="M2" s="59">
        <v>1.2</v>
      </c>
      <c r="N2" s="59">
        <v>1.3</v>
      </c>
      <c r="O2" s="41">
        <v>2.1</v>
      </c>
      <c r="P2" s="41">
        <v>2.2</v>
      </c>
      <c r="Q2" s="60">
        <v>3.1</v>
      </c>
      <c r="R2" s="60">
        <v>3.2</v>
      </c>
      <c r="S2" s="60">
        <v>3.3</v>
      </c>
      <c r="T2" s="60">
        <v>3.4</v>
      </c>
      <c r="U2" s="61">
        <v>4.1</v>
      </c>
      <c r="V2" s="62">
        <v>5</v>
      </c>
      <c r="W2" s="57">
        <v>6.1</v>
      </c>
      <c r="X2" s="57">
        <v>6.2</v>
      </c>
    </row>
    <row r="3" spans="1:25" ht="24">
      <c r="A3" s="42">
        <v>1</v>
      </c>
      <c r="B3" s="42">
        <v>1</v>
      </c>
      <c r="C3" s="42" t="s">
        <v>59</v>
      </c>
      <c r="D3" s="79" t="s">
        <v>65</v>
      </c>
      <c r="E3" s="42" t="s">
        <v>29</v>
      </c>
      <c r="F3" s="42">
        <v>1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5</v>
      </c>
      <c r="M3" s="42">
        <v>5</v>
      </c>
      <c r="N3" s="42">
        <v>5</v>
      </c>
      <c r="O3" s="42">
        <v>5</v>
      </c>
      <c r="P3" s="42">
        <v>5</v>
      </c>
      <c r="Q3" s="42">
        <v>4</v>
      </c>
      <c r="R3" s="42">
        <v>5</v>
      </c>
      <c r="S3" s="42">
        <v>5</v>
      </c>
      <c r="T3" s="42">
        <v>4</v>
      </c>
      <c r="U3" s="42">
        <v>4</v>
      </c>
      <c r="V3" s="42">
        <v>3</v>
      </c>
      <c r="W3" s="42">
        <v>3</v>
      </c>
      <c r="X3" s="42">
        <v>5</v>
      </c>
      <c r="Y3" s="63">
        <f aca="true" t="shared" si="0" ref="Y3:Y28">AVERAGE(L3:X3)</f>
        <v>4.461538461538462</v>
      </c>
    </row>
    <row r="4" spans="1:25" s="64" customFormat="1" ht="24">
      <c r="A4" s="43">
        <v>2</v>
      </c>
      <c r="B4" s="43">
        <v>1</v>
      </c>
      <c r="C4" s="42" t="s">
        <v>60</v>
      </c>
      <c r="D4" s="79" t="s">
        <v>66</v>
      </c>
      <c r="E4" s="42" t="s">
        <v>30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5</v>
      </c>
      <c r="M4" s="42">
        <v>5</v>
      </c>
      <c r="N4" s="42">
        <v>5</v>
      </c>
      <c r="O4" s="42">
        <v>5</v>
      </c>
      <c r="P4" s="42">
        <v>5</v>
      </c>
      <c r="Q4" s="42">
        <v>5</v>
      </c>
      <c r="R4" s="42">
        <v>5</v>
      </c>
      <c r="S4" s="42">
        <v>5</v>
      </c>
      <c r="T4" s="42">
        <v>5</v>
      </c>
      <c r="U4" s="42">
        <v>5</v>
      </c>
      <c r="V4" s="42">
        <v>5</v>
      </c>
      <c r="W4" s="42">
        <v>5</v>
      </c>
      <c r="X4" s="42">
        <v>5</v>
      </c>
      <c r="Y4" s="63">
        <f>AVERAGE(L4:X4)</f>
        <v>5</v>
      </c>
    </row>
    <row r="5" spans="1:25" ht="24">
      <c r="A5" s="42">
        <v>3</v>
      </c>
      <c r="B5" s="42">
        <v>1</v>
      </c>
      <c r="C5" s="42" t="s">
        <v>59</v>
      </c>
      <c r="D5" s="79" t="s">
        <v>68</v>
      </c>
      <c r="E5" s="42" t="s">
        <v>29</v>
      </c>
      <c r="F5" s="42">
        <v>1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>
        <v>5</v>
      </c>
      <c r="R5" s="42">
        <v>5</v>
      </c>
      <c r="S5" s="42">
        <v>5</v>
      </c>
      <c r="T5" s="42">
        <v>5</v>
      </c>
      <c r="U5" s="42">
        <v>5</v>
      </c>
      <c r="V5" s="42">
        <v>5</v>
      </c>
      <c r="W5" s="42">
        <v>5</v>
      </c>
      <c r="X5" s="42">
        <v>5</v>
      </c>
      <c r="Y5" s="63">
        <f t="shared" si="0"/>
        <v>5</v>
      </c>
    </row>
    <row r="6" spans="1:25" ht="24">
      <c r="A6" s="42">
        <v>4</v>
      </c>
      <c r="B6" s="42">
        <v>1</v>
      </c>
      <c r="C6" s="42" t="s">
        <v>27</v>
      </c>
      <c r="D6" s="79" t="s">
        <v>69</v>
      </c>
      <c r="E6" s="42" t="s">
        <v>29</v>
      </c>
      <c r="F6" s="42">
        <v>0</v>
      </c>
      <c r="G6" s="42">
        <v>1</v>
      </c>
      <c r="H6" s="42">
        <v>1</v>
      </c>
      <c r="I6" s="42">
        <v>0</v>
      </c>
      <c r="J6" s="42">
        <v>0</v>
      </c>
      <c r="K6" s="42">
        <v>0</v>
      </c>
      <c r="L6" s="42">
        <v>5</v>
      </c>
      <c r="M6" s="42">
        <v>5</v>
      </c>
      <c r="N6" s="42">
        <v>5</v>
      </c>
      <c r="O6" s="42">
        <v>5</v>
      </c>
      <c r="P6" s="42">
        <v>5</v>
      </c>
      <c r="Q6" s="42">
        <v>5</v>
      </c>
      <c r="R6" s="42">
        <v>5</v>
      </c>
      <c r="S6" s="42">
        <v>5</v>
      </c>
      <c r="T6" s="42">
        <v>5</v>
      </c>
      <c r="U6" s="42">
        <v>5</v>
      </c>
      <c r="V6" s="42">
        <v>5</v>
      </c>
      <c r="W6" s="42">
        <v>5</v>
      </c>
      <c r="X6" s="42">
        <v>5</v>
      </c>
      <c r="Y6" s="63">
        <f t="shared" si="0"/>
        <v>5</v>
      </c>
    </row>
    <row r="7" spans="1:25" s="64" customFormat="1" ht="24">
      <c r="A7" s="43">
        <v>5</v>
      </c>
      <c r="B7" s="43">
        <v>1</v>
      </c>
      <c r="C7" s="43" t="s">
        <v>60</v>
      </c>
      <c r="D7" s="79" t="s">
        <v>67</v>
      </c>
      <c r="E7" s="44" t="s">
        <v>30</v>
      </c>
      <c r="F7" s="44">
        <v>0</v>
      </c>
      <c r="G7" s="44">
        <v>1</v>
      </c>
      <c r="H7" s="44">
        <v>0</v>
      </c>
      <c r="I7" s="44">
        <v>1</v>
      </c>
      <c r="J7" s="44">
        <v>0</v>
      </c>
      <c r="K7" s="44">
        <v>0</v>
      </c>
      <c r="L7" s="42">
        <v>5</v>
      </c>
      <c r="M7" s="42">
        <v>5</v>
      </c>
      <c r="N7" s="42">
        <v>5</v>
      </c>
      <c r="O7" s="42">
        <v>5</v>
      </c>
      <c r="P7" s="42">
        <v>5</v>
      </c>
      <c r="Q7" s="42">
        <v>5</v>
      </c>
      <c r="R7" s="42">
        <v>5</v>
      </c>
      <c r="S7" s="42">
        <v>5</v>
      </c>
      <c r="T7" s="42">
        <v>5</v>
      </c>
      <c r="U7" s="42">
        <v>5</v>
      </c>
      <c r="V7" s="42">
        <v>5</v>
      </c>
      <c r="W7" s="42">
        <v>5</v>
      </c>
      <c r="X7" s="42">
        <v>5</v>
      </c>
      <c r="Y7" s="63">
        <f t="shared" si="0"/>
        <v>5</v>
      </c>
    </row>
    <row r="8" spans="1:25" s="64" customFormat="1" ht="24">
      <c r="A8" s="43">
        <v>6</v>
      </c>
      <c r="B8" s="43">
        <v>2</v>
      </c>
      <c r="C8" s="43" t="s">
        <v>60</v>
      </c>
      <c r="D8" s="46" t="s">
        <v>72</v>
      </c>
      <c r="E8" s="44" t="s">
        <v>30</v>
      </c>
      <c r="F8" s="44">
        <v>0</v>
      </c>
      <c r="G8" s="44">
        <v>0</v>
      </c>
      <c r="H8" s="44">
        <v>0</v>
      </c>
      <c r="I8" s="44">
        <v>1</v>
      </c>
      <c r="J8" s="44">
        <v>0</v>
      </c>
      <c r="K8" s="44">
        <v>0</v>
      </c>
      <c r="L8" s="42">
        <v>5</v>
      </c>
      <c r="M8" s="42">
        <v>5</v>
      </c>
      <c r="N8" s="42">
        <v>5</v>
      </c>
      <c r="O8" s="42">
        <v>5</v>
      </c>
      <c r="P8" s="42">
        <v>5</v>
      </c>
      <c r="Q8" s="42">
        <v>5</v>
      </c>
      <c r="R8" s="42">
        <v>5</v>
      </c>
      <c r="S8" s="42">
        <v>5</v>
      </c>
      <c r="T8" s="42">
        <v>5</v>
      </c>
      <c r="U8" s="42">
        <v>5</v>
      </c>
      <c r="V8" s="42">
        <v>5</v>
      </c>
      <c r="W8" s="42">
        <v>5</v>
      </c>
      <c r="X8" s="42">
        <v>5</v>
      </c>
      <c r="Y8" s="63">
        <f t="shared" si="0"/>
        <v>5</v>
      </c>
    </row>
    <row r="9" spans="1:25" ht="24">
      <c r="A9" s="42">
        <v>7</v>
      </c>
      <c r="B9" s="42">
        <v>2</v>
      </c>
      <c r="C9" s="42" t="s">
        <v>60</v>
      </c>
      <c r="D9" s="86" t="s">
        <v>73</v>
      </c>
      <c r="E9" s="44" t="s">
        <v>29</v>
      </c>
      <c r="F9" s="42">
        <v>0</v>
      </c>
      <c r="G9" s="42">
        <v>1</v>
      </c>
      <c r="H9" s="42">
        <v>0</v>
      </c>
      <c r="I9" s="42">
        <v>1</v>
      </c>
      <c r="J9" s="42">
        <v>0</v>
      </c>
      <c r="K9" s="42">
        <v>0</v>
      </c>
      <c r="L9" s="42">
        <v>5</v>
      </c>
      <c r="M9" s="42">
        <v>5</v>
      </c>
      <c r="N9" s="42">
        <v>4</v>
      </c>
      <c r="O9" s="42">
        <v>5</v>
      </c>
      <c r="P9" s="42">
        <v>5</v>
      </c>
      <c r="Q9" s="42">
        <v>5</v>
      </c>
      <c r="R9" s="42">
        <v>5</v>
      </c>
      <c r="S9" s="42">
        <v>5</v>
      </c>
      <c r="T9" s="42">
        <v>5</v>
      </c>
      <c r="U9" s="42">
        <v>5</v>
      </c>
      <c r="V9" s="42">
        <v>5</v>
      </c>
      <c r="W9" s="42">
        <v>5</v>
      </c>
      <c r="X9" s="42">
        <v>5</v>
      </c>
      <c r="Y9" s="63">
        <f t="shared" si="0"/>
        <v>4.923076923076923</v>
      </c>
    </row>
    <row r="10" spans="1:25" ht="24">
      <c r="A10" s="42">
        <v>8</v>
      </c>
      <c r="B10" s="42">
        <v>1</v>
      </c>
      <c r="C10" s="43" t="s">
        <v>59</v>
      </c>
      <c r="D10" s="46" t="s">
        <v>65</v>
      </c>
      <c r="E10" s="44" t="s">
        <v>29</v>
      </c>
      <c r="F10" s="42">
        <v>0</v>
      </c>
      <c r="G10" s="42">
        <v>1</v>
      </c>
      <c r="H10" s="42">
        <v>0</v>
      </c>
      <c r="I10" s="42">
        <v>0</v>
      </c>
      <c r="J10" s="42">
        <v>0</v>
      </c>
      <c r="K10" s="42">
        <v>0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>
        <v>5</v>
      </c>
      <c r="R10" s="42">
        <v>5</v>
      </c>
      <c r="S10" s="42">
        <v>5</v>
      </c>
      <c r="T10" s="42">
        <v>5</v>
      </c>
      <c r="U10" s="42">
        <v>5</v>
      </c>
      <c r="V10" s="42">
        <v>5</v>
      </c>
      <c r="W10" s="42">
        <v>5</v>
      </c>
      <c r="X10" s="42">
        <v>5</v>
      </c>
      <c r="Y10" s="63">
        <f t="shared" si="0"/>
        <v>5</v>
      </c>
    </row>
    <row r="11" spans="1:25" ht="24">
      <c r="A11" s="42">
        <v>9</v>
      </c>
      <c r="B11" s="42">
        <v>2</v>
      </c>
      <c r="C11" s="42" t="s">
        <v>59</v>
      </c>
      <c r="D11" s="46" t="s">
        <v>65</v>
      </c>
      <c r="E11" s="44" t="s">
        <v>29</v>
      </c>
      <c r="F11" s="42">
        <v>0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2">
        <v>5</v>
      </c>
      <c r="M11" s="42">
        <v>5</v>
      </c>
      <c r="N11" s="42">
        <v>5</v>
      </c>
      <c r="O11" s="42">
        <v>5</v>
      </c>
      <c r="P11" s="42">
        <v>5</v>
      </c>
      <c r="Q11" s="42">
        <v>5</v>
      </c>
      <c r="R11" s="42">
        <v>5</v>
      </c>
      <c r="S11" s="42">
        <v>5</v>
      </c>
      <c r="T11" s="42">
        <v>5</v>
      </c>
      <c r="U11" s="42">
        <v>5</v>
      </c>
      <c r="V11" s="42">
        <v>5</v>
      </c>
      <c r="W11" s="42">
        <v>5</v>
      </c>
      <c r="X11" s="42">
        <v>5</v>
      </c>
      <c r="Y11" s="63">
        <f t="shared" si="0"/>
        <v>5</v>
      </c>
    </row>
    <row r="12" spans="1:25" ht="24">
      <c r="A12" s="42">
        <v>10</v>
      </c>
      <c r="B12" s="42">
        <v>1</v>
      </c>
      <c r="C12" s="42" t="s">
        <v>60</v>
      </c>
      <c r="D12" s="79" t="s">
        <v>66</v>
      </c>
      <c r="E12" s="44" t="s">
        <v>30</v>
      </c>
      <c r="F12" s="42">
        <v>0</v>
      </c>
      <c r="G12" s="42">
        <v>1</v>
      </c>
      <c r="H12" s="42">
        <v>0</v>
      </c>
      <c r="I12" s="42">
        <v>1</v>
      </c>
      <c r="J12" s="42">
        <v>0</v>
      </c>
      <c r="K12" s="42">
        <v>0</v>
      </c>
      <c r="L12" s="42">
        <v>5</v>
      </c>
      <c r="M12" s="42">
        <v>5</v>
      </c>
      <c r="N12" s="42">
        <v>5</v>
      </c>
      <c r="O12" s="42">
        <v>5</v>
      </c>
      <c r="P12" s="42">
        <v>5</v>
      </c>
      <c r="Q12" s="42">
        <v>5</v>
      </c>
      <c r="R12" s="42">
        <v>5</v>
      </c>
      <c r="S12" s="42">
        <v>5</v>
      </c>
      <c r="T12" s="42">
        <v>5</v>
      </c>
      <c r="U12" s="42">
        <v>5</v>
      </c>
      <c r="V12" s="42">
        <v>5</v>
      </c>
      <c r="W12" s="42">
        <v>5</v>
      </c>
      <c r="X12" s="42">
        <v>5</v>
      </c>
      <c r="Y12" s="63">
        <f t="shared" si="0"/>
        <v>5</v>
      </c>
    </row>
    <row r="13" spans="1:25" ht="24">
      <c r="A13" s="42">
        <v>11</v>
      </c>
      <c r="B13" s="42">
        <v>1</v>
      </c>
      <c r="C13" s="42" t="s">
        <v>61</v>
      </c>
      <c r="D13" s="46" t="s">
        <v>74</v>
      </c>
      <c r="E13" s="44" t="s">
        <v>30</v>
      </c>
      <c r="F13" s="42">
        <v>0</v>
      </c>
      <c r="G13" s="42">
        <v>1</v>
      </c>
      <c r="H13" s="42">
        <v>0</v>
      </c>
      <c r="I13" s="42">
        <v>1</v>
      </c>
      <c r="J13" s="42">
        <v>0</v>
      </c>
      <c r="K13" s="42">
        <v>0</v>
      </c>
      <c r="L13" s="42">
        <v>5</v>
      </c>
      <c r="M13" s="42">
        <v>5</v>
      </c>
      <c r="N13" s="42">
        <v>5</v>
      </c>
      <c r="O13" s="42">
        <v>5</v>
      </c>
      <c r="P13" s="42">
        <v>5</v>
      </c>
      <c r="Q13" s="42">
        <v>5</v>
      </c>
      <c r="R13" s="42">
        <v>4</v>
      </c>
      <c r="S13" s="42">
        <v>5</v>
      </c>
      <c r="T13" s="42">
        <v>5</v>
      </c>
      <c r="U13" s="42">
        <v>5</v>
      </c>
      <c r="V13" s="42">
        <v>5</v>
      </c>
      <c r="W13" s="42">
        <v>5</v>
      </c>
      <c r="X13" s="42">
        <v>5</v>
      </c>
      <c r="Y13" s="63">
        <f t="shared" si="0"/>
        <v>4.923076923076923</v>
      </c>
    </row>
    <row r="14" spans="1:25" ht="24">
      <c r="A14" s="42">
        <v>12</v>
      </c>
      <c r="B14" s="42">
        <v>1</v>
      </c>
      <c r="C14" s="42" t="s">
        <v>63</v>
      </c>
      <c r="D14" s="46" t="s">
        <v>75</v>
      </c>
      <c r="E14" s="44" t="s">
        <v>30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5</v>
      </c>
      <c r="M14" s="42">
        <v>5</v>
      </c>
      <c r="N14" s="42">
        <v>5</v>
      </c>
      <c r="O14" s="42">
        <v>5</v>
      </c>
      <c r="P14" s="42">
        <v>5</v>
      </c>
      <c r="Q14" s="42">
        <v>5</v>
      </c>
      <c r="R14" s="42">
        <v>4</v>
      </c>
      <c r="S14" s="42">
        <v>4</v>
      </c>
      <c r="T14" s="42">
        <v>5</v>
      </c>
      <c r="U14" s="42">
        <v>5</v>
      </c>
      <c r="V14" s="42">
        <v>5</v>
      </c>
      <c r="W14" s="42">
        <v>5</v>
      </c>
      <c r="X14" s="42">
        <v>5</v>
      </c>
      <c r="Y14" s="63">
        <f t="shared" si="0"/>
        <v>4.846153846153846</v>
      </c>
    </row>
    <row r="15" spans="1:25" ht="24">
      <c r="A15" s="42">
        <v>13</v>
      </c>
      <c r="B15" s="42">
        <v>1</v>
      </c>
      <c r="C15" s="42" t="s">
        <v>77</v>
      </c>
      <c r="D15" s="46" t="s">
        <v>66</v>
      </c>
      <c r="E15" s="44" t="s">
        <v>30</v>
      </c>
      <c r="F15" s="42">
        <v>0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5</v>
      </c>
      <c r="M15" s="42">
        <v>5</v>
      </c>
      <c r="N15" s="42">
        <v>5</v>
      </c>
      <c r="O15" s="42">
        <v>5</v>
      </c>
      <c r="P15" s="42">
        <v>4</v>
      </c>
      <c r="Q15" s="42">
        <v>5</v>
      </c>
      <c r="R15" s="42">
        <v>5</v>
      </c>
      <c r="S15" s="42">
        <v>5</v>
      </c>
      <c r="T15" s="42">
        <v>5</v>
      </c>
      <c r="U15" s="42">
        <v>5</v>
      </c>
      <c r="V15" s="42">
        <v>4</v>
      </c>
      <c r="W15" s="42">
        <v>5</v>
      </c>
      <c r="X15" s="42">
        <v>4</v>
      </c>
      <c r="Y15" s="63">
        <f t="shared" si="0"/>
        <v>4.769230769230769</v>
      </c>
    </row>
    <row r="16" spans="1:25" ht="24">
      <c r="A16" s="42">
        <v>14</v>
      </c>
      <c r="B16" s="42">
        <v>1</v>
      </c>
      <c r="C16" s="42" t="s">
        <v>60</v>
      </c>
      <c r="D16" s="46" t="s">
        <v>66</v>
      </c>
      <c r="E16" s="44" t="s">
        <v>30</v>
      </c>
      <c r="F16" s="42">
        <v>0</v>
      </c>
      <c r="G16" s="42">
        <v>1</v>
      </c>
      <c r="H16" s="42">
        <v>0</v>
      </c>
      <c r="I16" s="42">
        <v>1</v>
      </c>
      <c r="J16" s="42">
        <v>0</v>
      </c>
      <c r="K16" s="42">
        <v>0</v>
      </c>
      <c r="L16" s="42">
        <v>5</v>
      </c>
      <c r="M16" s="42">
        <v>3</v>
      </c>
      <c r="N16" s="42">
        <v>5</v>
      </c>
      <c r="O16" s="42">
        <v>5</v>
      </c>
      <c r="P16" s="42">
        <v>5</v>
      </c>
      <c r="Q16" s="42">
        <v>5</v>
      </c>
      <c r="R16" s="42">
        <v>5</v>
      </c>
      <c r="S16" s="42">
        <v>5</v>
      </c>
      <c r="T16" s="42">
        <v>5</v>
      </c>
      <c r="U16" s="42">
        <v>5</v>
      </c>
      <c r="V16" s="42">
        <v>5</v>
      </c>
      <c r="W16" s="42">
        <v>5</v>
      </c>
      <c r="X16" s="42">
        <v>5</v>
      </c>
      <c r="Y16" s="63">
        <f t="shared" si="0"/>
        <v>4.846153846153846</v>
      </c>
    </row>
    <row r="17" spans="1:25" ht="24">
      <c r="A17" s="42">
        <v>15</v>
      </c>
      <c r="B17" s="42">
        <v>1</v>
      </c>
      <c r="C17" s="43" t="s">
        <v>62</v>
      </c>
      <c r="D17" s="46" t="s">
        <v>72</v>
      </c>
      <c r="E17" s="44" t="s">
        <v>29</v>
      </c>
      <c r="F17" s="42">
        <v>0</v>
      </c>
      <c r="G17" s="42">
        <v>0</v>
      </c>
      <c r="H17" s="42">
        <v>0</v>
      </c>
      <c r="I17" s="42">
        <v>1</v>
      </c>
      <c r="J17" s="42">
        <v>0</v>
      </c>
      <c r="K17" s="42">
        <v>0</v>
      </c>
      <c r="L17" s="42">
        <v>5</v>
      </c>
      <c r="M17" s="42">
        <v>5</v>
      </c>
      <c r="N17" s="42">
        <v>5</v>
      </c>
      <c r="O17" s="42">
        <v>5</v>
      </c>
      <c r="P17" s="42">
        <v>5</v>
      </c>
      <c r="Q17" s="42">
        <v>5</v>
      </c>
      <c r="R17" s="42">
        <v>5</v>
      </c>
      <c r="S17" s="42">
        <v>5</v>
      </c>
      <c r="T17" s="42">
        <v>5</v>
      </c>
      <c r="U17" s="42">
        <v>5</v>
      </c>
      <c r="V17" s="42">
        <v>5</v>
      </c>
      <c r="W17" s="42">
        <v>4</v>
      </c>
      <c r="X17" s="42">
        <v>4</v>
      </c>
      <c r="Y17" s="63">
        <f t="shared" si="0"/>
        <v>4.846153846153846</v>
      </c>
    </row>
    <row r="18" spans="1:25" ht="24">
      <c r="A18" s="42">
        <v>16</v>
      </c>
      <c r="B18" s="42">
        <v>1</v>
      </c>
      <c r="C18" s="43" t="s">
        <v>62</v>
      </c>
      <c r="D18" s="46" t="s">
        <v>75</v>
      </c>
      <c r="E18" s="44" t="s">
        <v>29</v>
      </c>
      <c r="F18" s="42">
        <v>0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2">
        <v>5</v>
      </c>
      <c r="M18" s="42">
        <v>5</v>
      </c>
      <c r="N18" s="42">
        <v>5</v>
      </c>
      <c r="O18" s="42">
        <v>5</v>
      </c>
      <c r="P18" s="42">
        <v>5</v>
      </c>
      <c r="Q18" s="42">
        <v>5</v>
      </c>
      <c r="R18" s="42">
        <v>5</v>
      </c>
      <c r="S18" s="42">
        <v>5</v>
      </c>
      <c r="T18" s="42">
        <v>5</v>
      </c>
      <c r="U18" s="42">
        <v>5</v>
      </c>
      <c r="V18" s="42">
        <v>5</v>
      </c>
      <c r="W18" s="42">
        <v>5</v>
      </c>
      <c r="X18" s="42">
        <v>5</v>
      </c>
      <c r="Y18" s="63">
        <f t="shared" si="0"/>
        <v>5</v>
      </c>
    </row>
    <row r="19" spans="1:25" ht="24">
      <c r="A19" s="42">
        <v>17</v>
      </c>
      <c r="B19" s="42">
        <v>1</v>
      </c>
      <c r="C19" s="43" t="s">
        <v>60</v>
      </c>
      <c r="D19" s="46" t="s">
        <v>78</v>
      </c>
      <c r="E19" s="44" t="s">
        <v>30</v>
      </c>
      <c r="F19" s="42">
        <v>0</v>
      </c>
      <c r="G19" s="42">
        <v>0</v>
      </c>
      <c r="H19" s="42">
        <v>0</v>
      </c>
      <c r="I19" s="42">
        <v>1</v>
      </c>
      <c r="J19" s="42">
        <v>0</v>
      </c>
      <c r="K19" s="42">
        <v>0</v>
      </c>
      <c r="L19" s="42">
        <v>5</v>
      </c>
      <c r="M19" s="42">
        <v>3</v>
      </c>
      <c r="N19" s="42">
        <v>5</v>
      </c>
      <c r="O19" s="42">
        <v>4</v>
      </c>
      <c r="P19" s="42">
        <v>4</v>
      </c>
      <c r="Q19" s="42">
        <v>5</v>
      </c>
      <c r="R19" s="42">
        <v>5</v>
      </c>
      <c r="S19" s="42">
        <v>5</v>
      </c>
      <c r="T19" s="42">
        <v>5</v>
      </c>
      <c r="U19" s="42">
        <v>5</v>
      </c>
      <c r="V19" s="42">
        <v>3</v>
      </c>
      <c r="W19" s="42">
        <v>4</v>
      </c>
      <c r="X19" s="42">
        <v>4</v>
      </c>
      <c r="Y19" s="63">
        <f t="shared" si="0"/>
        <v>4.384615384615385</v>
      </c>
    </row>
    <row r="20" spans="1:25" ht="24">
      <c r="A20" s="42">
        <v>18</v>
      </c>
      <c r="B20" s="42">
        <v>1</v>
      </c>
      <c r="C20" s="42" t="s">
        <v>60</v>
      </c>
      <c r="D20" s="46" t="s">
        <v>65</v>
      </c>
      <c r="E20" s="44" t="s">
        <v>30</v>
      </c>
      <c r="F20" s="42">
        <v>0</v>
      </c>
      <c r="G20" s="42">
        <v>0</v>
      </c>
      <c r="H20" s="42">
        <v>0</v>
      </c>
      <c r="I20" s="42">
        <v>1</v>
      </c>
      <c r="J20" s="42">
        <v>0</v>
      </c>
      <c r="K20" s="42">
        <v>0</v>
      </c>
      <c r="L20" s="42">
        <v>5</v>
      </c>
      <c r="M20" s="42">
        <v>4</v>
      </c>
      <c r="N20" s="42">
        <v>5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2">
        <v>5</v>
      </c>
      <c r="U20" s="42">
        <v>5</v>
      </c>
      <c r="V20" s="42">
        <v>5</v>
      </c>
      <c r="W20" s="42">
        <v>5</v>
      </c>
      <c r="X20" s="42">
        <v>5</v>
      </c>
      <c r="Y20" s="63">
        <f t="shared" si="0"/>
        <v>4.923076923076923</v>
      </c>
    </row>
    <row r="21" spans="1:25" ht="24">
      <c r="A21" s="42">
        <v>19</v>
      </c>
      <c r="B21" s="42">
        <v>1</v>
      </c>
      <c r="C21" s="42" t="s">
        <v>60</v>
      </c>
      <c r="D21" s="46" t="s">
        <v>78</v>
      </c>
      <c r="E21" s="44" t="s">
        <v>30</v>
      </c>
      <c r="F21" s="42">
        <v>0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5</v>
      </c>
      <c r="M21" s="42">
        <v>5</v>
      </c>
      <c r="N21" s="42">
        <v>5</v>
      </c>
      <c r="O21" s="42">
        <v>5</v>
      </c>
      <c r="P21" s="42">
        <v>4</v>
      </c>
      <c r="Q21" s="42">
        <v>4</v>
      </c>
      <c r="R21" s="42">
        <v>4</v>
      </c>
      <c r="S21" s="42">
        <v>5</v>
      </c>
      <c r="T21" s="42">
        <v>5</v>
      </c>
      <c r="U21" s="42">
        <v>5</v>
      </c>
      <c r="V21" s="42">
        <v>4</v>
      </c>
      <c r="W21" s="42">
        <v>4</v>
      </c>
      <c r="X21" s="42">
        <v>4</v>
      </c>
      <c r="Y21" s="63">
        <f t="shared" si="0"/>
        <v>4.538461538461538</v>
      </c>
    </row>
    <row r="22" spans="1:25" s="64" customFormat="1" ht="24">
      <c r="A22" s="43">
        <v>20</v>
      </c>
      <c r="B22" s="43">
        <v>1</v>
      </c>
      <c r="C22" s="43" t="s">
        <v>31</v>
      </c>
      <c r="D22" s="79" t="s">
        <v>66</v>
      </c>
      <c r="E22" s="44" t="s">
        <v>30</v>
      </c>
      <c r="F22" s="43">
        <v>0</v>
      </c>
      <c r="G22" s="43">
        <v>1</v>
      </c>
      <c r="H22" s="43">
        <v>0</v>
      </c>
      <c r="I22" s="43">
        <v>0</v>
      </c>
      <c r="J22" s="43">
        <v>0</v>
      </c>
      <c r="K22" s="43">
        <v>0</v>
      </c>
      <c r="L22" s="42">
        <v>5</v>
      </c>
      <c r="M22" s="42">
        <v>5</v>
      </c>
      <c r="N22" s="42">
        <v>5</v>
      </c>
      <c r="O22" s="42">
        <v>5</v>
      </c>
      <c r="P22" s="42">
        <v>5</v>
      </c>
      <c r="Q22" s="42">
        <v>5</v>
      </c>
      <c r="R22" s="42">
        <v>5</v>
      </c>
      <c r="S22" s="42">
        <v>5</v>
      </c>
      <c r="T22" s="42">
        <v>5</v>
      </c>
      <c r="U22" s="42">
        <v>5</v>
      </c>
      <c r="V22" s="42">
        <v>5</v>
      </c>
      <c r="W22" s="42">
        <v>5</v>
      </c>
      <c r="X22" s="42">
        <v>5</v>
      </c>
      <c r="Y22" s="63">
        <f t="shared" si="0"/>
        <v>5</v>
      </c>
    </row>
    <row r="23" spans="1:25" s="64" customFormat="1" ht="24">
      <c r="A23" s="43">
        <v>21</v>
      </c>
      <c r="B23" s="43">
        <v>2</v>
      </c>
      <c r="C23" s="43" t="s">
        <v>31</v>
      </c>
      <c r="D23" s="46" t="s">
        <v>72</v>
      </c>
      <c r="E23" s="44" t="s">
        <v>30</v>
      </c>
      <c r="F23" s="43">
        <v>0</v>
      </c>
      <c r="G23" s="43">
        <v>0</v>
      </c>
      <c r="H23" s="43">
        <v>0</v>
      </c>
      <c r="I23" s="43">
        <v>1</v>
      </c>
      <c r="J23" s="43">
        <v>0</v>
      </c>
      <c r="K23" s="43">
        <v>0</v>
      </c>
      <c r="L23" s="42">
        <v>5</v>
      </c>
      <c r="M23" s="42">
        <v>5</v>
      </c>
      <c r="N23" s="42">
        <v>4</v>
      </c>
      <c r="O23" s="42">
        <v>5</v>
      </c>
      <c r="P23" s="42">
        <v>5</v>
      </c>
      <c r="Q23" s="42">
        <v>5</v>
      </c>
      <c r="R23" s="42">
        <v>5</v>
      </c>
      <c r="S23" s="42">
        <v>5</v>
      </c>
      <c r="T23" s="42">
        <v>5</v>
      </c>
      <c r="U23" s="42">
        <v>5</v>
      </c>
      <c r="V23" s="42">
        <v>4</v>
      </c>
      <c r="W23" s="42">
        <v>4</v>
      </c>
      <c r="X23" s="42">
        <v>5</v>
      </c>
      <c r="Y23" s="63">
        <f t="shared" si="0"/>
        <v>4.769230769230769</v>
      </c>
    </row>
    <row r="24" spans="1:25" s="64" customFormat="1" ht="24">
      <c r="A24" s="43">
        <v>22</v>
      </c>
      <c r="B24" s="43">
        <v>1</v>
      </c>
      <c r="C24" s="43" t="s">
        <v>31</v>
      </c>
      <c r="D24" s="46" t="s">
        <v>69</v>
      </c>
      <c r="E24" s="44" t="s">
        <v>29</v>
      </c>
      <c r="F24" s="43">
        <v>0</v>
      </c>
      <c r="G24" s="43">
        <v>0</v>
      </c>
      <c r="H24" s="43">
        <v>0</v>
      </c>
      <c r="I24" s="43">
        <v>1</v>
      </c>
      <c r="J24" s="43">
        <v>0</v>
      </c>
      <c r="K24" s="43">
        <v>0</v>
      </c>
      <c r="L24" s="42">
        <v>5</v>
      </c>
      <c r="M24" s="42">
        <v>5</v>
      </c>
      <c r="N24" s="42">
        <v>5</v>
      </c>
      <c r="O24" s="42">
        <v>4</v>
      </c>
      <c r="P24" s="42">
        <v>4</v>
      </c>
      <c r="Q24" s="42">
        <v>5</v>
      </c>
      <c r="R24" s="42">
        <v>5</v>
      </c>
      <c r="S24" s="42">
        <v>5</v>
      </c>
      <c r="T24" s="42">
        <v>5</v>
      </c>
      <c r="U24" s="42">
        <v>4</v>
      </c>
      <c r="V24" s="42">
        <v>4</v>
      </c>
      <c r="W24" s="42">
        <v>4</v>
      </c>
      <c r="X24" s="42">
        <v>4</v>
      </c>
      <c r="Y24" s="63">
        <f t="shared" si="0"/>
        <v>4.538461538461538</v>
      </c>
    </row>
    <row r="25" spans="1:25" ht="24">
      <c r="A25" s="42">
        <v>23</v>
      </c>
      <c r="B25" s="42">
        <v>1</v>
      </c>
      <c r="C25" s="43" t="s">
        <v>59</v>
      </c>
      <c r="D25" s="46" t="s">
        <v>69</v>
      </c>
      <c r="E25" s="44" t="s">
        <v>29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5</v>
      </c>
      <c r="M25" s="42">
        <v>5</v>
      </c>
      <c r="N25" s="42">
        <v>5</v>
      </c>
      <c r="O25" s="42">
        <v>5</v>
      </c>
      <c r="P25" s="42">
        <v>5</v>
      </c>
      <c r="Q25" s="42">
        <v>5</v>
      </c>
      <c r="R25" s="42">
        <v>5</v>
      </c>
      <c r="S25" s="42">
        <v>5</v>
      </c>
      <c r="T25" s="42">
        <v>5</v>
      </c>
      <c r="U25" s="42">
        <v>5</v>
      </c>
      <c r="V25" s="42">
        <v>5</v>
      </c>
      <c r="W25" s="42">
        <v>5</v>
      </c>
      <c r="X25" s="42">
        <v>5</v>
      </c>
      <c r="Y25" s="63">
        <f t="shared" si="0"/>
        <v>5</v>
      </c>
    </row>
    <row r="26" spans="1:25" ht="24">
      <c r="A26" s="42">
        <v>24</v>
      </c>
      <c r="B26" s="42">
        <v>1</v>
      </c>
      <c r="C26" s="42" t="s">
        <v>59</v>
      </c>
      <c r="D26" s="46" t="s">
        <v>65</v>
      </c>
      <c r="E26" s="44" t="s">
        <v>29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3</v>
      </c>
      <c r="N26" s="42">
        <v>3</v>
      </c>
      <c r="O26" s="42">
        <v>5</v>
      </c>
      <c r="P26" s="42">
        <v>5</v>
      </c>
      <c r="Q26" s="42">
        <v>5</v>
      </c>
      <c r="R26" s="42">
        <v>4</v>
      </c>
      <c r="S26" s="42">
        <v>5</v>
      </c>
      <c r="T26" s="42">
        <v>5</v>
      </c>
      <c r="U26" s="42">
        <v>4</v>
      </c>
      <c r="V26" s="42">
        <v>4</v>
      </c>
      <c r="W26" s="42">
        <v>4</v>
      </c>
      <c r="X26" s="42">
        <v>4</v>
      </c>
      <c r="Y26" s="63">
        <f t="shared" si="0"/>
        <v>4</v>
      </c>
    </row>
    <row r="27" spans="1:25" s="64" customFormat="1" ht="24">
      <c r="A27" s="43">
        <v>25</v>
      </c>
      <c r="B27" s="43">
        <v>1</v>
      </c>
      <c r="C27" s="43" t="s">
        <v>59</v>
      </c>
      <c r="D27" s="46" t="s">
        <v>65</v>
      </c>
      <c r="E27" s="44" t="s">
        <v>30</v>
      </c>
      <c r="F27" s="43">
        <v>0</v>
      </c>
      <c r="G27" s="43">
        <v>0</v>
      </c>
      <c r="H27" s="43">
        <v>0</v>
      </c>
      <c r="I27" s="43">
        <v>1</v>
      </c>
      <c r="J27" s="43">
        <v>0</v>
      </c>
      <c r="K27" s="43">
        <v>0</v>
      </c>
      <c r="L27" s="42">
        <v>4</v>
      </c>
      <c r="M27" s="42">
        <v>3</v>
      </c>
      <c r="N27" s="42">
        <v>2</v>
      </c>
      <c r="O27" s="42">
        <v>4</v>
      </c>
      <c r="P27" s="42">
        <v>4</v>
      </c>
      <c r="Q27" s="42">
        <v>4</v>
      </c>
      <c r="R27" s="42">
        <v>4</v>
      </c>
      <c r="S27" s="42">
        <v>4</v>
      </c>
      <c r="T27" s="42">
        <v>4</v>
      </c>
      <c r="U27" s="42">
        <v>4</v>
      </c>
      <c r="V27" s="42">
        <v>4</v>
      </c>
      <c r="W27" s="42">
        <v>4</v>
      </c>
      <c r="X27" s="42">
        <v>4</v>
      </c>
      <c r="Y27" s="63">
        <f t="shared" si="0"/>
        <v>3.769230769230769</v>
      </c>
    </row>
    <row r="28" spans="1:25" s="64" customFormat="1" ht="24">
      <c r="A28" s="43">
        <v>26</v>
      </c>
      <c r="B28" s="43">
        <v>1</v>
      </c>
      <c r="C28" s="43" t="s">
        <v>59</v>
      </c>
      <c r="D28" s="46" t="s">
        <v>65</v>
      </c>
      <c r="E28" s="44" t="s">
        <v>29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1</v>
      </c>
      <c r="L28" s="43">
        <v>5</v>
      </c>
      <c r="M28" s="43">
        <v>5</v>
      </c>
      <c r="N28" s="43">
        <v>3</v>
      </c>
      <c r="O28" s="43">
        <v>5</v>
      </c>
      <c r="P28" s="43">
        <v>5</v>
      </c>
      <c r="Q28" s="43">
        <v>5</v>
      </c>
      <c r="R28" s="43">
        <v>4</v>
      </c>
      <c r="S28" s="43">
        <v>4</v>
      </c>
      <c r="T28" s="43">
        <v>4</v>
      </c>
      <c r="U28" s="43">
        <v>4</v>
      </c>
      <c r="V28" s="43">
        <v>4</v>
      </c>
      <c r="W28" s="43">
        <v>5</v>
      </c>
      <c r="X28" s="43">
        <v>5</v>
      </c>
      <c r="Y28" s="63">
        <f t="shared" si="0"/>
        <v>4.461538461538462</v>
      </c>
    </row>
    <row r="29" spans="2:25" ht="24">
      <c r="B29" s="46"/>
      <c r="D29" s="45"/>
      <c r="E29" s="45"/>
      <c r="F29" s="88">
        <f aca="true" t="shared" si="1" ref="F29:K29">COUNTIF(F2:F28,1)</f>
        <v>2</v>
      </c>
      <c r="G29" s="88">
        <f t="shared" si="1"/>
        <v>11</v>
      </c>
      <c r="H29" s="88">
        <f t="shared" si="1"/>
        <v>2</v>
      </c>
      <c r="I29" s="88">
        <f t="shared" si="1"/>
        <v>14</v>
      </c>
      <c r="J29" s="88">
        <f t="shared" si="1"/>
        <v>1</v>
      </c>
      <c r="K29" s="88">
        <f t="shared" si="1"/>
        <v>1</v>
      </c>
      <c r="L29" s="65">
        <f>AVERAGE(L3:L28)</f>
        <v>4.8076923076923075</v>
      </c>
      <c r="M29" s="65">
        <f aca="true" t="shared" si="2" ref="M29:X29">AVERAGE(M3:M28)</f>
        <v>4.653846153846154</v>
      </c>
      <c r="N29" s="65">
        <f t="shared" si="2"/>
        <v>4.653846153846154</v>
      </c>
      <c r="O29" s="65">
        <f t="shared" si="2"/>
        <v>4.884615384615385</v>
      </c>
      <c r="P29" s="65">
        <f t="shared" si="2"/>
        <v>4.8076923076923075</v>
      </c>
      <c r="Q29" s="65">
        <f t="shared" si="2"/>
        <v>4.884615384615385</v>
      </c>
      <c r="R29" s="65">
        <f t="shared" si="2"/>
        <v>4.769230769230769</v>
      </c>
      <c r="S29" s="65">
        <f t="shared" si="2"/>
        <v>4.884615384615385</v>
      </c>
      <c r="T29" s="65">
        <f t="shared" si="2"/>
        <v>4.884615384615385</v>
      </c>
      <c r="U29" s="65">
        <f t="shared" si="2"/>
        <v>4.8076923076923075</v>
      </c>
      <c r="V29" s="65">
        <f t="shared" si="2"/>
        <v>4.576923076923077</v>
      </c>
      <c r="W29" s="65">
        <f t="shared" si="2"/>
        <v>4.653846153846154</v>
      </c>
      <c r="X29" s="65">
        <f t="shared" si="2"/>
        <v>4.730769230769231</v>
      </c>
      <c r="Y29" s="66">
        <f>AVERAGE(L29:X29)</f>
        <v>4.769230769230769</v>
      </c>
    </row>
    <row r="30" spans="2:25" ht="24">
      <c r="B30" s="46"/>
      <c r="D30" s="45"/>
      <c r="E30" s="45"/>
      <c r="F30" s="89">
        <f aca="true" t="shared" si="3" ref="F30:K30">STDEV(F2:F28)</f>
        <v>0.271746488194703</v>
      </c>
      <c r="G30" s="89">
        <f t="shared" si="3"/>
        <v>0.5038314736557788</v>
      </c>
      <c r="H30" s="89">
        <f t="shared" si="3"/>
        <v>0.271746488194703</v>
      </c>
      <c r="I30" s="89">
        <f t="shared" si="3"/>
        <v>0.508391127441794</v>
      </c>
      <c r="J30" s="89">
        <f t="shared" si="3"/>
        <v>0.19611613513818404</v>
      </c>
      <c r="K30" s="89">
        <f t="shared" si="3"/>
        <v>0.19611613513818404</v>
      </c>
      <c r="L30" s="67">
        <f aca="true" t="shared" si="4" ref="L30:X30">STDEV(L3:L28)</f>
        <v>0.8009609613073922</v>
      </c>
      <c r="M30" s="67">
        <f t="shared" si="4"/>
        <v>0.7452413135250986</v>
      </c>
      <c r="N30" s="67">
        <f t="shared" si="4"/>
        <v>0.7971101651494694</v>
      </c>
      <c r="O30" s="67">
        <f t="shared" si="4"/>
        <v>0.3258125936084211</v>
      </c>
      <c r="P30" s="67">
        <f t="shared" si="4"/>
        <v>0.40191847623425014</v>
      </c>
      <c r="Q30" s="67">
        <f t="shared" si="4"/>
        <v>0.3258125936084211</v>
      </c>
      <c r="R30" s="67">
        <f t="shared" si="4"/>
        <v>0.4296689244236598</v>
      </c>
      <c r="S30" s="67">
        <f t="shared" si="4"/>
        <v>0.3258125936084211</v>
      </c>
      <c r="T30" s="67">
        <f t="shared" si="4"/>
        <v>0.3258125936084211</v>
      </c>
      <c r="U30" s="67">
        <f t="shared" si="4"/>
        <v>0.40191847623425014</v>
      </c>
      <c r="V30" s="67">
        <f t="shared" si="4"/>
        <v>0.6433087546786165</v>
      </c>
      <c r="W30" s="67">
        <f t="shared" si="4"/>
        <v>0.5615911461059676</v>
      </c>
      <c r="X30" s="67">
        <f t="shared" si="4"/>
        <v>0.4523443208612048</v>
      </c>
      <c r="Y30" s="66">
        <f>STDEV(Y3:Y27)</f>
        <v>0.329873563729101</v>
      </c>
    </row>
    <row r="31" spans="2:30" ht="24">
      <c r="B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87">
        <f>STDEV(L3:N28)</f>
        <v>0.7747471201838058</v>
      </c>
      <c r="O31" s="45"/>
      <c r="P31" s="87">
        <f>STDEV(O3:P28)</f>
        <v>0.3643213074786545</v>
      </c>
      <c r="Q31" s="45"/>
      <c r="R31" s="45"/>
      <c r="S31" s="45"/>
      <c r="T31" s="87">
        <f>STDEV(Q3:T28)</f>
        <v>0.3530249098933783</v>
      </c>
      <c r="U31" s="87">
        <f>STDEV(U4:U28)</f>
        <v>0.37416573867739417</v>
      </c>
      <c r="V31" s="87">
        <f>STDEV(V3:V28)</f>
        <v>0.6433087546786165</v>
      </c>
      <c r="W31" s="45"/>
      <c r="X31" s="87">
        <f>STDEV(W3:X28)</f>
        <v>0.5063696835418336</v>
      </c>
      <c r="Y31" s="45"/>
      <c r="Z31" s="45"/>
      <c r="AA31" s="45"/>
      <c r="AB31" s="45"/>
      <c r="AC31" s="45"/>
      <c r="AD31" s="45"/>
    </row>
    <row r="32" spans="2:25" ht="24">
      <c r="B32" s="71" t="s">
        <v>24</v>
      </c>
      <c r="C32" s="71"/>
      <c r="D32" s="72" t="s">
        <v>25</v>
      </c>
      <c r="E32" s="72"/>
      <c r="F32" s="45"/>
      <c r="G32" s="45"/>
      <c r="H32" s="45"/>
      <c r="I32" s="45"/>
      <c r="J32" s="45"/>
      <c r="K32" s="45"/>
      <c r="L32" s="45"/>
      <c r="M32" s="45"/>
      <c r="N32" s="108">
        <f>AVERAGE(L3:N28)</f>
        <v>4.705128205128205</v>
      </c>
      <c r="O32" s="45"/>
      <c r="P32" s="108">
        <f>AVERAGE(O3:P28)</f>
        <v>4.846153846153846</v>
      </c>
      <c r="Q32" s="45"/>
      <c r="R32" s="45"/>
      <c r="S32" s="45"/>
      <c r="T32" s="108">
        <f>AVERAGE(Q3:T28)</f>
        <v>4.855769230769231</v>
      </c>
      <c r="U32" s="108">
        <f>AVERAGE(U3:U28)</f>
        <v>4.8076923076923075</v>
      </c>
      <c r="V32" s="108">
        <f>AVERAGE(V3:V28)</f>
        <v>4.576923076923077</v>
      </c>
      <c r="W32" s="45"/>
      <c r="X32" s="108">
        <f>AVERAGE(W3:X28)</f>
        <v>4.6923076923076925</v>
      </c>
      <c r="Y32" s="45"/>
    </row>
    <row r="33" spans="2:25" ht="24">
      <c r="B33" s="46" t="s">
        <v>22</v>
      </c>
      <c r="C33" s="45">
        <f>COUNTIF(B3:B28,1)</f>
        <v>22</v>
      </c>
      <c r="D33" s="43" t="s">
        <v>62</v>
      </c>
      <c r="E33" s="45">
        <v>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2:25" ht="24">
      <c r="B34" s="46" t="s">
        <v>23</v>
      </c>
      <c r="C34" s="45">
        <f>COUNTIF(B3:B28,2)</f>
        <v>4</v>
      </c>
      <c r="D34" s="43" t="s">
        <v>60</v>
      </c>
      <c r="E34" s="45">
        <v>9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2:24" ht="24">
      <c r="B35" s="101" t="s">
        <v>4</v>
      </c>
      <c r="C35" s="101">
        <f>SUM(C32:C34)</f>
        <v>26</v>
      </c>
      <c r="D35" s="42" t="s">
        <v>59</v>
      </c>
      <c r="E35" s="45">
        <v>8</v>
      </c>
      <c r="F35" s="45"/>
      <c r="G35" s="45"/>
      <c r="H35" s="45"/>
      <c r="I35" s="45"/>
      <c r="J35" s="45"/>
      <c r="K35" s="45"/>
      <c r="X35" s="109"/>
    </row>
    <row r="36" spans="2:11" ht="24">
      <c r="B36" s="45"/>
      <c r="C36" s="45"/>
      <c r="D36" s="42" t="s">
        <v>27</v>
      </c>
      <c r="E36" s="45">
        <v>1</v>
      </c>
      <c r="F36" s="45"/>
      <c r="G36" s="45"/>
      <c r="H36" s="45"/>
      <c r="I36" s="45"/>
      <c r="J36" s="45"/>
      <c r="K36" s="45"/>
    </row>
    <row r="37" spans="4:11" ht="24">
      <c r="D37" s="42" t="s">
        <v>61</v>
      </c>
      <c r="E37" s="45">
        <v>1</v>
      </c>
      <c r="F37" s="45"/>
      <c r="G37" s="45"/>
      <c r="H37" s="45"/>
      <c r="I37" s="45"/>
      <c r="J37" s="45"/>
      <c r="K37" s="45"/>
    </row>
    <row r="38" spans="4:11" ht="24">
      <c r="D38" s="42" t="s">
        <v>63</v>
      </c>
      <c r="E38" s="45">
        <v>1</v>
      </c>
      <c r="F38" s="45"/>
      <c r="G38" s="45"/>
      <c r="H38" s="45"/>
      <c r="I38" s="45"/>
      <c r="J38" s="45"/>
      <c r="K38" s="45"/>
    </row>
    <row r="39" spans="4:11" ht="24">
      <c r="D39" s="42" t="s">
        <v>77</v>
      </c>
      <c r="E39" s="45">
        <v>1</v>
      </c>
      <c r="F39" s="45"/>
      <c r="G39" s="45"/>
      <c r="H39" s="45"/>
      <c r="I39" s="45"/>
      <c r="J39" s="45"/>
      <c r="K39" s="45"/>
    </row>
    <row r="40" spans="4:11" ht="24">
      <c r="D40" s="42" t="s">
        <v>31</v>
      </c>
      <c r="E40" s="45">
        <v>3</v>
      </c>
      <c r="F40" s="45"/>
      <c r="G40" s="45"/>
      <c r="H40" s="45"/>
      <c r="I40" s="45"/>
      <c r="J40" s="45"/>
      <c r="K40" s="45"/>
    </row>
    <row r="41" spans="4:5" ht="24">
      <c r="D41" s="100" t="s">
        <v>4</v>
      </c>
      <c r="E41" s="100">
        <f>SUBTOTAL(9,E33:E40)</f>
        <v>26</v>
      </c>
    </row>
    <row r="43" spans="2:11" ht="24">
      <c r="B43" s="73" t="s">
        <v>28</v>
      </c>
      <c r="C43" s="73"/>
      <c r="D43" s="76" t="s">
        <v>26</v>
      </c>
      <c r="E43" s="76"/>
      <c r="F43" s="76"/>
      <c r="G43" s="76"/>
      <c r="H43" s="76"/>
      <c r="I43" s="76"/>
      <c r="J43" s="76"/>
      <c r="K43" s="76"/>
    </row>
    <row r="44" spans="2:11" ht="24">
      <c r="B44" s="43" t="s">
        <v>30</v>
      </c>
      <c r="C44" s="68">
        <v>25</v>
      </c>
      <c r="D44" s="46" t="s">
        <v>65</v>
      </c>
      <c r="E44" s="68">
        <v>7</v>
      </c>
      <c r="F44" s="68"/>
      <c r="G44" s="68"/>
      <c r="H44" s="68"/>
      <c r="I44" s="68"/>
      <c r="J44" s="68"/>
      <c r="K44" s="68"/>
    </row>
    <row r="45" spans="2:11" ht="24.75" customHeight="1">
      <c r="B45" s="44" t="s">
        <v>29</v>
      </c>
      <c r="C45" s="68">
        <v>1</v>
      </c>
      <c r="D45" s="79" t="s">
        <v>66</v>
      </c>
      <c r="E45" s="68">
        <v>4</v>
      </c>
      <c r="F45" s="68"/>
      <c r="G45" s="68"/>
      <c r="H45" s="68"/>
      <c r="I45" s="68"/>
      <c r="J45" s="68"/>
      <c r="K45" s="68"/>
    </row>
    <row r="46" spans="2:11" ht="24">
      <c r="B46" s="102" t="s">
        <v>4</v>
      </c>
      <c r="C46" s="103">
        <f>SUBTOTAL(9,C44:C45)</f>
        <v>26</v>
      </c>
      <c r="D46" s="46" t="s">
        <v>74</v>
      </c>
      <c r="E46" s="68">
        <v>1</v>
      </c>
      <c r="F46" s="68"/>
      <c r="G46" s="68"/>
      <c r="H46" s="68"/>
      <c r="I46" s="68"/>
      <c r="J46" s="68"/>
      <c r="K46" s="68"/>
    </row>
    <row r="47" spans="2:11" ht="24">
      <c r="B47" s="44"/>
      <c r="C47" s="43"/>
      <c r="D47" s="46" t="s">
        <v>75</v>
      </c>
      <c r="E47" s="68">
        <v>2</v>
      </c>
      <c r="F47" s="68"/>
      <c r="G47" s="68"/>
      <c r="H47" s="68"/>
      <c r="I47" s="68"/>
      <c r="J47" s="68"/>
      <c r="K47" s="68"/>
    </row>
    <row r="48" spans="2:11" ht="24">
      <c r="B48" s="44"/>
      <c r="C48" s="43"/>
      <c r="D48" s="79" t="s">
        <v>69</v>
      </c>
      <c r="E48" s="68">
        <v>3</v>
      </c>
      <c r="F48" s="68"/>
      <c r="G48" s="68"/>
      <c r="H48" s="68"/>
      <c r="I48" s="68"/>
      <c r="J48" s="68"/>
      <c r="K48" s="68"/>
    </row>
    <row r="49" spans="4:11" ht="24">
      <c r="D49" s="79" t="s">
        <v>67</v>
      </c>
      <c r="E49" s="68">
        <v>1</v>
      </c>
      <c r="F49" s="68"/>
      <c r="G49" s="68"/>
      <c r="H49" s="68"/>
      <c r="I49" s="68"/>
      <c r="J49" s="68"/>
      <c r="K49" s="68"/>
    </row>
    <row r="50" spans="4:11" ht="24">
      <c r="D50" s="46" t="s">
        <v>72</v>
      </c>
      <c r="E50" s="68">
        <v>3</v>
      </c>
      <c r="F50" s="68"/>
      <c r="G50" s="68"/>
      <c r="H50" s="68"/>
      <c r="I50" s="68"/>
      <c r="J50" s="68"/>
      <c r="K50" s="68"/>
    </row>
    <row r="51" spans="4:11" ht="24">
      <c r="D51" s="86" t="s">
        <v>73</v>
      </c>
      <c r="E51" s="68">
        <v>1</v>
      </c>
      <c r="F51" s="68"/>
      <c r="G51" s="68"/>
      <c r="H51" s="68"/>
      <c r="I51" s="68"/>
      <c r="J51" s="68"/>
      <c r="K51" s="68"/>
    </row>
    <row r="52" spans="4:11" ht="24">
      <c r="D52" s="46" t="s">
        <v>78</v>
      </c>
      <c r="E52" s="68">
        <v>2</v>
      </c>
      <c r="F52" s="68"/>
      <c r="G52" s="68"/>
      <c r="H52" s="68"/>
      <c r="I52" s="68"/>
      <c r="J52" s="68"/>
      <c r="K52" s="68"/>
    </row>
    <row r="53" spans="4:11" ht="24">
      <c r="D53" s="46" t="s">
        <v>68</v>
      </c>
      <c r="E53" s="68">
        <v>2</v>
      </c>
      <c r="F53" s="68"/>
      <c r="G53" s="68"/>
      <c r="H53" s="68"/>
      <c r="I53" s="68"/>
      <c r="J53" s="68"/>
      <c r="K53" s="68"/>
    </row>
    <row r="54" spans="4:5" ht="24">
      <c r="D54" s="100" t="s">
        <v>4</v>
      </c>
      <c r="E54" s="100">
        <f>SUBTOTAL(9,E44:E53)</f>
        <v>26</v>
      </c>
    </row>
    <row r="56" spans="3:11" ht="24">
      <c r="C56" s="45"/>
      <c r="D56" s="74" t="s">
        <v>33</v>
      </c>
      <c r="E56" s="74"/>
      <c r="F56" s="74"/>
      <c r="G56" s="74"/>
      <c r="H56" s="74"/>
      <c r="I56" s="74"/>
      <c r="J56" s="74"/>
      <c r="K56" s="74"/>
    </row>
    <row r="57" spans="4:5" ht="24">
      <c r="D57" s="42" t="s">
        <v>34</v>
      </c>
      <c r="E57" s="42">
        <v>14</v>
      </c>
    </row>
    <row r="58" spans="4:5" ht="24">
      <c r="D58" s="42" t="s">
        <v>26</v>
      </c>
      <c r="E58" s="42">
        <v>11</v>
      </c>
    </row>
    <row r="59" spans="4:11" ht="24">
      <c r="D59" s="42" t="s">
        <v>35</v>
      </c>
      <c r="E59" s="44">
        <v>2</v>
      </c>
      <c r="F59" s="44"/>
      <c r="G59" s="44"/>
      <c r="H59" s="44"/>
      <c r="I59" s="44"/>
      <c r="J59" s="44"/>
      <c r="K59" s="44"/>
    </row>
    <row r="60" spans="4:5" ht="24">
      <c r="D60" s="42" t="s">
        <v>36</v>
      </c>
      <c r="E60" s="42">
        <v>2</v>
      </c>
    </row>
    <row r="61" spans="4:5" ht="24">
      <c r="D61" s="42" t="s">
        <v>80</v>
      </c>
      <c r="E61" s="42">
        <v>1</v>
      </c>
    </row>
    <row r="62" spans="4:5" ht="24">
      <c r="D62" s="44" t="s">
        <v>79</v>
      </c>
      <c r="E62" s="42">
        <v>1</v>
      </c>
    </row>
    <row r="63" ht="24">
      <c r="D63" s="43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40" zoomScaleNormal="140" zoomScalePageLayoutView="0" workbookViewId="0" topLeftCell="A1">
      <selection activeCell="A2" sqref="A2:K2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s="114" customFormat="1" ht="27.75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114" customFormat="1" ht="27.75">
      <c r="A2" s="116" t="s">
        <v>128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114" customFormat="1" ht="27.75">
      <c r="A3" s="116" t="s">
        <v>121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14" customFormat="1" ht="27.75">
      <c r="A4" s="116" t="s">
        <v>120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6" ht="24">
      <c r="B6" s="1" t="s">
        <v>129</v>
      </c>
    </row>
    <row r="7" ht="24">
      <c r="A7" s="1" t="s">
        <v>132</v>
      </c>
    </row>
    <row r="8" ht="24">
      <c r="A8" s="1" t="s">
        <v>130</v>
      </c>
    </row>
    <row r="9" ht="24">
      <c r="B9" s="1" t="s">
        <v>122</v>
      </c>
    </row>
    <row r="10" ht="24">
      <c r="A10" s="1" t="s">
        <v>124</v>
      </c>
    </row>
    <row r="11" ht="24">
      <c r="A11" s="1" t="s">
        <v>123</v>
      </c>
    </row>
    <row r="12" ht="24">
      <c r="B12" s="1" t="s">
        <v>125</v>
      </c>
    </row>
    <row r="13" ht="24">
      <c r="A13" s="1" t="s">
        <v>126</v>
      </c>
    </row>
    <row r="14" ht="24">
      <c r="B14" s="1" t="s">
        <v>113</v>
      </c>
    </row>
    <row r="15" spans="1:11" ht="24">
      <c r="A15" s="115" t="s">
        <v>114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ht="24">
      <c r="A16" s="1" t="s">
        <v>115</v>
      </c>
    </row>
    <row r="17" spans="1:7" s="9" customFormat="1" ht="24">
      <c r="A17" s="9" t="s">
        <v>127</v>
      </c>
      <c r="B17" s="5" t="s">
        <v>56</v>
      </c>
      <c r="C17" s="22"/>
      <c r="D17" s="22"/>
      <c r="E17" s="23"/>
      <c r="F17" s="23"/>
      <c r="G17" s="22"/>
    </row>
    <row r="18" ht="24">
      <c r="A18" s="5" t="s">
        <v>103</v>
      </c>
    </row>
    <row r="19" ht="24">
      <c r="A19" s="5" t="s">
        <v>136</v>
      </c>
    </row>
    <row r="20" ht="24">
      <c r="A20" s="5" t="s">
        <v>116</v>
      </c>
    </row>
    <row r="21" ht="24">
      <c r="A21" s="5" t="s">
        <v>117</v>
      </c>
    </row>
    <row r="22" ht="24">
      <c r="A22" s="5" t="s">
        <v>118</v>
      </c>
    </row>
    <row r="23" ht="24">
      <c r="A23" s="5" t="s">
        <v>119</v>
      </c>
    </row>
    <row r="24" ht="24">
      <c r="A24" s="5" t="s">
        <v>137</v>
      </c>
    </row>
    <row r="25" spans="1:2" ht="24">
      <c r="A25" s="5"/>
      <c r="B25" s="1" t="s">
        <v>138</v>
      </c>
    </row>
    <row r="26" ht="24">
      <c r="A26" s="1" t="s">
        <v>139</v>
      </c>
    </row>
  </sheetData>
  <sheetProtection/>
  <mergeCells count="5">
    <mergeCell ref="A15:K15"/>
    <mergeCell ref="A1:K1"/>
    <mergeCell ref="A4:K4"/>
    <mergeCell ref="A3:K3"/>
    <mergeCell ref="A2:K2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20" zoomScaleNormal="120" zoomScalePageLayoutView="0" workbookViewId="0" topLeftCell="A1">
      <selection activeCell="L11" sqref="L11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20" t="s">
        <v>100</v>
      </c>
      <c r="B1" s="120"/>
      <c r="C1" s="120"/>
      <c r="D1" s="120"/>
      <c r="E1" s="120"/>
      <c r="F1" s="120"/>
      <c r="G1" s="120"/>
      <c r="H1" s="120"/>
      <c r="I1" s="120"/>
    </row>
    <row r="3" spans="1:9" ht="24">
      <c r="A3" s="117" t="s">
        <v>128</v>
      </c>
      <c r="B3" s="117"/>
      <c r="C3" s="117"/>
      <c r="D3" s="117"/>
      <c r="E3" s="117"/>
      <c r="F3" s="117"/>
      <c r="G3" s="117"/>
      <c r="H3" s="117"/>
      <c r="I3" s="117"/>
    </row>
    <row r="4" spans="1:9" ht="24">
      <c r="A4" s="118" t="s">
        <v>84</v>
      </c>
      <c r="B4" s="118"/>
      <c r="C4" s="118"/>
      <c r="D4" s="118"/>
      <c r="E4" s="118"/>
      <c r="F4" s="118"/>
      <c r="G4" s="118"/>
      <c r="H4" s="118"/>
      <c r="I4" s="118"/>
    </row>
    <row r="5" spans="1:9" ht="24">
      <c r="A5" s="117" t="s">
        <v>64</v>
      </c>
      <c r="B5" s="117"/>
      <c r="C5" s="117"/>
      <c r="D5" s="117"/>
      <c r="E5" s="117"/>
      <c r="F5" s="117"/>
      <c r="G5" s="117"/>
      <c r="H5" s="117"/>
      <c r="I5" s="117"/>
    </row>
    <row r="6" ht="12" customHeight="1"/>
    <row r="7" ht="24">
      <c r="B7" s="1" t="s">
        <v>131</v>
      </c>
    </row>
    <row r="8" ht="24">
      <c r="A8" s="1" t="s">
        <v>133</v>
      </c>
    </row>
    <row r="9" ht="24">
      <c r="A9" s="1" t="s">
        <v>134</v>
      </c>
    </row>
    <row r="11" ht="24">
      <c r="A11" s="6" t="s">
        <v>7</v>
      </c>
    </row>
    <row r="12" ht="13.5" customHeight="1">
      <c r="A12" s="5"/>
    </row>
    <row r="13" ht="24">
      <c r="A13" s="5" t="s">
        <v>32</v>
      </c>
    </row>
    <row r="14" ht="24.75" thickBot="1">
      <c r="A14" s="5"/>
    </row>
    <row r="15" spans="2:7" ht="25.5" thickBot="1" thickTop="1">
      <c r="B15" s="119" t="s">
        <v>24</v>
      </c>
      <c r="C15" s="119"/>
      <c r="D15" s="119"/>
      <c r="E15" s="119"/>
      <c r="F15" s="17" t="s">
        <v>8</v>
      </c>
      <c r="G15" s="17" t="s">
        <v>9</v>
      </c>
    </row>
    <row r="16" spans="2:7" ht="24.75" thickTop="1">
      <c r="B16" s="21" t="str">
        <f>คีย์!B33</f>
        <v>เพศชาย</v>
      </c>
      <c r="C16" s="18"/>
      <c r="D16" s="18"/>
      <c r="E16" s="18"/>
      <c r="F16" s="24">
        <f>คีย์!C33</f>
        <v>22</v>
      </c>
      <c r="G16" s="92">
        <f>F16*100/F$18</f>
        <v>84.61538461538461</v>
      </c>
    </row>
    <row r="17" spans="2:7" ht="24.75" thickBot="1">
      <c r="B17" s="21" t="str">
        <f>คีย์!B34</f>
        <v>เพศหญิง</v>
      </c>
      <c r="C17" s="18"/>
      <c r="D17" s="18"/>
      <c r="E17" s="18"/>
      <c r="F17" s="24">
        <f>คีย์!C34</f>
        <v>4</v>
      </c>
      <c r="G17" s="92">
        <f>F17*100/F$18</f>
        <v>15.384615384615385</v>
      </c>
    </row>
    <row r="18" spans="2:7" ht="25.5" thickBot="1" thickTop="1">
      <c r="B18" s="119" t="s">
        <v>4</v>
      </c>
      <c r="C18" s="119"/>
      <c r="D18" s="119"/>
      <c r="E18" s="119"/>
      <c r="F18" s="20">
        <f>SUM(F16:F17)</f>
        <v>26</v>
      </c>
      <c r="G18" s="91">
        <f>SUM(G16:G17)</f>
        <v>100</v>
      </c>
    </row>
    <row r="19" ht="24.75" thickTop="1"/>
    <row r="20" ht="24">
      <c r="B20" s="1" t="s">
        <v>49</v>
      </c>
    </row>
    <row r="21" ht="24">
      <c r="A21" s="1" t="s">
        <v>85</v>
      </c>
    </row>
  </sheetData>
  <sheetProtection/>
  <mergeCells count="6">
    <mergeCell ref="A3:I3"/>
    <mergeCell ref="A4:I4"/>
    <mergeCell ref="A5:I5"/>
    <mergeCell ref="B15:E15"/>
    <mergeCell ref="B18:E18"/>
    <mergeCell ref="A1:I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A1">
      <selection activeCell="I12" sqref="I12"/>
    </sheetView>
  </sheetViews>
  <sheetFormatPr defaultColWidth="9.140625" defaultRowHeight="12.75"/>
  <cols>
    <col min="6" max="7" width="15.7109375" style="0" customWidth="1"/>
  </cols>
  <sheetData>
    <row r="1" spans="1:10" s="1" customFormat="1" ht="24">
      <c r="A1" s="120" t="s">
        <v>101</v>
      </c>
      <c r="B1" s="120"/>
      <c r="C1" s="120"/>
      <c r="D1" s="120"/>
      <c r="E1" s="120"/>
      <c r="F1" s="120"/>
      <c r="G1" s="120"/>
      <c r="H1" s="120"/>
      <c r="I1" s="56"/>
      <c r="J1" s="56"/>
    </row>
    <row r="2" spans="1:7" s="1" customFormat="1" ht="24">
      <c r="A2" s="4"/>
      <c r="B2" s="4"/>
      <c r="C2" s="4"/>
      <c r="D2" s="4"/>
      <c r="E2" s="4"/>
      <c r="F2" s="4"/>
      <c r="G2" s="4"/>
    </row>
    <row r="3" s="1" customFormat="1" ht="24">
      <c r="A3" s="5" t="s">
        <v>37</v>
      </c>
    </row>
    <row r="4" s="1" customFormat="1" ht="24.75" thickBot="1">
      <c r="A4" s="5"/>
    </row>
    <row r="5" spans="2:7" s="1" customFormat="1" ht="25.5" thickBot="1" thickTop="1">
      <c r="B5" s="119" t="s">
        <v>25</v>
      </c>
      <c r="C5" s="119"/>
      <c r="D5" s="119"/>
      <c r="E5" s="119"/>
      <c r="F5" s="17" t="s">
        <v>8</v>
      </c>
      <c r="G5" s="17" t="s">
        <v>9</v>
      </c>
    </row>
    <row r="6" spans="2:7" s="1" customFormat="1" ht="24.75" thickTop="1">
      <c r="B6" s="121" t="s">
        <v>60</v>
      </c>
      <c r="C6" s="121"/>
      <c r="D6" s="121"/>
      <c r="E6" s="121"/>
      <c r="F6" s="3">
        <v>9</v>
      </c>
      <c r="G6" s="92">
        <f>F6*100/ตาราง1!F$18</f>
        <v>34.61538461538461</v>
      </c>
    </row>
    <row r="7" spans="2:7" s="1" customFormat="1" ht="24">
      <c r="B7" s="121" t="s">
        <v>59</v>
      </c>
      <c r="C7" s="121"/>
      <c r="D7" s="121"/>
      <c r="E7" s="121"/>
      <c r="F7" s="3">
        <v>8</v>
      </c>
      <c r="G7" s="92">
        <f>F7*100/ตาราง1!F$18</f>
        <v>30.76923076923077</v>
      </c>
    </row>
    <row r="8" spans="2:7" s="1" customFormat="1" ht="24">
      <c r="B8" s="121" t="s">
        <v>31</v>
      </c>
      <c r="C8" s="121"/>
      <c r="D8" s="121"/>
      <c r="E8" s="121"/>
      <c r="F8" s="3">
        <v>3</v>
      </c>
      <c r="G8" s="92">
        <f>F8*100/ตาราง1!F$18</f>
        <v>11.538461538461538</v>
      </c>
    </row>
    <row r="9" spans="2:7" s="1" customFormat="1" ht="24">
      <c r="B9" s="121" t="s">
        <v>62</v>
      </c>
      <c r="C9" s="121"/>
      <c r="D9" s="121"/>
      <c r="E9" s="121"/>
      <c r="F9" s="3">
        <v>2</v>
      </c>
      <c r="G9" s="92">
        <f>F9*100/ตาราง1!F$18</f>
        <v>7.6923076923076925</v>
      </c>
    </row>
    <row r="10" spans="2:7" s="1" customFormat="1" ht="24">
      <c r="B10" s="121" t="str">
        <f>คีย์!D37</f>
        <v>พม่า</v>
      </c>
      <c r="C10" s="121"/>
      <c r="D10" s="121"/>
      <c r="E10" s="121"/>
      <c r="F10" s="3">
        <f>คีย์!E37</f>
        <v>1</v>
      </c>
      <c r="G10" s="92">
        <f>F10*100/ตาราง1!F$18</f>
        <v>3.8461538461538463</v>
      </c>
    </row>
    <row r="11" spans="2:7" s="1" customFormat="1" ht="24">
      <c r="B11" s="121" t="str">
        <f>คีย์!D38</f>
        <v>ไทย</v>
      </c>
      <c r="C11" s="121"/>
      <c r="D11" s="121"/>
      <c r="E11" s="121"/>
      <c r="F11" s="3">
        <f>คีย์!E38</f>
        <v>1</v>
      </c>
      <c r="G11" s="92">
        <f>F11*100/ตาราง1!F$18</f>
        <v>3.8461538461538463</v>
      </c>
    </row>
    <row r="12" spans="2:7" s="1" customFormat="1" ht="24">
      <c r="B12" s="121" t="s">
        <v>27</v>
      </c>
      <c r="C12" s="121"/>
      <c r="D12" s="121"/>
      <c r="E12" s="121"/>
      <c r="F12" s="3">
        <v>1</v>
      </c>
      <c r="G12" s="92">
        <f>F12*100/ตาราง1!F$18</f>
        <v>3.8461538461538463</v>
      </c>
    </row>
    <row r="13" spans="2:7" s="1" customFormat="1" ht="24.75" thickBot="1">
      <c r="B13" s="121" t="s">
        <v>77</v>
      </c>
      <c r="C13" s="121"/>
      <c r="D13" s="121"/>
      <c r="E13" s="121"/>
      <c r="F13" s="3">
        <v>1</v>
      </c>
      <c r="G13" s="105">
        <f>F13*100/ตาราง1!F$18</f>
        <v>3.8461538461538463</v>
      </c>
    </row>
    <row r="14" spans="2:7" s="1" customFormat="1" ht="25.5" thickBot="1" thickTop="1">
      <c r="B14" s="119" t="s">
        <v>4</v>
      </c>
      <c r="C14" s="119"/>
      <c r="D14" s="119"/>
      <c r="E14" s="119"/>
      <c r="F14" s="20">
        <f>SUM(F6:F13)</f>
        <v>26</v>
      </c>
      <c r="G14" s="104">
        <f>F14*100/ตาราง1!F$18</f>
        <v>100</v>
      </c>
    </row>
    <row r="15" s="1" customFormat="1" ht="24.75" thickTop="1"/>
    <row r="16" s="1" customFormat="1" ht="24">
      <c r="B16" s="1" t="s">
        <v>48</v>
      </c>
    </row>
    <row r="17" s="1" customFormat="1" ht="24">
      <c r="A17" s="1" t="s">
        <v>86</v>
      </c>
    </row>
    <row r="18" s="1" customFormat="1" ht="24">
      <c r="A18" s="1" t="s">
        <v>112</v>
      </c>
    </row>
    <row r="19" s="1" customFormat="1" ht="24"/>
    <row r="20" spans="1:7" ht="24">
      <c r="A20" s="1"/>
      <c r="B20" s="1"/>
      <c r="C20" s="1"/>
      <c r="D20" s="1"/>
      <c r="E20" s="1"/>
      <c r="F20" s="1"/>
      <c r="G20" s="1"/>
    </row>
    <row r="21" spans="1:7" ht="24">
      <c r="A21" s="1"/>
      <c r="B21" s="1"/>
      <c r="C21" s="1"/>
      <c r="D21" s="1"/>
      <c r="E21" s="1"/>
      <c r="F21" s="1"/>
      <c r="G21" s="1"/>
    </row>
  </sheetData>
  <sheetProtection/>
  <mergeCells count="11">
    <mergeCell ref="B13:E13"/>
    <mergeCell ref="A1:H1"/>
    <mergeCell ref="B10:E10"/>
    <mergeCell ref="B11:E11"/>
    <mergeCell ref="B14:E14"/>
    <mergeCell ref="B5:E5"/>
    <mergeCell ref="B6:E6"/>
    <mergeCell ref="B7:E7"/>
    <mergeCell ref="B8:E8"/>
    <mergeCell ref="B9:E9"/>
    <mergeCell ref="B12:E12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0">
      <selection activeCell="I20" sqref="I20"/>
    </sheetView>
  </sheetViews>
  <sheetFormatPr defaultColWidth="9.140625" defaultRowHeight="12.75"/>
  <cols>
    <col min="2" max="2" width="41.8515625" style="0" customWidth="1"/>
  </cols>
  <sheetData>
    <row r="1" spans="1:8" ht="24">
      <c r="A1" s="120" t="s">
        <v>102</v>
      </c>
      <c r="B1" s="120"/>
      <c r="C1" s="120"/>
      <c r="D1" s="120"/>
      <c r="E1" s="120"/>
      <c r="F1" s="120"/>
      <c r="G1" s="56"/>
      <c r="H1" s="56"/>
    </row>
    <row r="2" spans="1:6" ht="24">
      <c r="A2" s="4"/>
      <c r="B2" s="4"/>
      <c r="C2" s="4"/>
      <c r="D2" s="4"/>
      <c r="E2" s="4"/>
      <c r="F2" s="4"/>
    </row>
    <row r="3" s="1" customFormat="1" ht="24">
      <c r="A3" s="5" t="s">
        <v>140</v>
      </c>
    </row>
    <row r="4" s="1" customFormat="1" ht="24.75" thickBot="1">
      <c r="A4" s="5"/>
    </row>
    <row r="5" spans="2:4" s="1" customFormat="1" ht="25.5" thickBot="1" thickTop="1">
      <c r="B5" s="17" t="s">
        <v>58</v>
      </c>
      <c r="C5" s="17" t="s">
        <v>8</v>
      </c>
      <c r="D5" s="17" t="s">
        <v>9</v>
      </c>
    </row>
    <row r="6" spans="2:4" s="1" customFormat="1" ht="24.75" thickTop="1">
      <c r="B6" s="79" t="str">
        <f>คีย์!D44</f>
        <v>วิทยาลัยโลจิสติกส์และโซ่อุปทาน</v>
      </c>
      <c r="C6" s="43">
        <f>คีย์!E44</f>
        <v>7</v>
      </c>
      <c r="D6" s="92">
        <f>C6*100/ตาราง1!F$18</f>
        <v>26.923076923076923</v>
      </c>
    </row>
    <row r="7" spans="2:4" s="1" customFormat="1" ht="24">
      <c r="B7" s="79" t="str">
        <f>คีย์!D45</f>
        <v>คณะเกษตรศาสตร์ ทรัพยากรธรรมชาติและสิ่งแวดล้อม</v>
      </c>
      <c r="C7" s="43">
        <f>คีย์!E45</f>
        <v>4</v>
      </c>
      <c r="D7" s="92">
        <f>C7*100/ตาราง1!F$18</f>
        <v>15.384615384615385</v>
      </c>
    </row>
    <row r="8" spans="2:4" s="1" customFormat="1" ht="24">
      <c r="B8" s="79" t="s">
        <v>72</v>
      </c>
      <c r="C8" s="43">
        <v>3</v>
      </c>
      <c r="D8" s="92">
        <f>C8*100/ตาราง1!F$18</f>
        <v>11.538461538461538</v>
      </c>
    </row>
    <row r="9" spans="2:4" s="1" customFormat="1" ht="24">
      <c r="B9" s="79" t="s">
        <v>69</v>
      </c>
      <c r="C9" s="43">
        <v>3</v>
      </c>
      <c r="D9" s="92">
        <f>C9*100/ตาราง1!F$18</f>
        <v>11.538461538461538</v>
      </c>
    </row>
    <row r="10" spans="2:4" s="1" customFormat="1" ht="24">
      <c r="B10" s="79" t="str">
        <f>คีย์!D47</f>
        <v>วิทยาลัยพลังงานทดแทนและสมาร์ตกริดเทคโนโลยี</v>
      </c>
      <c r="C10" s="43">
        <v>2</v>
      </c>
      <c r="D10" s="92">
        <f>C10*100/ตาราง1!F$18</f>
        <v>7.6923076923076925</v>
      </c>
    </row>
    <row r="11" spans="2:4" s="1" customFormat="1" ht="24">
      <c r="B11" s="79" t="s">
        <v>78</v>
      </c>
      <c r="C11" s="43">
        <v>2</v>
      </c>
      <c r="D11" s="92">
        <f>C11*100/ตาราง1!F$18</f>
        <v>7.6923076923076925</v>
      </c>
    </row>
    <row r="12" spans="2:4" s="1" customFormat="1" ht="24">
      <c r="B12" s="79" t="str">
        <f>คีย์!D49</f>
        <v>คณะวิศวกรรมศาสตร์</v>
      </c>
      <c r="C12" s="43">
        <f>คีย์!E49</f>
        <v>1</v>
      </c>
      <c r="D12" s="92">
        <f>C12*100/ตาราง1!F$18</f>
        <v>3.8461538461538463</v>
      </c>
    </row>
    <row r="13" spans="2:4" s="1" customFormat="1" ht="24">
      <c r="B13" s="79" t="s">
        <v>68</v>
      </c>
      <c r="C13" s="43">
        <v>1</v>
      </c>
      <c r="D13" s="92">
        <f>C13*100/ตาราง1!F$18</f>
        <v>3.8461538461538463</v>
      </c>
    </row>
    <row r="14" spans="2:4" s="1" customFormat="1" ht="24">
      <c r="B14" s="79" t="str">
        <f>คีย์!D51</f>
        <v>คณะบริหารธุรกิจ เศรษฐศาสตร์และการสื่อสาร</v>
      </c>
      <c r="C14" s="43">
        <f>คีย์!E51</f>
        <v>1</v>
      </c>
      <c r="D14" s="92">
        <f>C14*100/ตาราง1!F$18</f>
        <v>3.8461538461538463</v>
      </c>
    </row>
    <row r="15" spans="2:4" s="1" customFormat="1" ht="24">
      <c r="B15" s="79" t="s">
        <v>74</v>
      </c>
      <c r="C15" s="43">
        <v>1</v>
      </c>
      <c r="D15" s="92">
        <f>C15*100/ตาราง1!F$18</f>
        <v>3.8461538461538463</v>
      </c>
    </row>
    <row r="16" spans="2:4" s="1" customFormat="1" ht="24.75" thickBot="1">
      <c r="B16" s="79" t="str">
        <f>คีย์!D53</f>
        <v>คณะวิทยาศาสตร์การแพทย์</v>
      </c>
      <c r="C16" s="43">
        <v>1</v>
      </c>
      <c r="D16" s="105">
        <f>C16*100/ตาราง1!F$18</f>
        <v>3.8461538461538463</v>
      </c>
    </row>
    <row r="17" spans="2:4" s="1" customFormat="1" ht="25.5" thickBot="1" thickTop="1">
      <c r="B17" s="17" t="s">
        <v>4</v>
      </c>
      <c r="C17" s="20">
        <f>SUM(C6:C16)</f>
        <v>26</v>
      </c>
      <c r="D17" s="104">
        <f>C17*100/ตาราง1!F$18</f>
        <v>100</v>
      </c>
    </row>
    <row r="18" s="1" customFormat="1" ht="24.75" thickTop="1"/>
    <row r="19" s="1" customFormat="1" ht="24">
      <c r="B19" s="1" t="s">
        <v>141</v>
      </c>
    </row>
    <row r="20" s="1" customFormat="1" ht="24">
      <c r="A20" s="1" t="s">
        <v>87</v>
      </c>
    </row>
    <row r="21" s="1" customFormat="1" ht="24">
      <c r="A21" s="1" t="s">
        <v>88</v>
      </c>
    </row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="115" zoomScaleNormal="115" zoomScalePageLayoutView="0" workbookViewId="0" topLeftCell="A13">
      <selection activeCell="B27" sqref="B27"/>
    </sheetView>
  </sheetViews>
  <sheetFormatPr defaultColWidth="9.140625" defaultRowHeight="12.75"/>
  <cols>
    <col min="2" max="2" width="28.140625" style="0" customWidth="1"/>
    <col min="3" max="4" width="13.7109375" style="0" customWidth="1"/>
  </cols>
  <sheetData>
    <row r="1" spans="1:7" ht="24">
      <c r="A1" s="120" t="s">
        <v>46</v>
      </c>
      <c r="B1" s="120"/>
      <c r="C1" s="120"/>
      <c r="D1" s="120"/>
      <c r="E1" s="120"/>
      <c r="F1" s="120"/>
      <c r="G1" s="120"/>
    </row>
    <row r="2" spans="1:7" ht="24">
      <c r="A2" s="4"/>
      <c r="B2" s="4"/>
      <c r="C2" s="4"/>
      <c r="D2" s="4"/>
      <c r="E2" s="4"/>
      <c r="F2" s="4"/>
      <c r="G2" s="4"/>
    </row>
    <row r="3" s="1" customFormat="1" ht="24">
      <c r="A3" s="5" t="s">
        <v>38</v>
      </c>
    </row>
    <row r="4" s="1" customFormat="1" ht="24.75" thickBot="1">
      <c r="A4" s="5"/>
    </row>
    <row r="5" spans="2:4" s="1" customFormat="1" ht="25.5" thickBot="1" thickTop="1">
      <c r="B5" s="17" t="s">
        <v>39</v>
      </c>
      <c r="C5" s="17" t="s">
        <v>8</v>
      </c>
      <c r="D5" s="17" t="s">
        <v>9</v>
      </c>
    </row>
    <row r="6" spans="2:4" s="1" customFormat="1" ht="24.75" thickTop="1">
      <c r="B6" s="4" t="str">
        <f>คีย์!B44</f>
        <v>ปริญญาโท</v>
      </c>
      <c r="C6" s="3">
        <f>คีย์!C44</f>
        <v>25</v>
      </c>
      <c r="D6" s="92">
        <f>C6*100/ตาราง1!F$18</f>
        <v>96.15384615384616</v>
      </c>
    </row>
    <row r="7" spans="2:4" s="1" customFormat="1" ht="24">
      <c r="B7" s="90" t="str">
        <f>คีย์!B45</f>
        <v>ปริญญาเอก</v>
      </c>
      <c r="C7" s="90">
        <f>คีย์!C45</f>
        <v>1</v>
      </c>
      <c r="D7" s="107">
        <f>C7*100/ตาราง1!F$18</f>
        <v>3.8461538461538463</v>
      </c>
    </row>
    <row r="8" spans="2:4" s="1" customFormat="1" ht="24.75" thickBot="1">
      <c r="B8" s="106" t="str">
        <f>คีย์!B46</f>
        <v>รวม</v>
      </c>
      <c r="C8" s="106">
        <f>คีย์!C46</f>
        <v>26</v>
      </c>
      <c r="D8" s="104">
        <f>C8*100/ตาราง1!F$18</f>
        <v>100</v>
      </c>
    </row>
    <row r="9" s="1" customFormat="1" ht="24.75" thickTop="1"/>
    <row r="10" s="1" customFormat="1" ht="24">
      <c r="B10" s="1" t="s">
        <v>89</v>
      </c>
    </row>
    <row r="11" s="1" customFormat="1" ht="24">
      <c r="A11" s="1" t="s">
        <v>90</v>
      </c>
    </row>
    <row r="12" s="1" customFormat="1" ht="24"/>
    <row r="13" s="1" customFormat="1" ht="24.75" thickBot="1">
      <c r="A13" s="5" t="s">
        <v>54</v>
      </c>
    </row>
    <row r="14" spans="2:4" s="1" customFormat="1" ht="25.5" thickBot="1" thickTop="1">
      <c r="B14" s="17" t="s">
        <v>55</v>
      </c>
      <c r="C14" s="17" t="s">
        <v>8</v>
      </c>
      <c r="D14" s="17" t="s">
        <v>9</v>
      </c>
    </row>
    <row r="15" spans="2:4" s="1" customFormat="1" ht="24.75" thickTop="1">
      <c r="B15" s="42" t="s">
        <v>34</v>
      </c>
      <c r="C15" s="3">
        <v>14</v>
      </c>
      <c r="D15" s="112">
        <f>C15*100/C21</f>
        <v>45.16129032258065</v>
      </c>
    </row>
    <row r="16" spans="2:4" s="1" customFormat="1" ht="24">
      <c r="B16" s="42" t="s">
        <v>92</v>
      </c>
      <c r="C16" s="3">
        <v>11</v>
      </c>
      <c r="D16" s="112">
        <f>C16*100/C21</f>
        <v>35.483870967741936</v>
      </c>
    </row>
    <row r="17" spans="2:4" s="1" customFormat="1" ht="24">
      <c r="B17" s="42" t="s">
        <v>35</v>
      </c>
      <c r="C17" s="3">
        <v>2</v>
      </c>
      <c r="D17" s="112">
        <f>C17*100/C21</f>
        <v>6.451612903225806</v>
      </c>
    </row>
    <row r="18" spans="2:4" s="1" customFormat="1" ht="24">
      <c r="B18" s="42" t="s">
        <v>36</v>
      </c>
      <c r="C18" s="3">
        <v>2</v>
      </c>
      <c r="D18" s="112">
        <f>C18*100/C21</f>
        <v>6.451612903225806</v>
      </c>
    </row>
    <row r="19" spans="2:4" s="1" customFormat="1" ht="24">
      <c r="B19" s="42" t="s">
        <v>80</v>
      </c>
      <c r="C19" s="3">
        <v>1</v>
      </c>
      <c r="D19" s="112">
        <f>C19*100/C21</f>
        <v>3.225806451612903</v>
      </c>
    </row>
    <row r="20" spans="2:4" s="1" customFormat="1" ht="24">
      <c r="B20" s="111" t="s">
        <v>79</v>
      </c>
      <c r="C20" s="90">
        <v>1</v>
      </c>
      <c r="D20" s="107">
        <f>C20*100/C21</f>
        <v>3.225806451612903</v>
      </c>
    </row>
    <row r="21" spans="2:4" s="1" customFormat="1" ht="24.75" thickBot="1">
      <c r="B21" s="106" t="s">
        <v>4</v>
      </c>
      <c r="C21" s="106">
        <f>SUM(C15:C20)</f>
        <v>31</v>
      </c>
      <c r="D21" s="104">
        <f>C21*100/C21</f>
        <v>100</v>
      </c>
    </row>
    <row r="22" s="1" customFormat="1" ht="24.75" thickTop="1"/>
    <row r="23" s="1" customFormat="1" ht="24">
      <c r="B23" s="1" t="s">
        <v>91</v>
      </c>
    </row>
    <row r="24" s="1" customFormat="1" ht="24">
      <c r="A24" s="1" t="s">
        <v>93</v>
      </c>
    </row>
    <row r="25" ht="24">
      <c r="A25" s="1" t="s">
        <v>94</v>
      </c>
    </row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="130" zoomScaleNormal="130" zoomScalePageLayoutView="0" workbookViewId="0" topLeftCell="A25">
      <selection activeCell="J37" sqref="J37"/>
    </sheetView>
  </sheetViews>
  <sheetFormatPr defaultColWidth="8.7109375" defaultRowHeight="12.75"/>
  <cols>
    <col min="1" max="3" width="8.7109375" style="1" customWidth="1"/>
    <col min="4" max="4" width="38.8515625" style="1" customWidth="1"/>
    <col min="5" max="5" width="5.8515625" style="1" bestFit="1" customWidth="1"/>
    <col min="6" max="6" width="4.8515625" style="1" bestFit="1" customWidth="1"/>
    <col min="7" max="7" width="18.57421875" style="1" customWidth="1"/>
    <col min="8" max="8" width="2.8515625" style="1" customWidth="1"/>
    <col min="9" max="16384" width="8.7109375" style="1" customWidth="1"/>
  </cols>
  <sheetData>
    <row r="1" spans="1:7" ht="24">
      <c r="A1" s="120" t="s">
        <v>45</v>
      </c>
      <c r="B1" s="120"/>
      <c r="C1" s="120"/>
      <c r="D1" s="120"/>
      <c r="E1" s="120"/>
      <c r="F1" s="120"/>
      <c r="G1" s="120"/>
    </row>
    <row r="2" spans="1:7" ht="24">
      <c r="A2" s="4"/>
      <c r="B2" s="4"/>
      <c r="C2" s="4"/>
      <c r="D2" s="4"/>
      <c r="E2" s="4"/>
      <c r="F2" s="4"/>
      <c r="G2" s="4"/>
    </row>
    <row r="3" ht="24">
      <c r="A3" s="6" t="s">
        <v>12</v>
      </c>
    </row>
    <row r="4" ht="9" customHeight="1">
      <c r="A4" s="6"/>
    </row>
    <row r="5" ht="24.75" thickBot="1">
      <c r="A5" s="5" t="s">
        <v>111</v>
      </c>
    </row>
    <row r="6" spans="1:7" s="9" customFormat="1" ht="24" thickTop="1">
      <c r="A6" s="139" t="s">
        <v>1</v>
      </c>
      <c r="B6" s="140"/>
      <c r="C6" s="140"/>
      <c r="D6" s="140"/>
      <c r="E6" s="143" t="s">
        <v>95</v>
      </c>
      <c r="F6" s="144"/>
      <c r="G6" s="145"/>
    </row>
    <row r="7" spans="1:7" s="9" customFormat="1" ht="24" thickBot="1">
      <c r="A7" s="141"/>
      <c r="B7" s="142"/>
      <c r="C7" s="142"/>
      <c r="D7" s="142"/>
      <c r="E7" s="10"/>
      <c r="F7" s="10" t="s">
        <v>3</v>
      </c>
      <c r="G7" s="10" t="s">
        <v>10</v>
      </c>
    </row>
    <row r="8" spans="1:7" s="9" customFormat="1" ht="24" thickTop="1">
      <c r="A8" s="54" t="s">
        <v>13</v>
      </c>
      <c r="B8" s="53"/>
      <c r="C8" s="52"/>
      <c r="D8" s="51"/>
      <c r="E8" s="48"/>
      <c r="F8" s="48"/>
      <c r="G8" s="14"/>
    </row>
    <row r="9" spans="1:7" s="9" customFormat="1" ht="23.25">
      <c r="A9" s="11" t="s">
        <v>18</v>
      </c>
      <c r="B9" s="12"/>
      <c r="C9" s="12"/>
      <c r="D9" s="12"/>
      <c r="E9" s="13">
        <f>คีย์!L29</f>
        <v>4.8076923076923075</v>
      </c>
      <c r="F9" s="34">
        <f>คีย์!L30</f>
        <v>0.8009609613073922</v>
      </c>
      <c r="G9" s="28" t="str">
        <f aca="true" t="shared" si="0" ref="G9:G31"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9" customFormat="1" ht="23.25">
      <c r="A10" s="25" t="s">
        <v>108</v>
      </c>
      <c r="B10" s="26"/>
      <c r="C10" s="26"/>
      <c r="D10" s="26"/>
      <c r="E10" s="27">
        <f>คีย์!M29</f>
        <v>4.653846153846154</v>
      </c>
      <c r="F10" s="34">
        <f>คีย์!M30</f>
        <v>0.7452413135250986</v>
      </c>
      <c r="G10" s="28" t="str">
        <f t="shared" si="0"/>
        <v>มากที่สุด</v>
      </c>
    </row>
    <row r="11" spans="1:7" s="9" customFormat="1" ht="23.25">
      <c r="A11" s="11" t="s">
        <v>109</v>
      </c>
      <c r="B11" s="12"/>
      <c r="C11" s="12"/>
      <c r="D11" s="12"/>
      <c r="E11" s="27">
        <f>คีย์!N29</f>
        <v>4.653846153846154</v>
      </c>
      <c r="F11" s="13">
        <f>คีย์!N30</f>
        <v>0.7971101651494694</v>
      </c>
      <c r="G11" s="14" t="str">
        <f t="shared" si="0"/>
        <v>มากที่สุด</v>
      </c>
    </row>
    <row r="12" spans="1:7" s="9" customFormat="1" ht="23.25">
      <c r="A12" s="125" t="s">
        <v>21</v>
      </c>
      <c r="B12" s="126"/>
      <c r="C12" s="126"/>
      <c r="D12" s="127"/>
      <c r="E12" s="36">
        <f>AVERAGE(E9:E11)</f>
        <v>4.705128205128205</v>
      </c>
      <c r="F12" s="36">
        <f>AVERAGE(F9:F11)</f>
        <v>0.7811041466606534</v>
      </c>
      <c r="G12" s="37" t="str">
        <f t="shared" si="0"/>
        <v>มากที่สุด</v>
      </c>
    </row>
    <row r="13" spans="1:7" s="9" customFormat="1" ht="23.25">
      <c r="A13" s="131" t="s">
        <v>14</v>
      </c>
      <c r="B13" s="132"/>
      <c r="C13" s="132"/>
      <c r="D13" s="133"/>
      <c r="E13" s="47"/>
      <c r="F13" s="47"/>
      <c r="G13" s="50"/>
    </row>
    <row r="14" spans="1:7" s="9" customFormat="1" ht="23.25">
      <c r="A14" s="32" t="s">
        <v>15</v>
      </c>
      <c r="B14" s="33"/>
      <c r="C14" s="33"/>
      <c r="D14" s="33"/>
      <c r="E14" s="34">
        <f>คีย์!O29</f>
        <v>4.884615384615385</v>
      </c>
      <c r="F14" s="34">
        <f>คีย์!O30</f>
        <v>0.3258125936084211</v>
      </c>
      <c r="G14" s="35" t="str">
        <f t="shared" si="0"/>
        <v>มากที่สุด</v>
      </c>
    </row>
    <row r="15" spans="1:7" s="9" customFormat="1" ht="23.25">
      <c r="A15" s="29" t="s">
        <v>16</v>
      </c>
      <c r="B15" s="30"/>
      <c r="C15" s="30"/>
      <c r="D15" s="30"/>
      <c r="E15" s="34">
        <f>คีย์!P29</f>
        <v>4.8076923076923075</v>
      </c>
      <c r="F15" s="34">
        <f>คีย์!P30</f>
        <v>0.40191847623425014</v>
      </c>
      <c r="G15" s="31" t="str">
        <f t="shared" si="0"/>
        <v>มากที่สุด</v>
      </c>
    </row>
    <row r="16" spans="1:7" s="9" customFormat="1" ht="23.25">
      <c r="A16" s="125" t="s">
        <v>20</v>
      </c>
      <c r="B16" s="126"/>
      <c r="C16" s="126"/>
      <c r="D16" s="127"/>
      <c r="E16" s="36">
        <f>AVERAGE(E14:E15)</f>
        <v>4.846153846153847</v>
      </c>
      <c r="F16" s="36">
        <f>AVERAGE(F14:F15)</f>
        <v>0.3638655349213356</v>
      </c>
      <c r="G16" s="38" t="str">
        <f t="shared" si="0"/>
        <v>มากที่สุด</v>
      </c>
    </row>
    <row r="17" spans="1:7" s="9" customFormat="1" ht="23.25">
      <c r="A17" s="131" t="s">
        <v>17</v>
      </c>
      <c r="B17" s="132"/>
      <c r="C17" s="132"/>
      <c r="D17" s="133"/>
      <c r="E17" s="47"/>
      <c r="F17" s="47"/>
      <c r="G17" s="50"/>
    </row>
    <row r="18" spans="1:7" s="9" customFormat="1" ht="23.25">
      <c r="A18" s="11" t="s">
        <v>50</v>
      </c>
      <c r="B18" s="26"/>
      <c r="C18" s="26"/>
      <c r="D18" s="49"/>
      <c r="E18" s="34">
        <f>คีย์!Q29</f>
        <v>4.884615384615385</v>
      </c>
      <c r="F18" s="34">
        <f>คีย์!Q30</f>
        <v>0.3258125936084211</v>
      </c>
      <c r="G18" s="35" t="str">
        <f t="shared" si="0"/>
        <v>มากที่สุด</v>
      </c>
    </row>
    <row r="19" spans="1:7" s="9" customFormat="1" ht="23.25">
      <c r="A19" s="25" t="s">
        <v>51</v>
      </c>
      <c r="B19" s="70"/>
      <c r="C19" s="78"/>
      <c r="D19" s="77"/>
      <c r="E19" s="34">
        <f>คีย์!R29</f>
        <v>4.769230769230769</v>
      </c>
      <c r="F19" s="34">
        <f>คีย์!R30</f>
        <v>0.4296689244236598</v>
      </c>
      <c r="G19" s="35" t="str">
        <f t="shared" si="0"/>
        <v>มากที่สุด</v>
      </c>
    </row>
    <row r="20" spans="1:7" s="9" customFormat="1" ht="23.25">
      <c r="A20" s="11" t="s">
        <v>96</v>
      </c>
      <c r="B20" s="26"/>
      <c r="C20" s="26"/>
      <c r="D20" s="49"/>
      <c r="E20" s="34">
        <f>คีย์!S29</f>
        <v>4.884615384615385</v>
      </c>
      <c r="F20" s="34">
        <f>คีย์!S30</f>
        <v>0.3258125936084211</v>
      </c>
      <c r="G20" s="35" t="str">
        <f t="shared" si="0"/>
        <v>มากที่สุด</v>
      </c>
    </row>
    <row r="21" spans="1:7" s="9" customFormat="1" ht="23.25">
      <c r="A21" s="25" t="s">
        <v>97</v>
      </c>
      <c r="B21" s="26"/>
      <c r="C21" s="26"/>
      <c r="D21" s="26"/>
      <c r="E21" s="34">
        <f>คีย์!T29</f>
        <v>4.884615384615385</v>
      </c>
      <c r="F21" s="34">
        <f>คีย์!T30</f>
        <v>0.3258125936084211</v>
      </c>
      <c r="G21" s="28" t="str">
        <f t="shared" si="0"/>
        <v>มากที่สุด</v>
      </c>
    </row>
    <row r="22" spans="1:7" s="9" customFormat="1" ht="23.25">
      <c r="A22" s="125" t="s">
        <v>19</v>
      </c>
      <c r="B22" s="126"/>
      <c r="C22" s="126"/>
      <c r="D22" s="127"/>
      <c r="E22" s="36">
        <f>AVERAGE(E18:E21)</f>
        <v>4.855769230769231</v>
      </c>
      <c r="F22" s="36">
        <f>AVERAGE(F20:F21)</f>
        <v>0.3258125936084211</v>
      </c>
      <c r="G22" s="37" t="str">
        <f t="shared" si="0"/>
        <v>มากที่สุด</v>
      </c>
    </row>
    <row r="23" spans="1:7" s="9" customFormat="1" ht="23.25">
      <c r="A23" s="55" t="s">
        <v>57</v>
      </c>
      <c r="B23" s="33"/>
      <c r="C23" s="33"/>
      <c r="D23" s="49"/>
      <c r="E23" s="34"/>
      <c r="F23" s="34"/>
      <c r="G23" s="35"/>
    </row>
    <row r="24" spans="1:7" s="9" customFormat="1" ht="23.25">
      <c r="A24" s="25" t="s">
        <v>98</v>
      </c>
      <c r="B24" s="12"/>
      <c r="C24" s="33"/>
      <c r="D24" s="49"/>
      <c r="E24" s="34">
        <f>คีย์!U29</f>
        <v>4.8076923076923075</v>
      </c>
      <c r="F24" s="34">
        <f>คีย์!U30</f>
        <v>0.40191847623425014</v>
      </c>
      <c r="G24" s="28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9" customFormat="1" ht="23.25">
      <c r="A25" s="125" t="s">
        <v>47</v>
      </c>
      <c r="B25" s="126"/>
      <c r="C25" s="126"/>
      <c r="D25" s="127"/>
      <c r="E25" s="36">
        <f>AVERAGE(E24:E24)</f>
        <v>4.8076923076923075</v>
      </c>
      <c r="F25" s="36">
        <f>AVERAGE(F24:F24)</f>
        <v>0.40191847623425014</v>
      </c>
      <c r="G25" s="37" t="str">
        <f>IF(E25&gt;4.5,"มากที่สุด",IF(E25&gt;3.5,"มาก",IF(E25&gt;2.5,"ปานกลาง",IF(E25&gt;1.5,"น้อย",IF(E25&lt;=1.5,"น้อยที่สุด")))))</f>
        <v>มากที่สุด</v>
      </c>
    </row>
    <row r="26" spans="1:7" s="9" customFormat="1" ht="23.25">
      <c r="A26" s="134" t="s">
        <v>40</v>
      </c>
      <c r="B26" s="135"/>
      <c r="C26" s="135"/>
      <c r="D26" s="136"/>
      <c r="E26" s="34">
        <f>คีย์!V29</f>
        <v>4.576923076923077</v>
      </c>
      <c r="F26" s="34">
        <f>คีย์!V30</f>
        <v>0.6433087546786165</v>
      </c>
      <c r="G26" s="110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s="9" customFormat="1" ht="23.25">
      <c r="A27" s="125" t="s">
        <v>99</v>
      </c>
      <c r="B27" s="126"/>
      <c r="C27" s="126"/>
      <c r="D27" s="127"/>
      <c r="E27" s="36">
        <f>AVERAGE(E26:E26)</f>
        <v>4.576923076923077</v>
      </c>
      <c r="F27" s="36">
        <f>AVERAGE(F26:F26)</f>
        <v>0.6433087546786165</v>
      </c>
      <c r="G27" s="37" t="str">
        <f>IF(E27&gt;4.5,"มากที่สุด",IF(E27&gt;3.5,"มาก",IF(E27&gt;2.5,"ปานกลาง",IF(E27&gt;1.5,"น้อย",IF(E27&lt;=1.5,"น้อยที่สุด")))))</f>
        <v>มากที่สุด</v>
      </c>
    </row>
    <row r="28" spans="1:7" s="9" customFormat="1" ht="23.25">
      <c r="A28" s="137" t="s">
        <v>53</v>
      </c>
      <c r="B28" s="138"/>
      <c r="C28" s="138"/>
      <c r="D28" s="138"/>
      <c r="E28" s="69"/>
      <c r="F28" s="47"/>
      <c r="G28" s="50"/>
    </row>
    <row r="29" spans="1:7" s="9" customFormat="1" ht="23.25">
      <c r="A29" s="25" t="s">
        <v>41</v>
      </c>
      <c r="B29" s="26"/>
      <c r="C29" s="26"/>
      <c r="D29" s="26"/>
      <c r="E29" s="34">
        <f>คีย์!W29</f>
        <v>4.653846153846154</v>
      </c>
      <c r="F29" s="34">
        <f>คีย์!W30</f>
        <v>0.5615911461059676</v>
      </c>
      <c r="G29" s="28" t="str">
        <f t="shared" si="0"/>
        <v>มากที่สุด</v>
      </c>
    </row>
    <row r="30" spans="1:7" s="9" customFormat="1" ht="23.25">
      <c r="A30" s="25" t="s">
        <v>42</v>
      </c>
      <c r="B30" s="12"/>
      <c r="C30" s="12"/>
      <c r="D30" s="12"/>
      <c r="E30" s="34">
        <f>คีย์!X29</f>
        <v>4.730769230769231</v>
      </c>
      <c r="F30" s="34">
        <f>คีย์!X30</f>
        <v>0.4523443208612048</v>
      </c>
      <c r="G30" s="14" t="str">
        <f t="shared" si="0"/>
        <v>มากที่สุด</v>
      </c>
    </row>
    <row r="31" spans="1:7" s="9" customFormat="1" ht="24" thickBot="1">
      <c r="A31" s="128" t="s">
        <v>52</v>
      </c>
      <c r="B31" s="129"/>
      <c r="C31" s="129"/>
      <c r="D31" s="130"/>
      <c r="E31" s="39">
        <f>AVERAGE(E29:E30)</f>
        <v>4.6923076923076925</v>
      </c>
      <c r="F31" s="39">
        <f>AVERAGE(F29:F30)</f>
        <v>0.5069677334835863</v>
      </c>
      <c r="G31" s="40" t="str">
        <f t="shared" si="0"/>
        <v>มากที่สุด</v>
      </c>
    </row>
    <row r="32" spans="1:7" s="9" customFormat="1" ht="24.75" thickBot="1" thickTop="1">
      <c r="A32" s="122" t="s">
        <v>4</v>
      </c>
      <c r="B32" s="123"/>
      <c r="C32" s="123"/>
      <c r="D32" s="124"/>
      <c r="E32" s="15">
        <f>คีย์!Y29</f>
        <v>4.769230769230769</v>
      </c>
      <c r="F32" s="15">
        <f>คีย์!Y30</f>
        <v>0.329873563729101</v>
      </c>
      <c r="G32" s="16" t="str">
        <f>IF(E32&gt;4.5,"มากที่สุด",IF(E32&gt;3.5,"มาก",IF(E32&gt;2.5,"ปานกลาง",IF(E32&gt;1.5,"น้อย",IF(E32&lt;=1.5,"น้อยที่สุด")))))</f>
        <v>มากที่สุด</v>
      </c>
    </row>
    <row r="33" spans="1:7" s="9" customFormat="1" ht="24" thickTop="1">
      <c r="A33" s="22"/>
      <c r="B33" s="22"/>
      <c r="C33" s="22"/>
      <c r="D33" s="22"/>
      <c r="E33" s="23"/>
      <c r="F33" s="23"/>
      <c r="G33" s="22"/>
    </row>
    <row r="34" spans="1:7" s="9" customFormat="1" ht="23.25">
      <c r="A34" s="22"/>
      <c r="B34" s="22"/>
      <c r="C34" s="22"/>
      <c r="D34" s="113" t="s">
        <v>44</v>
      </c>
      <c r="E34" s="23"/>
      <c r="F34" s="23"/>
      <c r="G34" s="22"/>
    </row>
    <row r="35" spans="1:7" s="9" customFormat="1" ht="23.25">
      <c r="A35" s="22"/>
      <c r="B35" s="22"/>
      <c r="C35" s="22"/>
      <c r="D35" s="22"/>
      <c r="E35" s="23"/>
      <c r="F35" s="23"/>
      <c r="G35" s="22"/>
    </row>
    <row r="36" spans="2:7" s="9" customFormat="1" ht="24">
      <c r="B36" s="5" t="s">
        <v>110</v>
      </c>
      <c r="C36" s="22"/>
      <c r="D36" s="22"/>
      <c r="E36" s="23"/>
      <c r="F36" s="23"/>
      <c r="G36" s="22"/>
    </row>
    <row r="37" ht="24">
      <c r="A37" s="5" t="s">
        <v>103</v>
      </c>
    </row>
    <row r="38" ht="24">
      <c r="A38" s="5" t="s">
        <v>136</v>
      </c>
    </row>
    <row r="39" ht="24">
      <c r="A39" s="5" t="s">
        <v>104</v>
      </c>
    </row>
    <row r="40" ht="24">
      <c r="A40" s="5" t="s">
        <v>105</v>
      </c>
    </row>
    <row r="41" ht="24">
      <c r="A41" s="5" t="s">
        <v>106</v>
      </c>
    </row>
    <row r="42" ht="24">
      <c r="A42" s="5" t="s">
        <v>107</v>
      </c>
    </row>
    <row r="43" ht="24">
      <c r="A43" s="5" t="s">
        <v>142</v>
      </c>
    </row>
    <row r="44" ht="24">
      <c r="A44" s="5"/>
    </row>
  </sheetData>
  <sheetProtection/>
  <mergeCells count="14">
    <mergeCell ref="A28:D28"/>
    <mergeCell ref="A1:G1"/>
    <mergeCell ref="A6:D7"/>
    <mergeCell ref="E6:G6"/>
    <mergeCell ref="A32:D32"/>
    <mergeCell ref="A12:D12"/>
    <mergeCell ref="A16:D16"/>
    <mergeCell ref="A22:D22"/>
    <mergeCell ref="A25:D25"/>
    <mergeCell ref="A31:D31"/>
    <mergeCell ref="A13:D13"/>
    <mergeCell ref="A27:D27"/>
    <mergeCell ref="A17:D17"/>
    <mergeCell ref="A26:D26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="115" zoomScaleNormal="115" zoomScalePageLayoutView="0" workbookViewId="0" topLeftCell="A1">
      <selection activeCell="C14" sqref="C14"/>
    </sheetView>
  </sheetViews>
  <sheetFormatPr defaultColWidth="8.7109375" defaultRowHeight="12.75"/>
  <cols>
    <col min="1" max="1" width="5.28125" style="1" customWidth="1"/>
    <col min="2" max="2" width="68.8515625" style="81" customWidth="1"/>
    <col min="3" max="3" width="7.140625" style="85" customWidth="1"/>
    <col min="4" max="4" width="5.28125" style="1" customWidth="1"/>
    <col min="5" max="16384" width="8.7109375" style="1" customWidth="1"/>
  </cols>
  <sheetData>
    <row r="1" spans="1:7" ht="24">
      <c r="A1" s="146" t="s">
        <v>43</v>
      </c>
      <c r="B1" s="146"/>
      <c r="C1" s="146"/>
      <c r="D1" s="19"/>
      <c r="E1" s="19"/>
      <c r="F1" s="19"/>
      <c r="G1" s="19"/>
    </row>
    <row r="2" spans="1:7" ht="24">
      <c r="A2" s="8"/>
      <c r="B2" s="80"/>
      <c r="C2" s="84"/>
      <c r="D2" s="7"/>
      <c r="E2" s="7"/>
      <c r="F2" s="7"/>
      <c r="G2" s="7"/>
    </row>
    <row r="3" ht="24">
      <c r="A3" s="2" t="s">
        <v>5</v>
      </c>
    </row>
    <row r="4" spans="1:3" ht="24">
      <c r="A4" s="93" t="s">
        <v>11</v>
      </c>
      <c r="B4" s="94" t="s">
        <v>1</v>
      </c>
      <c r="C4" s="95" t="s">
        <v>2</v>
      </c>
    </row>
    <row r="5" spans="1:3" ht="24">
      <c r="A5" s="97">
        <v>1</v>
      </c>
      <c r="B5" s="98" t="s">
        <v>82</v>
      </c>
      <c r="C5" s="99">
        <v>3</v>
      </c>
    </row>
    <row r="6" spans="1:3" ht="24">
      <c r="A6" s="97">
        <v>2</v>
      </c>
      <c r="B6" s="98" t="s">
        <v>81</v>
      </c>
      <c r="C6" s="99">
        <v>2</v>
      </c>
    </row>
    <row r="7" spans="1:3" ht="24">
      <c r="A7" s="97">
        <v>3</v>
      </c>
      <c r="B7" s="98" t="s">
        <v>135</v>
      </c>
      <c r="C7" s="99">
        <v>1</v>
      </c>
    </row>
    <row r="8" spans="1:3" ht="24">
      <c r="A8" s="97">
        <v>4</v>
      </c>
      <c r="B8" s="98" t="s">
        <v>83</v>
      </c>
      <c r="C8" s="99">
        <v>1</v>
      </c>
    </row>
    <row r="9" spans="1:3" ht="24.75" thickBot="1">
      <c r="A9" s="147" t="s">
        <v>4</v>
      </c>
      <c r="B9" s="148"/>
      <c r="C9" s="96">
        <f>SUM(C5:C8)</f>
        <v>7</v>
      </c>
    </row>
    <row r="10" spans="1:3" ht="24.75" thickTop="1">
      <c r="A10" s="3"/>
      <c r="B10" s="82"/>
      <c r="C10" s="83"/>
    </row>
  </sheetData>
  <sheetProtection/>
  <mergeCells count="2">
    <mergeCell ref="A1:C1"/>
    <mergeCell ref="A9:B9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2019-08-22T06:30:19Z</cp:lastPrinted>
  <dcterms:created xsi:type="dcterms:W3CDTF">2006-03-16T15:57:13Z</dcterms:created>
  <dcterms:modified xsi:type="dcterms:W3CDTF">2019-08-23T09:28:03Z</dcterms:modified>
  <cp:category/>
  <cp:version/>
  <cp:contentType/>
  <cp:contentStatus/>
</cp:coreProperties>
</file>