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7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  <sheet name="ตาราง4-5" sheetId="6" r:id="rId6"/>
    <sheet name="ตาราง6" sheetId="7" r:id="rId7"/>
    <sheet name="ข้อเสนอแนะ" sheetId="8" r:id="rId8"/>
  </sheets>
  <definedNames/>
  <calcPr fullCalcOnLoad="1"/>
</workbook>
</file>

<file path=xl/sharedStrings.xml><?xml version="1.0" encoding="utf-8"?>
<sst xmlns="http://schemas.openxmlformats.org/spreadsheetml/2006/main" count="260" uniqueCount="144">
  <si>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</si>
  <si>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</si>
  <si>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</si>
  <si>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</si>
  <si>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</si>
  <si>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</si>
  <si>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</si>
  <si>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</si>
  <si>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</si>
  <si>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</si>
  <si>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</si>
  <si>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ที่</t>
  </si>
  <si>
    <t>ตอนที่ 2  ความคิดเห็นเกี่ยวกับกิจกรรมฯ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</si>
  <si>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</si>
  <si>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</si>
  <si>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</si>
  <si>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</si>
  <si>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</si>
  <si>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 xml:space="preserve">    1.1 ความสะดวกในการลงทะเบียน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</si>
  <si>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</si>
  <si>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</si>
  <si>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</si>
  <si>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เพศชาย</t>
  </si>
  <si>
    <t>เพศหญิง</t>
  </si>
  <si>
    <t>เพศ</t>
  </si>
  <si>
    <t>ประเทศ</t>
  </si>
  <si>
    <t>คณะ</t>
  </si>
  <si>
    <t>ระดับ</t>
  </si>
  <si>
    <t>ปริญญาเอก</t>
  </si>
  <si>
    <t>ปริญญาโท</t>
  </si>
  <si>
    <t>กัมพูชา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</si>
  <si>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</si>
  <si>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>แหล่งข้อมูล</t>
  </si>
  <si>
    <t>อีเมล์</t>
  </si>
  <si>
    <t>เว็บไซต์บัณฑิตวิทยาลัย</t>
  </si>
  <si>
    <t>อาจารย์ที่ปรึกษา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</si>
  <si>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จำแนกตามประเทศ</t>
    </r>
  </si>
  <si>
    <r>
      <rPr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จำแนกตามแบบ/แผนการศึกษา</t>
    </r>
  </si>
  <si>
    <t>แบบ/แผนการศึกษา</t>
  </si>
  <si>
    <t>5. ด้านความรู้ที่ได้จากโปรแกรมนี้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</si>
  <si>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</si>
  <si>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</si>
  <si>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 xml:space="preserve"> - 7 -</t>
  </si>
  <si>
    <t xml:space="preserve"> - 6 -</t>
  </si>
  <si>
    <t xml:space="preserve"> - 5 -</t>
  </si>
  <si>
    <t xml:space="preserve"> - 4 -</t>
  </si>
  <si>
    <t>รวมด้านเหมาะสมของวิทยากรบรรยาย</t>
  </si>
  <si>
    <t>จากตาราง 2 แสดงจำนวนและร้อยละของผู้ตอบแบบประเมิน จำแนกตามประเทศ พบว่า</t>
  </si>
  <si>
    <t>จากตาราง 1 แสดงจำนวนและร้อยละของผู้ตอบแบบประเมิน จำแนกตามเพศ พบว่า</t>
  </si>
  <si>
    <t xml:space="preserve">   3.1 ความเหมาะสมของขนาดห้องจัดกิจกรรมฯ</t>
  </si>
  <si>
    <t xml:space="preserve">   3.2 ความชัดเจนของจอภาพ/โปรเจคเตอร์/เสียงภายในห้องจัดกิจกรรมฯ</t>
  </si>
  <si>
    <t>รวมด้านเอกสารประกอบกิจกรรมฯ</t>
  </si>
  <si>
    <t>6. ด้านเอกสารประกอบกิจกรรมฯ</t>
  </si>
  <si>
    <r>
      <rPr>
        <u val="single"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แสดงข้อมูลการรับทราบการจัดกิจกรรมฯ (ตอบได้มากกว่า 1 ข้อ)</t>
    </r>
  </si>
  <si>
    <t>รับทราบข้อมูล</t>
  </si>
  <si>
    <t>การประเมินความคิดเห็นเกี่ยวกับการจัดกิจกรรมฯ พบว่า ผู้ตอบแบบประเมินมีความคิดเห็น</t>
  </si>
  <si>
    <t>4. ด้านความเหมาะสมของวิทยากรบรรยาย</t>
  </si>
  <si>
    <t>คณะ/วิทยาลัย</t>
  </si>
  <si>
    <t>จีน</t>
  </si>
  <si>
    <t>ภูฏาน</t>
  </si>
  <si>
    <t>พม่า</t>
  </si>
  <si>
    <t>ณ ห้องสัมมนาเอกาทศรถ 209 อาคารเอกาทศรถ มหาวิทยาลัยนเรศวร</t>
  </si>
  <si>
    <t>ณ ห้องสัมมนาเอกาทศรถ 209 อาคารเอกาทศรถ มหาวิทยาลัยนเรศวรพบว่า มีผู้เข้าร่วมกิจกรรม</t>
  </si>
  <si>
    <t>วิทยาลัยโลจิสติกส์และโซ่อุปทาน</t>
  </si>
  <si>
    <t>คณะเกษตรศาสตร์ ทรัพยากรธรรมชาติและสิ่งแวดล้อม</t>
  </si>
  <si>
    <t>คณะวิศวกรรมศาสตร์</t>
  </si>
  <si>
    <t>คณะสังคมศาสตร์</t>
  </si>
  <si>
    <t>ที่ปรึกษา</t>
  </si>
  <si>
    <t>E-mail</t>
  </si>
  <si>
    <t>คณะศึกษาศาสตร์</t>
  </si>
  <si>
    <t>คณะบริหารธุรกิจ เศรษฐศาสตร์และการสื่อสาร</t>
  </si>
  <si>
    <t>คณะสาธารณสุขศาสตร์</t>
  </si>
  <si>
    <t>Lien</t>
  </si>
  <si>
    <t>เนปาล</t>
  </si>
  <si>
    <t>คณะวิทยาศาสตร์</t>
  </si>
  <si>
    <t>เพื่อน</t>
  </si>
  <si>
    <t>ไลน์</t>
  </si>
  <si>
    <t>วันที่ 19 สิงหาคม 2562</t>
  </si>
  <si>
    <t>จากตาราง 5 พบว่า ผู้ตอบแบบประเมินส่วนใหญ่ได้รับข้อมูลการจัดกิจกรรมฯ จากทาง</t>
  </si>
  <si>
    <t>คณะที่สังกัด</t>
  </si>
  <si>
    <t xml:space="preserve">   3.3 ความสว่างของห้องจัดกิจกรรมฯ</t>
  </si>
  <si>
    <t xml:space="preserve">   3.4 ความสะอาดห้องจัดกิจกรรมฯ</t>
  </si>
  <si>
    <t>รวมด้านเหมาะสมด้านความรู้ที่ได้จากโปรแกรมนี้</t>
  </si>
  <si>
    <t xml:space="preserve"> - 1 -</t>
  </si>
  <si>
    <t xml:space="preserve"> - 2 -</t>
  </si>
  <si>
    <t xml:space="preserve"> - 3 -</t>
  </si>
  <si>
    <t xml:space="preserve">    1.2 ความเหมาะสมของวันจัดกิจกรรมฯ (วันที่ 19 สิงหาคม 2562)</t>
  </si>
  <si>
    <t>จากตาราง 6 การประเมินความคิดเห็นเกี่ยวกับการจัดกิจกรรมฯ พบว่า ผู้ตอบแบบประเมินมีความคิดเห็น</t>
  </si>
  <si>
    <r>
      <rPr>
        <u val="single"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</si>
  <si>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ณ ห้องสัมมนาเอกาทศรถ 209 ชั้น 2 อาคารเอกาทศรถ มหาวิทยาลัยนเรศวร</t>
  </si>
  <si>
    <t xml:space="preserve">วันที่ 19 สิงหาคม 2562 </t>
  </si>
  <si>
    <t xml:space="preserve"> </t>
  </si>
  <si>
    <t>ไม่ระบุ</t>
  </si>
  <si>
    <t>ประกาศ</t>
  </si>
  <si>
    <t xml:space="preserve">ผลการประเมินกิจกรรมปฐมนิเทศสำหรับนิสิตระดับบัณฑิตศึกษาต่างชาติ </t>
  </si>
  <si>
    <t>จากการจัดกิจกรรมปฐมนิเทศสำหรับนิสิตระดับบัณฑิตศึกษาต่างชาติ ในวันที่ 19 สิงหาคม 2562</t>
  </si>
  <si>
    <t xml:space="preserve">มีจำนวนทั้งสิ้น 34 คน และมีผู้ตอบแบบประเมิน จำนวน 20 คน คิดเป็นร้อยละ 58.82 โดยมีรายละเอียดดังนี้ </t>
  </si>
  <si>
    <r>
      <rPr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จำแนกตามคณะ/วิทยาลัย</t>
    </r>
  </si>
  <si>
    <t>N = 20</t>
  </si>
  <si>
    <t>ผู้ตอบแบบประเมินเป็นเพศชาย ร้อยละ 90.00 และเพศหญิง ร้อยละ 10.00</t>
  </si>
  <si>
    <t>ผู้ตอบแบบประเมินส่วนใหญ่เป็นนิสิตประเทศภูฏาน คิดเป็นร้อยละ 45.00 รองลงมาได้แก่ ประเทศจีน</t>
  </si>
  <si>
    <t>คิดเป็นร้อยละ 20.00 และประเทศกัมพูชา คิดเป็นร้อยละ 15.00</t>
  </si>
  <si>
    <t>จากตาราง 3 พบว่าผู้ตอบแบบประเมิน ส่วนใหญ่สังกัดวิทยาลัยโลจิสติกส์และโซ่อุปทาน ร้อยละ 35.00</t>
  </si>
  <si>
    <t>รองลงมาได้แก่ คณะเกษตรศาสตร์ ทรัพยากรธรรมชาติและสิ่งแวดล้อม ร้อยละ 25.00 และคณะศึกษาศาสตร์</t>
  </si>
  <si>
    <t>คณะวิทยาศาสตร์ ร้อยละ 10.00</t>
  </si>
  <si>
    <t>จากตาราง 4 พบว่า ผู้ตอบแบบประเมิน ส่วนใหญ่เป็นนิสิตปริญญาโท ร้อยละ 65.00</t>
  </si>
  <si>
    <t xml:space="preserve">อีเมล์มากที่สุด ร้อยละ 45.83 รองลงมาได้แก่ คณะที่สังกัด ร้อยละ 33.33 </t>
  </si>
  <si>
    <t xml:space="preserve">   4.1 ศาสตราจารย์ ดร.ไพศาล  มุณีสว่าง</t>
  </si>
  <si>
    <t xml:space="preserve">    1.3 ความเหมาะสมของระยะเวลาในการจัดกิจกรรมฯ (12.30 - 15.00 น.)</t>
  </si>
  <si>
    <t xml:space="preserve">โดยรวมอยู่ในระดับมากที่สุด (ค่าเฉลี่ย 4.72) เมื่อพิจารณารายด้าน พบว่า ด้านที่มีค่าเฉลี่ยสูงที่สุด คือ </t>
  </si>
  <si>
    <t xml:space="preserve">และด้านเอกสารประกอบกิจกรรมฯ (ค่าเฉลี่ย 4.68) เมื่อพิจารณารายข้อ พบว่า ข้อที่มีค่าเฉลี่ยสูงที่สุด คือ </t>
  </si>
  <si>
    <t>ความเหมาะสมของขนาดห้องจัดกิจกรรมฯ ความชัดเจนของจอภาพ/โปรเจคเตอร์/เสียงภายในห้องจัดกิจกรรมฯ</t>
  </si>
  <si>
    <t>ความสว่างของห้องจัดกิจกรรมฯ ความสะอาดห้องจัดกิจกรรมฯ (ค่าเฉลี่ย 4.90) รองลงมาได้แก่ เจ้าหน้าที่</t>
  </si>
  <si>
    <t>(ค่าเฉลี่ย 4.80)</t>
  </si>
  <si>
    <t xml:space="preserve">จากการจัดกิจกรรมปฐมนิเทศสำหรับนิสิตระดับบัณฑิตศึกษาต่างชาติ  ในวันที่ 19 สิงหาคม 2562 </t>
  </si>
  <si>
    <t>ณ ห้องสัมมนาเอกาทศรถ 209 อาคารเอกาทศรถ มหาวิทยาลัยนเรศวร พบว่า มีผู้เข้าร่วมกิจกรรม มีจำนวนทั้งสิ้น</t>
  </si>
  <si>
    <t>34 คน และมีผู้ตอบแบบประเมิน จำนวน 20 คน คิดเป็นร้อยละ 58.82</t>
  </si>
  <si>
    <t>ผู้ตอบแบบประเมินเป็นเพศชาย ร้อยละ 90.00 และเพศหญิง ร้อยละ 10.00 ส่วนใหญ่เป็นนิสิต</t>
  </si>
  <si>
    <t xml:space="preserve">ส่วนใหญ่สังกัดวิทยาลัยโลจิสติกส์และโซ่อุปทาน ร้อยละ 35.00 รองลงมาได้แก่ คณะเกษตรศาสตร์ </t>
  </si>
  <si>
    <t>ทรัพยากรธรรมชาติและสิ่งแวดล้อม ร้อยละ 25.00 และคณะศึกษาศาสตร์ คณะวิทยาศาสตร์ ร้อยละ 10.00</t>
  </si>
  <si>
    <t xml:space="preserve">ส่วนใหญ่เป็นนิสิตปริญญาโท ร้อยละ 65.00 รองลงมาได้แก่ นิสิตปริญญาเอก ร้อยละ 35.00 </t>
  </si>
  <si>
    <t>ผู้ตอบแบบประเมินส่วนใหญ่ได้รับข้อมูลการจัดกิจกรรมฯ จากทางอีเมล์มากที่สุด ร้อยละ 45.83</t>
  </si>
  <si>
    <t>รองลงมาได้แก่ คณะที่สังกัด ร้อยละ 33.33</t>
  </si>
  <si>
    <t xml:space="preserve">   4.2 ผู้ช่วยศาสตราจารย์ ดร.ศิวิไลซ์ วนรัตน์วิจิตร</t>
  </si>
  <si>
    <t>รองลงมาได้แก่ นิสิตปริญญาเอก ร้อยละ 35.00</t>
  </si>
  <si>
    <t xml:space="preserve">ด้านสิ่งอำนวยความสะดวก (ค่าเฉลี่ย 4.90) รองลงมาได้แก่ ด้านเจ้าหน้าที่ผู้ให้บริการ (ค่าเฉลี่ย 4.83) </t>
  </si>
  <si>
    <t>ให้บริการด้วยความรวดเร็ว (ค่าเฉลี่ย 4.85) และเจ้าหน้าที่ให้บริการด้วยความเต็มใจ ยิ้มแย้มแจ่มใส</t>
  </si>
  <si>
    <t>ข้อเสนอแนะเพื่อปรับปรุงการจัดโครงการในครั้งต่อไป</t>
  </si>
  <si>
    <t>หัวข้อเรื่องที่จะให้บัณฑิตวิทยาลัยจัดโครงการในครั้งต่อไป</t>
  </si>
  <si>
    <t>ควรมีตารางการจัดโครงการ/กิจกรรม ของบัณฑิตวิทยาลัยตลอดทั้งปี</t>
  </si>
  <si>
    <t>กฎ ระเบียบ ทางการแพทย์</t>
  </si>
  <si>
    <t>การตีพิมพ์เผยแพร่</t>
  </si>
  <si>
    <t>การเขียนบทความภาษาอังกฤษ</t>
  </si>
  <si>
    <t>การสอบภาษาอังกฤษ</t>
  </si>
  <si>
    <t>ควรจัดกิจกรรมให้เร็วกว่านี้</t>
  </si>
  <si>
    <t>ข้อเสนอแนะ</t>
  </si>
  <si>
    <t>ข้อเสนอแนะเพื่อปรับปรุงการจัดโครงการในครั้งต่อไป คือ ควรจัดกิจกรรมให้เร็วกว่านี้</t>
  </si>
  <si>
    <t>หัวข้อเรื่องที่จะให้บัณฑิตวิทยาลัยจัดโครงการในครั้งต่อไป คือ การเขียนบทความภาษาอังกฤษ</t>
  </si>
  <si>
    <t>การตีพิมพ์เผยแพร่ กฎ ระเบียบ ทางการแพทย์ การสอบภาษาอังกฤษ</t>
  </si>
  <si>
    <t>คิดเป็นร้อยละ 15.00</t>
  </si>
  <si>
    <t xml:space="preserve">ประเทศภูฏาน คิดเป็นร้อยละ 45.00 รองลงมาได้แก่ ประเทศจีน คิดเป็นร้อยละ 20.00 และประเทศกัมพูชา </t>
  </si>
  <si>
    <t>ควรจัดกิจกรรมปฐมนิเทศร่วมกับมหาวิทยาลัย</t>
  </si>
  <si>
    <t>ควรมีตารางการจัดโครงการ/กิจกรรม ของบัณฑิตวิทยาลัยตลอดทั้งปี ควรจัดกิจกรรมปฐมนิเทศ</t>
  </si>
  <si>
    <t>ร่วมกับมหาวิทยาลัย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</si>
</sst>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0" xfId="0" applyFont="1" applyAlignment="1">
      <alignment/>
    </xf>
    <xf numFmtId="0" fontId="49" fillId="34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9" fillId="35" borderId="0" xfId="0" applyFont="1" applyFill="1" applyAlignment="1">
      <alignment horizontal="center"/>
    </xf>
    <xf numFmtId="0" fontId="49" fillId="36" borderId="0" xfId="0" applyFont="1" applyFill="1" applyAlignment="1">
      <alignment horizontal="center"/>
    </xf>
    <xf numFmtId="0" fontId="49" fillId="25" borderId="0" xfId="0" applyFont="1" applyFill="1" applyAlignment="1">
      <alignment horizontal="center"/>
    </xf>
    <xf numFmtId="0" fontId="49" fillId="23" borderId="0" xfId="0" applyFont="1" applyFill="1" applyAlignment="1">
      <alignment horizontal="center"/>
    </xf>
    <xf numFmtId="2" fontId="50" fillId="37" borderId="0" xfId="0" applyNumberFormat="1" applyFont="1" applyFill="1" applyAlignment="1">
      <alignment/>
    </xf>
    <xf numFmtId="0" fontId="49" fillId="0" borderId="0" xfId="0" applyFont="1" applyAlignment="1">
      <alignment vertical="top"/>
    </xf>
    <xf numFmtId="2" fontId="49" fillId="37" borderId="0" xfId="0" applyNumberFormat="1" applyFont="1" applyFill="1" applyAlignment="1">
      <alignment horizontal="center"/>
    </xf>
    <xf numFmtId="2" fontId="50" fillId="0" borderId="0" xfId="0" applyNumberFormat="1" applyFont="1" applyAlignment="1">
      <alignment horizontal="center"/>
    </xf>
    <xf numFmtId="2" fontId="49" fillId="38" borderId="0" xfId="0" applyNumberFormat="1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2" fontId="7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9" fillId="12" borderId="0" xfId="0" applyFont="1" applyFill="1" applyAlignment="1">
      <alignment horizontal="center"/>
    </xf>
    <xf numFmtId="0" fontId="49" fillId="11" borderId="0" xfId="0" applyFont="1" applyFill="1" applyAlignment="1">
      <alignment horizontal="center"/>
    </xf>
    <xf numFmtId="0" fontId="49" fillId="9" borderId="0" xfId="0" applyFont="1" applyFill="1" applyAlignment="1">
      <alignment horizontal="center"/>
    </xf>
    <xf numFmtId="0" fontId="49" fillId="8" borderId="0" xfId="0" applyFont="1" applyFill="1" applyAlignment="1">
      <alignment horizontal="center"/>
    </xf>
    <xf numFmtId="0" fontId="49" fillId="13" borderId="0" xfId="0" applyFont="1" applyFill="1" applyAlignment="1">
      <alignment horizontal="center"/>
    </xf>
    <xf numFmtId="0" fontId="49" fillId="10" borderId="0" xfId="0" applyFont="1" applyFill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9" fillId="0" borderId="0" xfId="0" applyFont="1" applyAlignment="1">
      <alignment horizontal="left" vertical="top" wrapText="1"/>
    </xf>
    <xf numFmtId="2" fontId="51" fillId="39" borderId="24" xfId="0" applyNumberFormat="1" applyFont="1" applyFill="1" applyBorder="1" applyAlignment="1">
      <alignment wrapText="1"/>
    </xf>
    <xf numFmtId="0" fontId="5" fillId="9" borderId="0" xfId="0" applyFont="1" applyFill="1" applyBorder="1" applyAlignment="1">
      <alignment horizontal="center"/>
    </xf>
    <xf numFmtId="2" fontId="51" fillId="13" borderId="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2" fontId="5" fillId="0" borderId="34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39" borderId="24" xfId="0" applyNumberFormat="1" applyFont="1" applyFill="1" applyBorder="1" applyAlignment="1">
      <alignment wrapText="1"/>
    </xf>
    <xf numFmtId="0" fontId="49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50" zoomScaleNormal="150" zoomScalePageLayoutView="0" workbookViewId="0" topLeftCell="G1">
      <pane ySplit="2" topLeftCell="A18" activePane="bottomLeft" state="frozen"/>
      <selection pane="topLeft" activeCell="A1" sqref="A1"/>
      <selection pane="bottomLeft" activeCell="AA26" sqref="AA26"/>
    </sheetView>
  </sheetViews>
  <sheetFormatPr defaultColWidth="8.7109375" defaultRowHeight="12.75"/>
  <cols>
    <col min="1" max="1" width="7.00390625" style="42" customWidth="1"/>
    <col min="2" max="2" width="10.28125" style="42" bestFit="1" customWidth="1"/>
    <col min="3" max="3" width="11.00390625" style="42" customWidth="1"/>
    <col min="4" max="4" width="44.57421875" style="42" bestFit="1" customWidth="1"/>
    <col min="5" max="5" width="10.28125" style="42" bestFit="1" customWidth="1"/>
    <col min="6" max="6" width="19.57421875" style="42" customWidth="1"/>
    <col min="7" max="7" width="4.8515625" style="42" bestFit="1" customWidth="1"/>
    <col min="8" max="8" width="8.00390625" style="42" bestFit="1" customWidth="1"/>
    <col min="9" max="9" width="8.00390625" style="42" customWidth="1"/>
    <col min="10" max="10" width="6.57421875" style="42" bestFit="1" customWidth="1"/>
    <col min="11" max="11" width="4.7109375" style="42" bestFit="1" customWidth="1"/>
    <col min="12" max="12" width="5.28125" style="42" bestFit="1" customWidth="1"/>
    <col min="13" max="26" width="5.00390625" style="42" customWidth="1"/>
    <col min="27" max="27" width="7.00390625" style="58" bestFit="1" customWidth="1"/>
    <col min="28" max="16384" width="8.7109375" style="58" customWidth="1"/>
  </cols>
  <sheetData>
    <row r="1" spans="1:26" ht="24">
      <c r="A1" s="75" t="s">
        <v>0</v>
      </c>
      <c r="B1" s="71" t="s">
        <v>24</v>
      </c>
      <c r="C1" s="72" t="s">
        <v>25</v>
      </c>
      <c r="D1" s="76" t="s">
        <v>57</v>
      </c>
      <c r="E1" s="73" t="s">
        <v>27</v>
      </c>
      <c r="F1" s="73" t="s">
        <v>34</v>
      </c>
      <c r="G1" s="73" t="s">
        <v>26</v>
      </c>
      <c r="H1" s="73" t="s">
        <v>67</v>
      </c>
      <c r="I1" s="73" t="s">
        <v>93</v>
      </c>
      <c r="J1" s="73" t="s">
        <v>68</v>
      </c>
      <c r="K1" s="73" t="s">
        <v>72</v>
      </c>
      <c r="L1" s="73" t="s">
        <v>75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4">
      <c r="A2" s="75"/>
      <c r="B2" s="71"/>
      <c r="C2" s="72"/>
      <c r="D2" s="76"/>
      <c r="E2" s="73"/>
      <c r="F2" s="73"/>
      <c r="G2" s="73"/>
      <c r="H2" s="73"/>
      <c r="I2" s="73"/>
      <c r="J2" s="73"/>
      <c r="K2" s="73"/>
      <c r="L2" s="73"/>
      <c r="M2" s="59">
        <v>1.1</v>
      </c>
      <c r="N2" s="59">
        <v>1.2</v>
      </c>
      <c r="O2" s="59">
        <v>1.3</v>
      </c>
      <c r="P2" s="41">
        <v>2.1</v>
      </c>
      <c r="Q2" s="41">
        <v>2.2</v>
      </c>
      <c r="R2" s="60">
        <v>3.1</v>
      </c>
      <c r="S2" s="60">
        <v>3.2</v>
      </c>
      <c r="T2" s="60">
        <v>3.3</v>
      </c>
      <c r="U2" s="60">
        <v>3.4</v>
      </c>
      <c r="V2" s="61">
        <v>4.1</v>
      </c>
      <c r="W2" s="61">
        <v>4.2</v>
      </c>
      <c r="X2" s="62">
        <v>5</v>
      </c>
      <c r="Y2" s="57">
        <v>6.1</v>
      </c>
      <c r="Z2" s="57">
        <v>6.2</v>
      </c>
    </row>
    <row r="3" spans="1:27" ht="24">
      <c r="A3" s="42">
        <v>1</v>
      </c>
      <c r="B3" s="42">
        <v>1</v>
      </c>
      <c r="C3" s="42" t="s">
        <v>59</v>
      </c>
      <c r="D3" s="112" t="s">
        <v>69</v>
      </c>
      <c r="E3" s="42" t="s">
        <v>29</v>
      </c>
      <c r="F3" s="42">
        <v>0</v>
      </c>
      <c r="G3" s="42">
        <v>1</v>
      </c>
      <c r="H3" s="42">
        <v>0</v>
      </c>
      <c r="I3" s="42">
        <v>0</v>
      </c>
      <c r="J3" s="42">
        <v>1</v>
      </c>
      <c r="K3" s="42">
        <v>0</v>
      </c>
      <c r="L3" s="42">
        <v>0</v>
      </c>
      <c r="M3" s="42">
        <v>5</v>
      </c>
      <c r="N3" s="42">
        <v>5</v>
      </c>
      <c r="O3" s="42">
        <v>5</v>
      </c>
      <c r="P3" s="42">
        <v>5</v>
      </c>
      <c r="Q3" s="42">
        <v>5</v>
      </c>
      <c r="R3" s="42">
        <v>5</v>
      </c>
      <c r="S3" s="42">
        <v>5</v>
      </c>
      <c r="T3" s="42">
        <v>5</v>
      </c>
      <c r="U3" s="42">
        <v>5</v>
      </c>
      <c r="V3" s="42">
        <v>5</v>
      </c>
      <c r="W3" s="42">
        <v>5</v>
      </c>
      <c r="X3" s="42">
        <v>5</v>
      </c>
      <c r="Y3" s="42">
        <v>5</v>
      </c>
      <c r="Z3" s="42">
        <v>5</v>
      </c>
      <c r="AA3" s="63">
        <f aca="true" t="shared" si="0" ref="AA3:AA23">AVERAGE(M3:Z3)</f>
        <v>5</v>
      </c>
    </row>
    <row r="4" spans="1:27" s="64" customFormat="1" ht="24">
      <c r="A4" s="43">
        <v>2</v>
      </c>
      <c r="B4" s="43">
        <v>1</v>
      </c>
      <c r="C4" s="42" t="s">
        <v>92</v>
      </c>
      <c r="D4" s="112" t="s">
        <v>63</v>
      </c>
      <c r="E4" s="42" t="s">
        <v>28</v>
      </c>
      <c r="F4" s="42">
        <v>0</v>
      </c>
      <c r="G4" s="42">
        <v>1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5</v>
      </c>
      <c r="N4" s="42">
        <v>5</v>
      </c>
      <c r="O4" s="42">
        <v>5</v>
      </c>
      <c r="P4" s="42">
        <v>5</v>
      </c>
      <c r="Q4" s="42">
        <v>5</v>
      </c>
      <c r="R4" s="42">
        <v>5</v>
      </c>
      <c r="S4" s="42">
        <v>5</v>
      </c>
      <c r="T4" s="42">
        <v>5</v>
      </c>
      <c r="U4" s="42">
        <v>5</v>
      </c>
      <c r="V4" s="42">
        <v>5</v>
      </c>
      <c r="W4" s="42">
        <v>5</v>
      </c>
      <c r="X4" s="42">
        <v>5</v>
      </c>
      <c r="Y4" s="42">
        <v>5</v>
      </c>
      <c r="Z4" s="42">
        <v>5</v>
      </c>
      <c r="AA4" s="63">
        <f t="shared" si="0"/>
        <v>5</v>
      </c>
    </row>
    <row r="5" spans="1:27" ht="24">
      <c r="A5" s="42">
        <v>3</v>
      </c>
      <c r="B5" s="42">
        <v>1</v>
      </c>
      <c r="C5" s="42" t="s">
        <v>58</v>
      </c>
      <c r="D5" s="112" t="s">
        <v>63</v>
      </c>
      <c r="E5" s="42" t="s">
        <v>28</v>
      </c>
      <c r="F5" s="42">
        <v>0</v>
      </c>
      <c r="G5" s="42">
        <v>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5</v>
      </c>
      <c r="N5" s="42">
        <v>5</v>
      </c>
      <c r="O5" s="42">
        <v>5</v>
      </c>
      <c r="P5" s="42">
        <v>5</v>
      </c>
      <c r="Q5" s="42">
        <v>5</v>
      </c>
      <c r="R5" s="42">
        <v>5</v>
      </c>
      <c r="S5" s="42">
        <v>5</v>
      </c>
      <c r="T5" s="42">
        <v>5</v>
      </c>
      <c r="U5" s="42">
        <v>5</v>
      </c>
      <c r="V5" s="42">
        <v>5</v>
      </c>
      <c r="W5" s="42">
        <v>5</v>
      </c>
      <c r="X5" s="42">
        <v>5</v>
      </c>
      <c r="Y5" s="42">
        <v>5</v>
      </c>
      <c r="Z5" s="42">
        <v>5</v>
      </c>
      <c r="AA5" s="63">
        <f t="shared" si="0"/>
        <v>5</v>
      </c>
    </row>
    <row r="6" spans="1:27" ht="24">
      <c r="A6" s="42">
        <v>4</v>
      </c>
      <c r="B6" s="42">
        <v>1</v>
      </c>
      <c r="C6" s="42" t="s">
        <v>59</v>
      </c>
      <c r="D6" s="112" t="s">
        <v>70</v>
      </c>
      <c r="E6" s="42" t="s">
        <v>28</v>
      </c>
      <c r="F6" s="42">
        <v>0</v>
      </c>
      <c r="G6" s="42">
        <v>0</v>
      </c>
      <c r="H6" s="42">
        <v>0</v>
      </c>
      <c r="I6" s="42">
        <v>0</v>
      </c>
      <c r="J6" s="42">
        <v>1</v>
      </c>
      <c r="K6" s="42">
        <v>0</v>
      </c>
      <c r="L6" s="42">
        <v>0</v>
      </c>
      <c r="M6" s="42">
        <v>5</v>
      </c>
      <c r="N6" s="42">
        <v>5</v>
      </c>
      <c r="O6" s="42">
        <v>5</v>
      </c>
      <c r="P6" s="42">
        <v>5</v>
      </c>
      <c r="Q6" s="42">
        <v>5</v>
      </c>
      <c r="R6" s="42">
        <v>5</v>
      </c>
      <c r="S6" s="42">
        <v>5</v>
      </c>
      <c r="T6" s="42">
        <v>5</v>
      </c>
      <c r="U6" s="42">
        <v>5</v>
      </c>
      <c r="V6" s="42">
        <v>5</v>
      </c>
      <c r="W6" s="42">
        <v>5</v>
      </c>
      <c r="X6" s="42">
        <v>5</v>
      </c>
      <c r="Y6" s="42">
        <v>5</v>
      </c>
      <c r="Z6" s="42">
        <v>5</v>
      </c>
      <c r="AA6" s="63">
        <f t="shared" si="0"/>
        <v>5</v>
      </c>
    </row>
    <row r="7" spans="1:27" s="64" customFormat="1" ht="24">
      <c r="A7" s="43">
        <v>5</v>
      </c>
      <c r="B7" s="43">
        <v>1</v>
      </c>
      <c r="C7" s="43" t="s">
        <v>59</v>
      </c>
      <c r="D7" s="112" t="s">
        <v>69</v>
      </c>
      <c r="E7" s="44" t="s">
        <v>29</v>
      </c>
      <c r="F7" s="44">
        <v>0</v>
      </c>
      <c r="G7" s="44">
        <v>0</v>
      </c>
      <c r="H7" s="44">
        <v>0</v>
      </c>
      <c r="I7" s="44">
        <v>0</v>
      </c>
      <c r="J7" s="44">
        <v>1</v>
      </c>
      <c r="K7" s="44">
        <v>0</v>
      </c>
      <c r="L7" s="44">
        <v>0</v>
      </c>
      <c r="M7" s="42">
        <v>5</v>
      </c>
      <c r="N7" s="42">
        <v>5</v>
      </c>
      <c r="O7" s="42">
        <v>5</v>
      </c>
      <c r="P7" s="42">
        <v>5</v>
      </c>
      <c r="Q7" s="42">
        <v>5</v>
      </c>
      <c r="R7" s="42">
        <v>5</v>
      </c>
      <c r="S7" s="42">
        <v>5</v>
      </c>
      <c r="T7" s="42">
        <v>5</v>
      </c>
      <c r="U7" s="42">
        <v>5</v>
      </c>
      <c r="V7" s="42">
        <v>5</v>
      </c>
      <c r="W7" s="42">
        <v>5</v>
      </c>
      <c r="X7" s="42">
        <v>5</v>
      </c>
      <c r="Y7" s="42">
        <v>5</v>
      </c>
      <c r="Z7" s="42">
        <v>5</v>
      </c>
      <c r="AA7" s="63">
        <f t="shared" si="0"/>
        <v>5</v>
      </c>
    </row>
    <row r="8" spans="1:27" s="64" customFormat="1" ht="24">
      <c r="A8" s="43">
        <v>6</v>
      </c>
      <c r="B8" s="43">
        <v>1</v>
      </c>
      <c r="C8" s="43" t="s">
        <v>59</v>
      </c>
      <c r="D8" s="111" t="s">
        <v>74</v>
      </c>
      <c r="E8" s="44" t="s">
        <v>29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0</v>
      </c>
      <c r="L8" s="44">
        <v>0</v>
      </c>
      <c r="M8" s="42">
        <v>5</v>
      </c>
      <c r="N8" s="42">
        <v>2</v>
      </c>
      <c r="O8" s="42">
        <v>5</v>
      </c>
      <c r="P8" s="42">
        <v>5</v>
      </c>
      <c r="Q8" s="42">
        <v>5</v>
      </c>
      <c r="R8" s="42">
        <v>5</v>
      </c>
      <c r="S8" s="42">
        <v>5</v>
      </c>
      <c r="T8" s="42">
        <v>5</v>
      </c>
      <c r="U8" s="42">
        <v>5</v>
      </c>
      <c r="V8" s="42">
        <v>4</v>
      </c>
      <c r="W8" s="42">
        <v>4</v>
      </c>
      <c r="X8" s="42">
        <v>4</v>
      </c>
      <c r="Y8" s="42">
        <v>5</v>
      </c>
      <c r="Z8" s="42">
        <v>4</v>
      </c>
      <c r="AA8" s="63">
        <f t="shared" si="0"/>
        <v>4.5</v>
      </c>
    </row>
    <row r="9" spans="1:27" ht="24">
      <c r="A9" s="42">
        <v>7</v>
      </c>
      <c r="B9" s="42">
        <v>1</v>
      </c>
      <c r="C9" s="42" t="s">
        <v>59</v>
      </c>
      <c r="D9" s="113" t="s">
        <v>63</v>
      </c>
      <c r="E9" s="44" t="s">
        <v>29</v>
      </c>
      <c r="F9" s="42">
        <v>0</v>
      </c>
      <c r="G9" s="42">
        <v>0</v>
      </c>
      <c r="H9" s="42">
        <v>0</v>
      </c>
      <c r="I9" s="42">
        <v>0</v>
      </c>
      <c r="J9" s="42">
        <v>1</v>
      </c>
      <c r="K9" s="42">
        <v>0</v>
      </c>
      <c r="L9" s="42">
        <v>0</v>
      </c>
      <c r="M9" s="42">
        <v>5</v>
      </c>
      <c r="N9" s="42">
        <v>2</v>
      </c>
      <c r="O9" s="42">
        <v>5</v>
      </c>
      <c r="P9" s="42">
        <v>5</v>
      </c>
      <c r="Q9" s="42">
        <v>5</v>
      </c>
      <c r="R9" s="42">
        <v>5</v>
      </c>
      <c r="S9" s="42">
        <v>5</v>
      </c>
      <c r="T9" s="42">
        <v>5</v>
      </c>
      <c r="U9" s="42">
        <v>5</v>
      </c>
      <c r="V9" s="42">
        <v>4</v>
      </c>
      <c r="W9" s="42">
        <v>5</v>
      </c>
      <c r="X9" s="42">
        <v>5</v>
      </c>
      <c r="Y9" s="42">
        <v>5</v>
      </c>
      <c r="Z9" s="42">
        <v>5</v>
      </c>
      <c r="AA9" s="63">
        <f t="shared" si="0"/>
        <v>4.714285714285714</v>
      </c>
    </row>
    <row r="10" spans="1:27" ht="24">
      <c r="A10" s="42">
        <v>8</v>
      </c>
      <c r="B10" s="42">
        <v>1</v>
      </c>
      <c r="C10" s="43" t="s">
        <v>59</v>
      </c>
      <c r="D10" s="111" t="s">
        <v>74</v>
      </c>
      <c r="E10" s="44" t="s">
        <v>29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5</v>
      </c>
      <c r="N10" s="42">
        <v>3</v>
      </c>
      <c r="O10" s="42">
        <v>4</v>
      </c>
      <c r="P10" s="42">
        <v>5</v>
      </c>
      <c r="Q10" s="42">
        <v>5</v>
      </c>
      <c r="R10" s="42">
        <v>5</v>
      </c>
      <c r="S10" s="42">
        <v>5</v>
      </c>
      <c r="T10" s="42">
        <v>5</v>
      </c>
      <c r="U10" s="42">
        <v>5</v>
      </c>
      <c r="V10" s="42">
        <v>5</v>
      </c>
      <c r="W10" s="42">
        <v>5</v>
      </c>
      <c r="X10" s="42">
        <v>5</v>
      </c>
      <c r="Y10" s="42">
        <v>5</v>
      </c>
      <c r="Z10" s="42">
        <v>5</v>
      </c>
      <c r="AA10" s="63">
        <f t="shared" si="0"/>
        <v>4.785714285714286</v>
      </c>
    </row>
    <row r="11" spans="1:27" ht="24">
      <c r="A11" s="42">
        <v>9</v>
      </c>
      <c r="B11" s="42">
        <v>1</v>
      </c>
      <c r="C11" s="42" t="s">
        <v>59</v>
      </c>
      <c r="D11" s="111" t="s">
        <v>64</v>
      </c>
      <c r="E11" s="44" t="s">
        <v>29</v>
      </c>
      <c r="F11" s="42">
        <v>0</v>
      </c>
      <c r="G11" s="42">
        <v>1</v>
      </c>
      <c r="H11" s="42">
        <v>0</v>
      </c>
      <c r="I11" s="42">
        <v>0</v>
      </c>
      <c r="J11" s="42">
        <v>1</v>
      </c>
      <c r="K11" s="42">
        <v>0</v>
      </c>
      <c r="L11" s="42">
        <v>0</v>
      </c>
      <c r="M11" s="42">
        <v>5</v>
      </c>
      <c r="N11" s="42">
        <v>5</v>
      </c>
      <c r="O11" s="42">
        <v>5</v>
      </c>
      <c r="P11" s="42">
        <v>5</v>
      </c>
      <c r="Q11" s="42">
        <v>5</v>
      </c>
      <c r="R11" s="42">
        <v>5</v>
      </c>
      <c r="S11" s="42">
        <v>5</v>
      </c>
      <c r="T11" s="42">
        <v>5</v>
      </c>
      <c r="U11" s="42">
        <v>5</v>
      </c>
      <c r="V11" s="42">
        <v>5</v>
      </c>
      <c r="W11" s="42">
        <v>5</v>
      </c>
      <c r="X11" s="42">
        <v>5</v>
      </c>
      <c r="Y11" s="42">
        <v>5</v>
      </c>
      <c r="Z11" s="42">
        <v>5</v>
      </c>
      <c r="AA11" s="63">
        <f t="shared" si="0"/>
        <v>5</v>
      </c>
    </row>
    <row r="12" spans="1:27" ht="24">
      <c r="A12" s="42">
        <v>10</v>
      </c>
      <c r="B12" s="42">
        <v>2</v>
      </c>
      <c r="C12" s="42" t="s">
        <v>58</v>
      </c>
      <c r="D12" s="112" t="s">
        <v>63</v>
      </c>
      <c r="E12" s="44" t="s">
        <v>28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</v>
      </c>
      <c r="M12" s="42">
        <v>4</v>
      </c>
      <c r="N12" s="42">
        <v>4</v>
      </c>
      <c r="O12" s="42">
        <v>4</v>
      </c>
      <c r="P12" s="42">
        <v>4</v>
      </c>
      <c r="Q12" s="42">
        <v>4</v>
      </c>
      <c r="R12" s="42">
        <v>4</v>
      </c>
      <c r="S12" s="42">
        <v>4</v>
      </c>
      <c r="T12" s="42">
        <v>4</v>
      </c>
      <c r="U12" s="42">
        <v>4</v>
      </c>
      <c r="V12" s="42">
        <v>4</v>
      </c>
      <c r="W12" s="42">
        <v>4</v>
      </c>
      <c r="X12" s="42">
        <v>4</v>
      </c>
      <c r="Y12" s="42">
        <v>4</v>
      </c>
      <c r="Z12" s="42">
        <v>4</v>
      </c>
      <c r="AA12" s="63">
        <f t="shared" si="0"/>
        <v>4</v>
      </c>
    </row>
    <row r="13" spans="1:27" ht="24">
      <c r="A13" s="42">
        <v>11</v>
      </c>
      <c r="B13" s="42">
        <v>1</v>
      </c>
      <c r="C13" s="42" t="s">
        <v>58</v>
      </c>
      <c r="D13" s="111" t="s">
        <v>63</v>
      </c>
      <c r="E13" s="44" t="s">
        <v>28</v>
      </c>
      <c r="F13" s="42">
        <v>0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1</v>
      </c>
      <c r="N13" s="42">
        <v>4</v>
      </c>
      <c r="O13" s="42">
        <v>4</v>
      </c>
      <c r="P13" s="42">
        <v>5</v>
      </c>
      <c r="Q13" s="42">
        <v>5</v>
      </c>
      <c r="R13" s="42">
        <v>5</v>
      </c>
      <c r="S13" s="42">
        <v>5</v>
      </c>
      <c r="T13" s="42">
        <v>5</v>
      </c>
      <c r="U13" s="42">
        <v>5</v>
      </c>
      <c r="V13" s="42">
        <v>5</v>
      </c>
      <c r="W13" s="42">
        <v>5</v>
      </c>
      <c r="X13" s="42">
        <v>3</v>
      </c>
      <c r="Y13" s="42">
        <v>5</v>
      </c>
      <c r="Z13" s="42">
        <v>5</v>
      </c>
      <c r="AA13" s="63">
        <f t="shared" si="0"/>
        <v>4.428571428571429</v>
      </c>
    </row>
    <row r="14" spans="1:27" ht="24">
      <c r="A14" s="42">
        <v>12</v>
      </c>
      <c r="B14" s="42">
        <v>1</v>
      </c>
      <c r="C14" s="42" t="s">
        <v>58</v>
      </c>
      <c r="D14" s="111" t="s">
        <v>63</v>
      </c>
      <c r="E14" s="44" t="s">
        <v>29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4</v>
      </c>
      <c r="N14" s="42">
        <v>4</v>
      </c>
      <c r="O14" s="42">
        <v>3</v>
      </c>
      <c r="P14" s="42">
        <v>5</v>
      </c>
      <c r="Q14" s="42">
        <v>5</v>
      </c>
      <c r="R14" s="42">
        <v>5</v>
      </c>
      <c r="S14" s="42">
        <v>5</v>
      </c>
      <c r="T14" s="42">
        <v>5</v>
      </c>
      <c r="U14" s="42">
        <v>5</v>
      </c>
      <c r="V14" s="42">
        <v>4</v>
      </c>
      <c r="W14" s="42">
        <v>4</v>
      </c>
      <c r="X14" s="42">
        <v>5</v>
      </c>
      <c r="Y14" s="42">
        <v>4</v>
      </c>
      <c r="Z14" s="42">
        <v>4</v>
      </c>
      <c r="AA14" s="63">
        <f t="shared" si="0"/>
        <v>4.428571428571429</v>
      </c>
    </row>
    <row r="15" spans="1:27" ht="24">
      <c r="A15" s="42">
        <v>13</v>
      </c>
      <c r="B15" s="42">
        <v>1</v>
      </c>
      <c r="C15" s="42" t="s">
        <v>59</v>
      </c>
      <c r="D15" s="111" t="s">
        <v>64</v>
      </c>
      <c r="E15" s="44" t="s">
        <v>29</v>
      </c>
      <c r="F15" s="42">
        <v>0</v>
      </c>
      <c r="G15" s="42">
        <v>0</v>
      </c>
      <c r="H15" s="42">
        <v>1</v>
      </c>
      <c r="I15" s="42">
        <v>1</v>
      </c>
      <c r="J15" s="42">
        <v>0</v>
      </c>
      <c r="K15" s="42">
        <v>0</v>
      </c>
      <c r="L15" s="42">
        <v>0</v>
      </c>
      <c r="M15" s="42">
        <v>5</v>
      </c>
      <c r="N15" s="42">
        <v>3</v>
      </c>
      <c r="O15" s="42">
        <v>5</v>
      </c>
      <c r="P15" s="42">
        <v>5</v>
      </c>
      <c r="Q15" s="42">
        <v>5</v>
      </c>
      <c r="R15" s="42">
        <v>5</v>
      </c>
      <c r="S15" s="42">
        <v>5</v>
      </c>
      <c r="T15" s="42">
        <v>5</v>
      </c>
      <c r="U15" s="42">
        <v>5</v>
      </c>
      <c r="V15" s="42">
        <v>5</v>
      </c>
      <c r="W15" s="42">
        <v>5</v>
      </c>
      <c r="X15" s="42">
        <v>5</v>
      </c>
      <c r="Y15" s="42">
        <v>5</v>
      </c>
      <c r="Z15" s="42">
        <v>5</v>
      </c>
      <c r="AA15" s="63">
        <f t="shared" si="0"/>
        <v>4.857142857142857</v>
      </c>
    </row>
    <row r="16" spans="1:27" ht="24">
      <c r="A16" s="42">
        <v>14</v>
      </c>
      <c r="B16" s="42">
        <v>1</v>
      </c>
      <c r="C16" s="42" t="s">
        <v>60</v>
      </c>
      <c r="D16" s="111" t="s">
        <v>71</v>
      </c>
      <c r="E16" s="44" t="s">
        <v>29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5</v>
      </c>
      <c r="N16" s="42">
        <v>5</v>
      </c>
      <c r="O16" s="42">
        <v>5</v>
      </c>
      <c r="P16" s="42">
        <v>5</v>
      </c>
      <c r="Q16" s="42">
        <v>5</v>
      </c>
      <c r="R16" s="42">
        <v>5</v>
      </c>
      <c r="S16" s="42">
        <v>5</v>
      </c>
      <c r="T16" s="42">
        <v>5</v>
      </c>
      <c r="U16" s="42">
        <v>5</v>
      </c>
      <c r="V16" s="42">
        <v>4</v>
      </c>
      <c r="W16" s="42">
        <v>3</v>
      </c>
      <c r="X16" s="42">
        <v>4</v>
      </c>
      <c r="Y16" s="42">
        <v>4</v>
      </c>
      <c r="Z16" s="42">
        <v>4</v>
      </c>
      <c r="AA16" s="63">
        <f t="shared" si="0"/>
        <v>4.571428571428571</v>
      </c>
    </row>
    <row r="17" spans="1:27" ht="24">
      <c r="A17" s="42">
        <v>15</v>
      </c>
      <c r="B17" s="42">
        <v>1</v>
      </c>
      <c r="C17" s="43" t="s">
        <v>59</v>
      </c>
      <c r="D17" s="112" t="s">
        <v>64</v>
      </c>
      <c r="E17" s="44" t="s">
        <v>29</v>
      </c>
      <c r="F17" s="42">
        <v>0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5</v>
      </c>
      <c r="N17" s="42">
        <v>5</v>
      </c>
      <c r="O17" s="42">
        <v>5</v>
      </c>
      <c r="P17" s="42">
        <v>5</v>
      </c>
      <c r="Q17" s="42">
        <v>5</v>
      </c>
      <c r="R17" s="42">
        <v>5</v>
      </c>
      <c r="S17" s="42">
        <v>5</v>
      </c>
      <c r="T17" s="42">
        <v>5</v>
      </c>
      <c r="U17" s="42">
        <v>5</v>
      </c>
      <c r="V17" s="42">
        <v>5</v>
      </c>
      <c r="W17" s="42">
        <v>5</v>
      </c>
      <c r="X17" s="42">
        <v>5</v>
      </c>
      <c r="Y17" s="42">
        <v>5</v>
      </c>
      <c r="Z17" s="42">
        <v>5</v>
      </c>
      <c r="AA17" s="63">
        <f t="shared" si="0"/>
        <v>5</v>
      </c>
    </row>
    <row r="18" spans="1:27" ht="24">
      <c r="A18" s="42">
        <v>16</v>
      </c>
      <c r="B18" s="42">
        <v>1</v>
      </c>
      <c r="C18" s="43" t="s">
        <v>30</v>
      </c>
      <c r="D18" s="111" t="s">
        <v>66</v>
      </c>
      <c r="E18" s="44" t="s">
        <v>28</v>
      </c>
      <c r="F18" s="42">
        <v>0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0</v>
      </c>
      <c r="M18" s="42">
        <v>5</v>
      </c>
      <c r="N18" s="42">
        <v>5</v>
      </c>
      <c r="O18" s="42">
        <v>5</v>
      </c>
      <c r="P18" s="42">
        <v>4</v>
      </c>
      <c r="Q18" s="42">
        <v>4</v>
      </c>
      <c r="R18" s="42">
        <v>5</v>
      </c>
      <c r="S18" s="42">
        <v>5</v>
      </c>
      <c r="T18" s="42">
        <v>5</v>
      </c>
      <c r="U18" s="42">
        <v>5</v>
      </c>
      <c r="V18" s="42">
        <v>5</v>
      </c>
      <c r="W18" s="42">
        <v>5</v>
      </c>
      <c r="X18" s="42">
        <v>4</v>
      </c>
      <c r="Y18" s="42">
        <v>4</v>
      </c>
      <c r="Z18" s="42">
        <v>4</v>
      </c>
      <c r="AA18" s="63">
        <f t="shared" si="0"/>
        <v>4.642857142857143</v>
      </c>
    </row>
    <row r="19" spans="1:27" ht="24">
      <c r="A19" s="42">
        <v>17</v>
      </c>
      <c r="B19" s="42">
        <v>2</v>
      </c>
      <c r="C19" s="43" t="s">
        <v>30</v>
      </c>
      <c r="D19" s="111" t="s">
        <v>65</v>
      </c>
      <c r="E19" s="44" t="s">
        <v>29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5</v>
      </c>
      <c r="N19" s="42">
        <v>5</v>
      </c>
      <c r="O19" s="42">
        <v>4</v>
      </c>
      <c r="P19" s="42">
        <v>4</v>
      </c>
      <c r="Q19" s="42">
        <v>5</v>
      </c>
      <c r="R19" s="42">
        <v>5</v>
      </c>
      <c r="S19" s="42">
        <v>5</v>
      </c>
      <c r="T19" s="42">
        <v>5</v>
      </c>
      <c r="U19" s="42">
        <v>5</v>
      </c>
      <c r="V19" s="42">
        <v>4</v>
      </c>
      <c r="W19" s="42">
        <v>4</v>
      </c>
      <c r="X19" s="42">
        <v>4</v>
      </c>
      <c r="Y19" s="42">
        <v>5</v>
      </c>
      <c r="Z19" s="42">
        <v>5</v>
      </c>
      <c r="AA19" s="63">
        <f t="shared" si="0"/>
        <v>4.642857142857143</v>
      </c>
    </row>
    <row r="20" spans="1:27" ht="24">
      <c r="A20" s="42">
        <v>18</v>
      </c>
      <c r="B20" s="42">
        <v>1</v>
      </c>
      <c r="C20" s="42" t="s">
        <v>30</v>
      </c>
      <c r="D20" s="111" t="s">
        <v>64</v>
      </c>
      <c r="E20" s="44" t="s">
        <v>29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5</v>
      </c>
      <c r="N20" s="42">
        <v>5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2">
        <v>5</v>
      </c>
      <c r="U20" s="42">
        <v>5</v>
      </c>
      <c r="V20" s="42">
        <v>5</v>
      </c>
      <c r="W20" s="42">
        <v>4</v>
      </c>
      <c r="X20" s="42">
        <v>4</v>
      </c>
      <c r="Y20" s="42">
        <v>5</v>
      </c>
      <c r="Z20" s="42">
        <v>5</v>
      </c>
      <c r="AA20" s="63">
        <f t="shared" si="0"/>
        <v>4.857142857142857</v>
      </c>
    </row>
    <row r="21" spans="1:27" ht="24">
      <c r="A21" s="42">
        <v>19</v>
      </c>
      <c r="B21" s="42">
        <v>1</v>
      </c>
      <c r="C21" s="42" t="s">
        <v>92</v>
      </c>
      <c r="D21" s="111" t="s">
        <v>63</v>
      </c>
      <c r="E21" s="44" t="s">
        <v>28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5</v>
      </c>
      <c r="N21" s="42">
        <v>5</v>
      </c>
      <c r="O21" s="42">
        <v>5</v>
      </c>
      <c r="P21" s="42">
        <v>5</v>
      </c>
      <c r="Q21" s="42">
        <v>5</v>
      </c>
      <c r="R21" s="42">
        <v>4</v>
      </c>
      <c r="S21" s="42">
        <v>4</v>
      </c>
      <c r="T21" s="42">
        <v>4</v>
      </c>
      <c r="U21" s="42">
        <v>4</v>
      </c>
      <c r="V21" s="42">
        <v>4</v>
      </c>
      <c r="W21" s="42">
        <v>4</v>
      </c>
      <c r="X21" s="42">
        <v>4</v>
      </c>
      <c r="Y21" s="42">
        <v>4</v>
      </c>
      <c r="Z21" s="42">
        <v>4</v>
      </c>
      <c r="AA21" s="63">
        <f t="shared" si="0"/>
        <v>4.357142857142857</v>
      </c>
    </row>
    <row r="22" spans="1:27" s="64" customFormat="1" ht="24">
      <c r="A22" s="43">
        <v>20</v>
      </c>
      <c r="B22" s="43">
        <v>1</v>
      </c>
      <c r="C22" s="43" t="s">
        <v>73</v>
      </c>
      <c r="D22" s="112" t="s">
        <v>64</v>
      </c>
      <c r="E22" s="44" t="s">
        <v>29</v>
      </c>
      <c r="F22" s="43">
        <v>0</v>
      </c>
      <c r="G22" s="43">
        <v>0</v>
      </c>
      <c r="H22" s="43">
        <v>0</v>
      </c>
      <c r="I22" s="43">
        <v>0</v>
      </c>
      <c r="J22" s="43">
        <v>1</v>
      </c>
      <c r="K22" s="43">
        <v>0</v>
      </c>
      <c r="L22" s="43">
        <v>0</v>
      </c>
      <c r="M22" s="42">
        <v>5</v>
      </c>
      <c r="N22" s="42">
        <v>5</v>
      </c>
      <c r="O22" s="42">
        <v>5</v>
      </c>
      <c r="P22" s="42">
        <v>4</v>
      </c>
      <c r="Q22" s="42">
        <v>4</v>
      </c>
      <c r="R22" s="42">
        <v>5</v>
      </c>
      <c r="S22" s="42">
        <v>5</v>
      </c>
      <c r="T22" s="42">
        <v>5</v>
      </c>
      <c r="U22" s="42">
        <v>5</v>
      </c>
      <c r="V22" s="42">
        <v>5</v>
      </c>
      <c r="W22" s="42">
        <v>5</v>
      </c>
      <c r="X22" s="42">
        <v>4</v>
      </c>
      <c r="Y22" s="42">
        <v>4</v>
      </c>
      <c r="Z22" s="42">
        <v>4</v>
      </c>
      <c r="AA22" s="63">
        <f t="shared" si="0"/>
        <v>4.642857142857143</v>
      </c>
    </row>
    <row r="23" spans="2:27" ht="24">
      <c r="B23" s="46"/>
      <c r="D23" s="45"/>
      <c r="E23" s="45"/>
      <c r="F23" s="87">
        <f>COUNTIF(F2:F22,1)</f>
        <v>1</v>
      </c>
      <c r="G23" s="87">
        <f aca="true" t="shared" si="1" ref="G23:L23">COUNTIF(G2:G22,1)</f>
        <v>8</v>
      </c>
      <c r="H23" s="87">
        <f t="shared" si="1"/>
        <v>1</v>
      </c>
      <c r="I23" s="87">
        <f t="shared" si="1"/>
        <v>1</v>
      </c>
      <c r="J23" s="87">
        <f t="shared" si="1"/>
        <v>11</v>
      </c>
      <c r="K23" s="87">
        <f t="shared" si="1"/>
        <v>1</v>
      </c>
      <c r="L23" s="87">
        <f t="shared" si="1"/>
        <v>1</v>
      </c>
      <c r="M23" s="65">
        <f aca="true" t="shared" si="2" ref="M23:Z23">AVERAGE(M3:M22)</f>
        <v>4.7</v>
      </c>
      <c r="N23" s="65">
        <f t="shared" si="2"/>
        <v>4.35</v>
      </c>
      <c r="O23" s="65">
        <f t="shared" si="2"/>
        <v>4.7</v>
      </c>
      <c r="P23" s="65">
        <f t="shared" si="2"/>
        <v>4.8</v>
      </c>
      <c r="Q23" s="65">
        <f t="shared" si="2"/>
        <v>4.85</v>
      </c>
      <c r="R23" s="65">
        <f t="shared" si="2"/>
        <v>4.9</v>
      </c>
      <c r="S23" s="65">
        <f t="shared" si="2"/>
        <v>4.9</v>
      </c>
      <c r="T23" s="65">
        <f t="shared" si="2"/>
        <v>4.9</v>
      </c>
      <c r="U23" s="65">
        <f t="shared" si="2"/>
        <v>4.9</v>
      </c>
      <c r="V23" s="65">
        <f t="shared" si="2"/>
        <v>4.65</v>
      </c>
      <c r="W23" s="65">
        <f t="shared" si="2"/>
        <v>4.6</v>
      </c>
      <c r="X23" s="65">
        <f t="shared" si="2"/>
        <v>4.5</v>
      </c>
      <c r="Y23" s="65">
        <f t="shared" si="2"/>
        <v>4.7</v>
      </c>
      <c r="Z23" s="65">
        <f t="shared" si="2"/>
        <v>4.65</v>
      </c>
      <c r="AA23" s="66">
        <f t="shared" si="0"/>
        <v>4.721428571428571</v>
      </c>
    </row>
    <row r="24" spans="2:27" ht="24">
      <c r="B24" s="46"/>
      <c r="D24" s="45"/>
      <c r="E24" s="45"/>
      <c r="F24" s="88">
        <f>STDEV(F2:F22)</f>
        <v>0.22360679774997896</v>
      </c>
      <c r="G24" s="88">
        <f aca="true" t="shared" si="3" ref="G24:L24">STDEV(G2:G22)</f>
        <v>0.5026246899500346</v>
      </c>
      <c r="H24" s="88">
        <f t="shared" si="3"/>
        <v>0.22360679774997896</v>
      </c>
      <c r="I24" s="88">
        <f t="shared" si="3"/>
        <v>0.22360679774997896</v>
      </c>
      <c r="J24" s="88">
        <f t="shared" si="3"/>
        <v>0.5104177855340405</v>
      </c>
      <c r="K24" s="88">
        <f t="shared" si="3"/>
        <v>0.22360679774997896</v>
      </c>
      <c r="L24" s="88">
        <f t="shared" si="3"/>
        <v>0.22360679774997896</v>
      </c>
      <c r="M24" s="67">
        <f aca="true" t="shared" si="4" ref="M24:AA24">STDEV(M3:M22)</f>
        <v>0.9233805168766384</v>
      </c>
      <c r="N24" s="67">
        <f t="shared" si="4"/>
        <v>1.039989878493258</v>
      </c>
      <c r="O24" s="67">
        <f t="shared" si="4"/>
        <v>0.5712405705774789</v>
      </c>
      <c r="P24" s="67">
        <f t="shared" si="4"/>
        <v>0.41039134083406165</v>
      </c>
      <c r="Q24" s="67">
        <f t="shared" si="4"/>
        <v>0.36634754853252327</v>
      </c>
      <c r="R24" s="67">
        <f t="shared" si="4"/>
        <v>0.3077935056255462</v>
      </c>
      <c r="S24" s="67">
        <f t="shared" si="4"/>
        <v>0.3077935056255462</v>
      </c>
      <c r="T24" s="67">
        <f t="shared" si="4"/>
        <v>0.3077935056255462</v>
      </c>
      <c r="U24" s="67">
        <f t="shared" si="4"/>
        <v>0.3077935056255462</v>
      </c>
      <c r="V24" s="67">
        <f t="shared" si="4"/>
        <v>0.4893604849295935</v>
      </c>
      <c r="W24" s="67">
        <f t="shared" si="4"/>
        <v>0.5982430416161193</v>
      </c>
      <c r="X24" s="67">
        <f t="shared" si="4"/>
        <v>0.6069769786668839</v>
      </c>
      <c r="Y24" s="67">
        <f t="shared" si="4"/>
        <v>0.47016234598162726</v>
      </c>
      <c r="Z24" s="67">
        <f t="shared" si="4"/>
        <v>0.4893604849295935</v>
      </c>
      <c r="AA24" s="66">
        <f t="shared" si="4"/>
        <v>0.28088015723480575</v>
      </c>
    </row>
    <row r="25" spans="2:32" ht="24">
      <c r="B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86">
        <f>STDEV(M3:O22)</f>
        <v>0.8692811498670169</v>
      </c>
      <c r="P25" s="45"/>
      <c r="Q25" s="86">
        <f>STDEV(P3:Q22)</f>
        <v>0.38480764425479264</v>
      </c>
      <c r="R25" s="45"/>
      <c r="S25" s="45"/>
      <c r="T25" s="45"/>
      <c r="U25" s="86">
        <f>STDEV(R3:U22)</f>
        <v>0.3018927632559764</v>
      </c>
      <c r="V25" s="45"/>
      <c r="W25" s="86">
        <f>STDEV(V4:W22)</f>
        <v>0.5472028965176677</v>
      </c>
      <c r="X25" s="86">
        <f>STDEV(X3:X22)</f>
        <v>0.6069769786668839</v>
      </c>
      <c r="Y25" s="45"/>
      <c r="Z25" s="86">
        <f>STDEV(Y3:Z22)</f>
        <v>0.47434164902525683</v>
      </c>
      <c r="AA25" s="45"/>
      <c r="AB25" s="45"/>
      <c r="AC25" s="45"/>
      <c r="AD25" s="45"/>
      <c r="AE25" s="45"/>
      <c r="AF25" s="45"/>
    </row>
    <row r="26" spans="2:27" ht="24">
      <c r="B26" s="71" t="s">
        <v>24</v>
      </c>
      <c r="C26" s="71"/>
      <c r="D26" s="72" t="s">
        <v>25</v>
      </c>
      <c r="E26" s="72"/>
      <c r="F26" s="45"/>
      <c r="G26" s="45"/>
      <c r="H26" s="45"/>
      <c r="I26" s="45"/>
      <c r="J26" s="45"/>
      <c r="K26" s="45"/>
      <c r="L26" s="45"/>
      <c r="M26" s="45"/>
      <c r="N26" s="45"/>
      <c r="O26" s="104">
        <f>AVERAGE(M3:O22)</f>
        <v>4.583333333333333</v>
      </c>
      <c r="P26" s="45"/>
      <c r="Q26" s="104">
        <f>AVERAGE(P3:Q22)</f>
        <v>4.825</v>
      </c>
      <c r="R26" s="45"/>
      <c r="S26" s="45"/>
      <c r="T26" s="45"/>
      <c r="U26" s="104">
        <f>AVERAGE(R3:U22)</f>
        <v>4.9</v>
      </c>
      <c r="V26" s="45"/>
      <c r="W26" s="104">
        <f>AVERAGE(V3:W22)</f>
        <v>4.625</v>
      </c>
      <c r="X26" s="104">
        <f>AVERAGE(X3:X22)</f>
        <v>4.5</v>
      </c>
      <c r="Y26" s="45"/>
      <c r="Z26" s="104">
        <f>AVERAGE(Y3:Z22)</f>
        <v>4.675</v>
      </c>
      <c r="AA26" s="45"/>
    </row>
    <row r="27" spans="2:27" ht="24">
      <c r="B27" s="46" t="s">
        <v>22</v>
      </c>
      <c r="C27" s="45">
        <f>COUNTIF(B3:B22,1)</f>
        <v>18</v>
      </c>
      <c r="D27" s="43" t="s">
        <v>92</v>
      </c>
      <c r="E27" s="45">
        <v>2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2:27" ht="24">
      <c r="B28" s="46" t="s">
        <v>23</v>
      </c>
      <c r="C28" s="45">
        <f>COUNTIF(B3:B22,2)</f>
        <v>2</v>
      </c>
      <c r="D28" s="43" t="s">
        <v>59</v>
      </c>
      <c r="E28" s="45">
        <v>9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2:26" ht="24">
      <c r="B29" s="97" t="s">
        <v>4</v>
      </c>
      <c r="C29" s="97">
        <f>SUM(C26:C28)</f>
        <v>20</v>
      </c>
      <c r="D29" s="42" t="s">
        <v>58</v>
      </c>
      <c r="E29" s="45">
        <v>4</v>
      </c>
      <c r="F29" s="45"/>
      <c r="G29" s="45"/>
      <c r="H29" s="45"/>
      <c r="I29" s="45"/>
      <c r="J29" s="45"/>
      <c r="K29" s="45"/>
      <c r="L29" s="45"/>
      <c r="Z29" s="105"/>
    </row>
    <row r="30" spans="4:12" ht="24">
      <c r="D30" s="42" t="s">
        <v>60</v>
      </c>
      <c r="E30" s="45">
        <v>1</v>
      </c>
      <c r="F30" s="45"/>
      <c r="G30" s="45"/>
      <c r="H30" s="45"/>
      <c r="I30" s="45"/>
      <c r="J30" s="45"/>
      <c r="K30" s="45"/>
      <c r="L30" s="45"/>
    </row>
    <row r="31" spans="4:12" ht="24">
      <c r="D31" s="42" t="s">
        <v>73</v>
      </c>
      <c r="E31" s="45">
        <v>1</v>
      </c>
      <c r="F31" s="45"/>
      <c r="G31" s="45"/>
      <c r="H31" s="45"/>
      <c r="I31" s="45"/>
      <c r="J31" s="45"/>
      <c r="K31" s="45"/>
      <c r="L31" s="45"/>
    </row>
    <row r="32" spans="4:12" ht="24">
      <c r="D32" s="42" t="s">
        <v>30</v>
      </c>
      <c r="E32" s="45">
        <v>3</v>
      </c>
      <c r="F32" s="45"/>
      <c r="G32" s="45"/>
      <c r="H32" s="45"/>
      <c r="I32" s="45"/>
      <c r="J32" s="45"/>
      <c r="K32" s="45"/>
      <c r="L32" s="45"/>
    </row>
    <row r="33" spans="4:5" ht="24">
      <c r="D33" s="96" t="s">
        <v>4</v>
      </c>
      <c r="E33" s="96">
        <f>SUM(E27:E32)</f>
        <v>20</v>
      </c>
    </row>
    <row r="35" spans="2:12" ht="24">
      <c r="B35" s="73" t="s">
        <v>27</v>
      </c>
      <c r="C35" s="73"/>
      <c r="D35" s="76" t="s">
        <v>26</v>
      </c>
      <c r="E35" s="76"/>
      <c r="F35" s="76"/>
      <c r="G35" s="76"/>
      <c r="H35" s="76"/>
      <c r="I35" s="76"/>
      <c r="J35" s="76"/>
      <c r="K35" s="76"/>
      <c r="L35" s="76"/>
    </row>
    <row r="36" spans="2:12" ht="24">
      <c r="B36" s="43" t="s">
        <v>29</v>
      </c>
      <c r="C36" s="68">
        <v>13</v>
      </c>
      <c r="D36" s="46" t="s">
        <v>63</v>
      </c>
      <c r="E36" s="68">
        <v>7</v>
      </c>
      <c r="F36" s="68"/>
      <c r="G36" s="68"/>
      <c r="H36" s="68"/>
      <c r="I36" s="68"/>
      <c r="J36" s="68"/>
      <c r="K36" s="68"/>
      <c r="L36" s="68"/>
    </row>
    <row r="37" spans="2:12" ht="24.75" customHeight="1">
      <c r="B37" s="44" t="s">
        <v>28</v>
      </c>
      <c r="C37" s="68">
        <v>7</v>
      </c>
      <c r="D37" s="79" t="s">
        <v>64</v>
      </c>
      <c r="E37" s="68">
        <v>5</v>
      </c>
      <c r="F37" s="68"/>
      <c r="G37" s="68"/>
      <c r="H37" s="68"/>
      <c r="I37" s="68"/>
      <c r="J37" s="68"/>
      <c r="K37" s="68"/>
      <c r="L37" s="68"/>
    </row>
    <row r="38" spans="2:12" ht="24">
      <c r="B38" s="98" t="s">
        <v>4</v>
      </c>
      <c r="C38" s="99">
        <f>SUBTOTAL(9,C36:C37)</f>
        <v>20</v>
      </c>
      <c r="D38" s="46" t="s">
        <v>71</v>
      </c>
      <c r="E38" s="68">
        <v>1</v>
      </c>
      <c r="F38" s="68"/>
      <c r="G38" s="68"/>
      <c r="H38" s="68"/>
      <c r="I38" s="68"/>
      <c r="J38" s="68"/>
      <c r="K38" s="68"/>
      <c r="L38" s="68"/>
    </row>
    <row r="39" spans="2:12" ht="24">
      <c r="B39" s="44"/>
      <c r="C39" s="43"/>
      <c r="D39" s="79" t="s">
        <v>66</v>
      </c>
      <c r="E39" s="68">
        <v>1</v>
      </c>
      <c r="F39" s="68"/>
      <c r="G39" s="68"/>
      <c r="H39" s="68"/>
      <c r="I39" s="68"/>
      <c r="J39" s="68"/>
      <c r="K39" s="68"/>
      <c r="L39" s="68"/>
    </row>
    <row r="40" spans="4:12" ht="24">
      <c r="D40" s="79" t="s">
        <v>65</v>
      </c>
      <c r="E40" s="68">
        <v>1</v>
      </c>
      <c r="F40" s="68"/>
      <c r="G40" s="68"/>
      <c r="H40" s="68"/>
      <c r="I40" s="68"/>
      <c r="J40" s="68"/>
      <c r="K40" s="68"/>
      <c r="L40" s="68"/>
    </row>
    <row r="41" spans="4:12" ht="24">
      <c r="D41" s="46" t="s">
        <v>69</v>
      </c>
      <c r="E41" s="68">
        <v>2</v>
      </c>
      <c r="F41" s="68"/>
      <c r="G41" s="68"/>
      <c r="H41" s="68"/>
      <c r="I41" s="68"/>
      <c r="J41" s="68"/>
      <c r="K41" s="68"/>
      <c r="L41" s="68"/>
    </row>
    <row r="42" spans="4:12" ht="24">
      <c r="D42" s="85" t="s">
        <v>70</v>
      </c>
      <c r="E42" s="68">
        <v>1</v>
      </c>
      <c r="F42" s="68"/>
      <c r="G42" s="68"/>
      <c r="H42" s="68"/>
      <c r="I42" s="68"/>
      <c r="J42" s="68"/>
      <c r="K42" s="68"/>
      <c r="L42" s="68"/>
    </row>
    <row r="43" spans="4:12" ht="24">
      <c r="D43" s="46" t="s">
        <v>74</v>
      </c>
      <c r="E43" s="68">
        <v>2</v>
      </c>
      <c r="F43" s="68"/>
      <c r="G43" s="68"/>
      <c r="H43" s="68"/>
      <c r="I43" s="68"/>
      <c r="J43" s="68"/>
      <c r="K43" s="68"/>
      <c r="L43" s="68"/>
    </row>
    <row r="44" spans="4:5" ht="24">
      <c r="D44" s="96" t="s">
        <v>4</v>
      </c>
      <c r="E44" s="96">
        <f>SUM(E36:E43)</f>
        <v>20</v>
      </c>
    </row>
    <row r="46" spans="3:12" ht="24">
      <c r="C46" s="45"/>
      <c r="D46" s="74" t="s">
        <v>32</v>
      </c>
      <c r="E46" s="74"/>
      <c r="F46" s="74"/>
      <c r="G46" s="74"/>
      <c r="H46" s="74"/>
      <c r="I46" s="74"/>
      <c r="J46" s="74"/>
      <c r="K46" s="74"/>
      <c r="L46" s="74"/>
    </row>
    <row r="47" spans="4:5" ht="24">
      <c r="D47" s="42" t="s">
        <v>33</v>
      </c>
      <c r="E47" s="42">
        <v>11</v>
      </c>
    </row>
    <row r="48" spans="4:5" ht="24">
      <c r="D48" s="42" t="s">
        <v>26</v>
      </c>
      <c r="E48" s="42">
        <v>8</v>
      </c>
    </row>
    <row r="49" spans="4:12" ht="24">
      <c r="D49" s="42" t="s">
        <v>34</v>
      </c>
      <c r="E49" s="44">
        <v>1</v>
      </c>
      <c r="F49" s="44"/>
      <c r="G49" s="44"/>
      <c r="H49" s="44"/>
      <c r="I49" s="44"/>
      <c r="J49" s="44"/>
      <c r="K49" s="44"/>
      <c r="L49" s="44"/>
    </row>
    <row r="50" spans="4:5" ht="24">
      <c r="D50" s="42" t="s">
        <v>35</v>
      </c>
      <c r="E50" s="42">
        <v>1</v>
      </c>
    </row>
    <row r="51" spans="4:5" ht="24">
      <c r="D51" s="42" t="s">
        <v>93</v>
      </c>
      <c r="E51" s="42">
        <v>1</v>
      </c>
    </row>
    <row r="52" spans="4:5" ht="24">
      <c r="D52" s="42" t="s">
        <v>76</v>
      </c>
      <c r="E52" s="42">
        <v>1</v>
      </c>
    </row>
    <row r="53" spans="4:5" ht="24">
      <c r="D53" s="44" t="s">
        <v>75</v>
      </c>
      <c r="E53" s="42">
        <v>1</v>
      </c>
    </row>
    <row r="54" ht="24">
      <c r="D54" s="43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140" zoomScaleNormal="140" zoomScalePageLayoutView="0" workbookViewId="0" topLeftCell="A19">
      <selection activeCell="C33" sqref="C33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110" customFormat="1" ht="27.75">
      <c r="A1" s="124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110" customFormat="1" ht="27.75">
      <c r="A2" s="124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10" customFormat="1" ht="27.75">
      <c r="A3" s="124" t="s">
        <v>90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10" customFormat="1" ht="27.75">
      <c r="A4" s="124" t="s">
        <v>89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6" ht="24">
      <c r="B6" s="1" t="s">
        <v>114</v>
      </c>
    </row>
    <row r="7" ht="24">
      <c r="A7" s="1" t="s">
        <v>115</v>
      </c>
    </row>
    <row r="8" ht="24">
      <c r="A8" s="1" t="s">
        <v>116</v>
      </c>
    </row>
    <row r="9" ht="24">
      <c r="B9" s="1" t="s">
        <v>117</v>
      </c>
    </row>
    <row r="10" ht="24">
      <c r="A10" s="1" t="s">
        <v>140</v>
      </c>
    </row>
    <row r="11" ht="24">
      <c r="A11" s="1" t="s">
        <v>139</v>
      </c>
    </row>
    <row r="12" ht="24">
      <c r="B12" s="1" t="s">
        <v>118</v>
      </c>
    </row>
    <row r="13" ht="24">
      <c r="A13" s="1" t="s">
        <v>119</v>
      </c>
    </row>
    <row r="14" ht="24">
      <c r="B14" s="1" t="s">
        <v>120</v>
      </c>
    </row>
    <row r="15" spans="1:11" ht="24">
      <c r="A15" s="123" t="s">
        <v>121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ht="24">
      <c r="A16" s="1" t="s">
        <v>122</v>
      </c>
    </row>
    <row r="17" spans="1:7" s="9" customFormat="1" ht="24">
      <c r="A17" s="9" t="s">
        <v>91</v>
      </c>
      <c r="B17" s="5" t="s">
        <v>55</v>
      </c>
      <c r="C17" s="22"/>
      <c r="D17" s="22"/>
      <c r="E17" s="23"/>
      <c r="F17" s="23"/>
      <c r="G17" s="22"/>
    </row>
    <row r="18" ht="24">
      <c r="A18" s="5" t="s">
        <v>109</v>
      </c>
    </row>
    <row r="19" ht="24">
      <c r="A19" s="5" t="s">
        <v>125</v>
      </c>
    </row>
    <row r="20" ht="24">
      <c r="A20" s="5" t="s">
        <v>110</v>
      </c>
    </row>
    <row r="21" ht="24">
      <c r="A21" s="5" t="s">
        <v>111</v>
      </c>
    </row>
    <row r="22" ht="24">
      <c r="A22" s="5" t="s">
        <v>112</v>
      </c>
    </row>
    <row r="23" ht="24">
      <c r="A23" s="5" t="s">
        <v>126</v>
      </c>
    </row>
    <row r="24" ht="24">
      <c r="A24" s="5" t="s">
        <v>113</v>
      </c>
    </row>
    <row r="25" spans="1:2" ht="24">
      <c r="A25" s="5"/>
      <c r="B25" s="2" t="s">
        <v>135</v>
      </c>
    </row>
    <row r="26" ht="24">
      <c r="B26" s="1" t="s">
        <v>136</v>
      </c>
    </row>
    <row r="27" ht="24">
      <c r="A27" s="1" t="s">
        <v>142</v>
      </c>
    </row>
    <row r="28" ht="24">
      <c r="A28" s="1" t="s">
        <v>143</v>
      </c>
    </row>
    <row r="29" ht="24">
      <c r="B29" s="1" t="s">
        <v>137</v>
      </c>
    </row>
    <row r="30" ht="24">
      <c r="A30" s="1" t="s">
        <v>138</v>
      </c>
    </row>
  </sheetData>
  <sheetProtection/>
  <mergeCells count="5">
    <mergeCell ref="A15:K15"/>
    <mergeCell ref="A1:K1"/>
    <mergeCell ref="A4:K4"/>
    <mergeCell ref="A3:K3"/>
    <mergeCell ref="A2:K2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A3" sqref="A3:I3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28" t="s">
        <v>83</v>
      </c>
      <c r="B1" s="128"/>
      <c r="C1" s="128"/>
      <c r="D1" s="128"/>
      <c r="E1" s="128"/>
      <c r="F1" s="128"/>
      <c r="G1" s="128"/>
      <c r="H1" s="128"/>
      <c r="I1" s="128"/>
    </row>
    <row r="3" spans="1:9" ht="24">
      <c r="A3" s="125" t="s">
        <v>94</v>
      </c>
      <c r="B3" s="125"/>
      <c r="C3" s="125"/>
      <c r="D3" s="125"/>
      <c r="E3" s="125"/>
      <c r="F3" s="125"/>
      <c r="G3" s="125"/>
      <c r="H3" s="125"/>
      <c r="I3" s="125"/>
    </row>
    <row r="4" spans="1:9" ht="24">
      <c r="A4" s="126" t="s">
        <v>77</v>
      </c>
      <c r="B4" s="126"/>
      <c r="C4" s="126"/>
      <c r="D4" s="126"/>
      <c r="E4" s="126"/>
      <c r="F4" s="126"/>
      <c r="G4" s="126"/>
      <c r="H4" s="126"/>
      <c r="I4" s="126"/>
    </row>
    <row r="5" spans="1:9" ht="24">
      <c r="A5" s="125" t="s">
        <v>61</v>
      </c>
      <c r="B5" s="125"/>
      <c r="C5" s="125"/>
      <c r="D5" s="125"/>
      <c r="E5" s="125"/>
      <c r="F5" s="125"/>
      <c r="G5" s="125"/>
      <c r="H5" s="125"/>
      <c r="I5" s="125"/>
    </row>
    <row r="6" ht="12" customHeight="1"/>
    <row r="7" ht="24">
      <c r="B7" s="1" t="s">
        <v>95</v>
      </c>
    </row>
    <row r="8" ht="24">
      <c r="A8" s="1" t="s">
        <v>62</v>
      </c>
    </row>
    <row r="9" ht="24">
      <c r="A9" s="1" t="s">
        <v>96</v>
      </c>
    </row>
    <row r="11" ht="24">
      <c r="A11" s="6" t="s">
        <v>7</v>
      </c>
    </row>
    <row r="12" ht="13.5" customHeight="1">
      <c r="A12" s="5"/>
    </row>
    <row r="13" ht="24">
      <c r="A13" s="5" t="s">
        <v>31</v>
      </c>
    </row>
    <row r="14" ht="24.75" thickBot="1">
      <c r="A14" s="5"/>
    </row>
    <row r="15" spans="2:7" ht="25.5" thickBot="1" thickTop="1">
      <c r="B15" s="127" t="s">
        <v>24</v>
      </c>
      <c r="C15" s="127"/>
      <c r="D15" s="127"/>
      <c r="E15" s="127"/>
      <c r="F15" s="17" t="s">
        <v>8</v>
      </c>
      <c r="G15" s="17" t="s">
        <v>9</v>
      </c>
    </row>
    <row r="16" spans="2:7" ht="24.75" thickTop="1">
      <c r="B16" s="21" t="str">
        <f>คีย์!B27</f>
        <v>เพศชาย</v>
      </c>
      <c r="C16" s="18"/>
      <c r="D16" s="18"/>
      <c r="E16" s="18"/>
      <c r="F16" s="24">
        <f>คีย์!C27</f>
        <v>18</v>
      </c>
      <c r="G16" s="91">
        <f>F16*100/F$18</f>
        <v>90</v>
      </c>
    </row>
    <row r="17" spans="2:7" ht="24.75" thickBot="1">
      <c r="B17" s="21" t="str">
        <f>คีย์!B28</f>
        <v>เพศหญิง</v>
      </c>
      <c r="C17" s="18"/>
      <c r="D17" s="18"/>
      <c r="E17" s="18"/>
      <c r="F17" s="24">
        <f>คีย์!C28</f>
        <v>2</v>
      </c>
      <c r="G17" s="91">
        <f>F17*100/F$18</f>
        <v>10</v>
      </c>
    </row>
    <row r="18" spans="2:7" ht="25.5" thickBot="1" thickTop="1">
      <c r="B18" s="127" t="s">
        <v>4</v>
      </c>
      <c r="C18" s="127"/>
      <c r="D18" s="127"/>
      <c r="E18" s="127"/>
      <c r="F18" s="20">
        <f>SUM(F16:F17)</f>
        <v>20</v>
      </c>
      <c r="G18" s="90">
        <f>SUM(G16:G17)</f>
        <v>100</v>
      </c>
    </row>
    <row r="19" ht="24.75" thickTop="1"/>
    <row r="20" ht="24">
      <c r="B20" s="1" t="s">
        <v>48</v>
      </c>
    </row>
    <row r="21" ht="24">
      <c r="A21" s="1" t="s">
        <v>99</v>
      </c>
    </row>
  </sheetData>
  <sheetProtection/>
  <mergeCells count="6">
    <mergeCell ref="A3:I3"/>
    <mergeCell ref="A4:I4"/>
    <mergeCell ref="A5:I5"/>
    <mergeCell ref="B15:E15"/>
    <mergeCell ref="B18:E18"/>
    <mergeCell ref="A1:I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30" zoomScaleNormal="130" zoomScalePageLayoutView="0" workbookViewId="0" topLeftCell="A1">
      <selection activeCell="A17" sqref="A17"/>
    </sheetView>
  </sheetViews>
  <sheetFormatPr defaultColWidth="9.140625" defaultRowHeight="12.75"/>
  <cols>
    <col min="6" max="7" width="15.7109375" style="0" customWidth="1"/>
  </cols>
  <sheetData>
    <row r="1" spans="1:10" s="1" customFormat="1" ht="24">
      <c r="A1" s="128" t="s">
        <v>84</v>
      </c>
      <c r="B1" s="128"/>
      <c r="C1" s="128"/>
      <c r="D1" s="128"/>
      <c r="E1" s="128"/>
      <c r="F1" s="128"/>
      <c r="G1" s="128"/>
      <c r="H1" s="128"/>
      <c r="I1" s="56"/>
      <c r="J1" s="56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5" t="s">
        <v>36</v>
      </c>
    </row>
    <row r="4" s="1" customFormat="1" ht="24.75" thickBot="1">
      <c r="A4" s="5"/>
    </row>
    <row r="5" spans="2:7" s="1" customFormat="1" ht="25.5" thickBot="1" thickTop="1">
      <c r="B5" s="127" t="s">
        <v>25</v>
      </c>
      <c r="C5" s="127"/>
      <c r="D5" s="127"/>
      <c r="E5" s="127"/>
      <c r="F5" s="17" t="s">
        <v>8</v>
      </c>
      <c r="G5" s="17" t="s">
        <v>9</v>
      </c>
    </row>
    <row r="6" spans="2:7" s="1" customFormat="1" ht="24.75" thickTop="1">
      <c r="B6" s="129" t="s">
        <v>59</v>
      </c>
      <c r="C6" s="129"/>
      <c r="D6" s="129"/>
      <c r="E6" s="129"/>
      <c r="F6" s="3">
        <v>9</v>
      </c>
      <c r="G6" s="91">
        <f>F6*100/ตาราง1!F$18</f>
        <v>45</v>
      </c>
    </row>
    <row r="7" spans="2:7" s="1" customFormat="1" ht="24">
      <c r="B7" s="129" t="s">
        <v>58</v>
      </c>
      <c r="C7" s="129"/>
      <c r="D7" s="129"/>
      <c r="E7" s="129"/>
      <c r="F7" s="3">
        <v>4</v>
      </c>
      <c r="G7" s="91">
        <f>F7*100/ตาราง1!F$18</f>
        <v>20</v>
      </c>
    </row>
    <row r="8" spans="2:7" s="1" customFormat="1" ht="24">
      <c r="B8" s="129" t="s">
        <v>30</v>
      </c>
      <c r="C8" s="129"/>
      <c r="D8" s="129"/>
      <c r="E8" s="129"/>
      <c r="F8" s="3">
        <v>3</v>
      </c>
      <c r="G8" s="91">
        <f>F8*100/ตาราง1!F$18</f>
        <v>15</v>
      </c>
    </row>
    <row r="9" spans="2:7" s="1" customFormat="1" ht="24">
      <c r="B9" s="129" t="str">
        <f>คีย์!D30</f>
        <v>พม่า</v>
      </c>
      <c r="C9" s="129"/>
      <c r="D9" s="129"/>
      <c r="E9" s="129"/>
      <c r="F9" s="3">
        <f>คีย์!E30</f>
        <v>1</v>
      </c>
      <c r="G9" s="91">
        <f>F9*100/ตาราง1!F$18</f>
        <v>5</v>
      </c>
    </row>
    <row r="10" spans="2:7" s="1" customFormat="1" ht="24">
      <c r="B10" s="129" t="s">
        <v>73</v>
      </c>
      <c r="C10" s="129"/>
      <c r="D10" s="129"/>
      <c r="E10" s="129"/>
      <c r="F10" s="3">
        <v>1</v>
      </c>
      <c r="G10" s="91">
        <f>F10*100/ตาราง1!F$18</f>
        <v>5</v>
      </c>
    </row>
    <row r="11" spans="2:7" s="1" customFormat="1" ht="24.75" thickBot="1">
      <c r="B11" s="129" t="s">
        <v>92</v>
      </c>
      <c r="C11" s="129"/>
      <c r="D11" s="129"/>
      <c r="E11" s="129"/>
      <c r="F11" s="3">
        <v>2</v>
      </c>
      <c r="G11" s="101">
        <f>F11*100/ตาราง1!F$18</f>
        <v>10</v>
      </c>
    </row>
    <row r="12" spans="2:7" s="1" customFormat="1" ht="25.5" thickBot="1" thickTop="1">
      <c r="B12" s="127" t="s">
        <v>4</v>
      </c>
      <c r="C12" s="127"/>
      <c r="D12" s="127"/>
      <c r="E12" s="127"/>
      <c r="F12" s="20">
        <f>SUM(F6:F11)</f>
        <v>20</v>
      </c>
      <c r="G12" s="100">
        <f>F12*100/ตาราง1!F$18</f>
        <v>100</v>
      </c>
    </row>
    <row r="13" s="1" customFormat="1" ht="24.75" thickTop="1"/>
    <row r="14" s="1" customFormat="1" ht="24">
      <c r="B14" s="1" t="s">
        <v>47</v>
      </c>
    </row>
    <row r="15" s="1" customFormat="1" ht="24">
      <c r="A15" s="1" t="s">
        <v>100</v>
      </c>
    </row>
    <row r="16" s="1" customFormat="1" ht="24">
      <c r="A16" s="1" t="s">
        <v>101</v>
      </c>
    </row>
    <row r="17" s="1" customFormat="1" ht="24"/>
    <row r="18" spans="1:7" ht="24">
      <c r="A18" s="1"/>
      <c r="B18" s="1"/>
      <c r="C18" s="1"/>
      <c r="D18" s="1"/>
      <c r="E18" s="1"/>
      <c r="F18" s="1"/>
      <c r="G18" s="1"/>
    </row>
    <row r="19" spans="1:7" ht="24">
      <c r="A19" s="1"/>
      <c r="B19" s="1"/>
      <c r="C19" s="1"/>
      <c r="D19" s="1"/>
      <c r="E19" s="1"/>
      <c r="F19" s="1"/>
      <c r="G19" s="1"/>
    </row>
  </sheetData>
  <sheetProtection/>
  <mergeCells count="9">
    <mergeCell ref="A1:H1"/>
    <mergeCell ref="B9:E9"/>
    <mergeCell ref="B12:E12"/>
    <mergeCell ref="B5:E5"/>
    <mergeCell ref="B6:E6"/>
    <mergeCell ref="B7:E7"/>
    <mergeCell ref="B8:E8"/>
    <mergeCell ref="B10:E10"/>
    <mergeCell ref="B11:E1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PageLayoutView="0" workbookViewId="0" topLeftCell="A1">
      <selection activeCell="F9" sqref="F9"/>
    </sheetView>
  </sheetViews>
  <sheetFormatPr defaultColWidth="9.140625" defaultRowHeight="12.75"/>
  <cols>
    <col min="2" max="2" width="41.8515625" style="0" customWidth="1"/>
  </cols>
  <sheetData>
    <row r="1" spans="1:8" ht="24">
      <c r="A1" s="128" t="s">
        <v>85</v>
      </c>
      <c r="B1" s="128"/>
      <c r="C1" s="128"/>
      <c r="D1" s="128"/>
      <c r="E1" s="128"/>
      <c r="F1" s="128"/>
      <c r="G1" s="56"/>
      <c r="H1" s="56"/>
    </row>
    <row r="2" spans="1:6" ht="24">
      <c r="A2" s="4"/>
      <c r="B2" s="4"/>
      <c r="C2" s="4"/>
      <c r="D2" s="4"/>
      <c r="E2" s="4"/>
      <c r="F2" s="4"/>
    </row>
    <row r="3" s="1" customFormat="1" ht="24">
      <c r="A3" s="5" t="s">
        <v>97</v>
      </c>
    </row>
    <row r="4" s="1" customFormat="1" ht="24.75" thickBot="1">
      <c r="A4" s="5"/>
    </row>
    <row r="5" spans="2:4" s="1" customFormat="1" ht="25.5" thickBot="1" thickTop="1">
      <c r="B5" s="17" t="s">
        <v>57</v>
      </c>
      <c r="C5" s="17" t="s">
        <v>8</v>
      </c>
      <c r="D5" s="17" t="s">
        <v>9</v>
      </c>
    </row>
    <row r="6" spans="2:4" s="1" customFormat="1" ht="24.75" thickTop="1">
      <c r="B6" s="79" t="str">
        <f>คีย์!D36</f>
        <v>วิทยาลัยโลจิสติกส์และโซ่อุปทาน</v>
      </c>
      <c r="C6" s="43">
        <f>คีย์!E36</f>
        <v>7</v>
      </c>
      <c r="D6" s="91">
        <f>C6*100/ตาราง1!F$18</f>
        <v>35</v>
      </c>
    </row>
    <row r="7" spans="2:4" s="1" customFormat="1" ht="24">
      <c r="B7" s="79" t="str">
        <f>คีย์!D37</f>
        <v>คณะเกษตรศาสตร์ ทรัพยากรธรรมชาติและสิ่งแวดล้อม</v>
      </c>
      <c r="C7" s="43">
        <f>คีย์!E37</f>
        <v>5</v>
      </c>
      <c r="D7" s="91">
        <f>C7*100/ตาราง1!F$18</f>
        <v>25</v>
      </c>
    </row>
    <row r="8" spans="2:4" s="1" customFormat="1" ht="24">
      <c r="B8" s="79" t="s">
        <v>69</v>
      </c>
      <c r="C8" s="43">
        <v>2</v>
      </c>
      <c r="D8" s="91">
        <f>C8*100/ตาราง1!F$18</f>
        <v>10</v>
      </c>
    </row>
    <row r="9" spans="2:4" s="1" customFormat="1" ht="24">
      <c r="B9" s="79" t="s">
        <v>74</v>
      </c>
      <c r="C9" s="43">
        <v>2</v>
      </c>
      <c r="D9" s="91">
        <f>C9*100/ตาราง1!F$18</f>
        <v>10</v>
      </c>
    </row>
    <row r="10" spans="2:4" s="1" customFormat="1" ht="24">
      <c r="B10" s="79" t="s">
        <v>66</v>
      </c>
      <c r="C10" s="43">
        <v>1</v>
      </c>
      <c r="D10" s="91">
        <f>C10*100/ตาราง1!F$18</f>
        <v>5</v>
      </c>
    </row>
    <row r="11" spans="2:4" s="1" customFormat="1" ht="24">
      <c r="B11" s="79" t="str">
        <f>คีย์!D40</f>
        <v>คณะวิศวกรรมศาสตร์</v>
      </c>
      <c r="C11" s="43">
        <f>คีย์!E40</f>
        <v>1</v>
      </c>
      <c r="D11" s="91">
        <f>C11*100/ตาราง1!F$18</f>
        <v>5</v>
      </c>
    </row>
    <row r="12" spans="2:4" s="1" customFormat="1" ht="24">
      <c r="B12" s="79" t="str">
        <f>คีย์!D42</f>
        <v>คณะบริหารธุรกิจ เศรษฐศาสตร์และการสื่อสาร</v>
      </c>
      <c r="C12" s="43">
        <f>คีย์!E42</f>
        <v>1</v>
      </c>
      <c r="D12" s="91">
        <f>C12*100/ตาราง1!F$18</f>
        <v>5</v>
      </c>
    </row>
    <row r="13" spans="2:4" s="1" customFormat="1" ht="24.75" thickBot="1">
      <c r="B13" s="79" t="s">
        <v>71</v>
      </c>
      <c r="C13" s="43">
        <v>1</v>
      </c>
      <c r="D13" s="101">
        <f>C13*100/ตาราง1!F$18</f>
        <v>5</v>
      </c>
    </row>
    <row r="14" spans="2:4" s="1" customFormat="1" ht="25.5" thickBot="1" thickTop="1">
      <c r="B14" s="17" t="s">
        <v>4</v>
      </c>
      <c r="C14" s="20">
        <f>SUM(C6:C13)</f>
        <v>20</v>
      </c>
      <c r="D14" s="100">
        <f>C14*100/ตาราง1!F$18</f>
        <v>100</v>
      </c>
    </row>
    <row r="15" s="1" customFormat="1" ht="24.75" thickTop="1"/>
    <row r="16" s="1" customFormat="1" ht="24">
      <c r="B16" s="1" t="s">
        <v>102</v>
      </c>
    </row>
    <row r="17" s="1" customFormat="1" ht="24">
      <c r="A17" s="1" t="s">
        <v>103</v>
      </c>
    </row>
    <row r="18" s="1" customFormat="1" ht="24">
      <c r="A18" s="1" t="s">
        <v>104</v>
      </c>
    </row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="115" zoomScaleNormal="115" zoomScalePageLayoutView="0" workbookViewId="0" topLeftCell="A16">
      <selection activeCell="H15" sqref="H15"/>
    </sheetView>
  </sheetViews>
  <sheetFormatPr defaultColWidth="9.140625" defaultRowHeight="12.75"/>
  <cols>
    <col min="2" max="2" width="28.140625" style="0" customWidth="1"/>
    <col min="3" max="4" width="13.7109375" style="0" customWidth="1"/>
  </cols>
  <sheetData>
    <row r="1" spans="1:7" ht="24">
      <c r="A1" s="128" t="s">
        <v>45</v>
      </c>
      <c r="B1" s="128"/>
      <c r="C1" s="128"/>
      <c r="D1" s="128"/>
      <c r="E1" s="128"/>
      <c r="F1" s="128"/>
      <c r="G1" s="128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5" t="s">
        <v>37</v>
      </c>
    </row>
    <row r="4" s="1" customFormat="1" ht="24.75" thickBot="1">
      <c r="A4" s="5"/>
    </row>
    <row r="5" spans="2:4" s="1" customFormat="1" ht="25.5" thickBot="1" thickTop="1">
      <c r="B5" s="17" t="s">
        <v>38</v>
      </c>
      <c r="C5" s="17" t="s">
        <v>8</v>
      </c>
      <c r="D5" s="17" t="s">
        <v>9</v>
      </c>
    </row>
    <row r="6" spans="2:4" s="1" customFormat="1" ht="24.75" thickTop="1">
      <c r="B6" s="4" t="str">
        <f>คีย์!B36</f>
        <v>ปริญญาโท</v>
      </c>
      <c r="C6" s="3">
        <f>คีย์!C36</f>
        <v>13</v>
      </c>
      <c r="D6" s="91">
        <f>C6*100/ตาราง1!F$18</f>
        <v>65</v>
      </c>
    </row>
    <row r="7" spans="2:4" s="1" customFormat="1" ht="24">
      <c r="B7" s="89" t="str">
        <f>คีย์!B37</f>
        <v>ปริญญาเอก</v>
      </c>
      <c r="C7" s="89">
        <f>คีย์!C37</f>
        <v>7</v>
      </c>
      <c r="D7" s="103">
        <f>C7*100/ตาราง1!F$18</f>
        <v>35</v>
      </c>
    </row>
    <row r="8" spans="2:4" s="1" customFormat="1" ht="24.75" thickBot="1">
      <c r="B8" s="102" t="str">
        <f>คีย์!B38</f>
        <v>รวม</v>
      </c>
      <c r="C8" s="102">
        <f>คีย์!C38</f>
        <v>20</v>
      </c>
      <c r="D8" s="100">
        <f>C8*100/ตาราง1!F$18</f>
        <v>100</v>
      </c>
    </row>
    <row r="9" s="1" customFormat="1" ht="24.75" thickTop="1"/>
    <row r="10" s="1" customFormat="1" ht="24">
      <c r="B10" s="1" t="s">
        <v>105</v>
      </c>
    </row>
    <row r="11" s="1" customFormat="1" ht="24">
      <c r="A11" s="1" t="s">
        <v>124</v>
      </c>
    </row>
    <row r="12" s="1" customFormat="1" ht="24"/>
    <row r="13" s="1" customFormat="1" ht="24.75" thickBot="1">
      <c r="A13" s="5" t="s">
        <v>53</v>
      </c>
    </row>
    <row r="14" spans="2:4" s="1" customFormat="1" ht="25.5" thickBot="1" thickTop="1">
      <c r="B14" s="17" t="s">
        <v>54</v>
      </c>
      <c r="C14" s="17" t="s">
        <v>8</v>
      </c>
      <c r="D14" s="17" t="s">
        <v>9</v>
      </c>
    </row>
    <row r="15" spans="2:4" s="1" customFormat="1" ht="24.75" thickTop="1">
      <c r="B15" s="42" t="s">
        <v>33</v>
      </c>
      <c r="C15" s="3">
        <v>11</v>
      </c>
      <c r="D15" s="108">
        <f>C15*100/C22</f>
        <v>45.833333333333336</v>
      </c>
    </row>
    <row r="16" spans="2:4" s="1" customFormat="1" ht="24">
      <c r="B16" s="42" t="s">
        <v>79</v>
      </c>
      <c r="C16" s="3">
        <v>8</v>
      </c>
      <c r="D16" s="108">
        <f>C16*100/C22</f>
        <v>33.333333333333336</v>
      </c>
    </row>
    <row r="17" spans="2:4" s="1" customFormat="1" ht="24">
      <c r="B17" s="42" t="s">
        <v>34</v>
      </c>
      <c r="C17" s="3">
        <v>1</v>
      </c>
      <c r="D17" s="108">
        <f>C17*100/C22</f>
        <v>4.166666666666667</v>
      </c>
    </row>
    <row r="18" spans="2:4" s="1" customFormat="1" ht="24">
      <c r="B18" s="42" t="s">
        <v>35</v>
      </c>
      <c r="C18" s="3">
        <v>1</v>
      </c>
      <c r="D18" s="108">
        <f>C18*100/C22</f>
        <v>4.166666666666667</v>
      </c>
    </row>
    <row r="19" spans="2:4" s="1" customFormat="1" ht="24">
      <c r="B19" s="42" t="s">
        <v>93</v>
      </c>
      <c r="C19" s="3">
        <v>1</v>
      </c>
      <c r="D19" s="108">
        <f>C19*100/C22</f>
        <v>4.166666666666667</v>
      </c>
    </row>
    <row r="20" spans="2:4" s="1" customFormat="1" ht="24">
      <c r="B20" s="42" t="s">
        <v>76</v>
      </c>
      <c r="C20" s="3">
        <v>1</v>
      </c>
      <c r="D20" s="108">
        <f>C20*100/C22</f>
        <v>4.166666666666667</v>
      </c>
    </row>
    <row r="21" spans="2:4" s="1" customFormat="1" ht="24">
      <c r="B21" s="107" t="s">
        <v>75</v>
      </c>
      <c r="C21" s="89">
        <v>1</v>
      </c>
      <c r="D21" s="103">
        <f>C21*100/C22</f>
        <v>4.166666666666667</v>
      </c>
    </row>
    <row r="22" spans="2:4" s="1" customFormat="1" ht="24.75" thickBot="1">
      <c r="B22" s="102" t="s">
        <v>4</v>
      </c>
      <c r="C22" s="102">
        <f>SUM(C15:C21)</f>
        <v>24</v>
      </c>
      <c r="D22" s="100">
        <f>C22*100/C22</f>
        <v>100</v>
      </c>
    </row>
    <row r="23" s="1" customFormat="1" ht="24.75" thickTop="1"/>
    <row r="24" s="1" customFormat="1" ht="24">
      <c r="B24" s="1" t="s">
        <v>78</v>
      </c>
    </row>
    <row r="25" s="1" customFormat="1" ht="24">
      <c r="A25" s="1" t="s">
        <v>106</v>
      </c>
    </row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="130" zoomScaleNormal="130" zoomScalePageLayoutView="0" workbookViewId="0" topLeftCell="A31">
      <selection activeCell="A34" sqref="A34:IV34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5.8515625" style="1" bestFit="1" customWidth="1"/>
    <col min="6" max="6" width="4.8515625" style="1" bestFit="1" customWidth="1"/>
    <col min="7" max="7" width="18.57421875" style="1" customWidth="1"/>
    <col min="8" max="8" width="2.8515625" style="1" customWidth="1"/>
    <col min="9" max="16384" width="8.7109375" style="1" customWidth="1"/>
  </cols>
  <sheetData>
    <row r="1" spans="1:7" ht="24">
      <c r="A1" s="128" t="s">
        <v>44</v>
      </c>
      <c r="B1" s="128"/>
      <c r="C1" s="128"/>
      <c r="D1" s="128"/>
      <c r="E1" s="128"/>
      <c r="F1" s="128"/>
      <c r="G1" s="128"/>
    </row>
    <row r="2" spans="1:7" ht="24">
      <c r="A2" s="4"/>
      <c r="B2" s="4"/>
      <c r="C2" s="4"/>
      <c r="D2" s="4"/>
      <c r="E2" s="4"/>
      <c r="F2" s="4"/>
      <c r="G2" s="4"/>
    </row>
    <row r="3" ht="24">
      <c r="A3" s="6" t="s">
        <v>12</v>
      </c>
    </row>
    <row r="4" ht="9" customHeight="1">
      <c r="A4" s="6"/>
    </row>
    <row r="5" ht="24.75" thickBot="1">
      <c r="A5" s="5" t="s">
        <v>88</v>
      </c>
    </row>
    <row r="6" spans="1:7" s="9" customFormat="1" ht="24" thickTop="1">
      <c r="A6" s="141" t="s">
        <v>1</v>
      </c>
      <c r="B6" s="142"/>
      <c r="C6" s="142"/>
      <c r="D6" s="142"/>
      <c r="E6" s="145" t="s">
        <v>98</v>
      </c>
      <c r="F6" s="146"/>
      <c r="G6" s="147"/>
    </row>
    <row r="7" spans="1:7" s="9" customFormat="1" ht="24" thickBot="1">
      <c r="A7" s="143"/>
      <c r="B7" s="144"/>
      <c r="C7" s="144"/>
      <c r="D7" s="144"/>
      <c r="E7" s="10"/>
      <c r="F7" s="10" t="s">
        <v>3</v>
      </c>
      <c r="G7" s="10" t="s">
        <v>10</v>
      </c>
    </row>
    <row r="8" spans="1:7" s="9" customFormat="1" ht="24" thickTop="1">
      <c r="A8" s="54" t="s">
        <v>13</v>
      </c>
      <c r="B8" s="53"/>
      <c r="C8" s="52"/>
      <c r="D8" s="51"/>
      <c r="E8" s="48"/>
      <c r="F8" s="48"/>
      <c r="G8" s="14"/>
    </row>
    <row r="9" spans="1:7" s="9" customFormat="1" ht="23.25">
      <c r="A9" s="11" t="s">
        <v>18</v>
      </c>
      <c r="B9" s="12"/>
      <c r="C9" s="12"/>
      <c r="D9" s="12"/>
      <c r="E9" s="13">
        <f>คีย์!M23</f>
        <v>4.7</v>
      </c>
      <c r="F9" s="34">
        <f>คีย์!M24</f>
        <v>0.9233805168766384</v>
      </c>
      <c r="G9" s="28" t="str">
        <f aca="true" t="shared" si="0" ref="G9:G32"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9" customFormat="1" ht="23.25">
      <c r="A10" s="25" t="s">
        <v>86</v>
      </c>
      <c r="B10" s="26"/>
      <c r="C10" s="26"/>
      <c r="D10" s="26"/>
      <c r="E10" s="27">
        <f>คีย์!N23</f>
        <v>4.35</v>
      </c>
      <c r="F10" s="34">
        <f>คีย์!N24</f>
        <v>1.039989878493258</v>
      </c>
      <c r="G10" s="28" t="str">
        <f t="shared" si="0"/>
        <v>มาก</v>
      </c>
    </row>
    <row r="11" spans="1:7" s="9" customFormat="1" ht="23.25">
      <c r="A11" s="11" t="s">
        <v>108</v>
      </c>
      <c r="B11" s="12"/>
      <c r="C11" s="12"/>
      <c r="D11" s="12"/>
      <c r="E11" s="27">
        <f>คีย์!O23</f>
        <v>4.7</v>
      </c>
      <c r="F11" s="13">
        <f>คีย์!O24</f>
        <v>0.5712405705774789</v>
      </c>
      <c r="G11" s="14" t="str">
        <f t="shared" si="0"/>
        <v>มากที่สุด</v>
      </c>
    </row>
    <row r="12" spans="1:7" s="9" customFormat="1" ht="23.25">
      <c r="A12" s="133" t="s">
        <v>21</v>
      </c>
      <c r="B12" s="134"/>
      <c r="C12" s="134"/>
      <c r="D12" s="135"/>
      <c r="E12" s="36">
        <f>AVERAGE(E9:E11)</f>
        <v>4.583333333333333</v>
      </c>
      <c r="F12" s="36">
        <f>AVERAGE(F9:F11)</f>
        <v>0.8448703219824584</v>
      </c>
      <c r="G12" s="37" t="str">
        <f t="shared" si="0"/>
        <v>มากที่สุด</v>
      </c>
    </row>
    <row r="13" spans="1:7" s="9" customFormat="1" ht="23.25">
      <c r="A13" s="130" t="s">
        <v>14</v>
      </c>
      <c r="B13" s="131"/>
      <c r="C13" s="131"/>
      <c r="D13" s="132"/>
      <c r="E13" s="47"/>
      <c r="F13" s="47"/>
      <c r="G13" s="50"/>
    </row>
    <row r="14" spans="1:7" s="9" customFormat="1" ht="23.25">
      <c r="A14" s="32" t="s">
        <v>15</v>
      </c>
      <c r="B14" s="33"/>
      <c r="C14" s="33"/>
      <c r="D14" s="33"/>
      <c r="E14" s="34">
        <f>คีย์!P23</f>
        <v>4.8</v>
      </c>
      <c r="F14" s="34">
        <f>คีย์!P24</f>
        <v>0.41039134083406165</v>
      </c>
      <c r="G14" s="35" t="str">
        <f t="shared" si="0"/>
        <v>มากที่สุด</v>
      </c>
    </row>
    <row r="15" spans="1:7" s="9" customFormat="1" ht="23.25">
      <c r="A15" s="29" t="s">
        <v>16</v>
      </c>
      <c r="B15" s="30"/>
      <c r="C15" s="30"/>
      <c r="D15" s="30"/>
      <c r="E15" s="34">
        <f>คีย์!Q23</f>
        <v>4.85</v>
      </c>
      <c r="F15" s="34">
        <f>คีย์!Q24</f>
        <v>0.36634754853252327</v>
      </c>
      <c r="G15" s="31" t="str">
        <f t="shared" si="0"/>
        <v>มากที่สุด</v>
      </c>
    </row>
    <row r="16" spans="1:7" s="9" customFormat="1" ht="23.25">
      <c r="A16" s="133" t="s">
        <v>20</v>
      </c>
      <c r="B16" s="134"/>
      <c r="C16" s="134"/>
      <c r="D16" s="135"/>
      <c r="E16" s="36">
        <f>AVERAGE(E14:E15)</f>
        <v>4.824999999999999</v>
      </c>
      <c r="F16" s="36">
        <f>AVERAGE(F14:F15)</f>
        <v>0.3883694446832925</v>
      </c>
      <c r="G16" s="38" t="str">
        <f t="shared" si="0"/>
        <v>มากที่สุด</v>
      </c>
    </row>
    <row r="17" spans="1:7" s="9" customFormat="1" ht="23.25">
      <c r="A17" s="130" t="s">
        <v>17</v>
      </c>
      <c r="B17" s="131"/>
      <c r="C17" s="131"/>
      <c r="D17" s="132"/>
      <c r="E17" s="47"/>
      <c r="F17" s="47"/>
      <c r="G17" s="50"/>
    </row>
    <row r="18" spans="1:7" s="9" customFormat="1" ht="23.25">
      <c r="A18" s="11" t="s">
        <v>49</v>
      </c>
      <c r="B18" s="26"/>
      <c r="C18" s="26"/>
      <c r="D18" s="49"/>
      <c r="E18" s="34">
        <f>คีย์!R23</f>
        <v>4.9</v>
      </c>
      <c r="F18" s="34">
        <f>คีย์!R24</f>
        <v>0.3077935056255462</v>
      </c>
      <c r="G18" s="35" t="str">
        <f t="shared" si="0"/>
        <v>มากที่สุด</v>
      </c>
    </row>
    <row r="19" spans="1:7" s="9" customFormat="1" ht="23.25">
      <c r="A19" s="25" t="s">
        <v>50</v>
      </c>
      <c r="B19" s="70"/>
      <c r="C19" s="78"/>
      <c r="D19" s="77"/>
      <c r="E19" s="34">
        <f>คีย์!S23</f>
        <v>4.9</v>
      </c>
      <c r="F19" s="34">
        <f>คีย์!S24</f>
        <v>0.3077935056255462</v>
      </c>
      <c r="G19" s="35" t="str">
        <f t="shared" si="0"/>
        <v>มากที่สุด</v>
      </c>
    </row>
    <row r="20" spans="1:7" s="9" customFormat="1" ht="23.25">
      <c r="A20" s="11" t="s">
        <v>80</v>
      </c>
      <c r="B20" s="26"/>
      <c r="C20" s="26"/>
      <c r="D20" s="49"/>
      <c r="E20" s="34">
        <f>คีย์!T23</f>
        <v>4.9</v>
      </c>
      <c r="F20" s="34">
        <f>คีย์!T24</f>
        <v>0.3077935056255462</v>
      </c>
      <c r="G20" s="35" t="str">
        <f t="shared" si="0"/>
        <v>มากที่สุด</v>
      </c>
    </row>
    <row r="21" spans="1:7" s="9" customFormat="1" ht="23.25">
      <c r="A21" s="25" t="s">
        <v>81</v>
      </c>
      <c r="B21" s="26"/>
      <c r="C21" s="26"/>
      <c r="D21" s="26"/>
      <c r="E21" s="34">
        <f>คีย์!U23</f>
        <v>4.9</v>
      </c>
      <c r="F21" s="34">
        <f>คีย์!U24</f>
        <v>0.3077935056255462</v>
      </c>
      <c r="G21" s="28" t="str">
        <f t="shared" si="0"/>
        <v>มากที่สุด</v>
      </c>
    </row>
    <row r="22" spans="1:7" s="9" customFormat="1" ht="23.25">
      <c r="A22" s="133" t="s">
        <v>19</v>
      </c>
      <c r="B22" s="134"/>
      <c r="C22" s="134"/>
      <c r="D22" s="135"/>
      <c r="E22" s="36">
        <f>AVERAGE(E18:E21)</f>
        <v>4.9</v>
      </c>
      <c r="F22" s="36">
        <f>AVERAGE(F20:F21)</f>
        <v>0.3077935056255462</v>
      </c>
      <c r="G22" s="37" t="str">
        <f t="shared" si="0"/>
        <v>มากที่สุด</v>
      </c>
    </row>
    <row r="23" spans="1:7" s="9" customFormat="1" ht="23.25">
      <c r="A23" s="55" t="s">
        <v>56</v>
      </c>
      <c r="B23" s="33"/>
      <c r="C23" s="33"/>
      <c r="D23" s="49"/>
      <c r="E23" s="34"/>
      <c r="F23" s="34"/>
      <c r="G23" s="35"/>
    </row>
    <row r="24" spans="1:7" s="9" customFormat="1" ht="23.25">
      <c r="A24" s="114" t="s">
        <v>107</v>
      </c>
      <c r="B24" s="115"/>
      <c r="C24" s="115"/>
      <c r="D24" s="116"/>
      <c r="E24" s="117">
        <f>คีย์!V23</f>
        <v>4.65</v>
      </c>
      <c r="F24" s="117">
        <f>คีย์!V24</f>
        <v>0.4893604849295935</v>
      </c>
      <c r="G24" s="118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9" customFormat="1" ht="23.25">
      <c r="A25" s="32" t="s">
        <v>123</v>
      </c>
      <c r="B25" s="12"/>
      <c r="C25" s="33"/>
      <c r="D25" s="49"/>
      <c r="E25" s="34">
        <f>คีย์!W23</f>
        <v>4.6</v>
      </c>
      <c r="F25" s="34">
        <f>คีย์!W24</f>
        <v>0.5982430416161193</v>
      </c>
      <c r="G25" s="35" t="str">
        <f>IF(E25&gt;4.5,"มากที่สุด",IF(E25&gt;3.5,"มาก",IF(E25&gt;2.5,"ปานกลาง",IF(E25&gt;1.5,"น้อย",IF(E25&lt;=1.5,"น้อยที่สุด")))))</f>
        <v>มากที่สุด</v>
      </c>
    </row>
    <row r="26" spans="1:7" s="9" customFormat="1" ht="23.25">
      <c r="A26" s="133" t="s">
        <v>46</v>
      </c>
      <c r="B26" s="134"/>
      <c r="C26" s="134"/>
      <c r="D26" s="135"/>
      <c r="E26" s="36">
        <f>คีย์!W26</f>
        <v>4.625</v>
      </c>
      <c r="F26" s="36">
        <f>คีย์!W25</f>
        <v>0.5472028965176677</v>
      </c>
      <c r="G26" s="37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9" customFormat="1" ht="23.25">
      <c r="A27" s="136" t="s">
        <v>39</v>
      </c>
      <c r="B27" s="137"/>
      <c r="C27" s="137"/>
      <c r="D27" s="138"/>
      <c r="E27" s="34">
        <f>คีย์!X23</f>
        <v>4.5</v>
      </c>
      <c r="F27" s="34">
        <f>คีย์!X24</f>
        <v>0.6069769786668839</v>
      </c>
      <c r="G27" s="106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s="9" customFormat="1" ht="23.25">
      <c r="A28" s="133" t="s">
        <v>82</v>
      </c>
      <c r="B28" s="134"/>
      <c r="C28" s="134"/>
      <c r="D28" s="135"/>
      <c r="E28" s="36">
        <f>AVERAGE(E27:E27)</f>
        <v>4.5</v>
      </c>
      <c r="F28" s="36">
        <f>AVERAGE(F27:F27)</f>
        <v>0.6069769786668839</v>
      </c>
      <c r="G28" s="37" t="str">
        <f>IF(E28&gt;4.5,"มากที่สุด",IF(E28&gt;3.5,"มาก",IF(E28&gt;2.5,"ปานกลาง",IF(E28&gt;1.5,"น้อย",IF(E28&lt;=1.5,"น้อยที่สุด")))))</f>
        <v>มาก</v>
      </c>
    </row>
    <row r="29" spans="1:7" s="9" customFormat="1" ht="23.25">
      <c r="A29" s="139" t="s">
        <v>52</v>
      </c>
      <c r="B29" s="140"/>
      <c r="C29" s="140"/>
      <c r="D29" s="140"/>
      <c r="E29" s="69"/>
      <c r="F29" s="47"/>
      <c r="G29" s="50"/>
    </row>
    <row r="30" spans="1:7" s="9" customFormat="1" ht="23.25">
      <c r="A30" s="25" t="s">
        <v>40</v>
      </c>
      <c r="B30" s="26"/>
      <c r="C30" s="26"/>
      <c r="D30" s="26"/>
      <c r="E30" s="34">
        <f>คีย์!Y23</f>
        <v>4.7</v>
      </c>
      <c r="F30" s="34">
        <f>คีย์!Y24</f>
        <v>0.47016234598162726</v>
      </c>
      <c r="G30" s="28" t="str">
        <f t="shared" si="0"/>
        <v>มากที่สุด</v>
      </c>
    </row>
    <row r="31" spans="1:7" s="9" customFormat="1" ht="23.25">
      <c r="A31" s="25" t="s">
        <v>41</v>
      </c>
      <c r="B31" s="12"/>
      <c r="C31" s="12"/>
      <c r="D31" s="12"/>
      <c r="E31" s="34">
        <f>คีย์!Z23</f>
        <v>4.65</v>
      </c>
      <c r="F31" s="34">
        <f>คีย์!Z24</f>
        <v>0.4893604849295935</v>
      </c>
      <c r="G31" s="14" t="str">
        <f t="shared" si="0"/>
        <v>มากที่สุด</v>
      </c>
    </row>
    <row r="32" spans="1:7" s="9" customFormat="1" ht="24" thickBot="1">
      <c r="A32" s="151" t="s">
        <v>51</v>
      </c>
      <c r="B32" s="152"/>
      <c r="C32" s="152"/>
      <c r="D32" s="153"/>
      <c r="E32" s="39">
        <f>AVERAGE(E30:E31)</f>
        <v>4.675000000000001</v>
      </c>
      <c r="F32" s="39">
        <f>AVERAGE(F30:F31)</f>
        <v>0.47976141545561035</v>
      </c>
      <c r="G32" s="40" t="str">
        <f t="shared" si="0"/>
        <v>มากที่สุด</v>
      </c>
    </row>
    <row r="33" spans="1:7" s="9" customFormat="1" ht="24.75" thickBot="1" thickTop="1">
      <c r="A33" s="148" t="s">
        <v>4</v>
      </c>
      <c r="B33" s="149"/>
      <c r="C33" s="149"/>
      <c r="D33" s="150"/>
      <c r="E33" s="15">
        <f>คีย์!AA23</f>
        <v>4.721428571428571</v>
      </c>
      <c r="F33" s="15">
        <f>คีย์!AA24</f>
        <v>0.28088015723480575</v>
      </c>
      <c r="G33" s="16" t="str">
        <f>IF(E33&gt;4.5,"มากที่สุด",IF(E33&gt;3.5,"มาก",IF(E33&gt;2.5,"ปานกลาง",IF(E33&gt;1.5,"น้อย",IF(E33&lt;=1.5,"น้อยที่สุด")))))</f>
        <v>มากที่สุด</v>
      </c>
    </row>
    <row r="34" spans="1:7" s="9" customFormat="1" ht="24" thickTop="1">
      <c r="A34" s="22"/>
      <c r="B34" s="22"/>
      <c r="C34" s="22"/>
      <c r="D34" s="109" t="s">
        <v>43</v>
      </c>
      <c r="E34" s="23"/>
      <c r="F34" s="23"/>
      <c r="G34" s="22"/>
    </row>
    <row r="35" spans="1:7" s="9" customFormat="1" ht="23.25">
      <c r="A35" s="22"/>
      <c r="B35" s="22"/>
      <c r="C35" s="22"/>
      <c r="D35" s="22"/>
      <c r="E35" s="23"/>
      <c r="F35" s="23"/>
      <c r="G35" s="22"/>
    </row>
    <row r="36" spans="2:7" s="9" customFormat="1" ht="24">
      <c r="B36" s="5" t="s">
        <v>87</v>
      </c>
      <c r="C36" s="22"/>
      <c r="D36" s="22"/>
      <c r="E36" s="23"/>
      <c r="F36" s="23"/>
      <c r="G36" s="22"/>
    </row>
    <row r="37" ht="24">
      <c r="A37" s="5" t="s">
        <v>109</v>
      </c>
    </row>
    <row r="38" ht="24">
      <c r="A38" s="5" t="s">
        <v>125</v>
      </c>
    </row>
    <row r="39" ht="24">
      <c r="A39" s="5" t="s">
        <v>110</v>
      </c>
    </row>
    <row r="40" ht="24">
      <c r="A40" s="5" t="s">
        <v>111</v>
      </c>
    </row>
    <row r="41" ht="24">
      <c r="A41" s="5" t="s">
        <v>112</v>
      </c>
    </row>
    <row r="42" ht="24">
      <c r="A42" s="5" t="s">
        <v>126</v>
      </c>
    </row>
    <row r="43" ht="24">
      <c r="A43" s="5" t="s">
        <v>113</v>
      </c>
    </row>
  </sheetData>
  <sheetProtection/>
  <mergeCells count="14">
    <mergeCell ref="A33:D33"/>
    <mergeCell ref="A12:D12"/>
    <mergeCell ref="A16:D16"/>
    <mergeCell ref="A22:D22"/>
    <mergeCell ref="A26:D26"/>
    <mergeCell ref="A32:D32"/>
    <mergeCell ref="A13:D13"/>
    <mergeCell ref="A28:D28"/>
    <mergeCell ref="A17:D17"/>
    <mergeCell ref="A27:D27"/>
    <mergeCell ref="A29:D29"/>
    <mergeCell ref="A1:G1"/>
    <mergeCell ref="A6:D7"/>
    <mergeCell ref="E6:G6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zoomScalePageLayoutView="0" workbookViewId="0" topLeftCell="A1">
      <selection activeCell="B8" sqref="B8"/>
    </sheetView>
  </sheetViews>
  <sheetFormatPr defaultColWidth="8.7109375" defaultRowHeight="12.75"/>
  <cols>
    <col min="1" max="1" width="5.28125" style="1" customWidth="1"/>
    <col min="2" max="2" width="79.28125" style="81" customWidth="1"/>
    <col min="3" max="3" width="7.140625" style="84" customWidth="1"/>
    <col min="4" max="4" width="5.28125" style="1" customWidth="1"/>
    <col min="5" max="16384" width="8.7109375" style="1" customWidth="1"/>
  </cols>
  <sheetData>
    <row r="1" spans="1:7" ht="24">
      <c r="A1" s="154" t="s">
        <v>42</v>
      </c>
      <c r="B1" s="154"/>
      <c r="C1" s="154"/>
      <c r="D1" s="19"/>
      <c r="E1" s="19"/>
      <c r="F1" s="19"/>
      <c r="G1" s="19"/>
    </row>
    <row r="2" spans="1:7" ht="24">
      <c r="A2" s="8"/>
      <c r="B2" s="80"/>
      <c r="C2" s="83"/>
      <c r="D2" s="7"/>
      <c r="E2" s="7"/>
      <c r="F2" s="7"/>
      <c r="G2" s="7"/>
    </row>
    <row r="3" ht="24">
      <c r="A3" s="2" t="s">
        <v>5</v>
      </c>
    </row>
    <row r="4" ht="24">
      <c r="A4" s="2" t="s">
        <v>127</v>
      </c>
    </row>
    <row r="5" spans="1:3" ht="24">
      <c r="A5" s="92" t="s">
        <v>11</v>
      </c>
      <c r="B5" s="121" t="s">
        <v>1</v>
      </c>
      <c r="C5" s="93" t="s">
        <v>2</v>
      </c>
    </row>
    <row r="6" spans="1:3" ht="24">
      <c r="A6" s="94">
        <v>1</v>
      </c>
      <c r="B6" s="122" t="s">
        <v>134</v>
      </c>
      <c r="C6" s="95">
        <v>2</v>
      </c>
    </row>
    <row r="7" spans="1:3" ht="24">
      <c r="A7" s="94">
        <v>2</v>
      </c>
      <c r="B7" s="120" t="s">
        <v>129</v>
      </c>
      <c r="C7" s="95">
        <v>1</v>
      </c>
    </row>
    <row r="8" spans="1:3" ht="24">
      <c r="A8" s="94">
        <v>3</v>
      </c>
      <c r="B8" s="120" t="s">
        <v>141</v>
      </c>
      <c r="C8" s="95">
        <v>1</v>
      </c>
    </row>
    <row r="9" spans="1:3" ht="24">
      <c r="A9" s="155" t="s">
        <v>4</v>
      </c>
      <c r="B9" s="156"/>
      <c r="C9" s="93">
        <v>4</v>
      </c>
    </row>
    <row r="10" spans="1:3" ht="24">
      <c r="A10" s="3"/>
      <c r="B10" s="119"/>
      <c r="C10" s="82"/>
    </row>
    <row r="11" ht="24">
      <c r="A11" s="2" t="s">
        <v>128</v>
      </c>
    </row>
    <row r="12" spans="1:3" ht="24">
      <c r="A12" s="92" t="s">
        <v>11</v>
      </c>
      <c r="B12" s="121" t="s">
        <v>1</v>
      </c>
      <c r="C12" s="93" t="s">
        <v>2</v>
      </c>
    </row>
    <row r="13" spans="1:3" ht="24">
      <c r="A13" s="94">
        <v>1</v>
      </c>
      <c r="B13" s="120" t="s">
        <v>132</v>
      </c>
      <c r="C13" s="95">
        <v>2</v>
      </c>
    </row>
    <row r="14" spans="1:3" ht="24">
      <c r="A14" s="94">
        <v>2</v>
      </c>
      <c r="B14" s="120" t="s">
        <v>131</v>
      </c>
      <c r="C14" s="95">
        <v>1</v>
      </c>
    </row>
    <row r="15" spans="1:3" ht="24">
      <c r="A15" s="94">
        <v>3</v>
      </c>
      <c r="B15" s="120" t="s">
        <v>130</v>
      </c>
      <c r="C15" s="95">
        <v>1</v>
      </c>
    </row>
    <row r="16" spans="1:3" ht="24">
      <c r="A16" s="94">
        <v>4</v>
      </c>
      <c r="B16" s="120" t="s">
        <v>133</v>
      </c>
      <c r="C16" s="95">
        <v>1</v>
      </c>
    </row>
    <row r="17" spans="1:3" ht="24">
      <c r="A17" s="155" t="s">
        <v>4</v>
      </c>
      <c r="B17" s="156"/>
      <c r="C17" s="93">
        <v>5</v>
      </c>
    </row>
    <row r="18" spans="1:3" ht="24">
      <c r="A18" s="3"/>
      <c r="B18" s="119"/>
      <c r="C18" s="82"/>
    </row>
    <row r="19" spans="1:3" ht="24">
      <c r="A19" s="3"/>
      <c r="B19" s="119"/>
      <c r="C19" s="82"/>
    </row>
    <row r="20" spans="1:3" ht="24">
      <c r="A20" s="3"/>
      <c r="B20" s="119"/>
      <c r="C20" s="82"/>
    </row>
    <row r="21" spans="1:3" ht="24">
      <c r="A21" s="3"/>
      <c r="B21" s="119"/>
      <c r="C21" s="82"/>
    </row>
    <row r="22" spans="1:3" ht="24">
      <c r="A22" s="3"/>
      <c r="B22" s="119"/>
      <c r="C22" s="82"/>
    </row>
    <row r="23" spans="1:3" ht="24">
      <c r="A23" s="3"/>
      <c r="B23" s="119"/>
      <c r="C23" s="82"/>
    </row>
    <row r="24" spans="1:3" ht="24">
      <c r="A24" s="3"/>
      <c r="B24" s="119"/>
      <c r="C24" s="82"/>
    </row>
    <row r="25" spans="1:3" ht="24">
      <c r="A25" s="3"/>
      <c r="B25" s="119"/>
      <c r="C25" s="82"/>
    </row>
    <row r="26" spans="1:3" ht="24">
      <c r="A26" s="3"/>
      <c r="B26" s="119"/>
      <c r="C26" s="82"/>
    </row>
    <row r="27" spans="1:3" ht="24">
      <c r="A27" s="3"/>
      <c r="B27" s="119"/>
      <c r="C27" s="82"/>
    </row>
    <row r="28" spans="1:3" ht="24">
      <c r="A28" s="3"/>
      <c r="B28" s="119"/>
      <c r="C28" s="82"/>
    </row>
    <row r="29" spans="1:3" ht="24">
      <c r="A29" s="3"/>
      <c r="B29" s="119"/>
      <c r="C29" s="82"/>
    </row>
    <row r="30" spans="1:3" ht="24">
      <c r="A30" s="3"/>
      <c r="B30" s="119"/>
      <c r="C30" s="82"/>
    </row>
    <row r="31" spans="1:3" ht="24">
      <c r="A31" s="3"/>
      <c r="B31" s="119"/>
      <c r="C31" s="82"/>
    </row>
    <row r="32" spans="1:3" ht="24">
      <c r="A32" s="3"/>
      <c r="B32" s="119"/>
      <c r="C32" s="82"/>
    </row>
    <row r="33" spans="1:3" ht="24">
      <c r="A33" s="3"/>
      <c r="B33" s="119"/>
      <c r="C33" s="82"/>
    </row>
    <row r="34" spans="1:3" ht="24">
      <c r="A34" s="3"/>
      <c r="B34" s="119"/>
      <c r="C34" s="82"/>
    </row>
    <row r="35" spans="1:3" ht="24">
      <c r="A35" s="3"/>
      <c r="B35" s="119"/>
      <c r="C35" s="82"/>
    </row>
    <row r="36" spans="1:3" ht="24">
      <c r="A36" s="3"/>
      <c r="B36" s="119"/>
      <c r="C36" s="82"/>
    </row>
    <row r="37" spans="1:3" ht="24">
      <c r="A37" s="3"/>
      <c r="B37" s="119"/>
      <c r="C37" s="82"/>
    </row>
    <row r="38" spans="1:3" ht="24">
      <c r="A38" s="3"/>
      <c r="B38" s="119"/>
      <c r="C38" s="82"/>
    </row>
  </sheetData>
  <sheetProtection/>
  <mergeCells count="3">
    <mergeCell ref="A1:C1"/>
    <mergeCell ref="A9:B9"/>
    <mergeCell ref="A17:B17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2019-08-26T02:00:31Z</cp:lastPrinted>
  <dcterms:created xsi:type="dcterms:W3CDTF">2006-03-16T15:57:13Z</dcterms:created>
  <dcterms:modified xsi:type="dcterms:W3CDTF">2019-08-26T02:00:32Z</dcterms:modified>
  <cp:category/>
  <cp:version/>
  <cp:contentType/>
  <cp:contentStatus/>
</cp:coreProperties>
</file>