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 2564\"/>
    </mc:Choice>
  </mc:AlternateContent>
  <bookViews>
    <workbookView xWindow="0" yWindow="0" windowWidth="28800" windowHeight="12000" activeTab="9"/>
  </bookViews>
  <sheets>
    <sheet name="Sheet1" sheetId="10" r:id="rId1"/>
    <sheet name="Form Responses 1" sheetId="1" r:id="rId2"/>
    <sheet name="บทสรุป" sheetId="2" r:id="rId3"/>
    <sheet name="เพศ" sheetId="3" r:id="rId4"/>
    <sheet name="อายุ" sheetId="4" r:id="rId5"/>
    <sheet name="ตาราง 3" sheetId="5" r:id="rId6"/>
    <sheet name="ตาราง 4" sheetId="6" r:id="rId7"/>
    <sheet name="ตาราง 5" sheetId="7" r:id="rId8"/>
    <sheet name="ตาราง 6" sheetId="8" r:id="rId9"/>
    <sheet name="ข้อเสนอแนะ" sheetId="9" r:id="rId10"/>
  </sheets>
  <definedNames>
    <definedName name="_xlnm._FilterDatabase" localSheetId="1" hidden="1">'Form Responses 1'!$R$1:$R$132</definedName>
  </definedNames>
  <calcPr calcId="162913"/>
</workbook>
</file>

<file path=xl/calcChain.xml><?xml version="1.0" encoding="utf-8"?>
<calcChain xmlns="http://schemas.openxmlformats.org/spreadsheetml/2006/main">
  <c r="D12" i="9" l="1"/>
  <c r="C17" i="8" l="1"/>
  <c r="D20" i="8"/>
  <c r="D29" i="8"/>
  <c r="D28" i="8"/>
  <c r="D27" i="8"/>
  <c r="D26" i="8"/>
  <c r="D24" i="8"/>
  <c r="D23" i="8"/>
  <c r="D22" i="8"/>
  <c r="C28" i="8"/>
  <c r="E28" i="8" s="1"/>
  <c r="C27" i="8"/>
  <c r="E27" i="8" s="1"/>
  <c r="C26" i="8"/>
  <c r="E26" i="8" s="1"/>
  <c r="C24" i="8"/>
  <c r="E24" i="8" s="1"/>
  <c r="C23" i="8"/>
  <c r="E23" i="8" s="1"/>
  <c r="C22" i="8"/>
  <c r="D30" i="8"/>
  <c r="C30" i="8"/>
  <c r="D19" i="8"/>
  <c r="D18" i="8"/>
  <c r="D17" i="8"/>
  <c r="D16" i="8"/>
  <c r="C19" i="8"/>
  <c r="C18" i="8"/>
  <c r="C16" i="8"/>
  <c r="C20" i="8" s="1"/>
  <c r="E20" i="8" s="1"/>
  <c r="Y72" i="1"/>
  <c r="D13" i="8"/>
  <c r="U72" i="1"/>
  <c r="D8" i="8"/>
  <c r="T72" i="1"/>
  <c r="C12" i="8"/>
  <c r="C13" i="8" s="1"/>
  <c r="C9" i="8"/>
  <c r="C8" i="8"/>
  <c r="F14" i="5"/>
  <c r="F13" i="5"/>
  <c r="F20" i="5"/>
  <c r="F12" i="5"/>
  <c r="F11" i="5"/>
  <c r="E96" i="1"/>
  <c r="E93" i="1"/>
  <c r="E102" i="1"/>
  <c r="E95" i="1"/>
  <c r="E113" i="1"/>
  <c r="E111" i="1"/>
  <c r="E110" i="1"/>
  <c r="E109" i="1"/>
  <c r="E108" i="1"/>
  <c r="E107" i="1"/>
  <c r="E106" i="1"/>
  <c r="E105" i="1"/>
  <c r="E104" i="1"/>
  <c r="E103" i="1"/>
  <c r="C29" i="8" l="1"/>
  <c r="E29" i="8" s="1"/>
  <c r="E22" i="8"/>
  <c r="C10" i="8"/>
  <c r="C8" i="4"/>
  <c r="C7" i="4"/>
  <c r="C6" i="4"/>
  <c r="C5" i="4"/>
  <c r="D26" i="9"/>
  <c r="AF71" i="1"/>
  <c r="AF70" i="1"/>
  <c r="AE72" i="1"/>
  <c r="C9" i="4" l="1"/>
  <c r="S71" i="1"/>
  <c r="S70" i="1"/>
  <c r="K71" i="1"/>
  <c r="K70" i="1"/>
  <c r="E8" i="6" s="1"/>
  <c r="B90" i="1" l="1"/>
  <c r="B92" i="1"/>
  <c r="B99" i="1"/>
  <c r="B91" i="1"/>
  <c r="E101" i="1"/>
  <c r="E112" i="1"/>
  <c r="E100" i="1"/>
  <c r="E99" i="1"/>
  <c r="E98" i="1"/>
  <c r="E97" i="1"/>
  <c r="E94" i="1"/>
  <c r="B93" i="1"/>
  <c r="B97" i="1"/>
  <c r="B98" i="1"/>
  <c r="B96" i="1"/>
  <c r="B94" i="1"/>
  <c r="B95" i="1"/>
  <c r="B87" i="1"/>
  <c r="B80" i="1"/>
  <c r="C15" i="3" s="1"/>
  <c r="B79" i="1"/>
  <c r="C14" i="3" s="1"/>
  <c r="E115" i="1" l="1"/>
  <c r="B101" i="1"/>
  <c r="B81" i="1"/>
  <c r="T70" i="1"/>
  <c r="U70" i="1"/>
  <c r="V70" i="1"/>
  <c r="W70" i="1"/>
  <c r="X70" i="1"/>
  <c r="Y70" i="1"/>
  <c r="Z70" i="1"/>
  <c r="AA70" i="1"/>
  <c r="AB70" i="1"/>
  <c r="AC70" i="1"/>
  <c r="AD70" i="1"/>
  <c r="AE70" i="1"/>
  <c r="T71" i="1"/>
  <c r="U71" i="1"/>
  <c r="V71" i="1"/>
  <c r="W71" i="1"/>
  <c r="X71" i="1"/>
  <c r="Y71" i="1"/>
  <c r="Z71" i="1"/>
  <c r="AA71" i="1"/>
  <c r="AB71" i="1"/>
  <c r="AC71" i="1"/>
  <c r="AD71" i="1"/>
  <c r="AE71" i="1"/>
  <c r="L70" i="1"/>
  <c r="E12" i="6" s="1"/>
  <c r="M70" i="1"/>
  <c r="E9" i="6" s="1"/>
  <c r="N70" i="1"/>
  <c r="E11" i="6" s="1"/>
  <c r="O70" i="1"/>
  <c r="E10" i="6" s="1"/>
  <c r="P70" i="1"/>
  <c r="E7" i="6" s="1"/>
  <c r="Q70" i="1"/>
  <c r="E6" i="6" s="1"/>
  <c r="L71" i="1"/>
  <c r="M71" i="1"/>
  <c r="N71" i="1"/>
  <c r="O71" i="1"/>
  <c r="P71" i="1"/>
  <c r="Q71" i="1"/>
  <c r="E13" i="6" l="1"/>
  <c r="F13" i="6" s="1"/>
  <c r="D19" i="9"/>
  <c r="D10" i="8" l="1"/>
  <c r="E9" i="7"/>
  <c r="F7" i="6"/>
  <c r="F6" i="6" l="1"/>
  <c r="F10" i="6"/>
  <c r="F9" i="6"/>
  <c r="F12" i="6"/>
  <c r="F8" i="6"/>
  <c r="F11" i="6"/>
  <c r="F28" i="5"/>
  <c r="F33" i="5"/>
  <c r="F19" i="5"/>
  <c r="F18" i="5"/>
  <c r="F17" i="5"/>
  <c r="F30" i="5"/>
  <c r="F23" i="5"/>
  <c r="F24" i="5"/>
  <c r="F25" i="5"/>
  <c r="F26" i="5"/>
  <c r="F27" i="5"/>
  <c r="D8" i="4"/>
  <c r="E30" i="8"/>
  <c r="F8" i="7"/>
  <c r="F37" i="5"/>
  <c r="F36" i="5"/>
  <c r="F35" i="5"/>
  <c r="F34" i="5"/>
  <c r="F32" i="5"/>
  <c r="F31" i="5"/>
  <c r="F29" i="5"/>
  <c r="F22" i="5"/>
  <c r="F21" i="5"/>
  <c r="F16" i="5"/>
  <c r="F15" i="5"/>
  <c r="F10" i="5"/>
  <c r="F9" i="5"/>
  <c r="F8" i="5"/>
  <c r="F7" i="5"/>
  <c r="F6" i="5"/>
  <c r="F5" i="5"/>
  <c r="E9" i="8"/>
  <c r="E16" i="8"/>
  <c r="E17" i="8"/>
  <c r="E18" i="8"/>
  <c r="E19" i="8"/>
  <c r="D9" i="8"/>
  <c r="D12" i="8"/>
  <c r="D9" i="4" l="1"/>
  <c r="D7" i="4"/>
  <c r="D5" i="4"/>
  <c r="D6" i="4"/>
  <c r="E10" i="8"/>
  <c r="E13" i="8"/>
  <c r="E12" i="8"/>
  <c r="E8" i="8"/>
  <c r="E87" i="1"/>
  <c r="F5" i="7"/>
  <c r="F9" i="7"/>
  <c r="F6" i="7"/>
  <c r="F7" i="7"/>
  <c r="C16" i="3"/>
  <c r="D16" i="3" s="1"/>
  <c r="D15" i="3" l="1"/>
  <c r="D14" i="3"/>
</calcChain>
</file>

<file path=xl/sharedStrings.xml><?xml version="1.0" encoding="utf-8"?>
<sst xmlns="http://schemas.openxmlformats.org/spreadsheetml/2006/main" count="1833" uniqueCount="497">
  <si>
    <t>Timestamp</t>
  </si>
  <si>
    <t>ชื่อ-นามสกุล</t>
  </si>
  <si>
    <t>อีเมล์</t>
  </si>
  <si>
    <t>เบอร์โทรศัพท์</t>
  </si>
  <si>
    <t>เพศ</t>
  </si>
  <si>
    <t>อายุ</t>
  </si>
  <si>
    <t>นิสิต [ระดับปริญญาโท]</t>
  </si>
  <si>
    <t>นิสิต [ระดับปริญญาเอก]</t>
  </si>
  <si>
    <t>คณะวิชาที่สังกัด</t>
  </si>
  <si>
    <t>สาขาวิชา</t>
  </si>
  <si>
    <t>ท่านได้รับข่าวการปฐมนิเทศจากแหล่งใด  (ตอบได้มากกว่า 1 ข้อ) [ประกาศมหาวิทยาลัย]</t>
  </si>
  <si>
    <t>ท่านได้รับข่าวการปฐมนิเทศจากแหล่งใด  (ตอบได้มากกว่า 1 ข้อ) [จดหมายจากมหาวิทยาลัย]</t>
  </si>
  <si>
    <t>ท่านได้รับข่าวการปฐมนิเทศจากแหล่งใด  (ตอบได้มากกว่า 1 ข้อ) [คณะที่สังกัด]</t>
  </si>
  <si>
    <t>ท่านได้รับข่าวการปฐมนิเทศจากแหล่งใด  (ตอบได้มากกว่า 1 ข้อ) [เอกสารประชาสัมพันธ์]</t>
  </si>
  <si>
    <t>ท่านได้รับข่าวการปฐมนิเทศจากแหล่งใด  (ตอบได้มากกว่า 1 ข้อ) [website]</t>
  </si>
  <si>
    <t>ท่านได้รับข่าวการปฐมนิเทศจากแหล่งใด  (ตอบได้มากกว่า 1 ข้อ) [facebook บัณฑิตวิทยาลัย]</t>
  </si>
  <si>
    <t>ท่านได้รับข่าวการปฐมนิเทศจากแหล่งใด  (ตอบได้มากกว่า 1 ข้อ) [e-mail.]</t>
  </si>
  <si>
    <t>ท่านทราบข่าวการปฐมนิเทศล่วงหน้ากี่วัน</t>
  </si>
  <si>
    <t>ความสะดวกในการเข้ารับชมคลิปวีดีโอการปฐมนิเทศแบบออนไลน์</t>
  </si>
  <si>
    <t>ช่องทางการรับทราบข่าวสารการปฐมนิเทศ (ทางอีเมล์, Website)</t>
  </si>
  <si>
    <t>เจ้าหน้าที่ให้บริการเกี่ยวกับข้อมูลการปฐมนิเทศ (ทางโทรศัพท์ อีเมล์ เฟสบุ๊ค) ด้วยความเต็มใจ ข้อมูลถูกต้อง ชัดเจน และรวดเร็ว</t>
  </si>
  <si>
    <t>ข้อเสนอแนะสำหรับการจัดโครงการปฐมนิเทศในครั้งนี้และครั้งต่อไป</t>
  </si>
  <si>
    <t>ข้อเสนอแนะเกี่ยวกับข้อมูลที่ท่านต้องการทราบเพิ่มเติมเกี่ยวกับการบริการของบัณฑิตวิทยาลัย และการศึกษาระดับบัณฑิตศึกษา</t>
  </si>
  <si>
    <t>ข้อเสนอแนะอื่นๆ</t>
  </si>
  <si>
    <t>หญิง</t>
  </si>
  <si>
    <t>แผน ข</t>
  </si>
  <si>
    <t>ศึกษาศาสตร์</t>
  </si>
  <si>
    <t>20-30 วัน</t>
  </si>
  <si>
    <t>-</t>
  </si>
  <si>
    <t>ชาย</t>
  </si>
  <si>
    <t>แผน ก, แบบ 2.1</t>
  </si>
  <si>
    <t>สถิติ</t>
  </si>
  <si>
    <t>10-19 วัน</t>
  </si>
  <si>
    <t>แบบ 1.1</t>
  </si>
  <si>
    <t>น้อยกว่า 10 วัน</t>
  </si>
  <si>
    <t>แผน ก</t>
  </si>
  <si>
    <t>ภาษาอังกฤษ</t>
  </si>
  <si>
    <t>วิศวกรรมศาสตร์</t>
  </si>
  <si>
    <t>แผน ก, แบบ 2.2</t>
  </si>
  <si>
    <t>เทคโนโลยีและสื่อสารการศึกษา</t>
  </si>
  <si>
    <t>สาธารณสุขศาสตร์</t>
  </si>
  <si>
    <t>มากกว่า 30 วัน</t>
  </si>
  <si>
    <t>คณิตศาสตร์ศึกษา</t>
  </si>
  <si>
    <t>แบบ 2.1</t>
  </si>
  <si>
    <t>บริหารธุรกิจ</t>
  </si>
  <si>
    <t>_</t>
  </si>
  <si>
    <t>ภาษาไทย</t>
  </si>
  <si>
    <t>แผน ก, แบบ 1.2</t>
  </si>
  <si>
    <t>เภสัชศาสตร์</t>
  </si>
  <si>
    <t>มนุษยศาสตร์</t>
  </si>
  <si>
    <t>หลักสูตรและการสอน</t>
  </si>
  <si>
    <t>แผน ข, แบบ 2.1</t>
  </si>
  <si>
    <t>วิศวกรรมสิ่งแวดล้อม</t>
  </si>
  <si>
    <t>บริหารการศึกษา</t>
  </si>
  <si>
    <t>วิจัยและประเมินผลทางการศึกษา</t>
  </si>
  <si>
    <t>สังคมศึกษา</t>
  </si>
  <si>
    <t>ไม่มี</t>
  </si>
  <si>
    <t>วิทยาศาสตร์การแพทย์</t>
  </si>
  <si>
    <t>จุลชีววิทยา</t>
  </si>
  <si>
    <t>รวม</t>
  </si>
  <si>
    <t>ต่ำกว่า 30 ปี</t>
  </si>
  <si>
    <t>30 - 40 ปี</t>
  </si>
  <si>
    <t>41 - 50 ปี</t>
  </si>
  <si>
    <t>51 - 60 ปี</t>
  </si>
  <si>
    <t>คณะ</t>
  </si>
  <si>
    <t>จำนวน</t>
  </si>
  <si>
    <t>ไม่ระบุ</t>
  </si>
  <si>
    <t>10 - 19 วัน</t>
  </si>
  <si>
    <t>20 - 30 วัน</t>
  </si>
  <si>
    <t xml:space="preserve">                                                บทสรุปผู้บริหาร</t>
  </si>
  <si>
    <t>- 1 -</t>
  </si>
  <si>
    <t>ตอนที่ 1 ข้อมูลทั่วไปของผู้ตอบแบบสอบถาม</t>
  </si>
  <si>
    <r>
      <t>ตาราง  1</t>
    </r>
    <r>
      <rPr>
        <sz val="16"/>
        <rFont val="TH SarabunPSK"/>
        <family val="2"/>
      </rPr>
      <t xml:space="preserve">  แสดงจำนวนร้อยละของผู้ตอบแบบประเมิน  จำแนกตามเพศ</t>
    </r>
  </si>
  <si>
    <t>ร้อยละ</t>
  </si>
  <si>
    <t xml:space="preserve">           จากตาราง 1 แสดงจำนวนร้อยละของผู้ตอบแบบสอบถาม จำแนกตามเพศ พบว่าผู้ตอบแบบประเมิน</t>
  </si>
  <si>
    <t>- 2 -</t>
  </si>
  <si>
    <r>
      <t>ตาราง  2</t>
    </r>
    <r>
      <rPr>
        <sz val="16"/>
        <rFont val="TH SarabunPSK"/>
        <family val="2"/>
      </rPr>
      <t xml:space="preserve">  แสดงจำนวนร้อยละของผู้ตอบแบบประเมิน  จำแนกตามอายุ</t>
    </r>
  </si>
  <si>
    <t xml:space="preserve">          จากตาราง 2 แสดงจำนวนร้อยละของผู้ตอบแบบประเมิน จำแนกตามอายุ พบว่าผู้ตอบแบบประเมิน</t>
  </si>
  <si>
    <r>
      <rPr>
        <b/>
        <i/>
        <sz val="15"/>
        <rFont val="TH SarabunPSK"/>
        <family val="2"/>
      </rPr>
      <t xml:space="preserve">                    ตาราง 3  </t>
    </r>
    <r>
      <rPr>
        <sz val="15"/>
        <rFont val="TH SarabunPSK"/>
        <family val="2"/>
      </rPr>
      <t>แสดงจำนวนและร้อยละของผู้ตอบแบบสอบถาม จำแนกตามคณะ/สาขาวิชา</t>
    </r>
  </si>
  <si>
    <t>คณะ/สาขาวิชา</t>
  </si>
  <si>
    <t>คณะวิทยาศาสตร์</t>
  </si>
  <si>
    <t>คณะวิศวกรรมศาสตร์</t>
  </si>
  <si>
    <t>คณะเภสัชศาสตร์</t>
  </si>
  <si>
    <t>สาขาวิชาเภสัชศาสตร์</t>
  </si>
  <si>
    <t>คณะศึกษาศาสตร์</t>
  </si>
  <si>
    <t>สาขาวิชาเทคโนโลยีและสื่อสารการศึกษา</t>
  </si>
  <si>
    <t>คณะบริหารธุรกิจ เศรษฐศาสตร์และการสื่อสาร</t>
  </si>
  <si>
    <t>บัณฑิตวิทยาลัย</t>
  </si>
  <si>
    <t>คณะสาธารณสุขศาสตร์</t>
  </si>
  <si>
    <t>สาขาวิชาสาธารณสุขศาสตร์</t>
  </si>
  <si>
    <t>คณะมนุษยศาสตร์</t>
  </si>
  <si>
    <t>สาขาวิชาภาษาไทย</t>
  </si>
  <si>
    <t>คณะวิทยาศาสตร์การแพทย์</t>
  </si>
  <si>
    <t>รวมทั้งสิ้น</t>
  </si>
  <si>
    <r>
      <t xml:space="preserve">             ตาราง 4  </t>
    </r>
    <r>
      <rPr>
        <sz val="16"/>
        <rFont val="TH SarabunPSK"/>
        <family val="2"/>
      </rPr>
      <t>แสดงจำนวนและร้อยละของผู้ตอบแบบสอบถาม จำแนกตามการประชาสัมพันธ์กิจกรรม</t>
    </r>
  </si>
  <si>
    <t>(ตอบได้มากกว่า 1 ข้อ)</t>
  </si>
  <si>
    <t>การประชาสัมพันธ์</t>
  </si>
  <si>
    <t>ประกาศมหาวิทยาลัย</t>
  </si>
  <si>
    <t>website บัณฑิตวิทยาลัย</t>
  </si>
  <si>
    <t>เอกสารประชาสัมพันธ์</t>
  </si>
  <si>
    <t xml:space="preserve">      จากตาราง 4 แสดงจำนวนและร้อยละของผู้ตอบแบบสอบถาม  จำแนกตามการประชาสัมพันธ์กิจกรรม</t>
  </si>
  <si>
    <t xml:space="preserve">     </t>
  </si>
  <si>
    <r>
      <t xml:space="preserve">             ตาราง 5  </t>
    </r>
    <r>
      <rPr>
        <sz val="16"/>
        <rFont val="TH SarabunPSK"/>
        <family val="2"/>
      </rPr>
      <t>แสดงจำนวนและร้อยละของผู้ตอบแบบสอบถาม จำแนกตามการทราบข่าวการปฐมนิเทศล่วงหน้า</t>
    </r>
  </si>
  <si>
    <t>การทราบข่าวการปฐมนิเทศ</t>
  </si>
  <si>
    <t xml:space="preserve">      จากตาราง 5 แสดงจำนวนและร้อยละของผู้ตอบแบบสอบถาม  จำแนกตามการทราบข่าวการปฐมนิเทศ</t>
  </si>
  <si>
    <t>ตอนที่ 3 การประเมินความพึงพอใจเกี่ยวกับโครงการ</t>
  </si>
  <si>
    <t>รายการ</t>
  </si>
  <si>
    <t>ระดับ</t>
  </si>
  <si>
    <t>SD</t>
  </si>
  <si>
    <t>ความพึงพอใจ</t>
  </si>
  <si>
    <t>ด้านกระบวนการขั้นตอนการให้บริการ</t>
  </si>
  <si>
    <t>รวมเฉลี่ย</t>
  </si>
  <si>
    <t>ด้านเจ้าหน้าที่ผู้ให้บริการ</t>
  </si>
  <si>
    <t>ด้านคุณภาพการให้บริการ (การปฐมนิเทศ)</t>
  </si>
  <si>
    <t xml:space="preserve">      -  รองคณบดีฝ่ายวิจัย (รศ.ดร.กรองกาญจน์ ชูทิพย์)</t>
  </si>
  <si>
    <t xml:space="preserve">      -  รองคณบดีฝ่ายวิรัชกิจและนิสิตสัมพันธ์ (ดร.สุดากาญจน์ ปัทดิลก)</t>
  </si>
  <si>
    <t>รวมทุกด้าน</t>
  </si>
  <si>
    <r>
      <rPr>
        <b/>
        <sz val="16"/>
        <rFont val="TH SarabunPSK"/>
        <family val="2"/>
      </rPr>
      <t xml:space="preserve">       </t>
    </r>
    <r>
      <rPr>
        <b/>
        <u/>
        <sz val="16"/>
        <rFont val="TH SarabunPSK"/>
        <family val="2"/>
      </rPr>
      <t>ตอนที่ 3</t>
    </r>
    <r>
      <rPr>
        <b/>
        <sz val="16"/>
        <rFont val="TH SarabunPSK"/>
        <family val="2"/>
      </rPr>
      <t xml:space="preserve"> ข้อเสนอแนะ</t>
    </r>
  </si>
  <si>
    <t>5.1 ข้อเสนอแนะเพื่อการปรับปรุงการดำเนินโครงการฯ ครั้งต่อไป</t>
  </si>
  <si>
    <t>ที่</t>
  </si>
  <si>
    <t>ความถี่</t>
  </si>
  <si>
    <t>ปริญญาโท</t>
  </si>
  <si>
    <t>ปริญญาเอก</t>
  </si>
  <si>
    <t>สาขาวิชาหลักสูตรและการสอน</t>
  </si>
  <si>
    <t>สาขาวิชาบริหารธุรกิจ</t>
  </si>
  <si>
    <t>สาขาวิชาจุลชีววิทยา</t>
  </si>
  <si>
    <t>สาขาวิชาภาษาอังกฤษ</t>
  </si>
  <si>
    <t>สาขาวิชาวิจัยและประเมินผลทางการศึกษา</t>
  </si>
  <si>
    <t>สาขาวิชาวิทยาศาสตร์ศึกษา</t>
  </si>
  <si>
    <t>สาขาวิชาสถิติ</t>
  </si>
  <si>
    <t>สาขาวิชาสังคมศึกษา</t>
  </si>
  <si>
    <t>สาขาวิชาวิศวกรรมสิ่งแวดล้อม</t>
  </si>
  <si>
    <t>E-mail</t>
  </si>
  <si>
    <t>facebook บัณฑิตวิทยาลัย</t>
  </si>
  <si>
    <t xml:space="preserve">คณะที่สังกัด </t>
  </si>
  <si>
    <t>จดหมายจากมหาวิทยาลัย</t>
  </si>
  <si>
    <t>1.1  ความสะดวกในการเข้ารับชมคลิปวีดีโอการปฐมนิเทศแบบออนไลน์</t>
  </si>
  <si>
    <t>1.2  ช่องทางการรับทราบข่าวสารการปฐมนิเทศ (ทางอีเมล์, Website)</t>
  </si>
  <si>
    <t>2.1  เจ้าหน้าที่ให้บริการเกี่ยวกับข้อมูลการปฐมนิเทศ (ทางโทรศัพท์ อีเมล์ เฟสบุ๊ค) ด้วยความเต็มใจ ข้อมูลถูกต้อง ชัดเจน และรวดเร็ว</t>
  </si>
  <si>
    <t xml:space="preserve">      -  หัวหน้าสำนักงานเลขานุการบัณฑิตวิทยาลัย (น.ส.พัชรี  ท้วมใจดี) </t>
  </si>
  <si>
    <t xml:space="preserve">ระดับมาก (ค่าเฉลี่ย = 4.19) และเมื่อพิจารณารายด้านพบว่า ด้านคุณภาพการให้บริการ (การปฐมนิเทศ) </t>
  </si>
  <si>
    <t>5.2 ข้อเสนอแนะการบริการของบัณฑิตวิทยาลัย และการศึกษาระดับบัณฑิตศึกษา</t>
  </si>
  <si>
    <t>5.3 ข้อเสนอแนะอื่นๆ</t>
  </si>
  <si>
    <r>
      <t>ตาราง 6</t>
    </r>
    <r>
      <rPr>
        <sz val="16"/>
        <rFont val="TH SarabunPSK"/>
        <family val="2"/>
      </rPr>
      <t xml:space="preserve">  ผลการประเมินโครงการ</t>
    </r>
  </si>
  <si>
    <t>(ผ่านระบบออนไลน์)</t>
  </si>
  <si>
    <t>น้อยกว่า 30 ปี</t>
  </si>
  <si>
    <t xml:space="preserve">และพบปะผู้บริหารมหาวิทยาลัย รับทราบแนวทางการปฏิบัติตนที่ดี ในฐานะนิสิตระดับบัณฑิตศึกษา 
</t>
  </si>
  <si>
    <t xml:space="preserve">          จากตาราง 6 ผลการประเมินโครงการในภาพรวม พบว่า ผู้ตอบแบบประเมินมีความพึงพอใจอยู่ใน</t>
  </si>
  <si>
    <t xml:space="preserve">การถ่ายทอดความรู้ของวิทยากรในการปฐมนิเทศ เกี่ยวกับการให้บริการด้านวิชาการของบัณฑิตวิทยาลัย (ดร.คณิดา  นรัตนรักษา รองคณบดีฝ่ายวิชาการ) </t>
  </si>
  <si>
    <t xml:space="preserve">การถ่ายทอดความรู้ของวิทยากรในการปฐมนิเทศ เกี่ยวกับการแนะนำการให้บริการด้านทุนการศึกษาในระดับบัณฑิตศึกษา การวิจัย การจัดการเรียนการสอนหลักสูตรสองปริญญา (Double Degree Program) (รศ.ดร.กรองกาญจน์  ชูทิพย์ รองคณบดีฝ่ายวิจัย) </t>
  </si>
  <si>
    <t xml:space="preserve">การถ่ายทอดความรู้ของวิทยากรในการปฐมนิเทศ เกี่ยวกับกาแนะนำการให้บริการด้านวิรัชกิจและนิสิตสัมพันธ์ การจัดอบรมภาษาอังกฤษเพื่อยกระดับความรู้สำหรับนิสิตระดับบัณฑิตศึกษา การจัดทำวารสารมหาวิทยาลัยนเรศวร (TCI1) และสำนักพิมพ์มหาวิทยาลัยนเรศวร (ผศ.ดร.สุดากาญจน์  ปัทมดิลก รองคณบดีฝ่ายวิรัชกิจและนิสิตสัมพันธ์) </t>
  </si>
  <si>
    <t xml:space="preserve">การถ่ายทอดความรู้ของวิทยากรในการปฐมนิเทศ การแนะนำสถานที่และการให้บริการของสำนักงานเลขานุการบัณฑิตวิทยาลัย (น.ส.พัชรี  ท้วมใจดี หัวหน้าสำนักงานเลขานุการบัณฑิตวิทยาลัย) </t>
  </si>
  <si>
    <t>ประโยชน์ที่ได้รับจากการรับฟังเกี่ยวกับการให้บริการด้านวิชาการของบัณฑิตวิทยาลัย</t>
  </si>
  <si>
    <t>ประโยชน์ที่ได้รับจากการรับฟังเกี่ยวกับการแนะนำการให้บริการด้านทุนการศึกษาในระดับบัณฑิตศึกษา การวิจัย การจัดการเรียนการสอนหลักสูตรสองปริญญา (Double Degree Program)</t>
  </si>
  <si>
    <t>ประโยชน์ที่ได้รับจากการรับฟังเกี่ยวกับเกี่ยวกับกาแนะนำการให้บริการด้านวิรัชกิจและนิสิตสัมพันธ์ การจัดอบรมภาษาอังกฤษเพื่อยกระดับความรู้สำหรับนิสิตระดับบัณฑิตศึกษา การจัดทำวารสารมหาวิทยาลัยนเรศวร (TCI1) และสำนักพิมพ์มหาวิทยาลัยนเรศวร</t>
  </si>
  <si>
    <t>ประโยชน์ที่ได้รับจากการรับฟังเกี่ยวกับการแนะนำสถานที่และการให้บริการของสำนักงานเลขานุการบัณฑิตวิทยาลัย</t>
  </si>
  <si>
    <t>ประโยชน์ที่ได้รับจากการไลฟ์สด เพื่อตอบข้อซักถามของคณะผู้บริหารบัณฑิตวิทยาลัย</t>
  </si>
  <si>
    <t>ประโยชน์ที่ได้รับจากการเข้าร่วมโครงการปฐมนิเทศระดับบัณฑิตศึกษาในครั้งนี้ของท่าน โดยภาพรวม</t>
  </si>
  <si>
    <t>พนิตนันท์ เขตวิทย์</t>
  </si>
  <si>
    <t>phanitnunk64@nu.ac.th</t>
  </si>
  <si>
    <t>0953060855</t>
  </si>
  <si>
    <t>ตอบ</t>
  </si>
  <si>
    <t>นางสาววารุณี กรัดเนียม</t>
  </si>
  <si>
    <t>Krujoywarunee@gmail.com</t>
  </si>
  <si>
    <t>0989097737</t>
  </si>
  <si>
    <t>ไม่ตอบ</t>
  </si>
  <si>
    <t>นายภาณุพงศ์ จันทโรจน์</t>
  </si>
  <si>
    <t>bhanuphong08@gmail.com</t>
  </si>
  <si>
    <t>0873577663</t>
  </si>
  <si>
    <t>พยาบาลศาสตร์</t>
  </si>
  <si>
    <t>การพยาบาลเวชปฏิบัติชุมชน</t>
  </si>
  <si>
    <t xml:space="preserve">ข้อมูลการผ่อนผันจ่ายค่าเทอม </t>
  </si>
  <si>
    <t>สุมิตตรา ทรัพย์เขียน</t>
  </si>
  <si>
    <t>sumittras64@nu.ac.th</t>
  </si>
  <si>
    <t>0884181141</t>
  </si>
  <si>
    <t>สาธารณสุขศาสตร์มหาบัณฑิต</t>
  </si>
  <si>
    <t>ชุติมา หล้าคำ</t>
  </si>
  <si>
    <t>Eing_2007@hotmail.com</t>
  </si>
  <si>
    <t>0824028481</t>
  </si>
  <si>
    <t>นายกัมปนาท   นาคบัว</t>
  </si>
  <si>
    <t>pekanad@hotmail.com</t>
  </si>
  <si>
    <t>0985289164</t>
  </si>
  <si>
    <t>ศึกษาศาสตร์   บัณฑิตวิทยาลัย</t>
  </si>
  <si>
    <t>การบริหารการศึกษา</t>
  </si>
  <si>
    <t>นางสาวรัตนาพร   คงยวง</t>
  </si>
  <si>
    <t>rattanapornjena27@gamil.com</t>
  </si>
  <si>
    <t>0827705844</t>
  </si>
  <si>
    <t>การประชุมonline ที่มีหลายช่องทางให้นิสิตเข้าถึงได้</t>
  </si>
  <si>
    <t>อาภาภรณ์ คะนิกา</t>
  </si>
  <si>
    <t>Arpaporn.2535.joy@gmail.com</t>
  </si>
  <si>
    <t>0918737521</t>
  </si>
  <si>
    <t>นางสาวรจนาภรณ์ มีตา</t>
  </si>
  <si>
    <t>1994.rose@gmail.com</t>
  </si>
  <si>
    <t>0955767111</t>
  </si>
  <si>
    <t>นายพิทยา บุณยศิวาพงศ์</t>
  </si>
  <si>
    <t>phitthayab64@nu.ac.th</t>
  </si>
  <si>
    <t>0902023280</t>
  </si>
  <si>
    <t>ควรเพิ่มเซิร์ฟเวอร์เว็บไซค์ของมหาวิทยาลัย เพราะไม่สามารถใช้งานได้เนื่องจากมีผู้ใช้เป็นจำนวนมสก</t>
  </si>
  <si>
    <t>นางสาวปราณี  ใฝ่ใจ</t>
  </si>
  <si>
    <t>Praneetan2828@gmail.com</t>
  </si>
  <si>
    <t>0629038129</t>
  </si>
  <si>
    <t>นายเริงฤทธิ์  คำหมู่</t>
  </si>
  <si>
    <t>rit.bk@hotmail.com</t>
  </si>
  <si>
    <t>0614154263</t>
  </si>
  <si>
    <t>นายวิเชียร  นันต๊ะ</t>
  </si>
  <si>
    <t>wichiann64@nu.ac.th</t>
  </si>
  <si>
    <t>0861983469</t>
  </si>
  <si>
    <t>นายจักรกฤษณ์  กังหัน</t>
  </si>
  <si>
    <t>jagkitk64@nu.ac.th</t>
  </si>
  <si>
    <t>0869216859</t>
  </si>
  <si>
    <t>บัณฑิตศึกษา</t>
  </si>
  <si>
    <t>จัดระบบได้ดีครับขอชื่นชม</t>
  </si>
  <si>
    <t>Mr. Nguyen Hoang Anh</t>
  </si>
  <si>
    <t>nguyen.h@cpu.ac.th</t>
  </si>
  <si>
    <t>0979820930</t>
  </si>
  <si>
    <t>สาขาวิชาเทคโนโลยีสารสนเทศ</t>
  </si>
  <si>
    <t>ควรมีขอแนะนำนักศึกษาเรื่องสอบภาษาอังกฤษที่ดี ประหยัดงบและเวลา ยังงงเรื่องนี้ครับ เห็นเพื่อนๆถามเยอะมาก</t>
  </si>
  <si>
    <t>นายปฐมรัฐ คูหา</t>
  </si>
  <si>
    <t>pathomratk64@nu.ac.th</t>
  </si>
  <si>
    <t>0904524229</t>
  </si>
  <si>
    <t>วิทยาศาสตร์ศึกษา</t>
  </si>
  <si>
    <t>ประชาสัมพันธ์ล่วงหน้าผ่านแอพ NU Grad ด้วยครับ</t>
  </si>
  <si>
    <t>นัฐกานต์ ยิ้มพะ</t>
  </si>
  <si>
    <t>bowyonce@hotmail.com</t>
  </si>
  <si>
    <t>0953394594</t>
  </si>
  <si>
    <t>เข้า team ไมได้ ต้องกลับมาดูย้อนหลัง</t>
  </si>
  <si>
    <t>นัทธมน รุ่งจรัสศิริ</t>
  </si>
  <si>
    <t>iamnunut1@hotmail.com</t>
  </si>
  <si>
    <t>0949394346</t>
  </si>
  <si>
    <t xml:space="preserve">วิทยาศาสตร์การแพทย์ </t>
  </si>
  <si>
    <t xml:space="preserve">จุลชีววิทยา </t>
  </si>
  <si>
    <t xml:space="preserve">ควรมีการอธิบายหลายอย่างที่ละเอียดมากกว่านี้ </t>
  </si>
  <si>
    <t>นางทิพนาถ  เสดแสนโม้</t>
  </si>
  <si>
    <t>thipnatjum1979@gmail.com</t>
  </si>
  <si>
    <t>0898999032</t>
  </si>
  <si>
    <t>นางสาวณัฐพร แสนอินทร์</t>
  </si>
  <si>
    <t>Nuttapornbelive@gmail.com</t>
  </si>
  <si>
    <t>0884131535</t>
  </si>
  <si>
    <t>นางสาวสายธาร มั่นยุติธรรม</t>
  </si>
  <si>
    <t>saithanm64@nu.ac.th</t>
  </si>
  <si>
    <t>0881737832</t>
  </si>
  <si>
    <t>นายโอภาส พุกกลิ่น</t>
  </si>
  <si>
    <t>r_foei@outlook.com</t>
  </si>
  <si>
    <t>0839547863</t>
  </si>
  <si>
    <t>นายดาโรจน์  มาคาน</t>
  </si>
  <si>
    <t>puen232mak@gmail.com</t>
  </si>
  <si>
    <t>0839964596</t>
  </si>
  <si>
    <t>เบญจวรรณ แก้วลือไชย</t>
  </si>
  <si>
    <t>bjwklch@gmail.com</t>
  </si>
  <si>
    <t>0813837021</t>
  </si>
  <si>
    <t>คณิตศึกษา</t>
  </si>
  <si>
    <t>รชา พิริยคุณธร</t>
  </si>
  <si>
    <t>rachap64@nu.ac.th</t>
  </si>
  <si>
    <t>0882682424</t>
  </si>
  <si>
    <t>ทันตแแพทยศาสตร์</t>
  </si>
  <si>
    <t>ทันตแพทยศาสตร์</t>
  </si>
  <si>
    <t>ฐิติยา แก้วมาส</t>
  </si>
  <si>
    <t>Thitiyak64@nu.ac.th</t>
  </si>
  <si>
    <t>0868100955</t>
  </si>
  <si>
    <t>นางสาวพรพรรณี  คำทอน</t>
  </si>
  <si>
    <t>toy14khamtorn@gmail.com</t>
  </si>
  <si>
    <t>0622962873</t>
  </si>
  <si>
    <t>ชนม์ลดา มลฑป</t>
  </si>
  <si>
    <t>chanlada@outlook.com</t>
  </si>
  <si>
    <t>0968748718</t>
  </si>
  <si>
    <t>BSC</t>
  </si>
  <si>
    <t>MBA</t>
  </si>
  <si>
    <t>อยากให้การจัดปฐมนิเทศของมหาวิทยาลัย + คณะ จัดพร้อมกัน เป็นไปในทิศทางเดียวกันใช้โปรแกรมเหมือนกัน เพื่อความรวดเร็ว ไม่เสียเวลานิสิต และอาจารย์เองค่ะ</t>
  </si>
  <si>
    <t>อภิชญา ด่านอุดม</t>
  </si>
  <si>
    <t>jajah_apichaya@hotmail.com</t>
  </si>
  <si>
    <t>0869377626</t>
  </si>
  <si>
    <t>วิจัยและประเมินทางศึกษา</t>
  </si>
  <si>
    <t>ควรดึงนิสิตเข้าร่วมปฐมนิเทศจาก e-mail nu ให้เรียบร้อย</t>
  </si>
  <si>
    <t>นางสาวธัญชนก จาดดำ</t>
  </si>
  <si>
    <t>Aj.thunchanok@gmail.com</t>
  </si>
  <si>
    <t>0813794405</t>
  </si>
  <si>
    <t>ภาควิชาเทคโนโลยีฯ</t>
  </si>
  <si>
    <t>การเข้าใช้งานระบบ MS TEAM ยังไม่พร้อมสำหรับนักศึกษาเข้าใหม่ ยังมีปัญหาเรื่องการเข้าใช้งาน</t>
  </si>
  <si>
    <t xml:space="preserve">อยากให้มี clip การแนะนำ MS Teams ก่อน หรือ ขั้นตอนการใช้ mail ของค์กร ก่อน </t>
  </si>
  <si>
    <t>น.ส.วศินี โตสำราญ</t>
  </si>
  <si>
    <t>wasinee_imjung@hotmail.com</t>
  </si>
  <si>
    <t>0870105043</t>
  </si>
  <si>
    <t>นุจรีย์ พ่วงเฟื่อง</t>
  </si>
  <si>
    <t>Plazil_999@hotmail.com</t>
  </si>
  <si>
    <t>0634128477</t>
  </si>
  <si>
    <t>นายศรราม บุ่งอุบล</t>
  </si>
  <si>
    <t>sonram9771@gmail.com</t>
  </si>
  <si>
    <t>0906899771</t>
  </si>
  <si>
    <t>นภัส พงศ์ภัสสร</t>
  </si>
  <si>
    <t>Napatpo64@nu.ac.th</t>
  </si>
  <si>
    <t>0985172498</t>
  </si>
  <si>
    <t>นายเมธี อนันต์</t>
  </si>
  <si>
    <t>Matheea64@nu.ac.th</t>
  </si>
  <si>
    <t>0835698364</t>
  </si>
  <si>
    <t>นายปรัชญา กะนะลัย</t>
  </si>
  <si>
    <t>Aynirizmail@gmail.com</t>
  </si>
  <si>
    <t>0869326665</t>
  </si>
  <si>
    <t>BEC</t>
  </si>
  <si>
    <t>พรนที ทองแพ</t>
  </si>
  <si>
    <t>tongpair_toy@hotmail.com</t>
  </si>
  <si>
    <t>0640564516</t>
  </si>
  <si>
    <t>47 ปี</t>
  </si>
  <si>
    <t>บริหารการพยาบาล</t>
  </si>
  <si>
    <t>ชนากานต์ สุภลาภ</t>
  </si>
  <si>
    <t>Chanakan_suphalap@hotmail.com</t>
  </si>
  <si>
    <t>0846197574</t>
  </si>
  <si>
    <t>บริหารธุรกิจ เศรษฐศาสตร์และการสื่อสารก</t>
  </si>
  <si>
    <t>อัจฉรา ทองสมัย</t>
  </si>
  <si>
    <t>Atcharat64@nu.ac.th</t>
  </si>
  <si>
    <t>0823935002</t>
  </si>
  <si>
    <t>วิศวกรรมการจัดการ</t>
  </si>
  <si>
    <t>นายพันธุ์พฤกษ์ ดาวัลย์</t>
  </si>
  <si>
    <t>p.p.dawan@gmail.com</t>
  </si>
  <si>
    <t>0866620767</t>
  </si>
  <si>
    <t>นางสาวภัทรหทัย  ภู่สวัสดิ์</t>
  </si>
  <si>
    <t>AhaCarnation@gmail.com</t>
  </si>
  <si>
    <t>0636694422</t>
  </si>
  <si>
    <t>จารุวรรณ เตโช</t>
  </si>
  <si>
    <t>jarubow2017@gmail.com</t>
  </si>
  <si>
    <t>0643537939</t>
  </si>
  <si>
    <t>คณิตศาสตร์</t>
  </si>
  <si>
    <t>ธนภร จันทนนท์</t>
  </si>
  <si>
    <t>thanapornju64@nu.ac.th</t>
  </si>
  <si>
    <t>0889914888</t>
  </si>
  <si>
    <t>ติดต่อสอบถามข้อมูลทางไลน์ และ inbox ใน fb แล้วไม่มีการตอบกลับใดๆ เลยค่ะ</t>
  </si>
  <si>
    <t>เทวราช  มังคะละ</t>
  </si>
  <si>
    <t>fangerror@gmail.com</t>
  </si>
  <si>
    <t>0998185778</t>
  </si>
  <si>
    <t>การแจ้งเวลาในแต่ละช่องทางไม่ตรงกัน</t>
  </si>
  <si>
    <t>กฤชญานันท์ บุญคง</t>
  </si>
  <si>
    <t>kitchayananb64@nu.ac.th</t>
  </si>
  <si>
    <t>0906959484</t>
  </si>
  <si>
    <t>นางสาวจีรนันท์  ป้องท้าว</t>
  </si>
  <si>
    <t>Jirananp64@nu.ac.th</t>
  </si>
  <si>
    <t>0873070478</t>
  </si>
  <si>
    <t>ชไมกาญจน์  แซ่เตีย</t>
  </si>
  <si>
    <t>chamaikarn@hotmail.com</t>
  </si>
  <si>
    <t>0845051118</t>
  </si>
  <si>
    <t>วิภาภรณ์ อินทุยศ</t>
  </si>
  <si>
    <t>wipaporni64@nu.ac.th</t>
  </si>
  <si>
    <t>0898943968</t>
  </si>
  <si>
    <t>วิจัยและประเมินทางการศึกษา</t>
  </si>
  <si>
    <t>นฤมล เวียนรอบ</t>
  </si>
  <si>
    <t>Jin_8169@hotmail.com</t>
  </si>
  <si>
    <t>0931309692</t>
  </si>
  <si>
    <t>บัณฑิตวิยาลัย</t>
  </si>
  <si>
    <t>นายฤทธิชัย  สุริยัน</t>
  </si>
  <si>
    <t>rittichai.suriyan@gmail.com</t>
  </si>
  <si>
    <t>0892685533</t>
  </si>
  <si>
    <t>อนุวัฒน์ ทัศบุตร</t>
  </si>
  <si>
    <t>anuwat_iphone6@hotmail.com</t>
  </si>
  <si>
    <t>0806159937</t>
  </si>
  <si>
    <t>ไอลวิน นันทกิจจาไพศาล</t>
  </si>
  <si>
    <t>Singhanat_love@hotmail.com</t>
  </si>
  <si>
    <t>0992822865</t>
  </si>
  <si>
    <t>คณะบริการธุรกิจ</t>
  </si>
  <si>
    <t>วันทนีย์  ทองมี</t>
  </si>
  <si>
    <t>wantaneet64@nu.ac.th</t>
  </si>
  <si>
    <t>0992360666</t>
  </si>
  <si>
    <t>นางสาวจุฑามาศ อุ่นเรือน</t>
  </si>
  <si>
    <t>Juthamartpla@gmail.com</t>
  </si>
  <si>
    <t>0990011651</t>
  </si>
  <si>
    <t>นางสาวศริณญา ศรีแปง</t>
  </si>
  <si>
    <t>Sarinya.srip@gmail.com</t>
  </si>
  <si>
    <t>0931380934</t>
  </si>
  <si>
    <t>นางสาวแพรวพรรณ เปรมลาภ</t>
  </si>
  <si>
    <t>prawparn.pp@gmail.com</t>
  </si>
  <si>
    <t>0894619546</t>
  </si>
  <si>
    <t>ญาณิชศา สุวรรณโฉม</t>
  </si>
  <si>
    <t>nurse.yanichsa@gmail.com</t>
  </si>
  <si>
    <t>0656676969</t>
  </si>
  <si>
    <t>คณะบริหารธรุกิจ</t>
  </si>
  <si>
    <t>เมธัส ศิริวัฒน์</t>
  </si>
  <si>
    <t>curoba32462@gmail.com</t>
  </si>
  <si>
    <t>0875749225</t>
  </si>
  <si>
    <t>ภาษาศาสตร์</t>
  </si>
  <si>
    <t>นางสาววัชราภรณ์ ชาญธัญญกรรม</t>
  </si>
  <si>
    <t>Watcharapornc55@nu.ac.th</t>
  </si>
  <si>
    <t>0873595845</t>
  </si>
  <si>
    <t>นางสาวกัลยรัตน์  แสงแก้ว</t>
  </si>
  <si>
    <t>kanyaratsaen64@nu.ac.th</t>
  </si>
  <si>
    <t>0959867471</t>
  </si>
  <si>
    <t>นางสาวจุฑารัตน์  จันทร์งิ้ว</t>
  </si>
  <si>
    <t>janngew.ju@gmail.com</t>
  </si>
  <si>
    <t>0844331035</t>
  </si>
  <si>
    <t>นางสาวจิตสุภา สารพันธ์</t>
  </si>
  <si>
    <t>Zacoo_film@hotmail.com</t>
  </si>
  <si>
    <t>0882233299</t>
  </si>
  <si>
    <t>ตรวจสอบความเสถียรของระบบอินเตอร์เน็ต</t>
  </si>
  <si>
    <t>ศิรินทิพย์ ศาศวัตชวาลวงศ์</t>
  </si>
  <si>
    <t>praw_sandee@hotmail.com</t>
  </si>
  <si>
    <t>0637946008</t>
  </si>
  <si>
    <t>สาธารณสุข</t>
  </si>
  <si>
    <t>เฉลิมเกียรติ ชื่นมอญ</t>
  </si>
  <si>
    <t>Chalomekiad@gmail.com</t>
  </si>
  <si>
    <t>0888122022</t>
  </si>
  <si>
    <t>บริหาร</t>
  </si>
  <si>
    <t>นางสาวรุ่งทิพย์ ทิพย์เนตร</t>
  </si>
  <si>
    <t>rungtipt64@nu.ac.th</t>
  </si>
  <si>
    <t>0824971854</t>
  </si>
  <si>
    <t>สุดารัตน์  จันทิมา</t>
  </si>
  <si>
    <t>sudarut485485@gmail.com</t>
  </si>
  <si>
    <t>0623589399</t>
  </si>
  <si>
    <t>เยาวภา มูลเจริญ</t>
  </si>
  <si>
    <t>ohmo_3@hotmail.com</t>
  </si>
  <si>
    <t>0817964796</t>
  </si>
  <si>
    <t>ควรมีการเตรียมตัวในการตอบคำถามของนิสิตให้มากกว่านี้</t>
  </si>
  <si>
    <t xml:space="preserve">ศึกษาศาสตร์  </t>
  </si>
  <si>
    <t>เทคโนโลยีสารสนเทศ</t>
  </si>
  <si>
    <t>บริหารธุรกิจ เศรษฐศาสตร์และการสื่อสาร</t>
  </si>
  <si>
    <t>การบริหารการพยาบาล</t>
  </si>
  <si>
    <t>การประชุม online ที่มีหลายช่องทางให้นิสิตเข้าถึงได้</t>
  </si>
  <si>
    <t>อยากให้การจัดปฐมนิเทศของมหาวิทยาลัย/คณะ จัดพร้อมกัน เป็นไปในทิศทางเดียวกันใช้โปรแกรมเหมือนกัน เพื่อความรวดเร็ว ไม่เสียเวลานิสิต และอาจารย์</t>
  </si>
  <si>
    <t>ควรเพิ่มเซิร์ฟเวอร์เว็บไซต์ของมหาวิทยาลัย เพราะไม่สามารถใช้งานได้</t>
  </si>
  <si>
    <t>เนื่องจากมีผู้ใช้เป็นจำนวนมาก</t>
  </si>
  <si>
    <t xml:space="preserve">อยากให้มี clip การแนะนำ MS Teams ก่อน หรือ ขั้นตอนการใช้ mail </t>
  </si>
  <si>
    <t>ติดต่อสอบถามข้อมูลทางไลน์ และ inbox ใน facebook แล้วไม่มีการตอบกลับ</t>
  </si>
  <si>
    <t xml:space="preserve">ประชาสัมพันธ์ล่วงหน้าผ่าน App NU Grad </t>
  </si>
  <si>
    <t xml:space="preserve">      ผลการประเมินกิจกรรมการปฐมนิเทศนิสิตระดับบัณฑิตศึกษา ภาคเรียนที่ 1 ประจำปีการศึกษา 2564</t>
  </si>
  <si>
    <t>ด้วยบัณฑิตวิทยาลัย ได้จัดกิจกรรมปฐมนิเทศนิสิตระดับบัณฑิตศึกษา ภาคเรียนที่ 1 ประจำปีการศึกษา 2564</t>
  </si>
  <si>
    <t xml:space="preserve">(ผ่านระบบออนไลน์) ในวันเสาร์ที่ 19 มิถุนายน 2564 โดยมีวัตถุประสงค์เพื่อ 1) นิสิตใหม่ได้รับการปฐมนิเทศ </t>
  </si>
  <si>
    <t>เมื่อวันเสาร์ที่ 19 มิถุนายน 2564 พบว่า มีนิสิตระดับบัณฑิตศึกษา จำนวนทั้งสิ้น 650 คน มีผู้เข้าร่วมกิจกรรม 68 คน</t>
  </si>
  <si>
    <t>มีผู้ตอบแบบประเมิน 68 คน คิดเป็นร้อยละ 100.00 ของผู้เข้าร่วมกิจกรรม</t>
  </si>
  <si>
    <t>จากการประเมินกิจกรรมปฐมนิเทศนิสิตระดับบัณฑิตศึกษา ภาคเรียนที่ 1 ประจำปีการศึกษา 2564</t>
  </si>
  <si>
    <t>วันเสาร์ที่ 19 มิถุนายน 2564</t>
  </si>
  <si>
    <t xml:space="preserve">          บัณฑิตวิทยาลัยได้จัดกิจกรรมปฐมนิเทศนิสิตระดับบัณฑิตศึกษา ภาคเรียนที่ 1 ประจำปีการศึกษา 2564</t>
  </si>
  <si>
    <t xml:space="preserve">ในวันเสาร์ที่ 19 มิถุนายน 2564 มีนิสิตระดับบัณฑิตศึกษา จำนวนทั้งสิ้น 650 คน มีผู้เข้าร่วมกิจกรรม 68 คน </t>
  </si>
  <si>
    <t>มีผู้ตอบแบบแบบประเมิน 68 คน คิดเป็นร้อยละ 100.00 ของผู้เข้าร่วมกิจกรรม</t>
  </si>
  <si>
    <t>เป็นเพศหญิง คิดเป็นร้อยละ 67.65 เป็นเพศชาย คิดเป็นร้อยละ 32.35</t>
  </si>
  <si>
    <t>คิดเป็นร้อยละ 29.41</t>
  </si>
  <si>
    <t xml:space="preserve">ส่วนใหญ่มีอายุน้อยกว่า 30 ปี คิดเป็นร้อยละ 64.71 รองลงมาคือ อายุระหว่าง 30 - 40 ปี </t>
  </si>
  <si>
    <t>คณะพยาบาลศาสตร์</t>
  </si>
  <si>
    <t>สาขาวิชาการพยาบาลเวชปฏิบัติชุมชน</t>
  </si>
  <si>
    <t>สาขาวิชาคณิตศาสตร์</t>
  </si>
  <si>
    <t>สาขาวิชาทันตแพทยศาสตร์</t>
  </si>
  <si>
    <t>คณะทันตแพทยศาสตร์</t>
  </si>
  <si>
    <t>สาขาวิชาการบริหารการพยาบาล</t>
  </si>
  <si>
    <t>สาขาวิชาวิศวกรรมการจัดการ</t>
  </si>
  <si>
    <t>สาขาวิชาภาษาศาสตร์</t>
  </si>
  <si>
    <t xml:space="preserve">                                                                       - 8 -</t>
  </si>
  <si>
    <t>- 9 -</t>
  </si>
  <si>
    <t>สาขาวิชาการบริหารการศึกษา</t>
  </si>
  <si>
    <t xml:space="preserve">      จากตาราง 3 พบว่า ผู้ตอบแบบสอบถามสังกัดคณะศึกษาศาสตร์มากที่สุด คิดเป็นร้อยละ 50.00</t>
  </si>
  <si>
    <t xml:space="preserve">             รองลงมาคือ สังกัดคณะมนุษยศาสตร์ คิดเป็นร้อยละ 14.71 และสังกัดคณะบริหารธุรกิจ เศรษฐศาสตร์</t>
  </si>
  <si>
    <t xml:space="preserve">             และการสื่อสาร คิดเป็นร้อยละ 10.29 สังกัดสาขาวิชาบริหารการศึกษามากที่สุด คิดเป็นร้อยละ 20.59</t>
  </si>
  <si>
    <t xml:space="preserve">             รองลงมาคือ สาขาวิชาหลักสูตรและการสอน คิดเป็นร้อยละ 11.76 และสาขาวิชาบริหารธุรกิจ </t>
  </si>
  <si>
    <t xml:space="preserve">             คิดเป็นร้อยละ 10.29</t>
  </si>
  <si>
    <t xml:space="preserve">          พบว่า ผู้ตอบแบบสอบถามทราบข้อมูลการจัดกิจกรรมจาก E-mail คิดเป็นร้อยละ 22.44 รองลงมาคือ facebook </t>
  </si>
  <si>
    <t xml:space="preserve">          บัณฑิตวิทยาลัย คิดเป็นร้อยละ 19.29 และประกาศมหาวิทยาลัย คิดเป็นร้อยละ 18.50</t>
  </si>
  <si>
    <t xml:space="preserve">          พบว่า ผู้ตอบแบบสอบถามทราบข่าวการปฐมนิเทศล่วงหน้า 10 - 19 วัน คิดเป็นร้อยละ 47.06</t>
  </si>
  <si>
    <t xml:space="preserve">          รองลงมาคือ ทราบข่าวการปฐมนิเทศล่วงหน้าน้อยกว่า 10 วัน คิดเป็นร้อยละ 29.41</t>
  </si>
  <si>
    <t xml:space="preserve">          และทราบข่าวการปฐมนิเทศล่วงหน้า 20 - 30 วัน คิดเป็นร้อยละ 17.65</t>
  </si>
  <si>
    <t>N = 68</t>
  </si>
  <si>
    <t xml:space="preserve">      -  รองคณบดีฝ่ายวิชาการ (ดร.คณิดา นรัตถรักษา)</t>
  </si>
  <si>
    <t>3.1  ความเหมาะสม และการถ่ายทอดความรู้ของวิทยากร ในการปฐมนิเทศ</t>
  </si>
  <si>
    <t>ด้านประโยชน์ที่ได้รับจากการเข้าร่วมกิจกรรม</t>
  </si>
  <si>
    <t>4.2 ประโยชน์ที่ได้รับจากการรับฟังเกี่ยวกับการแนะนำการให้บริการด้านทุนฯ</t>
  </si>
  <si>
    <t>4.4 ประโยชน์ที่ได้รับจากการรับฟังเกี่ยวกับการแนะนำสถานที่ฯ</t>
  </si>
  <si>
    <t>4.5 ประโยชน์ที่ได้รับจากการไลฟ์สด เพื่อตอบข้อซักถามของคณะผู้บริหารฯ</t>
  </si>
  <si>
    <t>4.6 ประโยชน์ที่ได้รับจากการเข้าร่วมโครงการปฐมนิเทศฯ</t>
  </si>
  <si>
    <t>4.1 ประโยชน์ที่ได้รับจากการรับฟังเกี่ยวกับการให้บริการด้านวิชาการฯ</t>
  </si>
  <si>
    <t>4.3 ประโยชน์ที่ได้รับจากการรับฟังเกี่ยวกับเกี่ยวกับการแนะนำการให้บริการ</t>
  </si>
  <si>
    <t>ด้านวิรัชกิจและนิสิตสัมพันธ์ฯ</t>
  </si>
  <si>
    <t>มีความพึงพอใจอยู่ในระดับสูงที่สุด (ค่าเฉลี่ย = 4.27) รองลงมาคือ ด้านประโยชน์ที่ได้รับจากการเข้าร่วมกิจกรรม</t>
  </si>
  <si>
    <t xml:space="preserve">มีความพึงพอใจอยู่ในระดับมาก (ค่าเฉลี่ย = 4.21) และด้านเจ้าหน้าที่ให้บริการมีความพึงพอใจอยู่ในระดับมาก </t>
  </si>
  <si>
    <t>(ค่าเฉลี่ย = 4.13) เมื่อพิจารณารายข้อพบว่า ประโยชน์ที่ได้รับจากการรับฟังเกี่ยวกับการให้บริการด้านวิชาการฯ</t>
  </si>
  <si>
    <t xml:space="preserve">มีค่าเฉลี่ยอยู่ในระดับมาก (ค่าเฉลี่ย = 4.30) รองลงมาคือ หัวหน้าสำนักงานเลขานุการบัณฑิตวิทยาลัย </t>
  </si>
  <si>
    <t xml:space="preserve">มีค่าเฉลี่ยอยู่ในระดับมาก (ค่าเฉลี่ย = 4.28) </t>
  </si>
  <si>
    <t xml:space="preserve">(น.ส.พัชรี  ท้วมใจดี) (ค่าเฉลี่ย = 4.29) รองคณบดีฝ่ายวิจัย (รศ.ดร.กรองกาญจน์ ชูทิพย์) </t>
  </si>
  <si>
    <t xml:space="preserve">ผู้ตอบแบบสอบถาม เป็นเพศหญิง คิดเป็นร้อยละ 67.65 และเพศชาย คิดเป็นร้อยละ 32.35 จำแนกตามอายุ </t>
  </si>
  <si>
    <t>ผู้ตอบแบบประเมินส่วนใหญ่ สังกัดคณะศึกษาศาสตร์มากที่สุด คิดเป็นร้อยละ 50.00 รองลงมาคือ</t>
  </si>
  <si>
    <t>สังกัดคณะมนุษยศาสตร์ คิดเป็นร้อยละ 14.71 และสังกัดคณะบริหารธุรกิจ เศรษฐศาสตร์และการสื่อสารและ</t>
  </si>
  <si>
    <t>คิดเป็นร้อยละ 10.29 สังกัดสาขาวิชาบริหารการศึกษามากที่สุด คิดเป็นร้อยละ 20.59</t>
  </si>
  <si>
    <t>รองลงมาคือ สาขาวิชาหลักสูตรและการสอน คิดเป็นร้อยละ 11.76 และสาขาวิชาบริหารธุรกิจ คิดเป็นร้อยละ 10.29</t>
  </si>
  <si>
    <t xml:space="preserve">ผู้ตอบแบบประเมินส่วนใหญ่ทราบข้อมูลการจัดกิจกรรมจาก E-mail คิดเป็นร้อยละ 22.44 รองลงมาคือ facebook </t>
  </si>
  <si>
    <t>บัณฑิตวิทยาลัย คิดเป็นร้อยละ 19.29 และประกาศมหาวิทยาลัย คิดเป็นร้อยละ 18.50</t>
  </si>
  <si>
    <t xml:space="preserve">      ผู้ตอบแบบประเมินส่วนใหญ่ทราบข่าวการปฐมนิเทศล่วงหน้า 10 - 19 วัน คิดเป็นร้อยละ 47.06 รองลงมาคือ</t>
  </si>
  <si>
    <t xml:space="preserve">  ทราบข่าวการปฐมนิเทศล่วงหน้าน้อยกว่า 10 วัน คิดเป็นร้อยละ 29.41 และทราบข่าวการปฐมนิเทศล่วงหน้า </t>
  </si>
  <si>
    <t xml:space="preserve">  20 - 30 วัน คิดเป็นร้อยละ 17.65</t>
  </si>
  <si>
    <t xml:space="preserve">           ผลการประเมินโครงการในภาพรวม พบว่า ผู้ตอบแบบประเมินมีความพึงพอใจอยู่ในระดับมาก </t>
  </si>
  <si>
    <t xml:space="preserve">  (ค่าเฉลี่ย = 4.19) และเมื่อพิจารณารายด้านพบว่า ด้านคุณภาพการให้บริการ (การปฐมนิเทศ) มีความพึงพอใจ</t>
  </si>
  <si>
    <t xml:space="preserve">  อยู่ในระดับสูงที่สุด (ค่าเฉลี่ย = 4.27) รองลงมาคือ ด้านประโยชน์ที่ได้รับจากการเข้าร่วมกิจกรรมมีความพึงพอใจ</t>
  </si>
  <si>
    <t xml:space="preserve">  อยู่ในระดับมาก (ค่าเฉลี่ย = 4.21) และด้านเจ้าหน้าที่ให้บริการมีความพึงพอใจอยู่ในระดับมาก (ค่าเฉลี่ย = 4.13) </t>
  </si>
  <si>
    <t xml:space="preserve">  เมื่อพิจารณารายข้อพบว่า ประโยชน์ที่ได้รับจากการรับฟังเกี่ยวกับการให้บริการด้านวิชาการฯ มีค่าเฉลี่ยอยู่ใน</t>
  </si>
  <si>
    <t xml:space="preserve">  ระดับมาก (ค่าเฉลี่ย = 4.30) รองลงมาคือ หัวหน้าสำนักงานเลขานุการบัณฑิตวิทยาลัย (น.ส.พัชรี  ท้วมใจดี) </t>
  </si>
  <si>
    <t xml:space="preserve">  (ค่าเฉลี่ย = 4.29) รองคณบดีฝ่ายวิจัย (รศ.ดร.กรองกาญจน์ ชูทิพย์) มีค่าเฉลี่ยอยู่ในระดับมาก (ค่าเฉลี่ย = 4.28)</t>
  </si>
  <si>
    <t>อยากให้ปรับปรุงระบบให้เสถียร</t>
  </si>
  <si>
    <t>ให้คำแนะนำนักศึกษาเรื่องสอบภาษาอังกฤษ</t>
  </si>
  <si>
    <t>พบว่า ส่วนใหญ่มีอายุน้อยกว่า 30 ปี คิดเป็นร้อยละ 64.71 รองลงมาคือ อายุระหว่าง 30 - 40 ปี คิดเป็นร้อยละ 29.41</t>
  </si>
  <si>
    <t xml:space="preserve">เรื่องกฎ ระเบียบ ข้อบังคับ และประกาศต่างๆ ของมหาวิทยาลัย </t>
  </si>
  <si>
    <t>2) นิสิตใหม่ได้รับความรู้เกี่ยวกับหลักสูตร ระบบการเรียนการสอน และบัณฑิตวิทยาลัย 3) นิสิตใหม่มีความรู้</t>
  </si>
  <si>
    <r>
      <t xml:space="preserve">          ข้อเสนอแนะ </t>
    </r>
    <r>
      <rPr>
        <sz val="16"/>
        <rFont val="TH SarabunPSK"/>
        <family val="2"/>
      </rPr>
      <t>คือ อยากให้จัดปฐมนิเทศไปพร้อมกับคณะเพื่อความรวดเร็วไม่เสียเวลานิสิตและอาจารย์</t>
    </r>
  </si>
  <si>
    <t xml:space="preserve"> - 4 -</t>
  </si>
  <si>
    <t xml:space="preserve"> -3 -</t>
  </si>
  <si>
    <t xml:space="preserve"> - 5 -</t>
  </si>
  <si>
    <t xml:space="preserve"> - 6 -</t>
  </si>
  <si>
    <t xml:space="preserve"> - 7 -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</si>
</sst>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_(* #,##0.00_);_(* \(#,##0.00\);_(* &quot;-&quot;??_);_(@_)"/>
    <numFmt numFmtId="188" formatCode="m/d/yyyy\ h:mm:ss"/>
    <numFmt numFmtId="189" formatCode="_-* #,##0_-;\-* #,##0_-;_-* &quot;-&quot;??_-;_-@_-"/>
  </numFmts>
  <fonts count="27" x14ac:knownFonts="1">
    <font>
      <sz val="10"/>
      <color rgb="FF000000"/>
      <name val="Arial"/>
    </font>
    <font>
      <sz val="10"/>
      <color theme="1"/>
      <name val="Arial"/>
    </font>
    <font>
      <sz val="10"/>
      <color rgb="FF000000"/>
      <name val="Arial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6"/>
      <color indexed="8"/>
      <name val="TH SarabunPSK"/>
      <family val="2"/>
    </font>
    <font>
      <sz val="15"/>
      <name val="TH SarabunPSK"/>
      <family val="2"/>
    </font>
    <font>
      <i/>
      <sz val="15"/>
      <name val="TH SarabunPSK"/>
      <family val="2"/>
    </font>
    <font>
      <b/>
      <i/>
      <sz val="15"/>
      <name val="TH SarabunPSK"/>
      <family val="2"/>
    </font>
    <font>
      <b/>
      <sz val="15"/>
      <name val="TH SarabunPSK"/>
      <family val="2"/>
    </font>
    <font>
      <i/>
      <sz val="15"/>
      <color rgb="FFFF0000"/>
      <name val="TH SarabunPSK"/>
      <family val="2"/>
    </font>
    <font>
      <b/>
      <sz val="15"/>
      <color rgb="FFFF0000"/>
      <name val="TH SarabunPSK"/>
      <family val="2"/>
    </font>
    <font>
      <sz val="15"/>
      <color rgb="FFFF0000"/>
      <name val="TH SarabunPSK"/>
      <family val="2"/>
    </font>
    <font>
      <sz val="15"/>
      <color indexed="8"/>
      <name val="TH SarabunPSK"/>
      <family val="2"/>
    </font>
    <font>
      <i/>
      <sz val="16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b/>
      <u/>
      <sz val="16"/>
      <name val="TH SarabunPSK"/>
      <family val="2"/>
    </font>
    <font>
      <sz val="16"/>
      <color theme="5"/>
      <name val="TH SarabunPSK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87" fontId="2" fillId="0" borderId="0" applyFont="0" applyFill="0" applyBorder="0" applyAlignment="0" applyProtection="0"/>
  </cellStyleXfs>
  <cellXfs count="189">
    <xf numFmtId="0" fontId="0" fillId="0" borderId="0" xfId="0" applyFont="1" applyAlignment="1"/>
    <xf numFmtId="0" fontId="1" fillId="0" borderId="0" xfId="0" applyFont="1"/>
    <xf numFmtId="188" fontId="1" fillId="0" borderId="0" xfId="0" applyNumberFormat="1" applyFont="1" applyAlignment="1"/>
    <xf numFmtId="0" fontId="1" fillId="0" borderId="0" xfId="0" applyFont="1" applyAlignment="1"/>
    <xf numFmtId="0" fontId="1" fillId="0" borderId="0" xfId="0" quotePrefix="1" applyFont="1" applyAlignment="1"/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89" fontId="3" fillId="2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0" fillId="0" borderId="0" xfId="0" applyFont="1" applyAlignment="1">
      <alignment vertical="center"/>
    </xf>
    <xf numFmtId="2" fontId="4" fillId="0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2" fontId="4" fillId="4" borderId="0" xfId="0" applyNumberFormat="1" applyFont="1" applyFill="1" applyAlignment="1">
      <alignment horizontal="center" vertical="center"/>
    </xf>
    <xf numFmtId="0" fontId="8" fillId="0" borderId="0" xfId="0" applyFont="1" applyAlignment="1"/>
    <xf numFmtId="0" fontId="9" fillId="0" borderId="0" xfId="0" applyFont="1"/>
    <xf numFmtId="0" fontId="10" fillId="0" borderId="0" xfId="0" applyFont="1" applyAlignment="1"/>
    <xf numFmtId="0" fontId="7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12" fillId="0" borderId="0" xfId="0" applyFont="1" applyAlignment="1"/>
    <xf numFmtId="0" fontId="7" fillId="0" borderId="0" xfId="0" applyFont="1" applyAlignment="1"/>
    <xf numFmtId="0" fontId="12" fillId="0" borderId="0" xfId="0" applyFont="1"/>
    <xf numFmtId="0" fontId="11" fillId="0" borderId="0" xfId="0" applyFont="1" applyBorder="1" applyAlignment="1">
      <alignment horizontal="center"/>
    </xf>
    <xf numFmtId="0" fontId="13" fillId="0" borderId="0" xfId="0" applyFont="1"/>
    <xf numFmtId="49" fontId="13" fillId="0" borderId="0" xfId="0" applyNumberFormat="1" applyFont="1" applyAlignment="1">
      <alignment horizontal="center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3" fillId="0" borderId="1" xfId="0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49" fontId="13" fillId="0" borderId="0" xfId="0" applyNumberFormat="1" applyFont="1" applyAlignment="1">
      <alignment horizontal="right"/>
    </xf>
    <xf numFmtId="49" fontId="13" fillId="0" borderId="0" xfId="0" applyNumberFormat="1" applyFont="1" applyAlignment="1"/>
    <xf numFmtId="0" fontId="14" fillId="0" borderId="0" xfId="0" applyFont="1"/>
    <xf numFmtId="0" fontId="13" fillId="0" borderId="0" xfId="0" applyFont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2" xfId="0" applyFont="1" applyBorder="1" applyAlignment="1"/>
    <xf numFmtId="0" fontId="16" fillId="0" borderId="3" xfId="0" applyFont="1" applyBorder="1" applyAlignment="1"/>
    <xf numFmtId="0" fontId="16" fillId="0" borderId="4" xfId="0" applyFont="1" applyBorder="1" applyAlignment="1"/>
    <xf numFmtId="2" fontId="16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/>
    </xf>
    <xf numFmtId="0" fontId="13" fillId="3" borderId="2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/>
    </xf>
    <xf numFmtId="2" fontId="13" fillId="3" borderId="1" xfId="0" applyNumberFormat="1" applyFont="1" applyFill="1" applyBorder="1" applyAlignment="1">
      <alignment horizontal="center"/>
    </xf>
    <xf numFmtId="0" fontId="16" fillId="0" borderId="2" xfId="0" applyFont="1" applyFill="1" applyBorder="1" applyAlignment="1"/>
    <xf numFmtId="0" fontId="16" fillId="0" borderId="3" xfId="0" applyFont="1" applyFill="1" applyBorder="1" applyAlignment="1"/>
    <xf numFmtId="0" fontId="16" fillId="0" borderId="4" xfId="0" applyFont="1" applyFill="1" applyBorder="1" applyAlignment="1"/>
    <xf numFmtId="0" fontId="13" fillId="0" borderId="1" xfId="0" applyFont="1" applyFill="1" applyBorder="1" applyAlignment="1">
      <alignment horizont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3" borderId="3" xfId="0" applyFont="1" applyFill="1" applyBorder="1" applyAlignment="1"/>
    <xf numFmtId="0" fontId="13" fillId="3" borderId="4" xfId="0" applyFont="1" applyFill="1" applyBorder="1" applyAlignment="1"/>
    <xf numFmtId="0" fontId="16" fillId="0" borderId="5" xfId="0" applyFont="1" applyBorder="1" applyAlignment="1"/>
    <xf numFmtId="0" fontId="16" fillId="0" borderId="6" xfId="0" applyFont="1" applyBorder="1" applyAlignment="1"/>
    <xf numFmtId="0" fontId="16" fillId="0" borderId="7" xfId="0" applyFont="1" applyBorder="1" applyAlignment="1"/>
    <xf numFmtId="0" fontId="16" fillId="0" borderId="8" xfId="0" applyFont="1" applyFill="1" applyBorder="1" applyAlignment="1">
      <alignment horizontal="center"/>
    </xf>
    <xf numFmtId="2" fontId="16" fillId="0" borderId="8" xfId="0" applyNumberFormat="1" applyFont="1" applyFill="1" applyBorder="1" applyAlignment="1">
      <alignment horizontal="center"/>
    </xf>
    <xf numFmtId="0" fontId="13" fillId="0" borderId="4" xfId="0" applyFont="1" applyBorder="1" applyAlignment="1">
      <alignment horizontal="left" vertical="center"/>
    </xf>
    <xf numFmtId="1" fontId="16" fillId="0" borderId="1" xfId="0" applyNumberFormat="1" applyFont="1" applyFill="1" applyBorder="1" applyAlignment="1">
      <alignment horizontal="center"/>
    </xf>
    <xf numFmtId="0" fontId="17" fillId="0" borderId="0" xfId="0" applyFont="1"/>
    <xf numFmtId="0" fontId="18" fillId="0" borderId="0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1" fontId="7" fillId="0" borderId="1" xfId="0" applyNumberFormat="1" applyFont="1" applyFill="1" applyBorder="1" applyAlignment="1">
      <alignment horizontal="center"/>
    </xf>
    <xf numFmtId="0" fontId="0" fillId="0" borderId="0" xfId="0"/>
    <xf numFmtId="1" fontId="11" fillId="0" borderId="1" xfId="0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23" fillId="0" borderId="0" xfId="0" applyFont="1"/>
    <xf numFmtId="0" fontId="22" fillId="0" borderId="0" xfId="0" applyFont="1"/>
    <xf numFmtId="49" fontId="7" fillId="0" borderId="0" xfId="0" applyNumberFormat="1" applyFont="1" applyAlignment="1">
      <alignment horizontal="center"/>
    </xf>
    <xf numFmtId="0" fontId="24" fillId="0" borderId="0" xfId="0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0" fontId="11" fillId="0" borderId="2" xfId="0" applyFont="1" applyBorder="1" applyAlignment="1"/>
    <xf numFmtId="0" fontId="11" fillId="0" borderId="2" xfId="0" applyFont="1" applyBorder="1" applyAlignment="1">
      <alignment horizontal="center"/>
    </xf>
    <xf numFmtId="0" fontId="25" fillId="0" borderId="0" xfId="0" applyFont="1"/>
    <xf numFmtId="0" fontId="11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49" fontId="13" fillId="0" borderId="0" xfId="0" applyNumberFormat="1" applyFont="1" applyAlignment="1"/>
    <xf numFmtId="49" fontId="7" fillId="0" borderId="0" xfId="0" applyNumberFormat="1" applyFont="1" applyAlignment="1">
      <alignment horizontal="center"/>
    </xf>
    <xf numFmtId="0" fontId="11" fillId="0" borderId="8" xfId="0" applyFont="1" applyBorder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7" fillId="0" borderId="8" xfId="0" applyFont="1" applyBorder="1"/>
    <xf numFmtId="0" fontId="7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10" xfId="0" applyFont="1" applyBorder="1"/>
    <xf numFmtId="0" fontId="7" fillId="0" borderId="8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10" xfId="0" applyFont="1" applyBorder="1"/>
    <xf numFmtId="0" fontId="11" fillId="0" borderId="12" xfId="0" applyFont="1" applyBorder="1"/>
    <xf numFmtId="0" fontId="7" fillId="0" borderId="9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 vertical="top"/>
    </xf>
    <xf numFmtId="2" fontId="11" fillId="0" borderId="15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2" fontId="11" fillId="0" borderId="0" xfId="0" applyNumberFormat="1" applyFont="1" applyBorder="1" applyAlignment="1">
      <alignment horizontal="center"/>
    </xf>
    <xf numFmtId="0" fontId="25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/>
    </xf>
    <xf numFmtId="0" fontId="7" fillId="0" borderId="12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11" fillId="0" borderId="12" xfId="0" applyFont="1" applyBorder="1" applyAlignment="1">
      <alignment horizontal="center"/>
    </xf>
    <xf numFmtId="0" fontId="26" fillId="0" borderId="0" xfId="0" applyFont="1"/>
    <xf numFmtId="0" fontId="7" fillId="0" borderId="0" xfId="0" applyFont="1" applyAlignment="1">
      <alignment vertical="center" wrapText="1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6" fillId="0" borderId="0" xfId="0" applyFont="1" applyAlignment="1"/>
    <xf numFmtId="0" fontId="7" fillId="0" borderId="5" xfId="0" applyFont="1" applyBorder="1" applyAlignment="1">
      <alignment wrapText="1"/>
    </xf>
    <xf numFmtId="49" fontId="13" fillId="0" borderId="0" xfId="0" applyNumberFormat="1" applyFont="1" applyAlignment="1">
      <alignment horizontal="center"/>
    </xf>
    <xf numFmtId="49" fontId="13" fillId="0" borderId="0" xfId="0" applyNumberFormat="1" applyFont="1" applyAlignment="1"/>
    <xf numFmtId="0" fontId="11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49" fontId="13" fillId="0" borderId="0" xfId="0" applyNumberFormat="1" applyFont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16" fillId="0" borderId="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1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49" fontId="7" fillId="0" borderId="0" xfId="0" applyNumberFormat="1" applyFont="1" applyAlignment="1"/>
    <xf numFmtId="0" fontId="11" fillId="0" borderId="11" xfId="0" applyFont="1" applyFill="1" applyBorder="1" applyAlignment="1">
      <alignment horizontal="center" vertical="top"/>
    </xf>
    <xf numFmtId="0" fontId="11" fillId="0" borderId="16" xfId="0" applyFont="1" applyFill="1" applyBorder="1" applyAlignment="1">
      <alignment horizontal="center" vertical="top"/>
    </xf>
    <xf numFmtId="0" fontId="11" fillId="0" borderId="5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49" fontId="7" fillId="0" borderId="0" xfId="0" applyNumberFormat="1" applyFont="1" applyAlignment="1">
      <alignment horizontal="center"/>
    </xf>
    <xf numFmtId="0" fontId="11" fillId="0" borderId="0" xfId="0" applyFont="1" applyAlignme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5</xdr:row>
      <xdr:rowOff>9525</xdr:rowOff>
    </xdr:from>
    <xdr:to>
      <xdr:col>2</xdr:col>
      <xdr:colOff>381000</xdr:colOff>
      <xdr:row>5</xdr:row>
      <xdr:rowOff>209550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276225</xdr:colOff>
      <xdr:row>5</xdr:row>
      <xdr:rowOff>9525</xdr:rowOff>
    </xdr:from>
    <xdr:to>
      <xdr:col>2</xdr:col>
      <xdr:colOff>381000</xdr:colOff>
      <xdr:row>5</xdr:row>
      <xdr:rowOff>209550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1123950"/>
          <a:ext cx="1047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9"/>
  <sheetViews>
    <sheetView topLeftCell="A64" workbookViewId="0">
      <selection activeCell="I39" sqref="I39"/>
    </sheetView>
  </sheetViews>
  <sheetFormatPr defaultColWidth="14.42578125" defaultRowHeight="12.75" x14ac:dyDescent="0.2"/>
  <cols>
    <col min="1" max="40" width="21.5703125" customWidth="1"/>
  </cols>
  <sheetData>
    <row r="1" spans="1:3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148</v>
      </c>
      <c r="W1" s="1" t="s">
        <v>149</v>
      </c>
      <c r="X1" s="1" t="s">
        <v>150</v>
      </c>
      <c r="Y1" s="1" t="s">
        <v>151</v>
      </c>
      <c r="Z1" s="1" t="s">
        <v>152</v>
      </c>
      <c r="AA1" s="1" t="s">
        <v>153</v>
      </c>
      <c r="AB1" s="1" t="s">
        <v>154</v>
      </c>
      <c r="AC1" s="1" t="s">
        <v>155</v>
      </c>
      <c r="AD1" s="1" t="s">
        <v>156</v>
      </c>
      <c r="AE1" s="1" t="s">
        <v>157</v>
      </c>
      <c r="AF1" s="1" t="s">
        <v>21</v>
      </c>
      <c r="AG1" s="1" t="s">
        <v>22</v>
      </c>
      <c r="AH1" s="1" t="s">
        <v>23</v>
      </c>
    </row>
    <row r="2" spans="1:34" x14ac:dyDescent="0.2">
      <c r="A2" s="2">
        <v>44372.405577546291</v>
      </c>
      <c r="B2" s="3" t="s">
        <v>158</v>
      </c>
      <c r="C2" s="3" t="s">
        <v>159</v>
      </c>
      <c r="D2" s="4" t="s">
        <v>160</v>
      </c>
      <c r="E2" s="3" t="s">
        <v>24</v>
      </c>
      <c r="F2" s="3">
        <v>25</v>
      </c>
      <c r="G2" s="3" t="s">
        <v>25</v>
      </c>
      <c r="I2" s="3" t="s">
        <v>26</v>
      </c>
      <c r="J2" s="3" t="s">
        <v>46</v>
      </c>
      <c r="K2" s="3" t="s">
        <v>161</v>
      </c>
      <c r="M2" s="3" t="s">
        <v>161</v>
      </c>
      <c r="O2" s="3" t="s">
        <v>161</v>
      </c>
      <c r="P2" s="3" t="s">
        <v>161</v>
      </c>
      <c r="Q2" s="3" t="s">
        <v>161</v>
      </c>
      <c r="R2" s="3" t="s">
        <v>27</v>
      </c>
      <c r="S2" s="3">
        <v>5</v>
      </c>
      <c r="T2" s="3">
        <v>5</v>
      </c>
      <c r="U2" s="3">
        <v>5</v>
      </c>
      <c r="V2" s="3">
        <v>5</v>
      </c>
      <c r="W2" s="3">
        <v>5</v>
      </c>
      <c r="X2" s="3">
        <v>5</v>
      </c>
      <c r="Y2" s="3">
        <v>5</v>
      </c>
      <c r="Z2" s="3">
        <v>5</v>
      </c>
      <c r="AA2" s="3">
        <v>5</v>
      </c>
      <c r="AB2" s="3">
        <v>5</v>
      </c>
      <c r="AC2" s="3">
        <v>5</v>
      </c>
      <c r="AD2" s="3">
        <v>5</v>
      </c>
      <c r="AE2" s="3">
        <v>5</v>
      </c>
    </row>
    <row r="3" spans="1:34" x14ac:dyDescent="0.2">
      <c r="A3" s="2">
        <v>44372.406419537037</v>
      </c>
      <c r="B3" s="3" t="s">
        <v>162</v>
      </c>
      <c r="C3" s="3" t="s">
        <v>163</v>
      </c>
      <c r="D3" s="4" t="s">
        <v>164</v>
      </c>
      <c r="E3" s="3" t="s">
        <v>24</v>
      </c>
      <c r="F3" s="3">
        <v>27</v>
      </c>
      <c r="G3" s="3" t="s">
        <v>25</v>
      </c>
      <c r="I3" s="3" t="s">
        <v>26</v>
      </c>
      <c r="J3" s="3" t="s">
        <v>36</v>
      </c>
      <c r="K3" s="3" t="s">
        <v>161</v>
      </c>
      <c r="L3" s="3" t="s">
        <v>165</v>
      </c>
      <c r="M3" s="3" t="s">
        <v>165</v>
      </c>
      <c r="N3" s="3" t="s">
        <v>161</v>
      </c>
      <c r="O3" s="3" t="s">
        <v>161</v>
      </c>
      <c r="P3" s="3" t="s">
        <v>165</v>
      </c>
      <c r="Q3" s="3" t="s">
        <v>161</v>
      </c>
      <c r="R3" s="3" t="s">
        <v>32</v>
      </c>
      <c r="S3" s="3">
        <v>5</v>
      </c>
      <c r="T3" s="3">
        <v>5</v>
      </c>
      <c r="U3" s="3">
        <v>5</v>
      </c>
      <c r="V3" s="3">
        <v>5</v>
      </c>
      <c r="W3" s="3">
        <v>5</v>
      </c>
      <c r="X3" s="3">
        <v>5</v>
      </c>
      <c r="Y3" s="3">
        <v>5</v>
      </c>
      <c r="Z3" s="3">
        <v>5</v>
      </c>
      <c r="AA3" s="3">
        <v>5</v>
      </c>
      <c r="AB3" s="3">
        <v>5</v>
      </c>
      <c r="AC3" s="3">
        <v>5</v>
      </c>
      <c r="AD3" s="3">
        <v>5</v>
      </c>
      <c r="AE3" s="3">
        <v>5</v>
      </c>
      <c r="AF3" s="3" t="s">
        <v>28</v>
      </c>
      <c r="AG3" s="3" t="s">
        <v>28</v>
      </c>
      <c r="AH3" s="3" t="s">
        <v>28</v>
      </c>
    </row>
    <row r="4" spans="1:34" x14ac:dyDescent="0.2">
      <c r="A4" s="2">
        <v>44372.407395011571</v>
      </c>
      <c r="B4" s="3" t="s">
        <v>166</v>
      </c>
      <c r="C4" s="3" t="s">
        <v>167</v>
      </c>
      <c r="D4" s="4" t="s">
        <v>168</v>
      </c>
      <c r="E4" s="3" t="s">
        <v>29</v>
      </c>
      <c r="F4" s="3">
        <v>25</v>
      </c>
      <c r="G4" s="3" t="s">
        <v>47</v>
      </c>
      <c r="I4" s="3" t="s">
        <v>169</v>
      </c>
      <c r="J4" s="3" t="s">
        <v>170</v>
      </c>
      <c r="K4" s="3" t="s">
        <v>161</v>
      </c>
      <c r="L4" s="3" t="s">
        <v>165</v>
      </c>
      <c r="M4" s="3" t="s">
        <v>161</v>
      </c>
      <c r="N4" s="3" t="s">
        <v>165</v>
      </c>
      <c r="O4" s="3" t="s">
        <v>165</v>
      </c>
      <c r="P4" s="3" t="s">
        <v>165</v>
      </c>
      <c r="Q4" s="3" t="s">
        <v>161</v>
      </c>
      <c r="R4" s="3" t="s">
        <v>32</v>
      </c>
      <c r="S4" s="3">
        <v>5</v>
      </c>
      <c r="T4" s="3">
        <v>4</v>
      </c>
      <c r="U4" s="3">
        <v>5</v>
      </c>
      <c r="V4" s="3">
        <v>5</v>
      </c>
      <c r="W4" s="3">
        <v>5</v>
      </c>
      <c r="X4" s="3">
        <v>5</v>
      </c>
      <c r="Y4" s="3">
        <v>5</v>
      </c>
      <c r="Z4" s="3">
        <v>5</v>
      </c>
      <c r="AA4" s="3">
        <v>5</v>
      </c>
      <c r="AB4" s="3">
        <v>5</v>
      </c>
      <c r="AC4" s="3">
        <v>5</v>
      </c>
      <c r="AD4" s="3">
        <v>5</v>
      </c>
      <c r="AE4" s="3">
        <v>5</v>
      </c>
      <c r="AF4" s="3" t="s">
        <v>28</v>
      </c>
      <c r="AG4" s="3" t="s">
        <v>171</v>
      </c>
      <c r="AH4" s="3" t="s">
        <v>28</v>
      </c>
    </row>
    <row r="5" spans="1:34" x14ac:dyDescent="0.2">
      <c r="A5" s="2">
        <v>44372.407534780097</v>
      </c>
      <c r="B5" s="3" t="s">
        <v>172</v>
      </c>
      <c r="C5" s="3" t="s">
        <v>173</v>
      </c>
      <c r="D5" s="4" t="s">
        <v>174</v>
      </c>
      <c r="E5" s="3" t="s">
        <v>24</v>
      </c>
      <c r="F5" s="3">
        <v>28</v>
      </c>
      <c r="G5" s="3" t="s">
        <v>35</v>
      </c>
      <c r="I5" s="3" t="s">
        <v>40</v>
      </c>
      <c r="J5" s="3" t="s">
        <v>175</v>
      </c>
      <c r="K5" s="3" t="s">
        <v>161</v>
      </c>
      <c r="L5" s="3" t="s">
        <v>165</v>
      </c>
      <c r="M5" s="3" t="s">
        <v>161</v>
      </c>
      <c r="N5" s="3" t="s">
        <v>161</v>
      </c>
      <c r="O5" s="3" t="s">
        <v>161</v>
      </c>
      <c r="P5" s="3" t="s">
        <v>161</v>
      </c>
      <c r="Q5" s="3" t="s">
        <v>161</v>
      </c>
      <c r="R5" s="3" t="s">
        <v>32</v>
      </c>
      <c r="S5" s="3">
        <v>4</v>
      </c>
      <c r="T5" s="3">
        <v>4</v>
      </c>
      <c r="U5" s="3">
        <v>4</v>
      </c>
      <c r="V5" s="3">
        <v>4</v>
      </c>
      <c r="W5" s="3">
        <v>4</v>
      </c>
      <c r="X5" s="3">
        <v>4</v>
      </c>
      <c r="Y5" s="3">
        <v>4</v>
      </c>
      <c r="Z5" s="3">
        <v>4</v>
      </c>
      <c r="AA5" s="3">
        <v>4</v>
      </c>
      <c r="AB5" s="3">
        <v>4</v>
      </c>
      <c r="AC5" s="3">
        <v>4</v>
      </c>
      <c r="AD5" s="3">
        <v>4</v>
      </c>
      <c r="AE5" s="3">
        <v>4</v>
      </c>
      <c r="AF5" s="3" t="s">
        <v>28</v>
      </c>
      <c r="AG5" s="3" t="s">
        <v>28</v>
      </c>
      <c r="AH5" s="3" t="s">
        <v>28</v>
      </c>
    </row>
    <row r="6" spans="1:34" x14ac:dyDescent="0.2">
      <c r="A6" s="2">
        <v>44372.407788541663</v>
      </c>
      <c r="B6" s="3" t="s">
        <v>176</v>
      </c>
      <c r="C6" s="3" t="s">
        <v>177</v>
      </c>
      <c r="D6" s="4" t="s">
        <v>178</v>
      </c>
      <c r="E6" s="3" t="s">
        <v>24</v>
      </c>
      <c r="F6" s="3">
        <v>27</v>
      </c>
      <c r="G6" s="3" t="s">
        <v>25</v>
      </c>
      <c r="I6" s="3" t="s">
        <v>87</v>
      </c>
      <c r="J6" s="3" t="s">
        <v>36</v>
      </c>
      <c r="K6" s="3" t="s">
        <v>161</v>
      </c>
      <c r="L6" s="3" t="s">
        <v>161</v>
      </c>
      <c r="M6" s="3" t="s">
        <v>161</v>
      </c>
      <c r="N6" s="3" t="s">
        <v>161</v>
      </c>
      <c r="O6" s="3" t="s">
        <v>161</v>
      </c>
      <c r="P6" s="3" t="s">
        <v>161</v>
      </c>
      <c r="Q6" s="3" t="s">
        <v>161</v>
      </c>
      <c r="R6" s="3" t="s">
        <v>32</v>
      </c>
      <c r="S6" s="3">
        <v>4</v>
      </c>
      <c r="T6" s="3">
        <v>4</v>
      </c>
      <c r="U6" s="3">
        <v>5</v>
      </c>
      <c r="V6" s="3">
        <v>4</v>
      </c>
      <c r="W6" s="3">
        <v>4</v>
      </c>
      <c r="X6" s="3">
        <v>4</v>
      </c>
      <c r="Y6" s="3">
        <v>4</v>
      </c>
      <c r="Z6" s="3">
        <v>5</v>
      </c>
      <c r="AA6" s="3">
        <v>4</v>
      </c>
      <c r="AB6" s="3">
        <v>5</v>
      </c>
      <c r="AC6" s="3">
        <v>5</v>
      </c>
      <c r="AD6" s="3">
        <v>5</v>
      </c>
      <c r="AE6" s="3">
        <v>4</v>
      </c>
    </row>
    <row r="7" spans="1:34" x14ac:dyDescent="0.2">
      <c r="A7" s="2">
        <v>44372.409807847223</v>
      </c>
      <c r="B7" s="3" t="s">
        <v>179</v>
      </c>
      <c r="C7" s="3" t="s">
        <v>180</v>
      </c>
      <c r="D7" s="4" t="s">
        <v>181</v>
      </c>
      <c r="E7" s="3" t="s">
        <v>29</v>
      </c>
      <c r="F7" s="3">
        <v>35</v>
      </c>
      <c r="G7" s="3" t="s">
        <v>25</v>
      </c>
      <c r="I7" s="3" t="s">
        <v>182</v>
      </c>
      <c r="J7" s="3" t="s">
        <v>183</v>
      </c>
      <c r="K7" s="3" t="s">
        <v>161</v>
      </c>
      <c r="Q7" s="3" t="s">
        <v>161</v>
      </c>
      <c r="R7" s="3" t="s">
        <v>34</v>
      </c>
      <c r="S7" s="3">
        <v>3</v>
      </c>
      <c r="T7" s="3">
        <v>5</v>
      </c>
      <c r="U7" s="3">
        <v>3</v>
      </c>
      <c r="V7" s="3">
        <v>4</v>
      </c>
      <c r="W7" s="3">
        <v>4</v>
      </c>
      <c r="X7" s="3">
        <v>4</v>
      </c>
      <c r="Y7" s="3">
        <v>4</v>
      </c>
      <c r="Z7" s="3">
        <v>4</v>
      </c>
      <c r="AA7" s="3">
        <v>5</v>
      </c>
      <c r="AB7" s="3">
        <v>4</v>
      </c>
      <c r="AC7" s="3">
        <v>4</v>
      </c>
      <c r="AD7" s="3">
        <v>4</v>
      </c>
      <c r="AE7" s="3">
        <v>4</v>
      </c>
      <c r="AF7" s="3" t="s">
        <v>45</v>
      </c>
      <c r="AG7" s="3" t="s">
        <v>28</v>
      </c>
      <c r="AH7" s="3" t="s">
        <v>28</v>
      </c>
    </row>
    <row r="8" spans="1:34" x14ac:dyDescent="0.2">
      <c r="A8" s="2">
        <v>44372.411154571761</v>
      </c>
      <c r="B8" s="3" t="s">
        <v>184</v>
      </c>
      <c r="C8" s="3" t="s">
        <v>185</v>
      </c>
      <c r="D8" s="4" t="s">
        <v>186</v>
      </c>
      <c r="E8" s="3" t="s">
        <v>24</v>
      </c>
      <c r="F8" s="3">
        <v>27</v>
      </c>
      <c r="G8" s="3" t="s">
        <v>25</v>
      </c>
      <c r="I8" s="3" t="s">
        <v>87</v>
      </c>
      <c r="J8" s="3" t="s">
        <v>46</v>
      </c>
      <c r="K8" s="3" t="s">
        <v>161</v>
      </c>
      <c r="L8" s="3" t="s">
        <v>161</v>
      </c>
      <c r="M8" s="3" t="s">
        <v>161</v>
      </c>
      <c r="N8" s="3" t="s">
        <v>161</v>
      </c>
      <c r="O8" s="3" t="s">
        <v>161</v>
      </c>
      <c r="P8" s="3" t="s">
        <v>161</v>
      </c>
      <c r="Q8" s="3" t="s">
        <v>161</v>
      </c>
      <c r="R8" s="3" t="s">
        <v>32</v>
      </c>
      <c r="S8" s="3">
        <v>3</v>
      </c>
      <c r="T8" s="3">
        <v>4</v>
      </c>
      <c r="U8" s="3">
        <v>5</v>
      </c>
      <c r="V8" s="3">
        <v>4</v>
      </c>
      <c r="W8" s="3">
        <v>4</v>
      </c>
      <c r="X8" s="3">
        <v>4</v>
      </c>
      <c r="Y8" s="3">
        <v>4</v>
      </c>
      <c r="Z8" s="3">
        <v>4</v>
      </c>
      <c r="AA8" s="3">
        <v>4</v>
      </c>
      <c r="AB8" s="3">
        <v>4</v>
      </c>
      <c r="AC8" s="3">
        <v>4</v>
      </c>
      <c r="AD8" s="3">
        <v>4</v>
      </c>
      <c r="AE8" s="3">
        <v>4</v>
      </c>
      <c r="AF8" s="3" t="s">
        <v>187</v>
      </c>
      <c r="AG8" s="3" t="s">
        <v>56</v>
      </c>
      <c r="AH8" s="3" t="s">
        <v>56</v>
      </c>
    </row>
    <row r="9" spans="1:34" x14ac:dyDescent="0.2">
      <c r="A9" s="2">
        <v>44372.411974050927</v>
      </c>
      <c r="B9" s="3" t="s">
        <v>188</v>
      </c>
      <c r="C9" s="3" t="s">
        <v>189</v>
      </c>
      <c r="D9" s="4" t="s">
        <v>190</v>
      </c>
      <c r="E9" s="3" t="s">
        <v>24</v>
      </c>
      <c r="F9" s="3">
        <v>29</v>
      </c>
      <c r="G9" s="3" t="s">
        <v>35</v>
      </c>
      <c r="I9" s="3" t="s">
        <v>40</v>
      </c>
      <c r="J9" s="3" t="s">
        <v>40</v>
      </c>
      <c r="K9" s="3" t="s">
        <v>161</v>
      </c>
      <c r="L9" s="3" t="s">
        <v>165</v>
      </c>
      <c r="M9" s="3" t="s">
        <v>161</v>
      </c>
      <c r="N9" s="3" t="s">
        <v>165</v>
      </c>
      <c r="O9" s="3" t="s">
        <v>165</v>
      </c>
      <c r="P9" s="3" t="s">
        <v>165</v>
      </c>
      <c r="Q9" s="3" t="s">
        <v>161</v>
      </c>
      <c r="R9" s="3" t="s">
        <v>32</v>
      </c>
      <c r="S9" s="3">
        <v>4</v>
      </c>
      <c r="T9" s="3">
        <v>3</v>
      </c>
      <c r="U9" s="3">
        <v>4</v>
      </c>
      <c r="V9" s="3">
        <v>4</v>
      </c>
      <c r="W9" s="3">
        <v>3</v>
      </c>
      <c r="X9" s="3">
        <v>3</v>
      </c>
      <c r="Y9" s="3">
        <v>4</v>
      </c>
      <c r="Z9" s="3">
        <v>4</v>
      </c>
      <c r="AA9" s="3">
        <v>3</v>
      </c>
      <c r="AB9" s="3">
        <v>3</v>
      </c>
      <c r="AC9" s="3">
        <v>4</v>
      </c>
      <c r="AD9" s="3">
        <v>4</v>
      </c>
      <c r="AE9" s="3">
        <v>4</v>
      </c>
    </row>
    <row r="10" spans="1:34" x14ac:dyDescent="0.2">
      <c r="A10" s="2">
        <v>44372.41199792824</v>
      </c>
      <c r="B10" s="3" t="s">
        <v>191</v>
      </c>
      <c r="C10" s="3" t="s">
        <v>192</v>
      </c>
      <c r="D10" s="4" t="s">
        <v>193</v>
      </c>
      <c r="E10" s="3" t="s">
        <v>24</v>
      </c>
      <c r="F10" s="3">
        <v>26</v>
      </c>
      <c r="G10" s="3" t="s">
        <v>25</v>
      </c>
      <c r="I10" s="3" t="s">
        <v>26</v>
      </c>
      <c r="J10" s="3" t="s">
        <v>53</v>
      </c>
      <c r="K10" s="3" t="s">
        <v>161</v>
      </c>
      <c r="L10" s="3" t="s">
        <v>161</v>
      </c>
      <c r="M10" s="3" t="s">
        <v>161</v>
      </c>
      <c r="N10" s="3" t="s">
        <v>161</v>
      </c>
      <c r="O10" s="3" t="s">
        <v>161</v>
      </c>
      <c r="P10" s="3" t="s">
        <v>161</v>
      </c>
      <c r="Q10" s="3" t="s">
        <v>161</v>
      </c>
      <c r="R10" s="3" t="s">
        <v>32</v>
      </c>
      <c r="S10" s="3">
        <v>4</v>
      </c>
      <c r="T10" s="3">
        <v>4</v>
      </c>
      <c r="U10" s="3">
        <v>4</v>
      </c>
      <c r="V10" s="3">
        <v>5</v>
      </c>
      <c r="W10" s="3">
        <v>5</v>
      </c>
      <c r="X10" s="3">
        <v>5</v>
      </c>
      <c r="Y10" s="3">
        <v>5</v>
      </c>
      <c r="Z10" s="3">
        <v>5</v>
      </c>
      <c r="AA10" s="3">
        <v>5</v>
      </c>
      <c r="AB10" s="3">
        <v>4</v>
      </c>
      <c r="AC10" s="3">
        <v>5</v>
      </c>
      <c r="AD10" s="3">
        <v>5</v>
      </c>
      <c r="AE10" s="3">
        <v>4</v>
      </c>
    </row>
    <row r="11" spans="1:34" x14ac:dyDescent="0.2">
      <c r="A11" s="2">
        <v>44372.41222831019</v>
      </c>
      <c r="B11" s="3" t="s">
        <v>194</v>
      </c>
      <c r="C11" s="3" t="s">
        <v>195</v>
      </c>
      <c r="D11" s="4" t="s">
        <v>196</v>
      </c>
      <c r="E11" s="3" t="s">
        <v>29</v>
      </c>
      <c r="F11" s="3">
        <v>26</v>
      </c>
      <c r="G11" s="3" t="s">
        <v>25</v>
      </c>
      <c r="I11" s="3" t="s">
        <v>26</v>
      </c>
      <c r="J11" s="3" t="s">
        <v>55</v>
      </c>
      <c r="K11" s="3" t="s">
        <v>161</v>
      </c>
      <c r="M11" s="3" t="s">
        <v>161</v>
      </c>
      <c r="O11" s="3" t="s">
        <v>161</v>
      </c>
      <c r="P11" s="3" t="s">
        <v>161</v>
      </c>
      <c r="Q11" s="3" t="s">
        <v>161</v>
      </c>
      <c r="R11" s="3" t="s">
        <v>34</v>
      </c>
      <c r="S11" s="3">
        <v>3</v>
      </c>
      <c r="T11" s="3">
        <v>3</v>
      </c>
      <c r="U11" s="3">
        <v>3</v>
      </c>
      <c r="V11" s="3">
        <v>3</v>
      </c>
      <c r="W11" s="3">
        <v>4</v>
      </c>
      <c r="X11" s="3">
        <v>4</v>
      </c>
      <c r="Y11" s="3">
        <v>4</v>
      </c>
      <c r="Z11" s="3">
        <v>4</v>
      </c>
      <c r="AA11" s="3">
        <v>3</v>
      </c>
      <c r="AB11" s="3">
        <v>3</v>
      </c>
      <c r="AC11" s="3">
        <v>3</v>
      </c>
      <c r="AD11" s="3">
        <v>4</v>
      </c>
      <c r="AE11" s="3">
        <v>4</v>
      </c>
      <c r="AF11" s="3" t="s">
        <v>28</v>
      </c>
      <c r="AG11" s="3" t="s">
        <v>28</v>
      </c>
      <c r="AH11" s="3" t="s">
        <v>197</v>
      </c>
    </row>
    <row r="12" spans="1:34" x14ac:dyDescent="0.2">
      <c r="A12" s="2">
        <v>44372.412800219907</v>
      </c>
      <c r="B12" s="3" t="s">
        <v>198</v>
      </c>
      <c r="C12" s="3" t="s">
        <v>199</v>
      </c>
      <c r="D12" s="4" t="s">
        <v>200</v>
      </c>
      <c r="E12" s="3" t="s">
        <v>24</v>
      </c>
      <c r="F12" s="3">
        <v>30</v>
      </c>
      <c r="G12" s="3" t="s">
        <v>25</v>
      </c>
      <c r="I12" s="3" t="s">
        <v>26</v>
      </c>
      <c r="J12" s="3" t="s">
        <v>50</v>
      </c>
      <c r="K12" s="3" t="s">
        <v>161</v>
      </c>
      <c r="L12" s="3" t="s">
        <v>161</v>
      </c>
      <c r="M12" s="3" t="s">
        <v>161</v>
      </c>
      <c r="N12" s="3" t="s">
        <v>161</v>
      </c>
      <c r="O12" s="3" t="s">
        <v>161</v>
      </c>
      <c r="P12" s="3" t="s">
        <v>161</v>
      </c>
      <c r="Q12" s="3" t="s">
        <v>161</v>
      </c>
      <c r="R12" s="3" t="s">
        <v>32</v>
      </c>
      <c r="S12" s="3">
        <v>4</v>
      </c>
      <c r="T12" s="3">
        <v>4</v>
      </c>
      <c r="U12" s="3">
        <v>4</v>
      </c>
      <c r="V12" s="3">
        <v>4</v>
      </c>
      <c r="W12" s="3">
        <v>5</v>
      </c>
      <c r="X12" s="3">
        <v>5</v>
      </c>
      <c r="Y12" s="3">
        <v>5</v>
      </c>
      <c r="Z12" s="3">
        <v>4</v>
      </c>
      <c r="AA12" s="3">
        <v>4</v>
      </c>
      <c r="AB12" s="3">
        <v>4</v>
      </c>
      <c r="AC12" s="3">
        <v>5</v>
      </c>
      <c r="AD12" s="3">
        <v>4</v>
      </c>
      <c r="AE12" s="3">
        <v>4</v>
      </c>
    </row>
    <row r="13" spans="1:34" x14ac:dyDescent="0.2">
      <c r="A13" s="2">
        <v>44372.417250555554</v>
      </c>
      <c r="B13" s="3" t="s">
        <v>201</v>
      </c>
      <c r="C13" s="3" t="s">
        <v>202</v>
      </c>
      <c r="D13" s="4" t="s">
        <v>203</v>
      </c>
      <c r="E13" s="3" t="s">
        <v>29</v>
      </c>
      <c r="F13" s="3">
        <v>40</v>
      </c>
      <c r="G13" s="3" t="s">
        <v>25</v>
      </c>
      <c r="I13" s="3" t="s">
        <v>26</v>
      </c>
      <c r="J13" s="3" t="s">
        <v>183</v>
      </c>
      <c r="O13" s="3" t="s">
        <v>161</v>
      </c>
      <c r="R13" s="3" t="s">
        <v>32</v>
      </c>
      <c r="S13" s="3">
        <v>3</v>
      </c>
      <c r="T13" s="3">
        <v>3</v>
      </c>
      <c r="U13" s="3">
        <v>3</v>
      </c>
      <c r="V13" s="3">
        <v>4</v>
      </c>
      <c r="W13" s="3">
        <v>4</v>
      </c>
      <c r="X13" s="3">
        <v>4</v>
      </c>
      <c r="Y13" s="3">
        <v>4</v>
      </c>
      <c r="Z13" s="3">
        <v>3</v>
      </c>
      <c r="AA13" s="3">
        <v>3</v>
      </c>
      <c r="AB13" s="3">
        <v>3</v>
      </c>
      <c r="AC13" s="3">
        <v>3</v>
      </c>
      <c r="AD13" s="3">
        <v>3</v>
      </c>
      <c r="AE13" s="3">
        <v>3</v>
      </c>
    </row>
    <row r="14" spans="1:34" x14ac:dyDescent="0.2">
      <c r="A14" s="2">
        <v>44372.418514571764</v>
      </c>
      <c r="B14" s="3" t="s">
        <v>204</v>
      </c>
      <c r="C14" s="3" t="s">
        <v>205</v>
      </c>
      <c r="D14" s="4" t="s">
        <v>206</v>
      </c>
      <c r="E14" s="3" t="s">
        <v>29</v>
      </c>
      <c r="F14" s="3">
        <v>48</v>
      </c>
      <c r="H14" s="3" t="s">
        <v>51</v>
      </c>
      <c r="I14" s="3" t="s">
        <v>26</v>
      </c>
      <c r="J14" s="3" t="s">
        <v>183</v>
      </c>
      <c r="K14" s="3" t="s">
        <v>161</v>
      </c>
      <c r="M14" s="3" t="s">
        <v>161</v>
      </c>
      <c r="P14" s="3" t="s">
        <v>161</v>
      </c>
      <c r="Q14" s="3" t="s">
        <v>161</v>
      </c>
      <c r="R14" s="3" t="s">
        <v>32</v>
      </c>
      <c r="S14" s="3">
        <v>4</v>
      </c>
      <c r="T14" s="3">
        <v>4</v>
      </c>
      <c r="U14" s="3">
        <v>4</v>
      </c>
      <c r="V14" s="3">
        <v>4</v>
      </c>
      <c r="W14" s="3">
        <v>4</v>
      </c>
      <c r="X14" s="3">
        <v>4</v>
      </c>
      <c r="Y14" s="3">
        <v>4</v>
      </c>
      <c r="Z14" s="3">
        <v>4</v>
      </c>
      <c r="AA14" s="3">
        <v>4</v>
      </c>
      <c r="AB14" s="3">
        <v>4</v>
      </c>
      <c r="AC14" s="3">
        <v>4</v>
      </c>
      <c r="AD14" s="3">
        <v>4</v>
      </c>
      <c r="AE14" s="3">
        <v>4</v>
      </c>
    </row>
    <row r="15" spans="1:34" x14ac:dyDescent="0.2">
      <c r="A15" s="2">
        <v>44372.420101909724</v>
      </c>
      <c r="B15" s="3" t="s">
        <v>207</v>
      </c>
      <c r="C15" s="3" t="s">
        <v>208</v>
      </c>
      <c r="D15" s="4" t="s">
        <v>209</v>
      </c>
      <c r="E15" s="3" t="s">
        <v>29</v>
      </c>
      <c r="F15" s="3">
        <v>34</v>
      </c>
      <c r="G15" s="3" t="s">
        <v>25</v>
      </c>
      <c r="I15" s="3" t="s">
        <v>210</v>
      </c>
      <c r="J15" s="3" t="s">
        <v>44</v>
      </c>
      <c r="K15" s="3" t="s">
        <v>161</v>
      </c>
      <c r="M15" s="3" t="s">
        <v>161</v>
      </c>
      <c r="O15" s="3" t="s">
        <v>161</v>
      </c>
      <c r="Q15" s="3" t="s">
        <v>161</v>
      </c>
      <c r="R15" s="3" t="s">
        <v>27</v>
      </c>
      <c r="S15" s="3">
        <v>5</v>
      </c>
      <c r="T15" s="3">
        <v>5</v>
      </c>
      <c r="U15" s="3">
        <v>5</v>
      </c>
      <c r="V15" s="3">
        <v>5</v>
      </c>
      <c r="W15" s="3">
        <v>5</v>
      </c>
      <c r="X15" s="3">
        <v>5</v>
      </c>
      <c r="Y15" s="3">
        <v>5</v>
      </c>
      <c r="Z15" s="3">
        <v>5</v>
      </c>
      <c r="AA15" s="3">
        <v>5</v>
      </c>
      <c r="AB15" s="3">
        <v>5</v>
      </c>
      <c r="AC15" s="3">
        <v>5</v>
      </c>
      <c r="AD15" s="3">
        <v>5</v>
      </c>
      <c r="AE15" s="3">
        <v>5</v>
      </c>
      <c r="AF15" s="3" t="s">
        <v>211</v>
      </c>
    </row>
    <row r="16" spans="1:34" x14ac:dyDescent="0.2">
      <c r="A16" s="2">
        <v>44372.420357372685</v>
      </c>
      <c r="B16" s="3" t="s">
        <v>212</v>
      </c>
      <c r="C16" s="3" t="s">
        <v>213</v>
      </c>
      <c r="D16" s="4" t="s">
        <v>214</v>
      </c>
      <c r="E16" s="3" t="s">
        <v>29</v>
      </c>
      <c r="F16" s="3">
        <v>29</v>
      </c>
      <c r="G16" s="3" t="s">
        <v>25</v>
      </c>
      <c r="I16" s="3" t="s">
        <v>87</v>
      </c>
      <c r="J16" s="3" t="s">
        <v>215</v>
      </c>
      <c r="K16" s="3" t="s">
        <v>161</v>
      </c>
      <c r="L16" s="3" t="s">
        <v>165</v>
      </c>
      <c r="M16" s="3" t="s">
        <v>161</v>
      </c>
      <c r="N16" s="3" t="s">
        <v>165</v>
      </c>
      <c r="O16" s="3" t="s">
        <v>165</v>
      </c>
      <c r="P16" s="3" t="s">
        <v>161</v>
      </c>
      <c r="Q16" s="3" t="s">
        <v>165</v>
      </c>
      <c r="R16" s="3" t="s">
        <v>27</v>
      </c>
      <c r="S16" s="3">
        <v>5</v>
      </c>
      <c r="T16" s="3">
        <v>5</v>
      </c>
      <c r="U16" s="3">
        <v>5</v>
      </c>
      <c r="V16" s="3">
        <v>4</v>
      </c>
      <c r="W16" s="3">
        <v>5</v>
      </c>
      <c r="X16" s="3">
        <v>4</v>
      </c>
      <c r="Y16" s="3">
        <v>5</v>
      </c>
      <c r="Z16" s="3">
        <v>5</v>
      </c>
      <c r="AA16" s="3">
        <v>5</v>
      </c>
      <c r="AB16" s="3">
        <v>5</v>
      </c>
      <c r="AC16" s="3">
        <v>5</v>
      </c>
      <c r="AD16" s="3">
        <v>4</v>
      </c>
      <c r="AE16" s="3">
        <v>5</v>
      </c>
      <c r="AF16" s="3" t="s">
        <v>216</v>
      </c>
      <c r="AG16" s="3" t="s">
        <v>56</v>
      </c>
      <c r="AH16" s="3" t="s">
        <v>56</v>
      </c>
    </row>
    <row r="17" spans="1:34" x14ac:dyDescent="0.2">
      <c r="A17" s="2">
        <v>44372.422966493061</v>
      </c>
      <c r="B17" s="3" t="s">
        <v>217</v>
      </c>
      <c r="C17" s="3" t="s">
        <v>218</v>
      </c>
      <c r="D17" s="4" t="s">
        <v>219</v>
      </c>
      <c r="E17" s="3" t="s">
        <v>29</v>
      </c>
      <c r="F17" s="3">
        <v>30</v>
      </c>
      <c r="H17" s="3" t="s">
        <v>43</v>
      </c>
      <c r="I17" s="3" t="s">
        <v>84</v>
      </c>
      <c r="J17" s="3" t="s">
        <v>220</v>
      </c>
      <c r="K17" s="3" t="s">
        <v>165</v>
      </c>
      <c r="L17" s="3" t="s">
        <v>165</v>
      </c>
      <c r="M17" s="3" t="s">
        <v>161</v>
      </c>
      <c r="N17" s="3" t="s">
        <v>165</v>
      </c>
      <c r="O17" s="3" t="s">
        <v>165</v>
      </c>
      <c r="P17" s="3" t="s">
        <v>161</v>
      </c>
      <c r="Q17" s="3" t="s">
        <v>161</v>
      </c>
      <c r="R17" s="3" t="s">
        <v>32</v>
      </c>
      <c r="S17" s="3">
        <v>5</v>
      </c>
      <c r="T17" s="3">
        <v>5</v>
      </c>
      <c r="U17" s="3">
        <v>5</v>
      </c>
      <c r="V17" s="3">
        <v>5</v>
      </c>
      <c r="W17" s="3">
        <v>5</v>
      </c>
      <c r="X17" s="3">
        <v>5</v>
      </c>
      <c r="Y17" s="3">
        <v>5</v>
      </c>
      <c r="Z17" s="3">
        <v>5</v>
      </c>
      <c r="AA17" s="3">
        <v>5</v>
      </c>
      <c r="AB17" s="3">
        <v>5</v>
      </c>
      <c r="AC17" s="3">
        <v>5</v>
      </c>
      <c r="AD17" s="3">
        <v>5</v>
      </c>
      <c r="AE17" s="3">
        <v>5</v>
      </c>
      <c r="AF17" s="3" t="s">
        <v>221</v>
      </c>
    </row>
    <row r="18" spans="1:34" x14ac:dyDescent="0.2">
      <c r="A18" s="2">
        <v>44372.424025682871</v>
      </c>
      <c r="B18" s="3" t="s">
        <v>222</v>
      </c>
      <c r="C18" s="3" t="s">
        <v>223</v>
      </c>
      <c r="D18" s="4" t="s">
        <v>224</v>
      </c>
      <c r="E18" s="3" t="s">
        <v>24</v>
      </c>
      <c r="F18" s="3">
        <v>34</v>
      </c>
      <c r="G18" s="3" t="s">
        <v>25</v>
      </c>
      <c r="I18" s="3" t="s">
        <v>26</v>
      </c>
      <c r="J18" s="3" t="s">
        <v>36</v>
      </c>
      <c r="Q18" s="3" t="s">
        <v>161</v>
      </c>
      <c r="R18" s="3" t="s">
        <v>27</v>
      </c>
      <c r="S18" s="3">
        <v>3</v>
      </c>
      <c r="T18" s="3">
        <v>5</v>
      </c>
      <c r="U18" s="3">
        <v>5</v>
      </c>
      <c r="V18" s="3">
        <v>5</v>
      </c>
      <c r="W18" s="3">
        <v>5</v>
      </c>
      <c r="X18" s="3">
        <v>5</v>
      </c>
      <c r="Y18" s="3">
        <v>5</v>
      </c>
      <c r="Z18" s="3">
        <v>5</v>
      </c>
      <c r="AA18" s="3">
        <v>5</v>
      </c>
      <c r="AB18" s="3">
        <v>5</v>
      </c>
      <c r="AC18" s="3">
        <v>5</v>
      </c>
      <c r="AD18" s="3">
        <v>5</v>
      </c>
      <c r="AE18" s="3">
        <v>5</v>
      </c>
      <c r="AF18" s="3" t="s">
        <v>225</v>
      </c>
    </row>
    <row r="19" spans="1:34" x14ac:dyDescent="0.2">
      <c r="A19" s="2">
        <v>44372.425357777778</v>
      </c>
      <c r="B19" s="3" t="s">
        <v>226</v>
      </c>
      <c r="C19" s="3" t="s">
        <v>227</v>
      </c>
      <c r="D19" s="4" t="s">
        <v>228</v>
      </c>
      <c r="E19" s="3" t="s">
        <v>24</v>
      </c>
      <c r="F19" s="3">
        <v>23</v>
      </c>
      <c r="G19" s="3" t="s">
        <v>47</v>
      </c>
      <c r="I19" s="3" t="s">
        <v>229</v>
      </c>
      <c r="J19" s="3" t="s">
        <v>230</v>
      </c>
      <c r="K19" s="3" t="s">
        <v>161</v>
      </c>
      <c r="L19" s="3" t="s">
        <v>165</v>
      </c>
      <c r="M19" s="3" t="s">
        <v>165</v>
      </c>
      <c r="N19" s="3" t="s">
        <v>161</v>
      </c>
      <c r="O19" s="3" t="s">
        <v>165</v>
      </c>
      <c r="P19" s="3" t="s">
        <v>161</v>
      </c>
      <c r="Q19" s="3" t="s">
        <v>165</v>
      </c>
      <c r="R19" s="3" t="s">
        <v>32</v>
      </c>
      <c r="S19" s="3">
        <v>3</v>
      </c>
      <c r="T19" s="3">
        <v>3</v>
      </c>
      <c r="U19" s="3">
        <v>4</v>
      </c>
      <c r="V19" s="3">
        <v>3</v>
      </c>
      <c r="W19" s="3">
        <v>3</v>
      </c>
      <c r="X19" s="3">
        <v>3</v>
      </c>
      <c r="Y19" s="3">
        <v>3</v>
      </c>
      <c r="Z19" s="3">
        <v>3</v>
      </c>
      <c r="AA19" s="3">
        <v>3</v>
      </c>
      <c r="AB19" s="3">
        <v>3</v>
      </c>
      <c r="AC19" s="3">
        <v>3</v>
      </c>
      <c r="AD19" s="3">
        <v>4</v>
      </c>
      <c r="AE19" s="3">
        <v>3</v>
      </c>
      <c r="AF19" s="3" t="s">
        <v>231</v>
      </c>
    </row>
    <row r="20" spans="1:34" x14ac:dyDescent="0.2">
      <c r="A20" s="2">
        <v>44372.427684340277</v>
      </c>
      <c r="B20" s="3" t="s">
        <v>232</v>
      </c>
      <c r="C20" s="3" t="s">
        <v>233</v>
      </c>
      <c r="D20" s="4" t="s">
        <v>234</v>
      </c>
      <c r="E20" s="3" t="s">
        <v>24</v>
      </c>
      <c r="F20" s="3">
        <v>41</v>
      </c>
      <c r="G20" s="3" t="s">
        <v>25</v>
      </c>
      <c r="I20" s="3" t="s">
        <v>26</v>
      </c>
      <c r="J20" s="3" t="s">
        <v>50</v>
      </c>
      <c r="K20" s="3" t="s">
        <v>161</v>
      </c>
      <c r="O20" s="3" t="s">
        <v>161</v>
      </c>
      <c r="P20" s="3" t="s">
        <v>161</v>
      </c>
      <c r="Q20" s="3" t="s">
        <v>161</v>
      </c>
      <c r="R20" s="3" t="s">
        <v>27</v>
      </c>
      <c r="S20" s="3">
        <v>4</v>
      </c>
      <c r="T20" s="3">
        <v>4</v>
      </c>
      <c r="U20" s="3">
        <v>4</v>
      </c>
      <c r="V20" s="3">
        <v>4</v>
      </c>
      <c r="W20" s="3">
        <v>5</v>
      </c>
      <c r="X20" s="3">
        <v>5</v>
      </c>
      <c r="Y20" s="3">
        <v>5</v>
      </c>
      <c r="Z20" s="3">
        <v>5</v>
      </c>
      <c r="AA20" s="3">
        <v>5</v>
      </c>
      <c r="AB20" s="3">
        <v>5</v>
      </c>
      <c r="AC20" s="3">
        <v>5</v>
      </c>
      <c r="AD20" s="3">
        <v>5</v>
      </c>
      <c r="AE20" s="3">
        <v>5</v>
      </c>
      <c r="AF20" s="3" t="s">
        <v>28</v>
      </c>
      <c r="AG20" s="3" t="s">
        <v>28</v>
      </c>
      <c r="AH20" s="3" t="s">
        <v>28</v>
      </c>
    </row>
    <row r="21" spans="1:34" x14ac:dyDescent="0.2">
      <c r="A21" s="2">
        <v>44372.434577442131</v>
      </c>
      <c r="B21" s="3" t="s">
        <v>235</v>
      </c>
      <c r="C21" s="3" t="s">
        <v>236</v>
      </c>
      <c r="D21" s="4" t="s">
        <v>237</v>
      </c>
      <c r="E21" s="3" t="s">
        <v>24</v>
      </c>
      <c r="F21" s="3">
        <v>28</v>
      </c>
      <c r="G21" s="3" t="s">
        <v>25</v>
      </c>
      <c r="I21" s="3" t="s">
        <v>26</v>
      </c>
      <c r="J21" s="3" t="s">
        <v>220</v>
      </c>
      <c r="K21" s="3" t="s">
        <v>161</v>
      </c>
      <c r="M21" s="3" t="s">
        <v>161</v>
      </c>
      <c r="N21" s="3" t="s">
        <v>161</v>
      </c>
      <c r="O21" s="3" t="s">
        <v>161</v>
      </c>
      <c r="P21" s="3" t="s">
        <v>161</v>
      </c>
      <c r="Q21" s="3" t="s">
        <v>161</v>
      </c>
      <c r="R21" s="3" t="s">
        <v>34</v>
      </c>
      <c r="S21" s="3">
        <v>4</v>
      </c>
      <c r="T21" s="3">
        <v>4</v>
      </c>
      <c r="U21" s="3">
        <v>4</v>
      </c>
      <c r="V21" s="3">
        <v>4</v>
      </c>
      <c r="W21" s="3">
        <v>4</v>
      </c>
      <c r="X21" s="3">
        <v>4</v>
      </c>
      <c r="Y21" s="3">
        <v>4</v>
      </c>
      <c r="Z21" s="3">
        <v>4</v>
      </c>
      <c r="AA21" s="3">
        <v>4</v>
      </c>
      <c r="AB21" s="3">
        <v>4</v>
      </c>
      <c r="AC21" s="3">
        <v>4</v>
      </c>
      <c r="AD21" s="3">
        <v>4</v>
      </c>
      <c r="AE21" s="3">
        <v>4</v>
      </c>
    </row>
    <row r="22" spans="1:34" x14ac:dyDescent="0.2">
      <c r="A22" s="2">
        <v>44372.435401875002</v>
      </c>
      <c r="B22" s="3" t="s">
        <v>238</v>
      </c>
      <c r="C22" s="3" t="s">
        <v>239</v>
      </c>
      <c r="D22" s="4" t="s">
        <v>240</v>
      </c>
      <c r="E22" s="3" t="s">
        <v>24</v>
      </c>
      <c r="F22" s="3">
        <v>26</v>
      </c>
      <c r="G22" s="3" t="s">
        <v>25</v>
      </c>
      <c r="I22" s="3" t="s">
        <v>87</v>
      </c>
      <c r="J22" s="3" t="s">
        <v>50</v>
      </c>
      <c r="M22" s="3" t="s">
        <v>161</v>
      </c>
      <c r="O22" s="3" t="s">
        <v>161</v>
      </c>
      <c r="Q22" s="3" t="s">
        <v>161</v>
      </c>
      <c r="R22" s="3" t="s">
        <v>41</v>
      </c>
      <c r="S22" s="3">
        <v>4</v>
      </c>
      <c r="T22" s="3">
        <v>4</v>
      </c>
      <c r="U22" s="3">
        <v>5</v>
      </c>
      <c r="V22" s="3">
        <v>4</v>
      </c>
      <c r="W22" s="3">
        <v>4</v>
      </c>
      <c r="X22" s="3">
        <v>4</v>
      </c>
      <c r="Y22" s="3">
        <v>4</v>
      </c>
      <c r="Z22" s="3">
        <v>4</v>
      </c>
      <c r="AA22" s="3">
        <v>4</v>
      </c>
      <c r="AB22" s="3">
        <v>4</v>
      </c>
      <c r="AC22" s="3">
        <v>4</v>
      </c>
      <c r="AD22" s="3">
        <v>4</v>
      </c>
      <c r="AE22" s="3">
        <v>4</v>
      </c>
      <c r="AF22" s="3" t="s">
        <v>28</v>
      </c>
      <c r="AG22" s="3" t="s">
        <v>28</v>
      </c>
      <c r="AH22" s="3" t="s">
        <v>28</v>
      </c>
    </row>
    <row r="23" spans="1:34" x14ac:dyDescent="0.2">
      <c r="A23" s="2">
        <v>44372.442386331022</v>
      </c>
      <c r="B23" s="3" t="s">
        <v>241</v>
      </c>
      <c r="C23" s="3" t="s">
        <v>242</v>
      </c>
      <c r="D23" s="4" t="s">
        <v>243</v>
      </c>
      <c r="E23" s="3" t="s">
        <v>29</v>
      </c>
      <c r="F23" s="3">
        <v>30</v>
      </c>
      <c r="H23" s="3" t="s">
        <v>33</v>
      </c>
      <c r="I23" s="3" t="s">
        <v>37</v>
      </c>
      <c r="J23" s="3" t="s">
        <v>52</v>
      </c>
      <c r="O23" s="3" t="s">
        <v>161</v>
      </c>
      <c r="P23" s="3" t="s">
        <v>161</v>
      </c>
      <c r="Q23" s="3" t="s">
        <v>161</v>
      </c>
      <c r="R23" s="3" t="s">
        <v>34</v>
      </c>
      <c r="S23" s="3">
        <v>3</v>
      </c>
      <c r="T23" s="3">
        <v>3</v>
      </c>
      <c r="U23" s="3">
        <v>3</v>
      </c>
      <c r="V23" s="3">
        <v>4</v>
      </c>
      <c r="W23" s="3">
        <v>4</v>
      </c>
      <c r="X23" s="3">
        <v>4</v>
      </c>
      <c r="Y23" s="3">
        <v>4</v>
      </c>
      <c r="Z23" s="3">
        <v>4</v>
      </c>
      <c r="AA23" s="3">
        <v>4</v>
      </c>
      <c r="AB23" s="3">
        <v>4</v>
      </c>
      <c r="AC23" s="3">
        <v>4</v>
      </c>
      <c r="AD23" s="3">
        <v>4</v>
      </c>
      <c r="AE23" s="3">
        <v>4</v>
      </c>
      <c r="AF23" s="3" t="s">
        <v>28</v>
      </c>
      <c r="AG23" s="3" t="s">
        <v>28</v>
      </c>
      <c r="AH23" s="3" t="s">
        <v>28</v>
      </c>
    </row>
    <row r="24" spans="1:34" x14ac:dyDescent="0.2">
      <c r="A24" s="2">
        <v>44372.443378912038</v>
      </c>
      <c r="B24" s="3" t="s">
        <v>244</v>
      </c>
      <c r="C24" s="3" t="s">
        <v>245</v>
      </c>
      <c r="D24" s="4" t="s">
        <v>246</v>
      </c>
      <c r="E24" s="3" t="s">
        <v>29</v>
      </c>
      <c r="F24" s="3">
        <v>27</v>
      </c>
      <c r="G24" s="3" t="s">
        <v>25</v>
      </c>
      <c r="I24" s="3" t="s">
        <v>84</v>
      </c>
      <c r="J24" s="3" t="s">
        <v>39</v>
      </c>
      <c r="K24" s="3" t="s">
        <v>161</v>
      </c>
      <c r="N24" s="3" t="s">
        <v>161</v>
      </c>
      <c r="P24" s="3" t="s">
        <v>161</v>
      </c>
      <c r="Q24" s="3" t="s">
        <v>161</v>
      </c>
      <c r="R24" s="3" t="s">
        <v>41</v>
      </c>
      <c r="S24" s="3">
        <v>3</v>
      </c>
      <c r="T24" s="3">
        <v>4</v>
      </c>
      <c r="U24" s="3">
        <v>5</v>
      </c>
      <c r="V24" s="3">
        <v>5</v>
      </c>
      <c r="W24" s="3">
        <v>5</v>
      </c>
      <c r="X24" s="3">
        <v>5</v>
      </c>
      <c r="Y24" s="3">
        <v>5</v>
      </c>
      <c r="Z24" s="3">
        <v>5</v>
      </c>
      <c r="AA24" s="3">
        <v>5</v>
      </c>
      <c r="AB24" s="3">
        <v>5</v>
      </c>
      <c r="AC24" s="3">
        <v>5</v>
      </c>
      <c r="AD24" s="3">
        <v>5</v>
      </c>
      <c r="AE24" s="3">
        <v>5</v>
      </c>
    </row>
    <row r="25" spans="1:34" x14ac:dyDescent="0.2">
      <c r="A25" s="2">
        <v>44372.454336782408</v>
      </c>
      <c r="B25" s="3" t="s">
        <v>247</v>
      </c>
      <c r="C25" s="3" t="s">
        <v>248</v>
      </c>
      <c r="D25" s="4" t="s">
        <v>249</v>
      </c>
      <c r="E25" s="3" t="s">
        <v>24</v>
      </c>
      <c r="F25" s="3">
        <v>25</v>
      </c>
      <c r="G25" s="3" t="s">
        <v>25</v>
      </c>
      <c r="I25" s="3" t="s">
        <v>26</v>
      </c>
      <c r="J25" s="3" t="s">
        <v>250</v>
      </c>
      <c r="O25" s="3" t="s">
        <v>161</v>
      </c>
      <c r="P25" s="3" t="s">
        <v>161</v>
      </c>
      <c r="Q25" s="3" t="s">
        <v>161</v>
      </c>
      <c r="R25" s="3" t="s">
        <v>34</v>
      </c>
      <c r="S25" s="3">
        <v>4</v>
      </c>
      <c r="T25" s="3">
        <v>5</v>
      </c>
      <c r="U25" s="3">
        <v>3</v>
      </c>
      <c r="V25" s="3">
        <v>4</v>
      </c>
      <c r="W25" s="3">
        <v>3</v>
      </c>
      <c r="X25" s="3">
        <v>4</v>
      </c>
      <c r="Y25" s="3">
        <v>4</v>
      </c>
      <c r="Z25" s="3">
        <v>4</v>
      </c>
      <c r="AA25" s="3">
        <v>3</v>
      </c>
      <c r="AB25" s="3">
        <v>4</v>
      </c>
      <c r="AC25" s="3">
        <v>3</v>
      </c>
      <c r="AD25" s="3">
        <v>4</v>
      </c>
      <c r="AE25" s="3">
        <v>4</v>
      </c>
      <c r="AF25" s="3" t="s">
        <v>28</v>
      </c>
      <c r="AG25" s="3" t="s">
        <v>28</v>
      </c>
      <c r="AH25" s="3" t="s">
        <v>28</v>
      </c>
    </row>
    <row r="26" spans="1:34" x14ac:dyDescent="0.2">
      <c r="A26" s="2">
        <v>44372.471488263887</v>
      </c>
      <c r="B26" s="3" t="s">
        <v>251</v>
      </c>
      <c r="C26" s="3" t="s">
        <v>252</v>
      </c>
      <c r="D26" s="4" t="s">
        <v>253</v>
      </c>
      <c r="E26" s="3" t="s">
        <v>24</v>
      </c>
      <c r="F26" s="3">
        <v>30</v>
      </c>
      <c r="G26" s="3" t="s">
        <v>35</v>
      </c>
      <c r="I26" s="3" t="s">
        <v>254</v>
      </c>
      <c r="J26" s="3" t="s">
        <v>255</v>
      </c>
      <c r="K26" s="3" t="s">
        <v>161</v>
      </c>
      <c r="L26" s="3" t="s">
        <v>165</v>
      </c>
      <c r="M26" s="3" t="s">
        <v>161</v>
      </c>
      <c r="N26" s="3" t="s">
        <v>161</v>
      </c>
      <c r="O26" s="3" t="s">
        <v>161</v>
      </c>
      <c r="P26" s="3" t="s">
        <v>161</v>
      </c>
      <c r="Q26" s="3" t="s">
        <v>165</v>
      </c>
      <c r="R26" s="3" t="s">
        <v>32</v>
      </c>
      <c r="S26" s="3">
        <v>5</v>
      </c>
      <c r="T26" s="3">
        <v>5</v>
      </c>
      <c r="U26" s="3">
        <v>4</v>
      </c>
      <c r="V26" s="3">
        <v>5</v>
      </c>
      <c r="W26" s="3">
        <v>4</v>
      </c>
      <c r="X26" s="3">
        <v>4</v>
      </c>
      <c r="Y26" s="3">
        <v>4</v>
      </c>
      <c r="Z26" s="3">
        <v>4</v>
      </c>
      <c r="AA26" s="3">
        <v>4</v>
      </c>
      <c r="AB26" s="3">
        <v>4</v>
      </c>
      <c r="AC26" s="3">
        <v>4</v>
      </c>
      <c r="AD26" s="3">
        <v>4</v>
      </c>
      <c r="AE26" s="3">
        <v>4</v>
      </c>
    </row>
    <row r="27" spans="1:34" x14ac:dyDescent="0.2">
      <c r="A27" s="2">
        <v>44372.473603645834</v>
      </c>
      <c r="B27" s="3" t="s">
        <v>256</v>
      </c>
      <c r="C27" s="3" t="s">
        <v>257</v>
      </c>
      <c r="D27" s="4" t="s">
        <v>258</v>
      </c>
      <c r="E27" s="3" t="s">
        <v>24</v>
      </c>
      <c r="F27" s="3">
        <v>30</v>
      </c>
      <c r="G27" s="3" t="s">
        <v>25</v>
      </c>
      <c r="I27" s="3" t="s">
        <v>26</v>
      </c>
      <c r="J27" s="3" t="s">
        <v>50</v>
      </c>
      <c r="K27" s="3" t="s">
        <v>165</v>
      </c>
      <c r="L27" s="3" t="s">
        <v>165</v>
      </c>
      <c r="M27" s="3" t="s">
        <v>165</v>
      </c>
      <c r="N27" s="3" t="s">
        <v>165</v>
      </c>
      <c r="O27" s="3" t="s">
        <v>161</v>
      </c>
      <c r="P27" s="3" t="s">
        <v>161</v>
      </c>
      <c r="Q27" s="3" t="s">
        <v>161</v>
      </c>
      <c r="R27" s="3" t="s">
        <v>34</v>
      </c>
      <c r="S27" s="3">
        <v>3</v>
      </c>
      <c r="T27" s="3">
        <v>4</v>
      </c>
      <c r="U27" s="3">
        <v>3</v>
      </c>
      <c r="V27" s="3">
        <v>4</v>
      </c>
      <c r="W27" s="3">
        <v>4</v>
      </c>
      <c r="X27" s="3">
        <v>4</v>
      </c>
      <c r="Y27" s="3">
        <v>4</v>
      </c>
      <c r="Z27" s="3">
        <v>4</v>
      </c>
      <c r="AA27" s="3">
        <v>4</v>
      </c>
      <c r="AB27" s="3">
        <v>4</v>
      </c>
      <c r="AC27" s="3">
        <v>4</v>
      </c>
      <c r="AD27" s="3">
        <v>4</v>
      </c>
      <c r="AE27" s="3">
        <v>4</v>
      </c>
    </row>
    <row r="28" spans="1:34" x14ac:dyDescent="0.2">
      <c r="A28" s="2">
        <v>44372.481167592588</v>
      </c>
      <c r="B28" s="3" t="s">
        <v>259</v>
      </c>
      <c r="C28" s="3" t="s">
        <v>260</v>
      </c>
      <c r="D28" s="4" t="s">
        <v>261</v>
      </c>
      <c r="E28" s="3" t="s">
        <v>24</v>
      </c>
      <c r="F28" s="3">
        <v>51</v>
      </c>
      <c r="G28" s="3" t="s">
        <v>25</v>
      </c>
      <c r="I28" s="3" t="s">
        <v>26</v>
      </c>
      <c r="J28" s="3" t="s">
        <v>183</v>
      </c>
      <c r="K28" s="3" t="s">
        <v>161</v>
      </c>
      <c r="L28" s="3" t="s">
        <v>161</v>
      </c>
      <c r="M28" s="3" t="s">
        <v>161</v>
      </c>
      <c r="N28" s="3" t="s">
        <v>161</v>
      </c>
      <c r="O28" s="3" t="s">
        <v>161</v>
      </c>
      <c r="P28" s="3" t="s">
        <v>161</v>
      </c>
      <c r="Q28" s="3" t="s">
        <v>161</v>
      </c>
      <c r="R28" s="3" t="s">
        <v>32</v>
      </c>
      <c r="S28" s="3">
        <v>5</v>
      </c>
      <c r="T28" s="3">
        <v>5</v>
      </c>
      <c r="U28" s="3">
        <v>5</v>
      </c>
      <c r="V28" s="3">
        <v>5</v>
      </c>
      <c r="W28" s="3">
        <v>5</v>
      </c>
      <c r="X28" s="3">
        <v>5</v>
      </c>
      <c r="Y28" s="3">
        <v>5</v>
      </c>
      <c r="Z28" s="3">
        <v>5</v>
      </c>
      <c r="AA28" s="3">
        <v>5</v>
      </c>
      <c r="AB28" s="3">
        <v>5</v>
      </c>
      <c r="AC28" s="3">
        <v>5</v>
      </c>
      <c r="AD28" s="3">
        <v>5</v>
      </c>
      <c r="AE28" s="3">
        <v>5</v>
      </c>
    </row>
    <row r="29" spans="1:34" x14ac:dyDescent="0.2">
      <c r="A29" s="2">
        <v>44372.482621099538</v>
      </c>
      <c r="B29" s="3" t="s">
        <v>262</v>
      </c>
      <c r="C29" s="3" t="s">
        <v>263</v>
      </c>
      <c r="D29" s="4" t="s">
        <v>264</v>
      </c>
      <c r="E29" s="3" t="s">
        <v>24</v>
      </c>
      <c r="F29" s="3">
        <v>31</v>
      </c>
      <c r="G29" s="3" t="s">
        <v>25</v>
      </c>
      <c r="I29" s="3" t="s">
        <v>265</v>
      </c>
      <c r="J29" s="3" t="s">
        <v>266</v>
      </c>
      <c r="P29" s="3" t="s">
        <v>161</v>
      </c>
      <c r="Q29" s="3" t="s">
        <v>161</v>
      </c>
      <c r="R29" s="3" t="s">
        <v>34</v>
      </c>
      <c r="S29" s="3">
        <v>2</v>
      </c>
      <c r="T29" s="3">
        <v>1</v>
      </c>
      <c r="U29" s="3">
        <v>2</v>
      </c>
      <c r="V29" s="3">
        <v>5</v>
      </c>
      <c r="W29" s="3">
        <v>5</v>
      </c>
      <c r="X29" s="3">
        <v>5</v>
      </c>
      <c r="Y29" s="3">
        <v>5</v>
      </c>
      <c r="Z29" s="3">
        <v>5</v>
      </c>
      <c r="AA29" s="3">
        <v>5</v>
      </c>
      <c r="AB29" s="3">
        <v>4</v>
      </c>
      <c r="AC29" s="3">
        <v>4</v>
      </c>
      <c r="AD29" s="3">
        <v>4</v>
      </c>
      <c r="AE29" s="3">
        <v>4</v>
      </c>
      <c r="AF29" s="3" t="s">
        <v>267</v>
      </c>
    </row>
    <row r="30" spans="1:34" x14ac:dyDescent="0.2">
      <c r="A30" s="2">
        <v>44372.501459305553</v>
      </c>
      <c r="B30" s="3" t="s">
        <v>268</v>
      </c>
      <c r="C30" s="3" t="s">
        <v>269</v>
      </c>
      <c r="D30" s="4" t="s">
        <v>270</v>
      </c>
      <c r="E30" s="3" t="s">
        <v>24</v>
      </c>
      <c r="F30" s="3">
        <v>26</v>
      </c>
      <c r="G30" s="3" t="s">
        <v>25</v>
      </c>
      <c r="I30" s="3" t="s">
        <v>26</v>
      </c>
      <c r="J30" s="3" t="s">
        <v>271</v>
      </c>
      <c r="K30" s="3" t="s">
        <v>161</v>
      </c>
      <c r="Q30" s="3" t="s">
        <v>161</v>
      </c>
      <c r="R30" s="3" t="s">
        <v>27</v>
      </c>
      <c r="S30" s="3">
        <v>5</v>
      </c>
      <c r="T30" s="3">
        <v>5</v>
      </c>
      <c r="U30" s="3">
        <v>5</v>
      </c>
      <c r="V30" s="3">
        <v>5</v>
      </c>
      <c r="W30" s="3">
        <v>5</v>
      </c>
      <c r="X30" s="3">
        <v>5</v>
      </c>
      <c r="Y30" s="3">
        <v>5</v>
      </c>
      <c r="Z30" s="3">
        <v>5</v>
      </c>
      <c r="AA30" s="3">
        <v>5</v>
      </c>
      <c r="AB30" s="3">
        <v>5</v>
      </c>
      <c r="AC30" s="3">
        <v>5</v>
      </c>
      <c r="AD30" s="3">
        <v>5</v>
      </c>
      <c r="AE30" s="3">
        <v>5</v>
      </c>
      <c r="AF30" s="3" t="s">
        <v>272</v>
      </c>
      <c r="AG30" s="3" t="s">
        <v>28</v>
      </c>
      <c r="AH30" s="3" t="s">
        <v>28</v>
      </c>
    </row>
    <row r="31" spans="1:34" x14ac:dyDescent="0.2">
      <c r="A31" s="2">
        <v>44372.508116585646</v>
      </c>
      <c r="B31" s="3" t="s">
        <v>273</v>
      </c>
      <c r="C31" s="3" t="s">
        <v>274</v>
      </c>
      <c r="D31" s="4" t="s">
        <v>275</v>
      </c>
      <c r="E31" s="3" t="s">
        <v>24</v>
      </c>
      <c r="F31" s="3">
        <v>33</v>
      </c>
      <c r="H31" s="3" t="s">
        <v>43</v>
      </c>
      <c r="I31" s="3" t="s">
        <v>26</v>
      </c>
      <c r="J31" s="3" t="s">
        <v>276</v>
      </c>
      <c r="K31" s="3" t="s">
        <v>161</v>
      </c>
      <c r="M31" s="3" t="s">
        <v>161</v>
      </c>
      <c r="O31" s="3" t="s">
        <v>161</v>
      </c>
      <c r="P31" s="3" t="s">
        <v>161</v>
      </c>
      <c r="Q31" s="3" t="s">
        <v>161</v>
      </c>
      <c r="R31" s="3" t="s">
        <v>32</v>
      </c>
      <c r="S31" s="3">
        <v>5</v>
      </c>
      <c r="T31" s="3">
        <v>5</v>
      </c>
      <c r="U31" s="3">
        <v>5</v>
      </c>
      <c r="V31" s="3">
        <v>5</v>
      </c>
      <c r="W31" s="3">
        <v>5</v>
      </c>
      <c r="X31" s="3">
        <v>5</v>
      </c>
      <c r="Y31" s="3">
        <v>5</v>
      </c>
      <c r="Z31" s="3">
        <v>5</v>
      </c>
      <c r="AA31" s="3">
        <v>5</v>
      </c>
      <c r="AB31" s="3">
        <v>5</v>
      </c>
      <c r="AC31" s="3">
        <v>5</v>
      </c>
      <c r="AD31" s="3">
        <v>5</v>
      </c>
      <c r="AE31" s="3">
        <v>4</v>
      </c>
      <c r="AF31" s="3" t="s">
        <v>277</v>
      </c>
      <c r="AG31" s="3" t="s">
        <v>278</v>
      </c>
      <c r="AH31" s="3" t="s">
        <v>28</v>
      </c>
    </row>
    <row r="32" spans="1:34" x14ac:dyDescent="0.2">
      <c r="A32" s="2">
        <v>44372.510671412034</v>
      </c>
      <c r="B32" s="3" t="s">
        <v>279</v>
      </c>
      <c r="C32" s="3" t="s">
        <v>280</v>
      </c>
      <c r="D32" s="4" t="s">
        <v>281</v>
      </c>
      <c r="E32" s="3" t="s">
        <v>24</v>
      </c>
      <c r="F32" s="3">
        <v>29</v>
      </c>
      <c r="G32" s="3" t="s">
        <v>35</v>
      </c>
      <c r="I32" s="3" t="s">
        <v>88</v>
      </c>
      <c r="J32" s="3" t="s">
        <v>40</v>
      </c>
      <c r="Q32" s="3" t="s">
        <v>161</v>
      </c>
      <c r="R32" s="3" t="s">
        <v>34</v>
      </c>
      <c r="S32" s="3">
        <v>4</v>
      </c>
      <c r="T32" s="3">
        <v>5</v>
      </c>
      <c r="U32" s="3">
        <v>4</v>
      </c>
      <c r="V32" s="3">
        <v>4</v>
      </c>
      <c r="W32" s="3">
        <v>4</v>
      </c>
      <c r="X32" s="3">
        <v>4</v>
      </c>
      <c r="Y32" s="3">
        <v>4</v>
      </c>
      <c r="Z32" s="3">
        <v>4</v>
      </c>
      <c r="AA32" s="3">
        <v>4</v>
      </c>
      <c r="AB32" s="3">
        <v>4</v>
      </c>
      <c r="AC32" s="3">
        <v>4</v>
      </c>
      <c r="AD32" s="3">
        <v>4</v>
      </c>
      <c r="AE32" s="3">
        <v>4</v>
      </c>
    </row>
    <row r="33" spans="1:34" x14ac:dyDescent="0.2">
      <c r="A33" s="2">
        <v>44372.530515798615</v>
      </c>
      <c r="B33" s="3" t="s">
        <v>282</v>
      </c>
      <c r="C33" s="3" t="s">
        <v>283</v>
      </c>
      <c r="D33" s="4" t="s">
        <v>284</v>
      </c>
      <c r="E33" s="3" t="s">
        <v>24</v>
      </c>
      <c r="F33" s="3">
        <v>34</v>
      </c>
      <c r="G33" s="3" t="s">
        <v>25</v>
      </c>
      <c r="I33" s="3" t="s">
        <v>26</v>
      </c>
      <c r="J33" s="3" t="s">
        <v>183</v>
      </c>
      <c r="M33" s="3" t="s">
        <v>161</v>
      </c>
      <c r="P33" s="3" t="s">
        <v>161</v>
      </c>
      <c r="Q33" s="3" t="s">
        <v>161</v>
      </c>
      <c r="R33" s="3" t="s">
        <v>32</v>
      </c>
      <c r="S33" s="3">
        <v>3</v>
      </c>
      <c r="T33" s="3">
        <v>4</v>
      </c>
      <c r="U33" s="3">
        <v>4</v>
      </c>
      <c r="V33" s="3">
        <v>4</v>
      </c>
      <c r="W33" s="3">
        <v>4</v>
      </c>
      <c r="X33" s="3">
        <v>4</v>
      </c>
      <c r="Y33" s="3">
        <v>4</v>
      </c>
      <c r="Z33" s="3">
        <v>4</v>
      </c>
      <c r="AA33" s="3">
        <v>4</v>
      </c>
      <c r="AB33" s="3">
        <v>4</v>
      </c>
      <c r="AC33" s="3">
        <v>4</v>
      </c>
      <c r="AD33" s="3">
        <v>4</v>
      </c>
      <c r="AE33" s="3">
        <v>4</v>
      </c>
    </row>
    <row r="34" spans="1:34" x14ac:dyDescent="0.2">
      <c r="A34" s="2">
        <v>44372.53967189815</v>
      </c>
      <c r="B34" s="3" t="s">
        <v>285</v>
      </c>
      <c r="C34" s="3" t="s">
        <v>286</v>
      </c>
      <c r="D34" s="4" t="s">
        <v>287</v>
      </c>
      <c r="E34" s="3" t="s">
        <v>29</v>
      </c>
      <c r="F34" s="3">
        <v>28</v>
      </c>
      <c r="G34" s="3" t="s">
        <v>25</v>
      </c>
      <c r="I34" s="3" t="s">
        <v>26</v>
      </c>
      <c r="J34" s="3" t="s">
        <v>183</v>
      </c>
      <c r="K34" s="3" t="s">
        <v>161</v>
      </c>
      <c r="L34" s="3" t="s">
        <v>165</v>
      </c>
      <c r="M34" s="3" t="s">
        <v>161</v>
      </c>
      <c r="N34" s="3" t="s">
        <v>165</v>
      </c>
      <c r="O34" s="3" t="s">
        <v>165</v>
      </c>
      <c r="P34" s="3" t="s">
        <v>161</v>
      </c>
      <c r="Q34" s="3" t="s">
        <v>161</v>
      </c>
      <c r="R34" s="3" t="s">
        <v>32</v>
      </c>
      <c r="S34" s="3">
        <v>4</v>
      </c>
      <c r="T34" s="3">
        <v>5</v>
      </c>
      <c r="U34" s="3">
        <v>4</v>
      </c>
      <c r="V34" s="3">
        <v>4</v>
      </c>
      <c r="W34" s="3">
        <v>4</v>
      </c>
      <c r="X34" s="3">
        <v>4</v>
      </c>
      <c r="Y34" s="3">
        <v>4</v>
      </c>
      <c r="Z34" s="3">
        <v>5</v>
      </c>
      <c r="AA34" s="3">
        <v>4</v>
      </c>
      <c r="AB34" s="3">
        <v>4</v>
      </c>
      <c r="AC34" s="3">
        <v>5</v>
      </c>
      <c r="AD34" s="3">
        <v>5</v>
      </c>
      <c r="AE34" s="3">
        <v>5</v>
      </c>
    </row>
    <row r="35" spans="1:34" x14ac:dyDescent="0.2">
      <c r="A35" s="2">
        <v>44372.551815462968</v>
      </c>
      <c r="B35" s="3" t="s">
        <v>288</v>
      </c>
      <c r="C35" s="3" t="s">
        <v>289</v>
      </c>
      <c r="D35" s="4" t="s">
        <v>290</v>
      </c>
      <c r="E35" s="3" t="s">
        <v>29</v>
      </c>
      <c r="F35" s="3">
        <v>30</v>
      </c>
      <c r="G35" s="3" t="s">
        <v>25</v>
      </c>
      <c r="I35" s="3" t="s">
        <v>84</v>
      </c>
      <c r="J35" s="3" t="s">
        <v>53</v>
      </c>
      <c r="O35" s="3" t="s">
        <v>161</v>
      </c>
      <c r="P35" s="3" t="s">
        <v>161</v>
      </c>
      <c r="Q35" s="3" t="s">
        <v>161</v>
      </c>
      <c r="R35" s="3" t="s">
        <v>32</v>
      </c>
      <c r="S35" s="3">
        <v>5</v>
      </c>
      <c r="T35" s="3">
        <v>5</v>
      </c>
      <c r="U35" s="3">
        <v>5</v>
      </c>
      <c r="V35" s="3">
        <v>5</v>
      </c>
      <c r="W35" s="3">
        <v>5</v>
      </c>
      <c r="X35" s="3">
        <v>5</v>
      </c>
      <c r="Y35" s="3">
        <v>5</v>
      </c>
      <c r="Z35" s="3">
        <v>5</v>
      </c>
      <c r="AA35" s="3">
        <v>5</v>
      </c>
      <c r="AB35" s="3">
        <v>5</v>
      </c>
      <c r="AC35" s="3">
        <v>5</v>
      </c>
      <c r="AD35" s="3">
        <v>5</v>
      </c>
      <c r="AE35" s="3">
        <v>5</v>
      </c>
    </row>
    <row r="36" spans="1:34" x14ac:dyDescent="0.2">
      <c r="A36" s="2">
        <v>44372.55290978009</v>
      </c>
      <c r="B36" s="3" t="s">
        <v>291</v>
      </c>
      <c r="C36" s="3" t="s">
        <v>292</v>
      </c>
      <c r="D36" s="4" t="s">
        <v>293</v>
      </c>
      <c r="E36" s="3" t="s">
        <v>29</v>
      </c>
      <c r="F36" s="3">
        <v>29</v>
      </c>
      <c r="H36" s="3" t="s">
        <v>43</v>
      </c>
      <c r="I36" s="3" t="s">
        <v>84</v>
      </c>
      <c r="J36" s="3" t="s">
        <v>50</v>
      </c>
      <c r="K36" s="3" t="s">
        <v>161</v>
      </c>
      <c r="O36" s="3" t="s">
        <v>161</v>
      </c>
      <c r="P36" s="3" t="s">
        <v>161</v>
      </c>
      <c r="Q36" s="3" t="s">
        <v>161</v>
      </c>
      <c r="R36" s="3" t="s">
        <v>32</v>
      </c>
      <c r="S36" s="3">
        <v>5</v>
      </c>
      <c r="T36" s="3">
        <v>5</v>
      </c>
      <c r="U36" s="3">
        <v>4</v>
      </c>
      <c r="V36" s="3">
        <v>4</v>
      </c>
      <c r="W36" s="3">
        <v>4</v>
      </c>
      <c r="X36" s="3">
        <v>4</v>
      </c>
      <c r="Y36" s="3">
        <v>4</v>
      </c>
      <c r="Z36" s="3">
        <v>5</v>
      </c>
      <c r="AA36" s="3">
        <v>4</v>
      </c>
      <c r="AB36" s="3">
        <v>5</v>
      </c>
      <c r="AC36" s="3">
        <v>5</v>
      </c>
      <c r="AD36" s="3">
        <v>5</v>
      </c>
      <c r="AE36" s="3">
        <v>5</v>
      </c>
    </row>
    <row r="37" spans="1:34" x14ac:dyDescent="0.2">
      <c r="A37" s="2">
        <v>44372.561576574073</v>
      </c>
      <c r="B37" s="3" t="s">
        <v>294</v>
      </c>
      <c r="C37" s="3" t="s">
        <v>295</v>
      </c>
      <c r="D37" s="4" t="s">
        <v>296</v>
      </c>
      <c r="E37" s="3" t="s">
        <v>29</v>
      </c>
      <c r="F37" s="3">
        <v>34</v>
      </c>
      <c r="G37" s="3" t="s">
        <v>25</v>
      </c>
      <c r="I37" s="3" t="s">
        <v>297</v>
      </c>
      <c r="J37" s="3" t="s">
        <v>266</v>
      </c>
      <c r="M37" s="3" t="s">
        <v>161</v>
      </c>
      <c r="P37" s="3" t="s">
        <v>161</v>
      </c>
      <c r="R37" s="3" t="s">
        <v>32</v>
      </c>
      <c r="S37" s="3">
        <v>4</v>
      </c>
      <c r="T37" s="3">
        <v>4</v>
      </c>
      <c r="U37" s="3">
        <v>4</v>
      </c>
      <c r="V37" s="3">
        <v>4</v>
      </c>
      <c r="W37" s="3">
        <v>4</v>
      </c>
      <c r="X37" s="3">
        <v>4</v>
      </c>
      <c r="Y37" s="3">
        <v>4</v>
      </c>
      <c r="Z37" s="3">
        <v>4</v>
      </c>
      <c r="AA37" s="3">
        <v>3</v>
      </c>
      <c r="AB37" s="3">
        <v>3</v>
      </c>
      <c r="AC37" s="3">
        <v>5</v>
      </c>
      <c r="AD37" s="3">
        <v>5</v>
      </c>
      <c r="AE37" s="3">
        <v>4</v>
      </c>
    </row>
    <row r="38" spans="1:34" x14ac:dyDescent="0.2">
      <c r="A38" s="2">
        <v>44372.56316730324</v>
      </c>
      <c r="B38" s="3" t="s">
        <v>298</v>
      </c>
      <c r="C38" s="3" t="s">
        <v>299</v>
      </c>
      <c r="D38" s="4" t="s">
        <v>300</v>
      </c>
      <c r="E38" s="3" t="s">
        <v>24</v>
      </c>
      <c r="F38" s="3" t="s">
        <v>301</v>
      </c>
      <c r="G38" s="3" t="s">
        <v>30</v>
      </c>
      <c r="I38" s="3" t="s">
        <v>169</v>
      </c>
      <c r="J38" s="3" t="s">
        <v>302</v>
      </c>
      <c r="K38" s="3" t="s">
        <v>161</v>
      </c>
      <c r="Q38" s="3" t="s">
        <v>161</v>
      </c>
      <c r="R38" s="3" t="s">
        <v>41</v>
      </c>
      <c r="S38" s="3">
        <v>5</v>
      </c>
      <c r="T38" s="3">
        <v>5</v>
      </c>
      <c r="U38" s="3">
        <v>5</v>
      </c>
      <c r="V38" s="3">
        <v>5</v>
      </c>
      <c r="W38" s="3">
        <v>5</v>
      </c>
      <c r="X38" s="3">
        <v>5</v>
      </c>
      <c r="Y38" s="3">
        <v>5</v>
      </c>
      <c r="Z38" s="3">
        <v>5</v>
      </c>
      <c r="AA38" s="3">
        <v>5</v>
      </c>
      <c r="AB38" s="3">
        <v>5</v>
      </c>
      <c r="AC38" s="3">
        <v>5</v>
      </c>
      <c r="AD38" s="3">
        <v>5</v>
      </c>
      <c r="AE38" s="3">
        <v>5</v>
      </c>
    </row>
    <row r="39" spans="1:34" x14ac:dyDescent="0.2">
      <c r="A39" s="2">
        <v>44372.577468761578</v>
      </c>
      <c r="B39" s="3" t="s">
        <v>303</v>
      </c>
      <c r="C39" s="3" t="s">
        <v>304</v>
      </c>
      <c r="D39" s="4" t="s">
        <v>305</v>
      </c>
      <c r="E39" s="3" t="s">
        <v>24</v>
      </c>
      <c r="F39" s="3">
        <v>28</v>
      </c>
      <c r="G39" s="3" t="s">
        <v>25</v>
      </c>
      <c r="I39" s="3" t="s">
        <v>306</v>
      </c>
      <c r="J39" s="3" t="s">
        <v>44</v>
      </c>
      <c r="K39" s="3" t="s">
        <v>161</v>
      </c>
      <c r="M39" s="3" t="s">
        <v>161</v>
      </c>
      <c r="Q39" s="3" t="s">
        <v>161</v>
      </c>
      <c r="R39" s="3" t="s">
        <v>34</v>
      </c>
      <c r="S39" s="3">
        <v>3</v>
      </c>
      <c r="T39" s="3">
        <v>4</v>
      </c>
      <c r="U39" s="3">
        <v>4</v>
      </c>
      <c r="V39" s="3">
        <v>4</v>
      </c>
      <c r="W39" s="3">
        <v>4</v>
      </c>
      <c r="X39" s="3">
        <v>4</v>
      </c>
      <c r="Y39" s="3">
        <v>4</v>
      </c>
      <c r="Z39" s="3">
        <v>3</v>
      </c>
      <c r="AA39" s="3">
        <v>3</v>
      </c>
      <c r="AB39" s="3">
        <v>3</v>
      </c>
      <c r="AC39" s="3">
        <v>3</v>
      </c>
      <c r="AD39" s="3">
        <v>3</v>
      </c>
      <c r="AE39" s="3">
        <v>3</v>
      </c>
    </row>
    <row r="40" spans="1:34" x14ac:dyDescent="0.2">
      <c r="A40" s="2">
        <v>44372.596350833337</v>
      </c>
      <c r="B40" s="3" t="s">
        <v>307</v>
      </c>
      <c r="C40" s="3" t="s">
        <v>308</v>
      </c>
      <c r="D40" s="4" t="s">
        <v>309</v>
      </c>
      <c r="E40" s="3" t="s">
        <v>24</v>
      </c>
      <c r="F40" s="3">
        <v>23</v>
      </c>
      <c r="G40" s="3" t="s">
        <v>35</v>
      </c>
      <c r="I40" s="3" t="s">
        <v>87</v>
      </c>
      <c r="J40" s="3" t="s">
        <v>310</v>
      </c>
      <c r="P40" s="3" t="s">
        <v>161</v>
      </c>
      <c r="R40" s="3" t="s">
        <v>34</v>
      </c>
      <c r="S40" s="3">
        <v>2</v>
      </c>
      <c r="T40" s="3">
        <v>1</v>
      </c>
      <c r="U40" s="3">
        <v>2</v>
      </c>
      <c r="V40" s="3">
        <v>3</v>
      </c>
      <c r="W40" s="3">
        <v>3</v>
      </c>
      <c r="X40" s="3">
        <v>3</v>
      </c>
      <c r="Y40" s="3">
        <v>3</v>
      </c>
      <c r="Z40" s="3">
        <v>3</v>
      </c>
      <c r="AA40" s="3">
        <v>2</v>
      </c>
      <c r="AB40" s="3">
        <v>3</v>
      </c>
      <c r="AC40" s="3">
        <v>3</v>
      </c>
      <c r="AD40" s="3">
        <v>3</v>
      </c>
      <c r="AE40" s="3">
        <v>1</v>
      </c>
    </row>
    <row r="41" spans="1:34" x14ac:dyDescent="0.2">
      <c r="A41" s="2">
        <v>44372.597726979162</v>
      </c>
      <c r="B41" s="3" t="s">
        <v>311</v>
      </c>
      <c r="C41" s="3" t="s">
        <v>312</v>
      </c>
      <c r="D41" s="4" t="s">
        <v>313</v>
      </c>
      <c r="E41" s="3" t="s">
        <v>29</v>
      </c>
      <c r="F41" s="3">
        <v>30</v>
      </c>
      <c r="H41" s="3" t="s">
        <v>43</v>
      </c>
      <c r="I41" s="3" t="s">
        <v>26</v>
      </c>
      <c r="J41" s="3" t="s">
        <v>220</v>
      </c>
      <c r="K41" s="3" t="s">
        <v>161</v>
      </c>
      <c r="L41" s="3" t="s">
        <v>165</v>
      </c>
      <c r="M41" s="3" t="s">
        <v>161</v>
      </c>
      <c r="N41" s="3" t="s">
        <v>165</v>
      </c>
      <c r="O41" s="3" t="s">
        <v>161</v>
      </c>
      <c r="P41" s="3" t="s">
        <v>161</v>
      </c>
      <c r="Q41" s="3" t="s">
        <v>161</v>
      </c>
      <c r="R41" s="3" t="s">
        <v>32</v>
      </c>
      <c r="S41" s="3">
        <v>5</v>
      </c>
      <c r="T41" s="3">
        <v>5</v>
      </c>
      <c r="U41" s="3">
        <v>5</v>
      </c>
      <c r="V41" s="3">
        <v>5</v>
      </c>
      <c r="W41" s="3">
        <v>5</v>
      </c>
      <c r="X41" s="3">
        <v>5</v>
      </c>
      <c r="Y41" s="3">
        <v>5</v>
      </c>
      <c r="Z41" s="3">
        <v>4</v>
      </c>
      <c r="AA41" s="3">
        <v>4</v>
      </c>
      <c r="AB41" s="3">
        <v>5</v>
      </c>
      <c r="AC41" s="3">
        <v>5</v>
      </c>
      <c r="AD41" s="3">
        <v>4</v>
      </c>
      <c r="AE41" s="3">
        <v>5</v>
      </c>
    </row>
    <row r="42" spans="1:34" x14ac:dyDescent="0.2">
      <c r="A42" s="2">
        <v>44372.602552337965</v>
      </c>
      <c r="B42" s="3" t="s">
        <v>314</v>
      </c>
      <c r="C42" s="3" t="s">
        <v>315</v>
      </c>
      <c r="D42" s="4" t="s">
        <v>316</v>
      </c>
      <c r="E42" s="3" t="s">
        <v>24</v>
      </c>
      <c r="F42" s="3">
        <v>31</v>
      </c>
      <c r="G42" s="3" t="s">
        <v>25</v>
      </c>
      <c r="I42" s="3" t="s">
        <v>87</v>
      </c>
      <c r="J42" s="3" t="s">
        <v>183</v>
      </c>
      <c r="K42" s="3" t="s">
        <v>161</v>
      </c>
      <c r="P42" s="3" t="s">
        <v>161</v>
      </c>
      <c r="Q42" s="3" t="s">
        <v>161</v>
      </c>
      <c r="R42" s="3" t="s">
        <v>34</v>
      </c>
      <c r="S42" s="3">
        <v>5</v>
      </c>
      <c r="T42" s="3">
        <v>5</v>
      </c>
      <c r="U42" s="3">
        <v>5</v>
      </c>
      <c r="V42" s="3">
        <v>5</v>
      </c>
      <c r="W42" s="3">
        <v>5</v>
      </c>
      <c r="X42" s="3">
        <v>5</v>
      </c>
      <c r="Y42" s="3">
        <v>5</v>
      </c>
      <c r="Z42" s="3">
        <v>5</v>
      </c>
      <c r="AA42" s="3">
        <v>5</v>
      </c>
      <c r="AB42" s="3">
        <v>5</v>
      </c>
      <c r="AC42" s="3">
        <v>5</v>
      </c>
      <c r="AD42" s="3">
        <v>5</v>
      </c>
      <c r="AE42" s="3">
        <v>5</v>
      </c>
      <c r="AF42" s="3" t="s">
        <v>28</v>
      </c>
      <c r="AG42" s="3" t="s">
        <v>28</v>
      </c>
      <c r="AH42" s="3" t="s">
        <v>28</v>
      </c>
    </row>
    <row r="43" spans="1:34" x14ac:dyDescent="0.2">
      <c r="A43" s="2">
        <v>44372.622941145833</v>
      </c>
      <c r="B43" s="3" t="s">
        <v>317</v>
      </c>
      <c r="C43" s="3" t="s">
        <v>318</v>
      </c>
      <c r="D43" s="4" t="s">
        <v>319</v>
      </c>
      <c r="E43" s="3" t="s">
        <v>24</v>
      </c>
      <c r="F43" s="3">
        <v>29</v>
      </c>
      <c r="G43" s="3" t="s">
        <v>25</v>
      </c>
      <c r="I43" s="3" t="s">
        <v>26</v>
      </c>
      <c r="J43" s="3" t="s">
        <v>320</v>
      </c>
      <c r="P43" s="3" t="s">
        <v>161</v>
      </c>
      <c r="Q43" s="3" t="s">
        <v>161</v>
      </c>
      <c r="R43" s="3" t="s">
        <v>27</v>
      </c>
      <c r="S43" s="3">
        <v>3</v>
      </c>
      <c r="T43" s="3">
        <v>4</v>
      </c>
      <c r="U43" s="3">
        <v>4</v>
      </c>
      <c r="V43" s="3">
        <v>4</v>
      </c>
      <c r="W43" s="3">
        <v>4</v>
      </c>
      <c r="X43" s="3">
        <v>4</v>
      </c>
      <c r="Y43" s="3">
        <v>4</v>
      </c>
      <c r="Z43" s="3">
        <v>4</v>
      </c>
      <c r="AA43" s="3">
        <v>4</v>
      </c>
      <c r="AB43" s="3">
        <v>4</v>
      </c>
      <c r="AC43" s="3">
        <v>4</v>
      </c>
      <c r="AD43" s="3">
        <v>4</v>
      </c>
      <c r="AE43" s="3">
        <v>4</v>
      </c>
    </row>
    <row r="44" spans="1:34" x14ac:dyDescent="0.2">
      <c r="A44" s="2">
        <v>44372.636841504631</v>
      </c>
      <c r="B44" s="3" t="s">
        <v>321</v>
      </c>
      <c r="C44" s="3" t="s">
        <v>322</v>
      </c>
      <c r="D44" s="4" t="s">
        <v>323</v>
      </c>
      <c r="E44" s="3" t="s">
        <v>24</v>
      </c>
      <c r="F44" s="3">
        <v>38</v>
      </c>
      <c r="H44" s="3" t="s">
        <v>33</v>
      </c>
      <c r="I44" s="3" t="s">
        <v>48</v>
      </c>
      <c r="J44" s="3" t="s">
        <v>48</v>
      </c>
      <c r="K44" s="3" t="s">
        <v>161</v>
      </c>
      <c r="M44" s="3" t="s">
        <v>161</v>
      </c>
      <c r="O44" s="3" t="s">
        <v>161</v>
      </c>
      <c r="Q44" s="3" t="s">
        <v>161</v>
      </c>
      <c r="R44" s="3" t="s">
        <v>34</v>
      </c>
      <c r="S44" s="3">
        <v>4</v>
      </c>
      <c r="T44" s="3">
        <v>5</v>
      </c>
      <c r="U44" s="3">
        <v>3</v>
      </c>
      <c r="V44" s="3">
        <v>4</v>
      </c>
      <c r="W44" s="3">
        <v>4</v>
      </c>
      <c r="X44" s="3">
        <v>4</v>
      </c>
      <c r="Y44" s="3">
        <v>4</v>
      </c>
      <c r="Z44" s="3">
        <v>4</v>
      </c>
      <c r="AA44" s="3">
        <v>4</v>
      </c>
      <c r="AB44" s="3">
        <v>4</v>
      </c>
      <c r="AC44" s="3">
        <v>4</v>
      </c>
      <c r="AD44" s="3">
        <v>4</v>
      </c>
      <c r="AE44" s="3">
        <v>4</v>
      </c>
      <c r="AG44" s="3" t="s">
        <v>324</v>
      </c>
    </row>
    <row r="45" spans="1:34" x14ac:dyDescent="0.2">
      <c r="A45" s="2">
        <v>44372.655252141209</v>
      </c>
      <c r="B45" s="3" t="s">
        <v>325</v>
      </c>
      <c r="C45" s="3" t="s">
        <v>326</v>
      </c>
      <c r="D45" s="4" t="s">
        <v>327</v>
      </c>
      <c r="E45" s="3" t="s">
        <v>29</v>
      </c>
      <c r="F45" s="3">
        <v>26</v>
      </c>
      <c r="G45" s="3" t="s">
        <v>25</v>
      </c>
      <c r="I45" s="3" t="s">
        <v>87</v>
      </c>
      <c r="J45" s="3" t="s">
        <v>46</v>
      </c>
      <c r="O45" s="3" t="s">
        <v>161</v>
      </c>
      <c r="R45" s="3" t="s">
        <v>32</v>
      </c>
      <c r="S45" s="3">
        <v>3</v>
      </c>
      <c r="T45" s="3">
        <v>3</v>
      </c>
      <c r="U45" s="3">
        <v>3</v>
      </c>
      <c r="V45" s="3">
        <v>3</v>
      </c>
      <c r="W45" s="3">
        <v>3</v>
      </c>
      <c r="X45" s="3">
        <v>3</v>
      </c>
      <c r="Y45" s="3">
        <v>3</v>
      </c>
      <c r="Z45" s="3">
        <v>4</v>
      </c>
      <c r="AA45" s="3">
        <v>3</v>
      </c>
      <c r="AB45" s="3">
        <v>3</v>
      </c>
      <c r="AC45" s="3">
        <v>3</v>
      </c>
      <c r="AD45" s="3">
        <v>3</v>
      </c>
      <c r="AE45" s="3">
        <v>4</v>
      </c>
      <c r="AF45" s="3" t="s">
        <v>328</v>
      </c>
    </row>
    <row r="46" spans="1:34" x14ac:dyDescent="0.2">
      <c r="A46" s="2">
        <v>44372.656948055555</v>
      </c>
      <c r="B46" s="3" t="s">
        <v>329</v>
      </c>
      <c r="C46" s="3" t="s">
        <v>330</v>
      </c>
      <c r="D46" s="4" t="s">
        <v>331</v>
      </c>
      <c r="E46" s="3" t="s">
        <v>29</v>
      </c>
      <c r="F46" s="3">
        <v>28</v>
      </c>
      <c r="G46" s="3" t="s">
        <v>35</v>
      </c>
      <c r="I46" s="3" t="s">
        <v>88</v>
      </c>
      <c r="K46" s="3" t="s">
        <v>161</v>
      </c>
      <c r="M46" s="3" t="s">
        <v>161</v>
      </c>
      <c r="Q46" s="3" t="s">
        <v>161</v>
      </c>
      <c r="R46" s="3" t="s">
        <v>27</v>
      </c>
      <c r="S46" s="3">
        <v>5</v>
      </c>
      <c r="T46" s="3">
        <v>5</v>
      </c>
      <c r="U46" s="3">
        <v>4</v>
      </c>
      <c r="V46" s="3">
        <v>5</v>
      </c>
      <c r="W46" s="3">
        <v>5</v>
      </c>
      <c r="X46" s="3">
        <v>5</v>
      </c>
      <c r="Y46" s="3">
        <v>5</v>
      </c>
      <c r="Z46" s="3">
        <v>5</v>
      </c>
      <c r="AA46" s="3">
        <v>5</v>
      </c>
      <c r="AB46" s="3">
        <v>5</v>
      </c>
      <c r="AC46" s="3">
        <v>5</v>
      </c>
      <c r="AD46" s="3">
        <v>4</v>
      </c>
      <c r="AE46" s="3">
        <v>4</v>
      </c>
    </row>
    <row r="47" spans="1:34" x14ac:dyDescent="0.2">
      <c r="A47" s="2">
        <v>44372.67894863426</v>
      </c>
      <c r="B47" s="3" t="s">
        <v>332</v>
      </c>
      <c r="C47" s="3" t="s">
        <v>333</v>
      </c>
      <c r="D47" s="4" t="s">
        <v>334</v>
      </c>
      <c r="E47" s="3" t="s">
        <v>24</v>
      </c>
      <c r="F47" s="3">
        <v>22</v>
      </c>
      <c r="G47" s="3" t="s">
        <v>38</v>
      </c>
      <c r="I47" s="3" t="s">
        <v>87</v>
      </c>
      <c r="J47" s="3" t="s">
        <v>31</v>
      </c>
      <c r="K47" s="3" t="s">
        <v>161</v>
      </c>
      <c r="R47" s="3" t="s">
        <v>34</v>
      </c>
      <c r="S47" s="3">
        <v>4</v>
      </c>
      <c r="T47" s="3">
        <v>3</v>
      </c>
      <c r="U47" s="3">
        <v>4</v>
      </c>
      <c r="V47" s="3">
        <v>4</v>
      </c>
      <c r="W47" s="3">
        <v>4</v>
      </c>
      <c r="X47" s="3">
        <v>4</v>
      </c>
      <c r="Y47" s="3">
        <v>4</v>
      </c>
      <c r="Z47" s="3">
        <v>4</v>
      </c>
      <c r="AA47" s="3">
        <v>4</v>
      </c>
      <c r="AB47" s="3">
        <v>5</v>
      </c>
      <c r="AC47" s="3">
        <v>4</v>
      </c>
      <c r="AD47" s="3">
        <v>4</v>
      </c>
      <c r="AE47" s="3">
        <v>4</v>
      </c>
      <c r="AF47" s="3" t="s">
        <v>28</v>
      </c>
      <c r="AG47" s="3" t="s">
        <v>28</v>
      </c>
      <c r="AH47" s="3" t="s">
        <v>28</v>
      </c>
    </row>
    <row r="48" spans="1:34" x14ac:dyDescent="0.2">
      <c r="A48" s="2">
        <v>44372.67913488426</v>
      </c>
      <c r="B48" s="3" t="s">
        <v>335</v>
      </c>
      <c r="C48" s="3" t="s">
        <v>336</v>
      </c>
      <c r="D48" s="4" t="s">
        <v>337</v>
      </c>
      <c r="E48" s="3" t="s">
        <v>24</v>
      </c>
      <c r="F48" s="3">
        <v>27</v>
      </c>
      <c r="G48" s="3" t="s">
        <v>30</v>
      </c>
      <c r="I48" s="3" t="s">
        <v>40</v>
      </c>
      <c r="J48" s="3" t="s">
        <v>40</v>
      </c>
      <c r="K48" s="3" t="s">
        <v>161</v>
      </c>
      <c r="P48" s="3" t="s">
        <v>161</v>
      </c>
      <c r="Q48" s="3" t="s">
        <v>161</v>
      </c>
      <c r="R48" s="3" t="s">
        <v>34</v>
      </c>
      <c r="S48" s="3">
        <v>5</v>
      </c>
      <c r="T48" s="3">
        <v>4</v>
      </c>
      <c r="U48" s="3">
        <v>5</v>
      </c>
      <c r="V48" s="3">
        <v>5</v>
      </c>
      <c r="W48" s="3">
        <v>5</v>
      </c>
      <c r="X48" s="3">
        <v>5</v>
      </c>
      <c r="Y48" s="3">
        <v>5</v>
      </c>
      <c r="Z48" s="3">
        <v>4</v>
      </c>
      <c r="AA48" s="3">
        <v>5</v>
      </c>
      <c r="AB48" s="3">
        <v>4</v>
      </c>
      <c r="AC48" s="3">
        <v>4</v>
      </c>
      <c r="AD48" s="3">
        <v>5</v>
      </c>
      <c r="AE48" s="3">
        <v>4</v>
      </c>
    </row>
    <row r="49" spans="1:34" x14ac:dyDescent="0.2">
      <c r="A49" s="2">
        <v>44372.679569907406</v>
      </c>
      <c r="B49" s="3" t="s">
        <v>338</v>
      </c>
      <c r="C49" s="3" t="s">
        <v>339</v>
      </c>
      <c r="D49" s="4" t="s">
        <v>340</v>
      </c>
      <c r="E49" s="3" t="s">
        <v>24</v>
      </c>
      <c r="F49" s="3">
        <v>39</v>
      </c>
      <c r="G49" s="3" t="s">
        <v>25</v>
      </c>
      <c r="I49" s="3" t="s">
        <v>84</v>
      </c>
      <c r="J49" s="3" t="s">
        <v>341</v>
      </c>
      <c r="K49" s="3" t="s">
        <v>165</v>
      </c>
      <c r="L49" s="3" t="s">
        <v>165</v>
      </c>
      <c r="M49" s="3" t="s">
        <v>165</v>
      </c>
      <c r="N49" s="3" t="s">
        <v>165</v>
      </c>
      <c r="O49" s="3" t="s">
        <v>165</v>
      </c>
      <c r="P49" s="3" t="s">
        <v>161</v>
      </c>
      <c r="Q49" s="3" t="s">
        <v>161</v>
      </c>
      <c r="R49" s="3" t="s">
        <v>32</v>
      </c>
      <c r="S49" s="3">
        <v>4</v>
      </c>
      <c r="T49" s="3">
        <v>4</v>
      </c>
      <c r="U49" s="3">
        <v>4</v>
      </c>
      <c r="V49" s="3">
        <v>4</v>
      </c>
      <c r="W49" s="3">
        <v>4</v>
      </c>
      <c r="X49" s="3">
        <v>4</v>
      </c>
      <c r="Y49" s="3">
        <v>4</v>
      </c>
      <c r="Z49" s="3">
        <v>4</v>
      </c>
      <c r="AA49" s="3">
        <v>4</v>
      </c>
      <c r="AB49" s="3">
        <v>4</v>
      </c>
      <c r="AC49" s="3">
        <v>4</v>
      </c>
      <c r="AD49" s="3">
        <v>4</v>
      </c>
      <c r="AE49" s="3">
        <v>4</v>
      </c>
    </row>
    <row r="50" spans="1:34" x14ac:dyDescent="0.2">
      <c r="A50" s="2">
        <v>44372.685474907412</v>
      </c>
      <c r="B50" s="3" t="s">
        <v>342</v>
      </c>
      <c r="C50" s="3" t="s">
        <v>343</v>
      </c>
      <c r="D50" s="4" t="s">
        <v>344</v>
      </c>
      <c r="E50" s="3" t="s">
        <v>24</v>
      </c>
      <c r="F50" s="3">
        <v>25</v>
      </c>
      <c r="G50" s="3" t="s">
        <v>35</v>
      </c>
      <c r="I50" s="3" t="s">
        <v>345</v>
      </c>
      <c r="J50" s="3" t="s">
        <v>170</v>
      </c>
      <c r="K50" s="3" t="s">
        <v>161</v>
      </c>
      <c r="M50" s="3" t="s">
        <v>161</v>
      </c>
      <c r="P50" s="3" t="s">
        <v>161</v>
      </c>
      <c r="Q50" s="3" t="s">
        <v>161</v>
      </c>
      <c r="R50" s="3" t="s">
        <v>27</v>
      </c>
      <c r="S50" s="3">
        <v>5</v>
      </c>
      <c r="T50" s="3">
        <v>5</v>
      </c>
      <c r="U50" s="3">
        <v>5</v>
      </c>
      <c r="V50" s="3">
        <v>5</v>
      </c>
      <c r="W50" s="3">
        <v>5</v>
      </c>
      <c r="X50" s="3">
        <v>5</v>
      </c>
      <c r="Y50" s="3">
        <v>5</v>
      </c>
      <c r="Z50" s="3">
        <v>5</v>
      </c>
      <c r="AA50" s="3">
        <v>5</v>
      </c>
      <c r="AB50" s="3">
        <v>5</v>
      </c>
      <c r="AC50" s="3">
        <v>5</v>
      </c>
      <c r="AD50" s="3">
        <v>5</v>
      </c>
      <c r="AE50" s="3">
        <v>5</v>
      </c>
    </row>
    <row r="51" spans="1:34" x14ac:dyDescent="0.2">
      <c r="A51" s="2">
        <v>44372.751198043981</v>
      </c>
      <c r="B51" s="3" t="s">
        <v>346</v>
      </c>
      <c r="C51" s="3" t="s">
        <v>347</v>
      </c>
      <c r="D51" s="4" t="s">
        <v>348</v>
      </c>
      <c r="E51" s="3" t="s">
        <v>29</v>
      </c>
      <c r="F51" s="3">
        <v>35</v>
      </c>
      <c r="G51" s="3" t="s">
        <v>25</v>
      </c>
      <c r="I51" s="3" t="s">
        <v>26</v>
      </c>
      <c r="J51" s="3" t="s">
        <v>183</v>
      </c>
      <c r="K51" s="3" t="s">
        <v>161</v>
      </c>
      <c r="Q51" s="3" t="s">
        <v>161</v>
      </c>
      <c r="R51" s="3" t="s">
        <v>34</v>
      </c>
      <c r="S51" s="3">
        <v>3</v>
      </c>
      <c r="T51" s="3">
        <v>3</v>
      </c>
      <c r="U51" s="3">
        <v>4</v>
      </c>
      <c r="V51" s="3">
        <v>4</v>
      </c>
      <c r="W51" s="3">
        <v>3</v>
      </c>
      <c r="X51" s="3">
        <v>3</v>
      </c>
      <c r="Y51" s="3">
        <v>4</v>
      </c>
      <c r="Z51" s="3">
        <v>4</v>
      </c>
      <c r="AA51" s="3">
        <v>3</v>
      </c>
      <c r="AB51" s="3">
        <v>4</v>
      </c>
      <c r="AC51" s="3">
        <v>4</v>
      </c>
      <c r="AD51" s="3">
        <v>4</v>
      </c>
      <c r="AE51" s="3">
        <v>4</v>
      </c>
    </row>
    <row r="52" spans="1:34" x14ac:dyDescent="0.2">
      <c r="A52" s="2">
        <v>44372.763150555555</v>
      </c>
      <c r="B52" s="3" t="s">
        <v>349</v>
      </c>
      <c r="C52" s="3" t="s">
        <v>350</v>
      </c>
      <c r="D52" s="4" t="s">
        <v>351</v>
      </c>
      <c r="E52" s="3" t="s">
        <v>29</v>
      </c>
      <c r="F52" s="3">
        <v>28</v>
      </c>
      <c r="G52" s="3" t="s">
        <v>25</v>
      </c>
      <c r="I52" s="3" t="s">
        <v>87</v>
      </c>
      <c r="J52" s="3" t="s">
        <v>183</v>
      </c>
      <c r="K52" s="3" t="s">
        <v>161</v>
      </c>
      <c r="L52" s="3" t="s">
        <v>161</v>
      </c>
      <c r="M52" s="3" t="s">
        <v>161</v>
      </c>
      <c r="N52" s="3" t="s">
        <v>161</v>
      </c>
      <c r="O52" s="3" t="s">
        <v>161</v>
      </c>
      <c r="P52" s="3" t="s">
        <v>161</v>
      </c>
      <c r="Q52" s="3" t="s">
        <v>161</v>
      </c>
      <c r="R52" s="3" t="s">
        <v>32</v>
      </c>
      <c r="S52" s="3">
        <v>3</v>
      </c>
      <c r="T52" s="3">
        <v>5</v>
      </c>
      <c r="U52" s="3">
        <v>4</v>
      </c>
      <c r="V52" s="3">
        <v>4</v>
      </c>
      <c r="W52" s="3">
        <v>4</v>
      </c>
      <c r="X52" s="3">
        <v>4</v>
      </c>
      <c r="Y52" s="3">
        <v>4</v>
      </c>
      <c r="AA52" s="3">
        <v>4</v>
      </c>
      <c r="AB52" s="3">
        <v>4</v>
      </c>
      <c r="AC52" s="3">
        <v>4</v>
      </c>
      <c r="AD52" s="3">
        <v>4</v>
      </c>
      <c r="AE52" s="3">
        <v>4</v>
      </c>
    </row>
    <row r="53" spans="1:34" x14ac:dyDescent="0.2">
      <c r="A53" s="2">
        <v>44372.779635706014</v>
      </c>
      <c r="B53" s="3" t="s">
        <v>352</v>
      </c>
      <c r="C53" s="3" t="s">
        <v>353</v>
      </c>
      <c r="D53" s="4" t="s">
        <v>354</v>
      </c>
      <c r="E53" s="3" t="s">
        <v>29</v>
      </c>
      <c r="F53" s="3">
        <v>26</v>
      </c>
      <c r="G53" s="3" t="s">
        <v>25</v>
      </c>
      <c r="I53" s="3" t="s">
        <v>355</v>
      </c>
      <c r="J53" s="3" t="s">
        <v>266</v>
      </c>
      <c r="K53" s="3" t="s">
        <v>161</v>
      </c>
      <c r="N53" s="3" t="s">
        <v>161</v>
      </c>
      <c r="Q53" s="3" t="s">
        <v>161</v>
      </c>
      <c r="R53" s="3" t="s">
        <v>32</v>
      </c>
      <c r="S53" s="3">
        <v>3</v>
      </c>
      <c r="T53" s="3">
        <v>4</v>
      </c>
      <c r="U53" s="3">
        <v>4</v>
      </c>
      <c r="V53" s="3">
        <v>5</v>
      </c>
      <c r="W53" s="3">
        <v>5</v>
      </c>
      <c r="X53" s="3">
        <v>5</v>
      </c>
      <c r="Y53" s="3">
        <v>5</v>
      </c>
      <c r="Z53" s="3">
        <v>5</v>
      </c>
      <c r="AA53" s="3">
        <v>5</v>
      </c>
      <c r="AB53" s="3">
        <v>5</v>
      </c>
      <c r="AC53" s="3">
        <v>5</v>
      </c>
      <c r="AD53" s="3">
        <v>5</v>
      </c>
      <c r="AE53" s="3">
        <v>5</v>
      </c>
    </row>
    <row r="54" spans="1:34" x14ac:dyDescent="0.2">
      <c r="A54" s="2">
        <v>44372.826691712966</v>
      </c>
      <c r="B54" s="3" t="s">
        <v>356</v>
      </c>
      <c r="C54" s="3" t="s">
        <v>357</v>
      </c>
      <c r="D54" s="4" t="s">
        <v>358</v>
      </c>
      <c r="E54" s="3" t="s">
        <v>24</v>
      </c>
      <c r="F54" s="3">
        <v>27</v>
      </c>
      <c r="G54" s="3" t="s">
        <v>25</v>
      </c>
      <c r="I54" s="3" t="s">
        <v>26</v>
      </c>
      <c r="J54" s="3" t="s">
        <v>50</v>
      </c>
      <c r="K54" s="3" t="s">
        <v>161</v>
      </c>
      <c r="P54" s="3" t="s">
        <v>161</v>
      </c>
      <c r="Q54" s="3" t="s">
        <v>161</v>
      </c>
      <c r="R54" s="3" t="s">
        <v>32</v>
      </c>
      <c r="S54" s="3">
        <v>4</v>
      </c>
      <c r="T54" s="3">
        <v>3</v>
      </c>
      <c r="U54" s="3">
        <v>4</v>
      </c>
      <c r="V54" s="3">
        <v>4</v>
      </c>
      <c r="W54" s="3">
        <v>4</v>
      </c>
      <c r="X54" s="3">
        <v>4</v>
      </c>
      <c r="Y54" s="3">
        <v>4</v>
      </c>
      <c r="Z54" s="3">
        <v>4</v>
      </c>
      <c r="AA54" s="3">
        <v>4</v>
      </c>
      <c r="AB54" s="3">
        <v>3</v>
      </c>
      <c r="AC54" s="3">
        <v>4</v>
      </c>
      <c r="AD54" s="3">
        <v>4</v>
      </c>
      <c r="AE54" s="3">
        <v>4</v>
      </c>
    </row>
    <row r="55" spans="1:34" x14ac:dyDescent="0.2">
      <c r="A55" s="2">
        <v>44372.830367037037</v>
      </c>
      <c r="B55" s="3" t="s">
        <v>359</v>
      </c>
      <c r="C55" s="3" t="s">
        <v>360</v>
      </c>
      <c r="D55" s="4" t="s">
        <v>361</v>
      </c>
      <c r="E55" s="3" t="s">
        <v>24</v>
      </c>
      <c r="F55" s="3">
        <v>29</v>
      </c>
      <c r="G55" s="3" t="s">
        <v>25</v>
      </c>
      <c r="I55" s="3" t="s">
        <v>26</v>
      </c>
      <c r="J55" s="3" t="s">
        <v>50</v>
      </c>
      <c r="K55" s="3" t="s">
        <v>161</v>
      </c>
      <c r="L55" s="3" t="s">
        <v>165</v>
      </c>
      <c r="M55" s="3" t="s">
        <v>165</v>
      </c>
      <c r="N55" s="3" t="s">
        <v>165</v>
      </c>
      <c r="O55" s="3" t="s">
        <v>161</v>
      </c>
      <c r="P55" s="3" t="s">
        <v>165</v>
      </c>
      <c r="Q55" s="3" t="s">
        <v>161</v>
      </c>
      <c r="R55" s="3" t="s">
        <v>34</v>
      </c>
      <c r="S55" s="3">
        <v>3</v>
      </c>
      <c r="T55" s="3">
        <v>3</v>
      </c>
      <c r="U55" s="3">
        <v>4</v>
      </c>
      <c r="V55" s="3">
        <v>4</v>
      </c>
      <c r="W55" s="3">
        <v>4</v>
      </c>
      <c r="X55" s="3">
        <v>4</v>
      </c>
      <c r="Y55" s="3">
        <v>4</v>
      </c>
      <c r="Z55" s="3">
        <v>4</v>
      </c>
      <c r="AA55" s="3">
        <v>4</v>
      </c>
      <c r="AB55" s="3">
        <v>4</v>
      </c>
      <c r="AC55" s="3">
        <v>4</v>
      </c>
      <c r="AD55" s="3">
        <v>4</v>
      </c>
      <c r="AE55" s="3">
        <v>4</v>
      </c>
    </row>
    <row r="56" spans="1:34" x14ac:dyDescent="0.2">
      <c r="A56" s="2">
        <v>44372.830398483798</v>
      </c>
      <c r="B56" s="3" t="s">
        <v>362</v>
      </c>
      <c r="C56" s="3" t="s">
        <v>363</v>
      </c>
      <c r="D56" s="4" t="s">
        <v>364</v>
      </c>
      <c r="E56" s="3" t="s">
        <v>24</v>
      </c>
      <c r="F56" s="3">
        <v>27</v>
      </c>
      <c r="G56" s="3" t="s">
        <v>25</v>
      </c>
      <c r="I56" s="3" t="s">
        <v>87</v>
      </c>
      <c r="J56" s="3" t="s">
        <v>42</v>
      </c>
      <c r="K56" s="3" t="s">
        <v>161</v>
      </c>
      <c r="P56" s="3" t="s">
        <v>161</v>
      </c>
      <c r="Q56" s="3" t="s">
        <v>161</v>
      </c>
      <c r="R56" s="3" t="s">
        <v>34</v>
      </c>
      <c r="S56" s="3">
        <v>3</v>
      </c>
      <c r="T56" s="3">
        <v>3</v>
      </c>
      <c r="U56" s="3">
        <v>3</v>
      </c>
      <c r="V56" s="3">
        <v>4</v>
      </c>
      <c r="W56" s="3">
        <v>4</v>
      </c>
      <c r="X56" s="3">
        <v>4</v>
      </c>
      <c r="Y56" s="3">
        <v>4</v>
      </c>
      <c r="Z56" s="3">
        <v>4</v>
      </c>
      <c r="AA56" s="3">
        <v>4</v>
      </c>
      <c r="AB56" s="3">
        <v>4</v>
      </c>
      <c r="AC56" s="3">
        <v>4</v>
      </c>
      <c r="AD56" s="3">
        <v>5</v>
      </c>
      <c r="AE56" s="3">
        <v>4</v>
      </c>
    </row>
    <row r="57" spans="1:34" x14ac:dyDescent="0.2">
      <c r="A57" s="2">
        <v>44372.888266782407</v>
      </c>
      <c r="B57" s="3" t="s">
        <v>365</v>
      </c>
      <c r="C57" s="3" t="s">
        <v>366</v>
      </c>
      <c r="D57" s="4" t="s">
        <v>367</v>
      </c>
      <c r="E57" s="3" t="s">
        <v>24</v>
      </c>
      <c r="F57" s="3">
        <v>28</v>
      </c>
      <c r="G57" s="3" t="s">
        <v>25</v>
      </c>
      <c r="I57" s="3" t="s">
        <v>84</v>
      </c>
      <c r="J57" s="3" t="s">
        <v>183</v>
      </c>
      <c r="K57" s="3" t="s">
        <v>161</v>
      </c>
      <c r="M57" s="3" t="s">
        <v>161</v>
      </c>
      <c r="P57" s="3" t="s">
        <v>161</v>
      </c>
      <c r="Q57" s="3" t="s">
        <v>161</v>
      </c>
      <c r="R57" s="3" t="s">
        <v>34</v>
      </c>
      <c r="S57" s="3">
        <v>4</v>
      </c>
      <c r="T57" s="3">
        <v>3</v>
      </c>
      <c r="U57" s="3">
        <v>4</v>
      </c>
      <c r="V57" s="3">
        <v>4</v>
      </c>
      <c r="W57" s="3">
        <v>4</v>
      </c>
      <c r="X57" s="3">
        <v>4</v>
      </c>
      <c r="Y57" s="3">
        <v>4</v>
      </c>
      <c r="Z57" s="3">
        <v>4</v>
      </c>
      <c r="AA57" s="3">
        <v>4</v>
      </c>
      <c r="AB57" s="3">
        <v>4</v>
      </c>
      <c r="AC57" s="3">
        <v>4</v>
      </c>
      <c r="AD57" s="3">
        <v>4</v>
      </c>
      <c r="AE57" s="3">
        <v>4</v>
      </c>
    </row>
    <row r="58" spans="1:34" x14ac:dyDescent="0.2">
      <c r="A58" s="2">
        <v>44372.919065092588</v>
      </c>
      <c r="B58" s="3" t="s">
        <v>368</v>
      </c>
      <c r="C58" s="3" t="s">
        <v>369</v>
      </c>
      <c r="D58" s="4" t="s">
        <v>370</v>
      </c>
      <c r="E58" s="3" t="s">
        <v>24</v>
      </c>
      <c r="F58" s="3">
        <v>28</v>
      </c>
      <c r="G58" s="3" t="s">
        <v>25</v>
      </c>
      <c r="I58" s="3" t="s">
        <v>371</v>
      </c>
      <c r="J58" s="3" t="s">
        <v>266</v>
      </c>
      <c r="M58" s="3" t="s">
        <v>161</v>
      </c>
      <c r="O58" s="3" t="s">
        <v>161</v>
      </c>
      <c r="P58" s="3" t="s">
        <v>161</v>
      </c>
      <c r="Q58" s="3" t="s">
        <v>161</v>
      </c>
      <c r="R58" s="3" t="s">
        <v>27</v>
      </c>
      <c r="S58" s="3">
        <v>5</v>
      </c>
      <c r="T58" s="3">
        <v>5</v>
      </c>
      <c r="U58" s="3">
        <v>5</v>
      </c>
      <c r="V58" s="3">
        <v>5</v>
      </c>
      <c r="W58" s="3">
        <v>5</v>
      </c>
      <c r="X58" s="3">
        <v>5</v>
      </c>
      <c r="Y58" s="3">
        <v>5</v>
      </c>
      <c r="Z58" s="3">
        <v>5</v>
      </c>
      <c r="AA58" s="3">
        <v>5</v>
      </c>
      <c r="AB58" s="3">
        <v>5</v>
      </c>
      <c r="AC58" s="3">
        <v>5</v>
      </c>
      <c r="AD58" s="3">
        <v>5</v>
      </c>
      <c r="AE58" s="3">
        <v>5</v>
      </c>
    </row>
    <row r="59" spans="1:34" x14ac:dyDescent="0.2">
      <c r="A59" s="2">
        <v>44372.985651238429</v>
      </c>
      <c r="B59" s="3" t="s">
        <v>372</v>
      </c>
      <c r="C59" s="3" t="s">
        <v>373</v>
      </c>
      <c r="D59" s="4" t="s">
        <v>374</v>
      </c>
      <c r="E59" s="3" t="s">
        <v>29</v>
      </c>
      <c r="F59" s="3">
        <v>28</v>
      </c>
      <c r="H59" s="3" t="s">
        <v>33</v>
      </c>
      <c r="I59" s="3" t="s">
        <v>49</v>
      </c>
      <c r="J59" s="3" t="s">
        <v>375</v>
      </c>
      <c r="K59" s="3" t="s">
        <v>161</v>
      </c>
      <c r="L59" s="3" t="s">
        <v>165</v>
      </c>
      <c r="M59" s="3" t="s">
        <v>165</v>
      </c>
      <c r="N59" s="3" t="s">
        <v>165</v>
      </c>
      <c r="O59" s="3" t="s">
        <v>165</v>
      </c>
      <c r="P59" s="3" t="s">
        <v>165</v>
      </c>
      <c r="Q59" s="3" t="s">
        <v>161</v>
      </c>
      <c r="R59" s="3" t="s">
        <v>41</v>
      </c>
      <c r="S59" s="3">
        <v>3</v>
      </c>
      <c r="T59" s="3">
        <v>3</v>
      </c>
      <c r="U59" s="3">
        <v>3</v>
      </c>
      <c r="V59" s="3">
        <v>3</v>
      </c>
      <c r="W59" s="3">
        <v>3</v>
      </c>
      <c r="X59" s="3">
        <v>3</v>
      </c>
      <c r="Y59" s="3">
        <v>3</v>
      </c>
      <c r="Z59" s="3">
        <v>3</v>
      </c>
      <c r="AA59" s="3">
        <v>3</v>
      </c>
      <c r="AB59" s="3">
        <v>3</v>
      </c>
      <c r="AC59" s="3">
        <v>3</v>
      </c>
      <c r="AD59" s="3">
        <v>3</v>
      </c>
      <c r="AE59" s="3">
        <v>4</v>
      </c>
    </row>
    <row r="60" spans="1:34" x14ac:dyDescent="0.2">
      <c r="A60" s="2">
        <v>44373.307510925923</v>
      </c>
      <c r="B60" s="3" t="s">
        <v>376</v>
      </c>
      <c r="C60" s="3" t="s">
        <v>377</v>
      </c>
      <c r="D60" s="4" t="s">
        <v>378</v>
      </c>
      <c r="E60" s="3" t="s">
        <v>24</v>
      </c>
      <c r="F60" s="3">
        <v>28</v>
      </c>
      <c r="G60" s="3" t="s">
        <v>25</v>
      </c>
      <c r="I60" s="3" t="s">
        <v>87</v>
      </c>
      <c r="J60" s="3" t="s">
        <v>341</v>
      </c>
      <c r="K60" s="3" t="s">
        <v>161</v>
      </c>
      <c r="L60" s="3" t="s">
        <v>161</v>
      </c>
      <c r="M60" s="3" t="s">
        <v>161</v>
      </c>
      <c r="N60" s="3" t="s">
        <v>161</v>
      </c>
      <c r="O60" s="3" t="s">
        <v>161</v>
      </c>
      <c r="P60" s="3" t="s">
        <v>161</v>
      </c>
      <c r="Q60" s="3" t="s">
        <v>161</v>
      </c>
      <c r="R60" s="3" t="s">
        <v>34</v>
      </c>
      <c r="S60" s="3">
        <v>4</v>
      </c>
      <c r="T60" s="3">
        <v>4</v>
      </c>
      <c r="U60" s="3">
        <v>4</v>
      </c>
      <c r="V60" s="3">
        <v>4</v>
      </c>
      <c r="W60" s="3">
        <v>4</v>
      </c>
      <c r="X60" s="3">
        <v>4</v>
      </c>
      <c r="Y60" s="3">
        <v>4</v>
      </c>
      <c r="Z60" s="3">
        <v>4</v>
      </c>
      <c r="AA60" s="3">
        <v>4</v>
      </c>
      <c r="AB60" s="3">
        <v>4</v>
      </c>
      <c r="AC60" s="3">
        <v>4</v>
      </c>
      <c r="AD60" s="3">
        <v>4</v>
      </c>
      <c r="AE60" s="3">
        <v>4</v>
      </c>
    </row>
    <row r="61" spans="1:34" x14ac:dyDescent="0.2">
      <c r="A61" s="2">
        <v>44373.591613611112</v>
      </c>
      <c r="B61" s="3" t="s">
        <v>379</v>
      </c>
      <c r="C61" s="3" t="s">
        <v>380</v>
      </c>
      <c r="D61" s="4" t="s">
        <v>381</v>
      </c>
      <c r="E61" s="3" t="s">
        <v>24</v>
      </c>
      <c r="F61" s="3">
        <v>26</v>
      </c>
      <c r="G61" s="3" t="s">
        <v>25</v>
      </c>
      <c r="I61" s="3" t="s">
        <v>26</v>
      </c>
      <c r="J61" s="3" t="s">
        <v>46</v>
      </c>
      <c r="K61" s="3" t="s">
        <v>161</v>
      </c>
      <c r="L61" s="3" t="s">
        <v>165</v>
      </c>
      <c r="M61" s="3" t="s">
        <v>161</v>
      </c>
      <c r="N61" s="3" t="s">
        <v>161</v>
      </c>
      <c r="O61" s="3" t="s">
        <v>161</v>
      </c>
      <c r="P61" s="3" t="s">
        <v>161</v>
      </c>
      <c r="Q61" s="3" t="s">
        <v>165</v>
      </c>
      <c r="R61" s="3" t="s">
        <v>32</v>
      </c>
      <c r="S61" s="3">
        <v>3</v>
      </c>
      <c r="T61" s="3">
        <v>3</v>
      </c>
      <c r="U61" s="3">
        <v>4</v>
      </c>
      <c r="V61" s="3">
        <v>3</v>
      </c>
      <c r="W61" s="3">
        <v>3</v>
      </c>
      <c r="X61" s="3">
        <v>3</v>
      </c>
      <c r="Y61" s="3">
        <v>3</v>
      </c>
      <c r="Z61" s="3">
        <v>3</v>
      </c>
      <c r="AA61" s="3">
        <v>3</v>
      </c>
      <c r="AB61" s="3">
        <v>3</v>
      </c>
      <c r="AC61" s="3">
        <v>3</v>
      </c>
      <c r="AD61" s="3">
        <v>3</v>
      </c>
      <c r="AE61" s="3">
        <v>3</v>
      </c>
      <c r="AF61" s="3" t="s">
        <v>28</v>
      </c>
      <c r="AG61" s="3" t="s">
        <v>28</v>
      </c>
      <c r="AH61" s="3" t="s">
        <v>28</v>
      </c>
    </row>
    <row r="62" spans="1:34" x14ac:dyDescent="0.2">
      <c r="A62" s="2">
        <v>44373.60677244213</v>
      </c>
      <c r="B62" s="3" t="s">
        <v>382</v>
      </c>
      <c r="C62" s="3" t="s">
        <v>383</v>
      </c>
      <c r="D62" s="4" t="s">
        <v>384</v>
      </c>
      <c r="E62" s="3" t="s">
        <v>24</v>
      </c>
      <c r="F62" s="3">
        <v>27</v>
      </c>
      <c r="G62" s="3" t="s">
        <v>25</v>
      </c>
      <c r="I62" s="3" t="s">
        <v>87</v>
      </c>
      <c r="J62" s="3" t="s">
        <v>50</v>
      </c>
      <c r="P62" s="3" t="s">
        <v>161</v>
      </c>
      <c r="Q62" s="3" t="s">
        <v>161</v>
      </c>
      <c r="R62" s="3" t="s">
        <v>27</v>
      </c>
      <c r="S62" s="3">
        <v>5</v>
      </c>
      <c r="T62" s="3">
        <v>5</v>
      </c>
      <c r="U62" s="3">
        <v>5</v>
      </c>
      <c r="V62" s="3">
        <v>5</v>
      </c>
      <c r="W62" s="3">
        <v>5</v>
      </c>
      <c r="X62" s="3">
        <v>5</v>
      </c>
      <c r="Y62" s="3">
        <v>5</v>
      </c>
      <c r="Z62" s="3">
        <v>5</v>
      </c>
      <c r="AA62" s="3">
        <v>5</v>
      </c>
      <c r="AB62" s="3">
        <v>5</v>
      </c>
      <c r="AC62" s="3">
        <v>5</v>
      </c>
      <c r="AD62" s="3">
        <v>5</v>
      </c>
      <c r="AE62" s="3">
        <v>5</v>
      </c>
    </row>
    <row r="63" spans="1:34" x14ac:dyDescent="0.2">
      <c r="A63" s="2">
        <v>44373.615056111114</v>
      </c>
      <c r="B63" s="3" t="s">
        <v>385</v>
      </c>
      <c r="C63" s="3" t="s">
        <v>386</v>
      </c>
      <c r="D63" s="4" t="s">
        <v>387</v>
      </c>
      <c r="E63" s="3" t="s">
        <v>24</v>
      </c>
      <c r="F63" s="3">
        <v>27</v>
      </c>
      <c r="G63" s="3" t="s">
        <v>25</v>
      </c>
      <c r="I63" s="3" t="s">
        <v>26</v>
      </c>
      <c r="J63" s="3" t="s">
        <v>183</v>
      </c>
      <c r="K63" s="3" t="s">
        <v>161</v>
      </c>
      <c r="M63" s="3" t="s">
        <v>161</v>
      </c>
      <c r="O63" s="3" t="s">
        <v>161</v>
      </c>
      <c r="Q63" s="3" t="s">
        <v>161</v>
      </c>
      <c r="R63" s="3" t="s">
        <v>27</v>
      </c>
      <c r="S63" s="3">
        <v>3</v>
      </c>
      <c r="T63" s="3">
        <v>4</v>
      </c>
      <c r="U63" s="3">
        <v>3</v>
      </c>
      <c r="V63" s="3">
        <v>3</v>
      </c>
      <c r="W63" s="3">
        <v>3</v>
      </c>
      <c r="X63" s="3">
        <v>3</v>
      </c>
      <c r="Y63" s="3">
        <v>3</v>
      </c>
      <c r="Z63" s="3">
        <v>4</v>
      </c>
      <c r="AA63" s="3">
        <v>3</v>
      </c>
      <c r="AB63" s="3">
        <v>3</v>
      </c>
      <c r="AC63" s="3">
        <v>3</v>
      </c>
      <c r="AD63" s="3">
        <v>3</v>
      </c>
      <c r="AE63" s="3">
        <v>3</v>
      </c>
      <c r="AF63" s="3" t="s">
        <v>388</v>
      </c>
      <c r="AG63" s="3" t="s">
        <v>28</v>
      </c>
      <c r="AH63" s="3" t="s">
        <v>28</v>
      </c>
    </row>
    <row r="64" spans="1:34" x14ac:dyDescent="0.2">
      <c r="A64" s="2">
        <v>44373.646530115744</v>
      </c>
      <c r="B64" s="3" t="s">
        <v>389</v>
      </c>
      <c r="C64" s="3" t="s">
        <v>390</v>
      </c>
      <c r="D64" s="4" t="s">
        <v>391</v>
      </c>
      <c r="E64" s="3" t="s">
        <v>24</v>
      </c>
      <c r="F64" s="3">
        <v>30</v>
      </c>
      <c r="G64" s="3" t="s">
        <v>43</v>
      </c>
      <c r="I64" s="3" t="s">
        <v>392</v>
      </c>
      <c r="Q64" s="3" t="s">
        <v>161</v>
      </c>
      <c r="R64" s="3" t="s">
        <v>32</v>
      </c>
      <c r="S64" s="3">
        <v>5</v>
      </c>
      <c r="T64" s="3">
        <v>5</v>
      </c>
      <c r="U64" s="3">
        <v>5</v>
      </c>
      <c r="V64" s="3">
        <v>5</v>
      </c>
      <c r="W64" s="3">
        <v>5</v>
      </c>
      <c r="X64" s="3">
        <v>5</v>
      </c>
      <c r="Y64" s="3">
        <v>5</v>
      </c>
      <c r="Z64" s="3">
        <v>5</v>
      </c>
      <c r="AA64" s="3">
        <v>5</v>
      </c>
      <c r="AB64" s="3">
        <v>5</v>
      </c>
      <c r="AC64" s="3">
        <v>5</v>
      </c>
      <c r="AD64" s="3">
        <v>5</v>
      </c>
      <c r="AE64" s="3">
        <v>5</v>
      </c>
    </row>
    <row r="65" spans="1:34" x14ac:dyDescent="0.2">
      <c r="A65" s="2">
        <v>44373.747935092593</v>
      </c>
      <c r="B65" s="3" t="s">
        <v>393</v>
      </c>
      <c r="C65" s="3" t="s">
        <v>394</v>
      </c>
      <c r="D65" s="4" t="s">
        <v>395</v>
      </c>
      <c r="E65" s="3" t="s">
        <v>29</v>
      </c>
      <c r="F65" s="3">
        <v>28</v>
      </c>
      <c r="G65" s="3" t="s">
        <v>30</v>
      </c>
      <c r="I65" s="3" t="s">
        <v>396</v>
      </c>
      <c r="J65" s="3" t="s">
        <v>396</v>
      </c>
      <c r="K65" s="3" t="s">
        <v>161</v>
      </c>
      <c r="L65" s="3" t="s">
        <v>161</v>
      </c>
      <c r="M65" s="3" t="s">
        <v>161</v>
      </c>
      <c r="N65" s="3" t="s">
        <v>161</v>
      </c>
      <c r="O65" s="3" t="s">
        <v>161</v>
      </c>
      <c r="P65" s="3" t="s">
        <v>161</v>
      </c>
      <c r="Q65" s="3" t="s">
        <v>161</v>
      </c>
      <c r="R65" s="3" t="s">
        <v>32</v>
      </c>
      <c r="S65" s="3">
        <v>3</v>
      </c>
      <c r="T65" s="3">
        <v>3</v>
      </c>
      <c r="U65" s="3">
        <v>4</v>
      </c>
      <c r="V65" s="3">
        <v>4</v>
      </c>
      <c r="W65" s="3">
        <v>5</v>
      </c>
      <c r="X65" s="3">
        <v>2</v>
      </c>
      <c r="Y65" s="3">
        <v>3</v>
      </c>
      <c r="Z65" s="3">
        <v>3</v>
      </c>
      <c r="AA65" s="3">
        <v>3</v>
      </c>
      <c r="AB65" s="3">
        <v>3</v>
      </c>
      <c r="AC65" s="3">
        <v>3</v>
      </c>
      <c r="AD65" s="3">
        <v>2</v>
      </c>
      <c r="AE65" s="3">
        <v>2</v>
      </c>
    </row>
    <row r="66" spans="1:34" x14ac:dyDescent="0.2">
      <c r="A66" s="2">
        <v>44374.486775752317</v>
      </c>
      <c r="B66" s="3" t="s">
        <v>397</v>
      </c>
      <c r="C66" s="3" t="s">
        <v>398</v>
      </c>
      <c r="D66" s="4" t="s">
        <v>399</v>
      </c>
      <c r="E66" s="3" t="s">
        <v>24</v>
      </c>
      <c r="F66" s="3">
        <v>27</v>
      </c>
      <c r="G66" s="3" t="s">
        <v>25</v>
      </c>
      <c r="I66" s="3" t="s">
        <v>84</v>
      </c>
      <c r="J66" s="3" t="s">
        <v>46</v>
      </c>
      <c r="K66" s="3" t="s">
        <v>161</v>
      </c>
      <c r="M66" s="3" t="s">
        <v>161</v>
      </c>
      <c r="N66" s="3" t="s">
        <v>161</v>
      </c>
      <c r="P66" s="3" t="s">
        <v>161</v>
      </c>
      <c r="Q66" s="3" t="s">
        <v>161</v>
      </c>
      <c r="R66" s="3" t="s">
        <v>32</v>
      </c>
      <c r="S66" s="3">
        <v>4</v>
      </c>
      <c r="T66" s="3">
        <v>5</v>
      </c>
      <c r="U66" s="3">
        <v>4</v>
      </c>
      <c r="W66" s="3">
        <v>4</v>
      </c>
      <c r="X66" s="3">
        <v>4</v>
      </c>
      <c r="Y66" s="3">
        <v>4</v>
      </c>
      <c r="Z66" s="3">
        <v>4</v>
      </c>
      <c r="AA66" s="3">
        <v>4</v>
      </c>
      <c r="AB66" s="3">
        <v>4</v>
      </c>
      <c r="AC66" s="3">
        <v>4</v>
      </c>
      <c r="AD66" s="3">
        <v>4</v>
      </c>
      <c r="AE66" s="3">
        <v>4</v>
      </c>
      <c r="AF66" s="3" t="s">
        <v>28</v>
      </c>
      <c r="AG66" s="3" t="s">
        <v>28</v>
      </c>
      <c r="AH66" s="3" t="s">
        <v>28</v>
      </c>
    </row>
    <row r="67" spans="1:34" x14ac:dyDescent="0.2">
      <c r="A67" s="2">
        <v>44374.523754479167</v>
      </c>
      <c r="B67" s="3" t="s">
        <v>376</v>
      </c>
      <c r="C67" s="3" t="s">
        <v>377</v>
      </c>
      <c r="D67" s="4" t="s">
        <v>378</v>
      </c>
      <c r="E67" s="3" t="s">
        <v>24</v>
      </c>
      <c r="F67" s="3">
        <v>28</v>
      </c>
      <c r="G67" s="3" t="s">
        <v>25</v>
      </c>
      <c r="I67" s="3" t="s">
        <v>87</v>
      </c>
      <c r="J67" s="3" t="s">
        <v>341</v>
      </c>
      <c r="K67" s="3" t="s">
        <v>161</v>
      </c>
      <c r="L67" s="3" t="s">
        <v>161</v>
      </c>
      <c r="M67" s="3" t="s">
        <v>161</v>
      </c>
      <c r="N67" s="3" t="s">
        <v>161</v>
      </c>
      <c r="O67" s="3" t="s">
        <v>161</v>
      </c>
      <c r="P67" s="3" t="s">
        <v>161</v>
      </c>
      <c r="Q67" s="3" t="s">
        <v>161</v>
      </c>
      <c r="R67" s="3" t="s">
        <v>34</v>
      </c>
      <c r="S67" s="3">
        <v>4</v>
      </c>
      <c r="T67" s="3">
        <v>4</v>
      </c>
      <c r="U67" s="3">
        <v>4</v>
      </c>
      <c r="V67" s="3">
        <v>4</v>
      </c>
      <c r="W67" s="3">
        <v>4</v>
      </c>
      <c r="X67" s="3">
        <v>4</v>
      </c>
      <c r="Y67" s="3">
        <v>4</v>
      </c>
      <c r="Z67" s="3">
        <v>4</v>
      </c>
      <c r="AA67" s="3">
        <v>4</v>
      </c>
      <c r="AB67" s="3">
        <v>4</v>
      </c>
      <c r="AC67" s="3">
        <v>4</v>
      </c>
      <c r="AD67" s="3">
        <v>4</v>
      </c>
      <c r="AE67" s="3">
        <v>4</v>
      </c>
    </row>
    <row r="68" spans="1:34" x14ac:dyDescent="0.2">
      <c r="A68" s="2">
        <v>44374.917434641204</v>
      </c>
      <c r="B68" s="3" t="s">
        <v>400</v>
      </c>
      <c r="C68" s="3" t="s">
        <v>401</v>
      </c>
      <c r="D68" s="4" t="s">
        <v>402</v>
      </c>
      <c r="E68" s="3" t="s">
        <v>24</v>
      </c>
      <c r="F68" s="3">
        <v>24</v>
      </c>
      <c r="G68" s="3" t="s">
        <v>35</v>
      </c>
      <c r="M68" s="3" t="s">
        <v>161</v>
      </c>
      <c r="P68" s="3" t="s">
        <v>161</v>
      </c>
      <c r="R68" s="3" t="s">
        <v>32</v>
      </c>
      <c r="S68" s="3">
        <v>5</v>
      </c>
      <c r="T68" s="3">
        <v>5</v>
      </c>
      <c r="U68" s="3">
        <v>5</v>
      </c>
      <c r="V68" s="3">
        <v>5</v>
      </c>
      <c r="W68" s="3">
        <v>5</v>
      </c>
      <c r="X68" s="3">
        <v>5</v>
      </c>
      <c r="Y68" s="3">
        <v>5</v>
      </c>
      <c r="Z68" s="3">
        <v>5</v>
      </c>
      <c r="AA68" s="3">
        <v>4</v>
      </c>
      <c r="AB68" s="3">
        <v>4</v>
      </c>
      <c r="AC68" s="3">
        <v>4</v>
      </c>
      <c r="AD68" s="3">
        <v>4</v>
      </c>
      <c r="AE68" s="3">
        <v>4</v>
      </c>
    </row>
    <row r="69" spans="1:34" x14ac:dyDescent="0.2">
      <c r="A69" s="2">
        <v>44376.059413553245</v>
      </c>
      <c r="B69" s="3" t="s">
        <v>403</v>
      </c>
      <c r="C69" s="3" t="s">
        <v>404</v>
      </c>
      <c r="D69" s="4" t="s">
        <v>405</v>
      </c>
      <c r="E69" s="3" t="s">
        <v>24</v>
      </c>
      <c r="F69" s="3">
        <v>33</v>
      </c>
      <c r="H69" s="3" t="s">
        <v>43</v>
      </c>
      <c r="I69" s="3" t="s">
        <v>49</v>
      </c>
      <c r="J69" s="3" t="s">
        <v>46</v>
      </c>
      <c r="L69" s="3" t="s">
        <v>161</v>
      </c>
      <c r="M69" s="3" t="s">
        <v>161</v>
      </c>
      <c r="N69" s="3" t="s">
        <v>161</v>
      </c>
      <c r="O69" s="3" t="s">
        <v>161</v>
      </c>
      <c r="P69" s="3" t="s">
        <v>161</v>
      </c>
      <c r="R69" s="3" t="s">
        <v>32</v>
      </c>
      <c r="S69" s="3">
        <v>5</v>
      </c>
      <c r="T69" s="3">
        <v>4</v>
      </c>
      <c r="U69" s="3">
        <v>4</v>
      </c>
      <c r="V69" s="3">
        <v>4</v>
      </c>
      <c r="W69" s="3">
        <v>4</v>
      </c>
      <c r="X69" s="3">
        <v>4</v>
      </c>
      <c r="Y69" s="3">
        <v>4</v>
      </c>
      <c r="Z69" s="3">
        <v>4</v>
      </c>
      <c r="AA69" s="3">
        <v>4</v>
      </c>
      <c r="AB69" s="3">
        <v>3</v>
      </c>
      <c r="AC69" s="3">
        <v>3</v>
      </c>
      <c r="AD69" s="3">
        <v>3</v>
      </c>
      <c r="AE69" s="3">
        <v>3</v>
      </c>
      <c r="AH69" s="3" t="s">
        <v>406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tabSelected="1" zoomScale="130" zoomScaleNormal="130" workbookViewId="0">
      <selection sqref="A1:E1"/>
    </sheetView>
  </sheetViews>
  <sheetFormatPr defaultColWidth="7.42578125" defaultRowHeight="21" x14ac:dyDescent="0.35"/>
  <cols>
    <col min="1" max="1" width="4.7109375" style="20" customWidth="1"/>
    <col min="2" max="2" width="4.5703125" style="20" customWidth="1"/>
    <col min="3" max="3" width="64.5703125" style="20" customWidth="1"/>
    <col min="4" max="4" width="7.42578125" style="20" customWidth="1"/>
    <col min="5" max="252" width="9.140625" style="20" customWidth="1"/>
    <col min="253" max="253" width="5.85546875" style="20" customWidth="1"/>
    <col min="254" max="254" width="5.5703125" style="20" customWidth="1"/>
    <col min="255" max="255" width="69.28515625" style="20" customWidth="1"/>
    <col min="256" max="256" width="7.42578125" style="20"/>
    <col min="257" max="257" width="4.7109375" style="20" customWidth="1"/>
    <col min="258" max="258" width="4.5703125" style="20" customWidth="1"/>
    <col min="259" max="259" width="64.5703125" style="20" customWidth="1"/>
    <col min="260" max="260" width="7.42578125" style="20" customWidth="1"/>
    <col min="261" max="508" width="9.140625" style="20" customWidth="1"/>
    <col min="509" max="509" width="5.85546875" style="20" customWidth="1"/>
    <col min="510" max="510" width="5.5703125" style="20" customWidth="1"/>
    <col min="511" max="511" width="69.28515625" style="20" customWidth="1"/>
    <col min="512" max="512" width="7.42578125" style="20"/>
    <col min="513" max="513" width="4.7109375" style="20" customWidth="1"/>
    <col min="514" max="514" width="4.5703125" style="20" customWidth="1"/>
    <col min="515" max="515" width="64.5703125" style="20" customWidth="1"/>
    <col min="516" max="516" width="7.42578125" style="20" customWidth="1"/>
    <col min="517" max="764" width="9.140625" style="20" customWidth="1"/>
    <col min="765" max="765" width="5.85546875" style="20" customWidth="1"/>
    <col min="766" max="766" width="5.5703125" style="20" customWidth="1"/>
    <col min="767" max="767" width="69.28515625" style="20" customWidth="1"/>
    <col min="768" max="768" width="7.42578125" style="20"/>
    <col min="769" max="769" width="4.7109375" style="20" customWidth="1"/>
    <col min="770" max="770" width="4.5703125" style="20" customWidth="1"/>
    <col min="771" max="771" width="64.5703125" style="20" customWidth="1"/>
    <col min="772" max="772" width="7.42578125" style="20" customWidth="1"/>
    <col min="773" max="1020" width="9.140625" style="20" customWidth="1"/>
    <col min="1021" max="1021" width="5.85546875" style="20" customWidth="1"/>
    <col min="1022" max="1022" width="5.5703125" style="20" customWidth="1"/>
    <col min="1023" max="1023" width="69.28515625" style="20" customWidth="1"/>
    <col min="1024" max="1024" width="7.42578125" style="20"/>
    <col min="1025" max="1025" width="4.7109375" style="20" customWidth="1"/>
    <col min="1026" max="1026" width="4.5703125" style="20" customWidth="1"/>
    <col min="1027" max="1027" width="64.5703125" style="20" customWidth="1"/>
    <col min="1028" max="1028" width="7.42578125" style="20" customWidth="1"/>
    <col min="1029" max="1276" width="9.140625" style="20" customWidth="1"/>
    <col min="1277" max="1277" width="5.85546875" style="20" customWidth="1"/>
    <col min="1278" max="1278" width="5.5703125" style="20" customWidth="1"/>
    <col min="1279" max="1279" width="69.28515625" style="20" customWidth="1"/>
    <col min="1280" max="1280" width="7.42578125" style="20"/>
    <col min="1281" max="1281" width="4.7109375" style="20" customWidth="1"/>
    <col min="1282" max="1282" width="4.5703125" style="20" customWidth="1"/>
    <col min="1283" max="1283" width="64.5703125" style="20" customWidth="1"/>
    <col min="1284" max="1284" width="7.42578125" style="20" customWidth="1"/>
    <col min="1285" max="1532" width="9.140625" style="20" customWidth="1"/>
    <col min="1533" max="1533" width="5.85546875" style="20" customWidth="1"/>
    <col min="1534" max="1534" width="5.5703125" style="20" customWidth="1"/>
    <col min="1535" max="1535" width="69.28515625" style="20" customWidth="1"/>
    <col min="1536" max="1536" width="7.42578125" style="20"/>
    <col min="1537" max="1537" width="4.7109375" style="20" customWidth="1"/>
    <col min="1538" max="1538" width="4.5703125" style="20" customWidth="1"/>
    <col min="1539" max="1539" width="64.5703125" style="20" customWidth="1"/>
    <col min="1540" max="1540" width="7.42578125" style="20" customWidth="1"/>
    <col min="1541" max="1788" width="9.140625" style="20" customWidth="1"/>
    <col min="1789" max="1789" width="5.85546875" style="20" customWidth="1"/>
    <col min="1790" max="1790" width="5.5703125" style="20" customWidth="1"/>
    <col min="1791" max="1791" width="69.28515625" style="20" customWidth="1"/>
    <col min="1792" max="1792" width="7.42578125" style="20"/>
    <col min="1793" max="1793" width="4.7109375" style="20" customWidth="1"/>
    <col min="1794" max="1794" width="4.5703125" style="20" customWidth="1"/>
    <col min="1795" max="1795" width="64.5703125" style="20" customWidth="1"/>
    <col min="1796" max="1796" width="7.42578125" style="20" customWidth="1"/>
    <col min="1797" max="2044" width="9.140625" style="20" customWidth="1"/>
    <col min="2045" max="2045" width="5.85546875" style="20" customWidth="1"/>
    <col min="2046" max="2046" width="5.5703125" style="20" customWidth="1"/>
    <col min="2047" max="2047" width="69.28515625" style="20" customWidth="1"/>
    <col min="2048" max="2048" width="7.42578125" style="20"/>
    <col min="2049" max="2049" width="4.7109375" style="20" customWidth="1"/>
    <col min="2050" max="2050" width="4.5703125" style="20" customWidth="1"/>
    <col min="2051" max="2051" width="64.5703125" style="20" customWidth="1"/>
    <col min="2052" max="2052" width="7.42578125" style="20" customWidth="1"/>
    <col min="2053" max="2300" width="9.140625" style="20" customWidth="1"/>
    <col min="2301" max="2301" width="5.85546875" style="20" customWidth="1"/>
    <col min="2302" max="2302" width="5.5703125" style="20" customWidth="1"/>
    <col min="2303" max="2303" width="69.28515625" style="20" customWidth="1"/>
    <col min="2304" max="2304" width="7.42578125" style="20"/>
    <col min="2305" max="2305" width="4.7109375" style="20" customWidth="1"/>
    <col min="2306" max="2306" width="4.5703125" style="20" customWidth="1"/>
    <col min="2307" max="2307" width="64.5703125" style="20" customWidth="1"/>
    <col min="2308" max="2308" width="7.42578125" style="20" customWidth="1"/>
    <col min="2309" max="2556" width="9.140625" style="20" customWidth="1"/>
    <col min="2557" max="2557" width="5.85546875" style="20" customWidth="1"/>
    <col min="2558" max="2558" width="5.5703125" style="20" customWidth="1"/>
    <col min="2559" max="2559" width="69.28515625" style="20" customWidth="1"/>
    <col min="2560" max="2560" width="7.42578125" style="20"/>
    <col min="2561" max="2561" width="4.7109375" style="20" customWidth="1"/>
    <col min="2562" max="2562" width="4.5703125" style="20" customWidth="1"/>
    <col min="2563" max="2563" width="64.5703125" style="20" customWidth="1"/>
    <col min="2564" max="2564" width="7.42578125" style="20" customWidth="1"/>
    <col min="2565" max="2812" width="9.140625" style="20" customWidth="1"/>
    <col min="2813" max="2813" width="5.85546875" style="20" customWidth="1"/>
    <col min="2814" max="2814" width="5.5703125" style="20" customWidth="1"/>
    <col min="2815" max="2815" width="69.28515625" style="20" customWidth="1"/>
    <col min="2816" max="2816" width="7.42578125" style="20"/>
    <col min="2817" max="2817" width="4.7109375" style="20" customWidth="1"/>
    <col min="2818" max="2818" width="4.5703125" style="20" customWidth="1"/>
    <col min="2819" max="2819" width="64.5703125" style="20" customWidth="1"/>
    <col min="2820" max="2820" width="7.42578125" style="20" customWidth="1"/>
    <col min="2821" max="3068" width="9.140625" style="20" customWidth="1"/>
    <col min="3069" max="3069" width="5.85546875" style="20" customWidth="1"/>
    <col min="3070" max="3070" width="5.5703125" style="20" customWidth="1"/>
    <col min="3071" max="3071" width="69.28515625" style="20" customWidth="1"/>
    <col min="3072" max="3072" width="7.42578125" style="20"/>
    <col min="3073" max="3073" width="4.7109375" style="20" customWidth="1"/>
    <col min="3074" max="3074" width="4.5703125" style="20" customWidth="1"/>
    <col min="3075" max="3075" width="64.5703125" style="20" customWidth="1"/>
    <col min="3076" max="3076" width="7.42578125" style="20" customWidth="1"/>
    <col min="3077" max="3324" width="9.140625" style="20" customWidth="1"/>
    <col min="3325" max="3325" width="5.85546875" style="20" customWidth="1"/>
    <col min="3326" max="3326" width="5.5703125" style="20" customWidth="1"/>
    <col min="3327" max="3327" width="69.28515625" style="20" customWidth="1"/>
    <col min="3328" max="3328" width="7.42578125" style="20"/>
    <col min="3329" max="3329" width="4.7109375" style="20" customWidth="1"/>
    <col min="3330" max="3330" width="4.5703125" style="20" customWidth="1"/>
    <col min="3331" max="3331" width="64.5703125" style="20" customWidth="1"/>
    <col min="3332" max="3332" width="7.42578125" style="20" customWidth="1"/>
    <col min="3333" max="3580" width="9.140625" style="20" customWidth="1"/>
    <col min="3581" max="3581" width="5.85546875" style="20" customWidth="1"/>
    <col min="3582" max="3582" width="5.5703125" style="20" customWidth="1"/>
    <col min="3583" max="3583" width="69.28515625" style="20" customWidth="1"/>
    <col min="3584" max="3584" width="7.42578125" style="20"/>
    <col min="3585" max="3585" width="4.7109375" style="20" customWidth="1"/>
    <col min="3586" max="3586" width="4.5703125" style="20" customWidth="1"/>
    <col min="3587" max="3587" width="64.5703125" style="20" customWidth="1"/>
    <col min="3588" max="3588" width="7.42578125" style="20" customWidth="1"/>
    <col min="3589" max="3836" width="9.140625" style="20" customWidth="1"/>
    <col min="3837" max="3837" width="5.85546875" style="20" customWidth="1"/>
    <col min="3838" max="3838" width="5.5703125" style="20" customWidth="1"/>
    <col min="3839" max="3839" width="69.28515625" style="20" customWidth="1"/>
    <col min="3840" max="3840" width="7.42578125" style="20"/>
    <col min="3841" max="3841" width="4.7109375" style="20" customWidth="1"/>
    <col min="3842" max="3842" width="4.5703125" style="20" customWidth="1"/>
    <col min="3843" max="3843" width="64.5703125" style="20" customWidth="1"/>
    <col min="3844" max="3844" width="7.42578125" style="20" customWidth="1"/>
    <col min="3845" max="4092" width="9.140625" style="20" customWidth="1"/>
    <col min="4093" max="4093" width="5.85546875" style="20" customWidth="1"/>
    <col min="4094" max="4094" width="5.5703125" style="20" customWidth="1"/>
    <col min="4095" max="4095" width="69.28515625" style="20" customWidth="1"/>
    <col min="4096" max="4096" width="7.42578125" style="20"/>
    <col min="4097" max="4097" width="4.7109375" style="20" customWidth="1"/>
    <col min="4098" max="4098" width="4.5703125" style="20" customWidth="1"/>
    <col min="4099" max="4099" width="64.5703125" style="20" customWidth="1"/>
    <col min="4100" max="4100" width="7.42578125" style="20" customWidth="1"/>
    <col min="4101" max="4348" width="9.140625" style="20" customWidth="1"/>
    <col min="4349" max="4349" width="5.85546875" style="20" customWidth="1"/>
    <col min="4350" max="4350" width="5.5703125" style="20" customWidth="1"/>
    <col min="4351" max="4351" width="69.28515625" style="20" customWidth="1"/>
    <col min="4352" max="4352" width="7.42578125" style="20"/>
    <col min="4353" max="4353" width="4.7109375" style="20" customWidth="1"/>
    <col min="4354" max="4354" width="4.5703125" style="20" customWidth="1"/>
    <col min="4355" max="4355" width="64.5703125" style="20" customWidth="1"/>
    <col min="4356" max="4356" width="7.42578125" style="20" customWidth="1"/>
    <col min="4357" max="4604" width="9.140625" style="20" customWidth="1"/>
    <col min="4605" max="4605" width="5.85546875" style="20" customWidth="1"/>
    <col min="4606" max="4606" width="5.5703125" style="20" customWidth="1"/>
    <col min="4607" max="4607" width="69.28515625" style="20" customWidth="1"/>
    <col min="4608" max="4608" width="7.42578125" style="20"/>
    <col min="4609" max="4609" width="4.7109375" style="20" customWidth="1"/>
    <col min="4610" max="4610" width="4.5703125" style="20" customWidth="1"/>
    <col min="4611" max="4611" width="64.5703125" style="20" customWidth="1"/>
    <col min="4612" max="4612" width="7.42578125" style="20" customWidth="1"/>
    <col min="4613" max="4860" width="9.140625" style="20" customWidth="1"/>
    <col min="4861" max="4861" width="5.85546875" style="20" customWidth="1"/>
    <col min="4862" max="4862" width="5.5703125" style="20" customWidth="1"/>
    <col min="4863" max="4863" width="69.28515625" style="20" customWidth="1"/>
    <col min="4864" max="4864" width="7.42578125" style="20"/>
    <col min="4865" max="4865" width="4.7109375" style="20" customWidth="1"/>
    <col min="4866" max="4866" width="4.5703125" style="20" customWidth="1"/>
    <col min="4867" max="4867" width="64.5703125" style="20" customWidth="1"/>
    <col min="4868" max="4868" width="7.42578125" style="20" customWidth="1"/>
    <col min="4869" max="5116" width="9.140625" style="20" customWidth="1"/>
    <col min="5117" max="5117" width="5.85546875" style="20" customWidth="1"/>
    <col min="5118" max="5118" width="5.5703125" style="20" customWidth="1"/>
    <col min="5119" max="5119" width="69.28515625" style="20" customWidth="1"/>
    <col min="5120" max="5120" width="7.42578125" style="20"/>
    <col min="5121" max="5121" width="4.7109375" style="20" customWidth="1"/>
    <col min="5122" max="5122" width="4.5703125" style="20" customWidth="1"/>
    <col min="5123" max="5123" width="64.5703125" style="20" customWidth="1"/>
    <col min="5124" max="5124" width="7.42578125" style="20" customWidth="1"/>
    <col min="5125" max="5372" width="9.140625" style="20" customWidth="1"/>
    <col min="5373" max="5373" width="5.85546875" style="20" customWidth="1"/>
    <col min="5374" max="5374" width="5.5703125" style="20" customWidth="1"/>
    <col min="5375" max="5375" width="69.28515625" style="20" customWidth="1"/>
    <col min="5376" max="5376" width="7.42578125" style="20"/>
    <col min="5377" max="5377" width="4.7109375" style="20" customWidth="1"/>
    <col min="5378" max="5378" width="4.5703125" style="20" customWidth="1"/>
    <col min="5379" max="5379" width="64.5703125" style="20" customWidth="1"/>
    <col min="5380" max="5380" width="7.42578125" style="20" customWidth="1"/>
    <col min="5381" max="5628" width="9.140625" style="20" customWidth="1"/>
    <col min="5629" max="5629" width="5.85546875" style="20" customWidth="1"/>
    <col min="5630" max="5630" width="5.5703125" style="20" customWidth="1"/>
    <col min="5631" max="5631" width="69.28515625" style="20" customWidth="1"/>
    <col min="5632" max="5632" width="7.42578125" style="20"/>
    <col min="5633" max="5633" width="4.7109375" style="20" customWidth="1"/>
    <col min="5634" max="5634" width="4.5703125" style="20" customWidth="1"/>
    <col min="5635" max="5635" width="64.5703125" style="20" customWidth="1"/>
    <col min="5636" max="5636" width="7.42578125" style="20" customWidth="1"/>
    <col min="5637" max="5884" width="9.140625" style="20" customWidth="1"/>
    <col min="5885" max="5885" width="5.85546875" style="20" customWidth="1"/>
    <col min="5886" max="5886" width="5.5703125" style="20" customWidth="1"/>
    <col min="5887" max="5887" width="69.28515625" style="20" customWidth="1"/>
    <col min="5888" max="5888" width="7.42578125" style="20"/>
    <col min="5889" max="5889" width="4.7109375" style="20" customWidth="1"/>
    <col min="5890" max="5890" width="4.5703125" style="20" customWidth="1"/>
    <col min="5891" max="5891" width="64.5703125" style="20" customWidth="1"/>
    <col min="5892" max="5892" width="7.42578125" style="20" customWidth="1"/>
    <col min="5893" max="6140" width="9.140625" style="20" customWidth="1"/>
    <col min="6141" max="6141" width="5.85546875" style="20" customWidth="1"/>
    <col min="6142" max="6142" width="5.5703125" style="20" customWidth="1"/>
    <col min="6143" max="6143" width="69.28515625" style="20" customWidth="1"/>
    <col min="6144" max="6144" width="7.42578125" style="20"/>
    <col min="6145" max="6145" width="4.7109375" style="20" customWidth="1"/>
    <col min="6146" max="6146" width="4.5703125" style="20" customWidth="1"/>
    <col min="6147" max="6147" width="64.5703125" style="20" customWidth="1"/>
    <col min="6148" max="6148" width="7.42578125" style="20" customWidth="1"/>
    <col min="6149" max="6396" width="9.140625" style="20" customWidth="1"/>
    <col min="6397" max="6397" width="5.85546875" style="20" customWidth="1"/>
    <col min="6398" max="6398" width="5.5703125" style="20" customWidth="1"/>
    <col min="6399" max="6399" width="69.28515625" style="20" customWidth="1"/>
    <col min="6400" max="6400" width="7.42578125" style="20"/>
    <col min="6401" max="6401" width="4.7109375" style="20" customWidth="1"/>
    <col min="6402" max="6402" width="4.5703125" style="20" customWidth="1"/>
    <col min="6403" max="6403" width="64.5703125" style="20" customWidth="1"/>
    <col min="6404" max="6404" width="7.42578125" style="20" customWidth="1"/>
    <col min="6405" max="6652" width="9.140625" style="20" customWidth="1"/>
    <col min="6653" max="6653" width="5.85546875" style="20" customWidth="1"/>
    <col min="6654" max="6654" width="5.5703125" style="20" customWidth="1"/>
    <col min="6655" max="6655" width="69.28515625" style="20" customWidth="1"/>
    <col min="6656" max="6656" width="7.42578125" style="20"/>
    <col min="6657" max="6657" width="4.7109375" style="20" customWidth="1"/>
    <col min="6658" max="6658" width="4.5703125" style="20" customWidth="1"/>
    <col min="6659" max="6659" width="64.5703125" style="20" customWidth="1"/>
    <col min="6660" max="6660" width="7.42578125" style="20" customWidth="1"/>
    <col min="6661" max="6908" width="9.140625" style="20" customWidth="1"/>
    <col min="6909" max="6909" width="5.85546875" style="20" customWidth="1"/>
    <col min="6910" max="6910" width="5.5703125" style="20" customWidth="1"/>
    <col min="6911" max="6911" width="69.28515625" style="20" customWidth="1"/>
    <col min="6912" max="6912" width="7.42578125" style="20"/>
    <col min="6913" max="6913" width="4.7109375" style="20" customWidth="1"/>
    <col min="6914" max="6914" width="4.5703125" style="20" customWidth="1"/>
    <col min="6915" max="6915" width="64.5703125" style="20" customWidth="1"/>
    <col min="6916" max="6916" width="7.42578125" style="20" customWidth="1"/>
    <col min="6917" max="7164" width="9.140625" style="20" customWidth="1"/>
    <col min="7165" max="7165" width="5.85546875" style="20" customWidth="1"/>
    <col min="7166" max="7166" width="5.5703125" style="20" customWidth="1"/>
    <col min="7167" max="7167" width="69.28515625" style="20" customWidth="1"/>
    <col min="7168" max="7168" width="7.42578125" style="20"/>
    <col min="7169" max="7169" width="4.7109375" style="20" customWidth="1"/>
    <col min="7170" max="7170" width="4.5703125" style="20" customWidth="1"/>
    <col min="7171" max="7171" width="64.5703125" style="20" customWidth="1"/>
    <col min="7172" max="7172" width="7.42578125" style="20" customWidth="1"/>
    <col min="7173" max="7420" width="9.140625" style="20" customWidth="1"/>
    <col min="7421" max="7421" width="5.85546875" style="20" customWidth="1"/>
    <col min="7422" max="7422" width="5.5703125" style="20" customWidth="1"/>
    <col min="7423" max="7423" width="69.28515625" style="20" customWidth="1"/>
    <col min="7424" max="7424" width="7.42578125" style="20"/>
    <col min="7425" max="7425" width="4.7109375" style="20" customWidth="1"/>
    <col min="7426" max="7426" width="4.5703125" style="20" customWidth="1"/>
    <col min="7427" max="7427" width="64.5703125" style="20" customWidth="1"/>
    <col min="7428" max="7428" width="7.42578125" style="20" customWidth="1"/>
    <col min="7429" max="7676" width="9.140625" style="20" customWidth="1"/>
    <col min="7677" max="7677" width="5.85546875" style="20" customWidth="1"/>
    <col min="7678" max="7678" width="5.5703125" style="20" customWidth="1"/>
    <col min="7679" max="7679" width="69.28515625" style="20" customWidth="1"/>
    <col min="7680" max="7680" width="7.42578125" style="20"/>
    <col min="7681" max="7681" width="4.7109375" style="20" customWidth="1"/>
    <col min="7682" max="7682" width="4.5703125" style="20" customWidth="1"/>
    <col min="7683" max="7683" width="64.5703125" style="20" customWidth="1"/>
    <col min="7684" max="7684" width="7.42578125" style="20" customWidth="1"/>
    <col min="7685" max="7932" width="9.140625" style="20" customWidth="1"/>
    <col min="7933" max="7933" width="5.85546875" style="20" customWidth="1"/>
    <col min="7934" max="7934" width="5.5703125" style="20" customWidth="1"/>
    <col min="7935" max="7935" width="69.28515625" style="20" customWidth="1"/>
    <col min="7936" max="7936" width="7.42578125" style="20"/>
    <col min="7937" max="7937" width="4.7109375" style="20" customWidth="1"/>
    <col min="7938" max="7938" width="4.5703125" style="20" customWidth="1"/>
    <col min="7939" max="7939" width="64.5703125" style="20" customWidth="1"/>
    <col min="7940" max="7940" width="7.42578125" style="20" customWidth="1"/>
    <col min="7941" max="8188" width="9.140625" style="20" customWidth="1"/>
    <col min="8189" max="8189" width="5.85546875" style="20" customWidth="1"/>
    <col min="8190" max="8190" width="5.5703125" style="20" customWidth="1"/>
    <col min="8191" max="8191" width="69.28515625" style="20" customWidth="1"/>
    <col min="8192" max="8192" width="7.42578125" style="20"/>
    <col min="8193" max="8193" width="4.7109375" style="20" customWidth="1"/>
    <col min="8194" max="8194" width="4.5703125" style="20" customWidth="1"/>
    <col min="8195" max="8195" width="64.5703125" style="20" customWidth="1"/>
    <col min="8196" max="8196" width="7.42578125" style="20" customWidth="1"/>
    <col min="8197" max="8444" width="9.140625" style="20" customWidth="1"/>
    <col min="8445" max="8445" width="5.85546875" style="20" customWidth="1"/>
    <col min="8446" max="8446" width="5.5703125" style="20" customWidth="1"/>
    <col min="8447" max="8447" width="69.28515625" style="20" customWidth="1"/>
    <col min="8448" max="8448" width="7.42578125" style="20"/>
    <col min="8449" max="8449" width="4.7109375" style="20" customWidth="1"/>
    <col min="8450" max="8450" width="4.5703125" style="20" customWidth="1"/>
    <col min="8451" max="8451" width="64.5703125" style="20" customWidth="1"/>
    <col min="8452" max="8452" width="7.42578125" style="20" customWidth="1"/>
    <col min="8453" max="8700" width="9.140625" style="20" customWidth="1"/>
    <col min="8701" max="8701" width="5.85546875" style="20" customWidth="1"/>
    <col min="8702" max="8702" width="5.5703125" style="20" customWidth="1"/>
    <col min="8703" max="8703" width="69.28515625" style="20" customWidth="1"/>
    <col min="8704" max="8704" width="7.42578125" style="20"/>
    <col min="8705" max="8705" width="4.7109375" style="20" customWidth="1"/>
    <col min="8706" max="8706" width="4.5703125" style="20" customWidth="1"/>
    <col min="8707" max="8707" width="64.5703125" style="20" customWidth="1"/>
    <col min="8708" max="8708" width="7.42578125" style="20" customWidth="1"/>
    <col min="8709" max="8956" width="9.140625" style="20" customWidth="1"/>
    <col min="8957" max="8957" width="5.85546875" style="20" customWidth="1"/>
    <col min="8958" max="8958" width="5.5703125" style="20" customWidth="1"/>
    <col min="8959" max="8959" width="69.28515625" style="20" customWidth="1"/>
    <col min="8960" max="8960" width="7.42578125" style="20"/>
    <col min="8961" max="8961" width="4.7109375" style="20" customWidth="1"/>
    <col min="8962" max="8962" width="4.5703125" style="20" customWidth="1"/>
    <col min="8963" max="8963" width="64.5703125" style="20" customWidth="1"/>
    <col min="8964" max="8964" width="7.42578125" style="20" customWidth="1"/>
    <col min="8965" max="9212" width="9.140625" style="20" customWidth="1"/>
    <col min="9213" max="9213" width="5.85546875" style="20" customWidth="1"/>
    <col min="9214" max="9214" width="5.5703125" style="20" customWidth="1"/>
    <col min="9215" max="9215" width="69.28515625" style="20" customWidth="1"/>
    <col min="9216" max="9216" width="7.42578125" style="20"/>
    <col min="9217" max="9217" width="4.7109375" style="20" customWidth="1"/>
    <col min="9218" max="9218" width="4.5703125" style="20" customWidth="1"/>
    <col min="9219" max="9219" width="64.5703125" style="20" customWidth="1"/>
    <col min="9220" max="9220" width="7.42578125" style="20" customWidth="1"/>
    <col min="9221" max="9468" width="9.140625" style="20" customWidth="1"/>
    <col min="9469" max="9469" width="5.85546875" style="20" customWidth="1"/>
    <col min="9470" max="9470" width="5.5703125" style="20" customWidth="1"/>
    <col min="9471" max="9471" width="69.28515625" style="20" customWidth="1"/>
    <col min="9472" max="9472" width="7.42578125" style="20"/>
    <col min="9473" max="9473" width="4.7109375" style="20" customWidth="1"/>
    <col min="9474" max="9474" width="4.5703125" style="20" customWidth="1"/>
    <col min="9475" max="9475" width="64.5703125" style="20" customWidth="1"/>
    <col min="9476" max="9476" width="7.42578125" style="20" customWidth="1"/>
    <col min="9477" max="9724" width="9.140625" style="20" customWidth="1"/>
    <col min="9725" max="9725" width="5.85546875" style="20" customWidth="1"/>
    <col min="9726" max="9726" width="5.5703125" style="20" customWidth="1"/>
    <col min="9727" max="9727" width="69.28515625" style="20" customWidth="1"/>
    <col min="9728" max="9728" width="7.42578125" style="20"/>
    <col min="9729" max="9729" width="4.7109375" style="20" customWidth="1"/>
    <col min="9730" max="9730" width="4.5703125" style="20" customWidth="1"/>
    <col min="9731" max="9731" width="64.5703125" style="20" customWidth="1"/>
    <col min="9732" max="9732" width="7.42578125" style="20" customWidth="1"/>
    <col min="9733" max="9980" width="9.140625" style="20" customWidth="1"/>
    <col min="9981" max="9981" width="5.85546875" style="20" customWidth="1"/>
    <col min="9982" max="9982" width="5.5703125" style="20" customWidth="1"/>
    <col min="9983" max="9983" width="69.28515625" style="20" customWidth="1"/>
    <col min="9984" max="9984" width="7.42578125" style="20"/>
    <col min="9985" max="9985" width="4.7109375" style="20" customWidth="1"/>
    <col min="9986" max="9986" width="4.5703125" style="20" customWidth="1"/>
    <col min="9987" max="9987" width="64.5703125" style="20" customWidth="1"/>
    <col min="9988" max="9988" width="7.42578125" style="20" customWidth="1"/>
    <col min="9989" max="10236" width="9.140625" style="20" customWidth="1"/>
    <col min="10237" max="10237" width="5.85546875" style="20" customWidth="1"/>
    <col min="10238" max="10238" width="5.5703125" style="20" customWidth="1"/>
    <col min="10239" max="10239" width="69.28515625" style="20" customWidth="1"/>
    <col min="10240" max="10240" width="7.42578125" style="20"/>
    <col min="10241" max="10241" width="4.7109375" style="20" customWidth="1"/>
    <col min="10242" max="10242" width="4.5703125" style="20" customWidth="1"/>
    <col min="10243" max="10243" width="64.5703125" style="20" customWidth="1"/>
    <col min="10244" max="10244" width="7.42578125" style="20" customWidth="1"/>
    <col min="10245" max="10492" width="9.140625" style="20" customWidth="1"/>
    <col min="10493" max="10493" width="5.85546875" style="20" customWidth="1"/>
    <col min="10494" max="10494" width="5.5703125" style="20" customWidth="1"/>
    <col min="10495" max="10495" width="69.28515625" style="20" customWidth="1"/>
    <col min="10496" max="10496" width="7.42578125" style="20"/>
    <col min="10497" max="10497" width="4.7109375" style="20" customWidth="1"/>
    <col min="10498" max="10498" width="4.5703125" style="20" customWidth="1"/>
    <col min="10499" max="10499" width="64.5703125" style="20" customWidth="1"/>
    <col min="10500" max="10500" width="7.42578125" style="20" customWidth="1"/>
    <col min="10501" max="10748" width="9.140625" style="20" customWidth="1"/>
    <col min="10749" max="10749" width="5.85546875" style="20" customWidth="1"/>
    <col min="10750" max="10750" width="5.5703125" style="20" customWidth="1"/>
    <col min="10751" max="10751" width="69.28515625" style="20" customWidth="1"/>
    <col min="10752" max="10752" width="7.42578125" style="20"/>
    <col min="10753" max="10753" width="4.7109375" style="20" customWidth="1"/>
    <col min="10754" max="10754" width="4.5703125" style="20" customWidth="1"/>
    <col min="10755" max="10755" width="64.5703125" style="20" customWidth="1"/>
    <col min="10756" max="10756" width="7.42578125" style="20" customWidth="1"/>
    <col min="10757" max="11004" width="9.140625" style="20" customWidth="1"/>
    <col min="11005" max="11005" width="5.85546875" style="20" customWidth="1"/>
    <col min="11006" max="11006" width="5.5703125" style="20" customWidth="1"/>
    <col min="11007" max="11007" width="69.28515625" style="20" customWidth="1"/>
    <col min="11008" max="11008" width="7.42578125" style="20"/>
    <col min="11009" max="11009" width="4.7109375" style="20" customWidth="1"/>
    <col min="11010" max="11010" width="4.5703125" style="20" customWidth="1"/>
    <col min="11011" max="11011" width="64.5703125" style="20" customWidth="1"/>
    <col min="11012" max="11012" width="7.42578125" style="20" customWidth="1"/>
    <col min="11013" max="11260" width="9.140625" style="20" customWidth="1"/>
    <col min="11261" max="11261" width="5.85546875" style="20" customWidth="1"/>
    <col min="11262" max="11262" width="5.5703125" style="20" customWidth="1"/>
    <col min="11263" max="11263" width="69.28515625" style="20" customWidth="1"/>
    <col min="11264" max="11264" width="7.42578125" style="20"/>
    <col min="11265" max="11265" width="4.7109375" style="20" customWidth="1"/>
    <col min="11266" max="11266" width="4.5703125" style="20" customWidth="1"/>
    <col min="11267" max="11267" width="64.5703125" style="20" customWidth="1"/>
    <col min="11268" max="11268" width="7.42578125" style="20" customWidth="1"/>
    <col min="11269" max="11516" width="9.140625" style="20" customWidth="1"/>
    <col min="11517" max="11517" width="5.85546875" style="20" customWidth="1"/>
    <col min="11518" max="11518" width="5.5703125" style="20" customWidth="1"/>
    <col min="11519" max="11519" width="69.28515625" style="20" customWidth="1"/>
    <col min="11520" max="11520" width="7.42578125" style="20"/>
    <col min="11521" max="11521" width="4.7109375" style="20" customWidth="1"/>
    <col min="11522" max="11522" width="4.5703125" style="20" customWidth="1"/>
    <col min="11523" max="11523" width="64.5703125" style="20" customWidth="1"/>
    <col min="11524" max="11524" width="7.42578125" style="20" customWidth="1"/>
    <col min="11525" max="11772" width="9.140625" style="20" customWidth="1"/>
    <col min="11773" max="11773" width="5.85546875" style="20" customWidth="1"/>
    <col min="11774" max="11774" width="5.5703125" style="20" customWidth="1"/>
    <col min="11775" max="11775" width="69.28515625" style="20" customWidth="1"/>
    <col min="11776" max="11776" width="7.42578125" style="20"/>
    <col min="11777" max="11777" width="4.7109375" style="20" customWidth="1"/>
    <col min="11778" max="11778" width="4.5703125" style="20" customWidth="1"/>
    <col min="11779" max="11779" width="64.5703125" style="20" customWidth="1"/>
    <col min="11780" max="11780" width="7.42578125" style="20" customWidth="1"/>
    <col min="11781" max="12028" width="9.140625" style="20" customWidth="1"/>
    <col min="12029" max="12029" width="5.85546875" style="20" customWidth="1"/>
    <col min="12030" max="12030" width="5.5703125" style="20" customWidth="1"/>
    <col min="12031" max="12031" width="69.28515625" style="20" customWidth="1"/>
    <col min="12032" max="12032" width="7.42578125" style="20"/>
    <col min="12033" max="12033" width="4.7109375" style="20" customWidth="1"/>
    <col min="12034" max="12034" width="4.5703125" style="20" customWidth="1"/>
    <col min="12035" max="12035" width="64.5703125" style="20" customWidth="1"/>
    <col min="12036" max="12036" width="7.42578125" style="20" customWidth="1"/>
    <col min="12037" max="12284" width="9.140625" style="20" customWidth="1"/>
    <col min="12285" max="12285" width="5.85546875" style="20" customWidth="1"/>
    <col min="12286" max="12286" width="5.5703125" style="20" customWidth="1"/>
    <col min="12287" max="12287" width="69.28515625" style="20" customWidth="1"/>
    <col min="12288" max="12288" width="7.42578125" style="20"/>
    <col min="12289" max="12289" width="4.7109375" style="20" customWidth="1"/>
    <col min="12290" max="12290" width="4.5703125" style="20" customWidth="1"/>
    <col min="12291" max="12291" width="64.5703125" style="20" customWidth="1"/>
    <col min="12292" max="12292" width="7.42578125" style="20" customWidth="1"/>
    <col min="12293" max="12540" width="9.140625" style="20" customWidth="1"/>
    <col min="12541" max="12541" width="5.85546875" style="20" customWidth="1"/>
    <col min="12542" max="12542" width="5.5703125" style="20" customWidth="1"/>
    <col min="12543" max="12543" width="69.28515625" style="20" customWidth="1"/>
    <col min="12544" max="12544" width="7.42578125" style="20"/>
    <col min="12545" max="12545" width="4.7109375" style="20" customWidth="1"/>
    <col min="12546" max="12546" width="4.5703125" style="20" customWidth="1"/>
    <col min="12547" max="12547" width="64.5703125" style="20" customWidth="1"/>
    <col min="12548" max="12548" width="7.42578125" style="20" customWidth="1"/>
    <col min="12549" max="12796" width="9.140625" style="20" customWidth="1"/>
    <col min="12797" max="12797" width="5.85546875" style="20" customWidth="1"/>
    <col min="12798" max="12798" width="5.5703125" style="20" customWidth="1"/>
    <col min="12799" max="12799" width="69.28515625" style="20" customWidth="1"/>
    <col min="12800" max="12800" width="7.42578125" style="20"/>
    <col min="12801" max="12801" width="4.7109375" style="20" customWidth="1"/>
    <col min="12802" max="12802" width="4.5703125" style="20" customWidth="1"/>
    <col min="12803" max="12803" width="64.5703125" style="20" customWidth="1"/>
    <col min="12804" max="12804" width="7.42578125" style="20" customWidth="1"/>
    <col min="12805" max="13052" width="9.140625" style="20" customWidth="1"/>
    <col min="13053" max="13053" width="5.85546875" style="20" customWidth="1"/>
    <col min="13054" max="13054" width="5.5703125" style="20" customWidth="1"/>
    <col min="13055" max="13055" width="69.28515625" style="20" customWidth="1"/>
    <col min="13056" max="13056" width="7.42578125" style="20"/>
    <col min="13057" max="13057" width="4.7109375" style="20" customWidth="1"/>
    <col min="13058" max="13058" width="4.5703125" style="20" customWidth="1"/>
    <col min="13059" max="13059" width="64.5703125" style="20" customWidth="1"/>
    <col min="13060" max="13060" width="7.42578125" style="20" customWidth="1"/>
    <col min="13061" max="13308" width="9.140625" style="20" customWidth="1"/>
    <col min="13309" max="13309" width="5.85546875" style="20" customWidth="1"/>
    <col min="13310" max="13310" width="5.5703125" style="20" customWidth="1"/>
    <col min="13311" max="13311" width="69.28515625" style="20" customWidth="1"/>
    <col min="13312" max="13312" width="7.42578125" style="20"/>
    <col min="13313" max="13313" width="4.7109375" style="20" customWidth="1"/>
    <col min="13314" max="13314" width="4.5703125" style="20" customWidth="1"/>
    <col min="13315" max="13315" width="64.5703125" style="20" customWidth="1"/>
    <col min="13316" max="13316" width="7.42578125" style="20" customWidth="1"/>
    <col min="13317" max="13564" width="9.140625" style="20" customWidth="1"/>
    <col min="13565" max="13565" width="5.85546875" style="20" customWidth="1"/>
    <col min="13566" max="13566" width="5.5703125" style="20" customWidth="1"/>
    <col min="13567" max="13567" width="69.28515625" style="20" customWidth="1"/>
    <col min="13568" max="13568" width="7.42578125" style="20"/>
    <col min="13569" max="13569" width="4.7109375" style="20" customWidth="1"/>
    <col min="13570" max="13570" width="4.5703125" style="20" customWidth="1"/>
    <col min="13571" max="13571" width="64.5703125" style="20" customWidth="1"/>
    <col min="13572" max="13572" width="7.42578125" style="20" customWidth="1"/>
    <col min="13573" max="13820" width="9.140625" style="20" customWidth="1"/>
    <col min="13821" max="13821" width="5.85546875" style="20" customWidth="1"/>
    <col min="13822" max="13822" width="5.5703125" style="20" customWidth="1"/>
    <col min="13823" max="13823" width="69.28515625" style="20" customWidth="1"/>
    <col min="13824" max="13824" width="7.42578125" style="20"/>
    <col min="13825" max="13825" width="4.7109375" style="20" customWidth="1"/>
    <col min="13826" max="13826" width="4.5703125" style="20" customWidth="1"/>
    <col min="13827" max="13827" width="64.5703125" style="20" customWidth="1"/>
    <col min="13828" max="13828" width="7.42578125" style="20" customWidth="1"/>
    <col min="13829" max="14076" width="9.140625" style="20" customWidth="1"/>
    <col min="14077" max="14077" width="5.85546875" style="20" customWidth="1"/>
    <col min="14078" max="14078" width="5.5703125" style="20" customWidth="1"/>
    <col min="14079" max="14079" width="69.28515625" style="20" customWidth="1"/>
    <col min="14080" max="14080" width="7.42578125" style="20"/>
    <col min="14081" max="14081" width="4.7109375" style="20" customWidth="1"/>
    <col min="14082" max="14082" width="4.5703125" style="20" customWidth="1"/>
    <col min="14083" max="14083" width="64.5703125" style="20" customWidth="1"/>
    <col min="14084" max="14084" width="7.42578125" style="20" customWidth="1"/>
    <col min="14085" max="14332" width="9.140625" style="20" customWidth="1"/>
    <col min="14333" max="14333" width="5.85546875" style="20" customWidth="1"/>
    <col min="14334" max="14334" width="5.5703125" style="20" customWidth="1"/>
    <col min="14335" max="14335" width="69.28515625" style="20" customWidth="1"/>
    <col min="14336" max="14336" width="7.42578125" style="20"/>
    <col min="14337" max="14337" width="4.7109375" style="20" customWidth="1"/>
    <col min="14338" max="14338" width="4.5703125" style="20" customWidth="1"/>
    <col min="14339" max="14339" width="64.5703125" style="20" customWidth="1"/>
    <col min="14340" max="14340" width="7.42578125" style="20" customWidth="1"/>
    <col min="14341" max="14588" width="9.140625" style="20" customWidth="1"/>
    <col min="14589" max="14589" width="5.85546875" style="20" customWidth="1"/>
    <col min="14590" max="14590" width="5.5703125" style="20" customWidth="1"/>
    <col min="14591" max="14591" width="69.28515625" style="20" customWidth="1"/>
    <col min="14592" max="14592" width="7.42578125" style="20"/>
    <col min="14593" max="14593" width="4.7109375" style="20" customWidth="1"/>
    <col min="14594" max="14594" width="4.5703125" style="20" customWidth="1"/>
    <col min="14595" max="14595" width="64.5703125" style="20" customWidth="1"/>
    <col min="14596" max="14596" width="7.42578125" style="20" customWidth="1"/>
    <col min="14597" max="14844" width="9.140625" style="20" customWidth="1"/>
    <col min="14845" max="14845" width="5.85546875" style="20" customWidth="1"/>
    <col min="14846" max="14846" width="5.5703125" style="20" customWidth="1"/>
    <col min="14847" max="14847" width="69.28515625" style="20" customWidth="1"/>
    <col min="14848" max="14848" width="7.42578125" style="20"/>
    <col min="14849" max="14849" width="4.7109375" style="20" customWidth="1"/>
    <col min="14850" max="14850" width="4.5703125" style="20" customWidth="1"/>
    <col min="14851" max="14851" width="64.5703125" style="20" customWidth="1"/>
    <col min="14852" max="14852" width="7.42578125" style="20" customWidth="1"/>
    <col min="14853" max="15100" width="9.140625" style="20" customWidth="1"/>
    <col min="15101" max="15101" width="5.85546875" style="20" customWidth="1"/>
    <col min="15102" max="15102" width="5.5703125" style="20" customWidth="1"/>
    <col min="15103" max="15103" width="69.28515625" style="20" customWidth="1"/>
    <col min="15104" max="15104" width="7.42578125" style="20"/>
    <col min="15105" max="15105" width="4.7109375" style="20" customWidth="1"/>
    <col min="15106" max="15106" width="4.5703125" style="20" customWidth="1"/>
    <col min="15107" max="15107" width="64.5703125" style="20" customWidth="1"/>
    <col min="15108" max="15108" width="7.42578125" style="20" customWidth="1"/>
    <col min="15109" max="15356" width="9.140625" style="20" customWidth="1"/>
    <col min="15357" max="15357" width="5.85546875" style="20" customWidth="1"/>
    <col min="15358" max="15358" width="5.5703125" style="20" customWidth="1"/>
    <col min="15359" max="15359" width="69.28515625" style="20" customWidth="1"/>
    <col min="15360" max="15360" width="7.42578125" style="20"/>
    <col min="15361" max="15361" width="4.7109375" style="20" customWidth="1"/>
    <col min="15362" max="15362" width="4.5703125" style="20" customWidth="1"/>
    <col min="15363" max="15363" width="64.5703125" style="20" customWidth="1"/>
    <col min="15364" max="15364" width="7.42578125" style="20" customWidth="1"/>
    <col min="15365" max="15612" width="9.140625" style="20" customWidth="1"/>
    <col min="15613" max="15613" width="5.85546875" style="20" customWidth="1"/>
    <col min="15614" max="15614" width="5.5703125" style="20" customWidth="1"/>
    <col min="15615" max="15615" width="69.28515625" style="20" customWidth="1"/>
    <col min="15616" max="15616" width="7.42578125" style="20"/>
    <col min="15617" max="15617" width="4.7109375" style="20" customWidth="1"/>
    <col min="15618" max="15618" width="4.5703125" style="20" customWidth="1"/>
    <col min="15619" max="15619" width="64.5703125" style="20" customWidth="1"/>
    <col min="15620" max="15620" width="7.42578125" style="20" customWidth="1"/>
    <col min="15621" max="15868" width="9.140625" style="20" customWidth="1"/>
    <col min="15869" max="15869" width="5.85546875" style="20" customWidth="1"/>
    <col min="15870" max="15870" width="5.5703125" style="20" customWidth="1"/>
    <col min="15871" max="15871" width="69.28515625" style="20" customWidth="1"/>
    <col min="15872" max="15872" width="7.42578125" style="20"/>
    <col min="15873" max="15873" width="4.7109375" style="20" customWidth="1"/>
    <col min="15874" max="15874" width="4.5703125" style="20" customWidth="1"/>
    <col min="15875" max="15875" width="64.5703125" style="20" customWidth="1"/>
    <col min="15876" max="15876" width="7.42578125" style="20" customWidth="1"/>
    <col min="15877" max="16124" width="9.140625" style="20" customWidth="1"/>
    <col min="16125" max="16125" width="5.85546875" style="20" customWidth="1"/>
    <col min="16126" max="16126" width="5.5703125" style="20" customWidth="1"/>
    <col min="16127" max="16127" width="69.28515625" style="20" customWidth="1"/>
    <col min="16128" max="16128" width="7.42578125" style="20"/>
    <col min="16129" max="16129" width="4.7109375" style="20" customWidth="1"/>
    <col min="16130" max="16130" width="4.5703125" style="20" customWidth="1"/>
    <col min="16131" max="16131" width="64.5703125" style="20" customWidth="1"/>
    <col min="16132" max="16132" width="7.42578125" style="20" customWidth="1"/>
    <col min="16133" max="16380" width="9.140625" style="20" customWidth="1"/>
    <col min="16381" max="16381" width="5.85546875" style="20" customWidth="1"/>
    <col min="16382" max="16382" width="5.5703125" style="20" customWidth="1"/>
    <col min="16383" max="16383" width="69.28515625" style="20" customWidth="1"/>
    <col min="16384" max="16384" width="7.42578125" style="20"/>
  </cols>
  <sheetData>
    <row r="1" spans="1:256" x14ac:dyDescent="0.35">
      <c r="A1" s="185" t="s">
        <v>440</v>
      </c>
      <c r="B1" s="185"/>
      <c r="C1" s="185"/>
      <c r="D1" s="185"/>
      <c r="E1" s="185"/>
    </row>
    <row r="2" spans="1:256" x14ac:dyDescent="0.35">
      <c r="A2" s="95"/>
      <c r="B2" s="95"/>
      <c r="C2" s="95"/>
    </row>
    <row r="3" spans="1:256" x14ac:dyDescent="0.35">
      <c r="A3" s="96" t="s">
        <v>117</v>
      </c>
    </row>
    <row r="4" spans="1:256" x14ac:dyDescent="0.35">
      <c r="A4" s="96"/>
      <c r="B4" s="186" t="s">
        <v>118</v>
      </c>
      <c r="C4" s="186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0"/>
      <c r="IU4" s="30"/>
      <c r="IV4" s="30"/>
    </row>
    <row r="5" spans="1:256" x14ac:dyDescent="0.35">
      <c r="B5" s="39" t="s">
        <v>119</v>
      </c>
      <c r="C5" s="39" t="s">
        <v>106</v>
      </c>
      <c r="D5" s="39" t="s">
        <v>120</v>
      </c>
    </row>
    <row r="6" spans="1:256" x14ac:dyDescent="0.35">
      <c r="B6" s="117">
        <v>1</v>
      </c>
      <c r="C6" s="113" t="s">
        <v>411</v>
      </c>
      <c r="D6" s="116">
        <v>1</v>
      </c>
    </row>
    <row r="7" spans="1:256" x14ac:dyDescent="0.35">
      <c r="B7" s="142">
        <v>2</v>
      </c>
      <c r="C7" s="113" t="s">
        <v>487</v>
      </c>
      <c r="D7" s="97">
        <v>1</v>
      </c>
    </row>
    <row r="8" spans="1:256" x14ac:dyDescent="0.35">
      <c r="B8" s="117">
        <v>3</v>
      </c>
      <c r="C8" s="98" t="s">
        <v>417</v>
      </c>
      <c r="D8" s="99">
        <v>1</v>
      </c>
    </row>
    <row r="9" spans="1:256" x14ac:dyDescent="0.35">
      <c r="B9" s="120">
        <v>4</v>
      </c>
      <c r="C9" s="150" t="s">
        <v>486</v>
      </c>
      <c r="D9" s="99">
        <v>1</v>
      </c>
    </row>
    <row r="10" spans="1:256" x14ac:dyDescent="0.35">
      <c r="B10" s="100">
        <v>5</v>
      </c>
      <c r="C10" s="101" t="s">
        <v>231</v>
      </c>
      <c r="D10" s="100">
        <v>1</v>
      </c>
    </row>
    <row r="11" spans="1:256" ht="42" x14ac:dyDescent="0.35">
      <c r="B11" s="117">
        <v>6</v>
      </c>
      <c r="C11" s="98" t="s">
        <v>412</v>
      </c>
      <c r="D11" s="120">
        <v>1</v>
      </c>
    </row>
    <row r="12" spans="1:256" x14ac:dyDescent="0.35">
      <c r="B12" s="102"/>
      <c r="C12" s="103" t="s">
        <v>59</v>
      </c>
      <c r="D12" s="39">
        <f>SUM(D6:D11)</f>
        <v>6</v>
      </c>
    </row>
    <row r="14" spans="1:256" x14ac:dyDescent="0.35">
      <c r="A14" s="96"/>
      <c r="B14" s="186" t="s">
        <v>141</v>
      </c>
      <c r="C14" s="186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  <c r="IU14" s="30"/>
      <c r="IV14" s="30"/>
    </row>
    <row r="15" spans="1:256" x14ac:dyDescent="0.35">
      <c r="B15" s="39" t="s">
        <v>119</v>
      </c>
      <c r="C15" s="39" t="s">
        <v>106</v>
      </c>
      <c r="D15" s="39" t="s">
        <v>120</v>
      </c>
    </row>
    <row r="16" spans="1:256" x14ac:dyDescent="0.35">
      <c r="B16" s="117">
        <v>1</v>
      </c>
      <c r="C16" s="113" t="s">
        <v>171</v>
      </c>
      <c r="D16" s="116">
        <v>1</v>
      </c>
    </row>
    <row r="17" spans="1:256" x14ac:dyDescent="0.35">
      <c r="B17" s="118">
        <v>2</v>
      </c>
      <c r="C17" s="113" t="s">
        <v>415</v>
      </c>
      <c r="D17" s="97">
        <v>1</v>
      </c>
    </row>
    <row r="18" spans="1:256" x14ac:dyDescent="0.35">
      <c r="B18" s="117">
        <v>3</v>
      </c>
      <c r="C18" s="98" t="s">
        <v>416</v>
      </c>
      <c r="D18" s="99">
        <v>1</v>
      </c>
    </row>
    <row r="19" spans="1:256" x14ac:dyDescent="0.35">
      <c r="B19" s="102"/>
      <c r="C19" s="103" t="s">
        <v>59</v>
      </c>
      <c r="D19" s="39">
        <f>SUM(D16:D18)</f>
        <v>3</v>
      </c>
    </row>
    <row r="20" spans="1:256" x14ac:dyDescent="0.35">
      <c r="A20" s="111"/>
      <c r="B20" s="111"/>
      <c r="C20" s="111"/>
      <c r="D20" s="111"/>
      <c r="E20" s="111"/>
    </row>
    <row r="21" spans="1:256" x14ac:dyDescent="0.35">
      <c r="A21" s="96"/>
      <c r="B21" s="186" t="s">
        <v>142</v>
      </c>
      <c r="C21" s="18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0"/>
    </row>
    <row r="22" spans="1:256" x14ac:dyDescent="0.35">
      <c r="B22" s="39" t="s">
        <v>119</v>
      </c>
      <c r="C22" s="143" t="s">
        <v>106</v>
      </c>
      <c r="D22" s="39" t="s">
        <v>120</v>
      </c>
    </row>
    <row r="23" spans="1:256" x14ac:dyDescent="0.35">
      <c r="B23" s="181">
        <v>1</v>
      </c>
      <c r="C23" s="114" t="s">
        <v>413</v>
      </c>
      <c r="D23" s="183">
        <v>1</v>
      </c>
    </row>
    <row r="24" spans="1:256" x14ac:dyDescent="0.35">
      <c r="B24" s="182"/>
      <c r="C24" s="115" t="s">
        <v>414</v>
      </c>
      <c r="D24" s="184"/>
    </row>
    <row r="25" spans="1:256" x14ac:dyDescent="0.35">
      <c r="B25" s="140">
        <v>2</v>
      </c>
      <c r="C25" s="119" t="s">
        <v>406</v>
      </c>
      <c r="D25" s="140">
        <v>1</v>
      </c>
    </row>
    <row r="26" spans="1:256" x14ac:dyDescent="0.35">
      <c r="B26" s="102"/>
      <c r="C26" s="103" t="s">
        <v>59</v>
      </c>
      <c r="D26" s="39">
        <f>SUM(D23:D25)</f>
        <v>2</v>
      </c>
    </row>
  </sheetData>
  <mergeCells count="6">
    <mergeCell ref="B23:B24"/>
    <mergeCell ref="D23:D24"/>
    <mergeCell ref="A1:E1"/>
    <mergeCell ref="B21:C21"/>
    <mergeCell ref="B4:C4"/>
    <mergeCell ref="B14:C14"/>
  </mergeCells>
  <pageMargins left="0.70866141732283472" right="0.70866141732283472" top="0.35433070866141736" bottom="0.74803149606299213" header="0.31496062992125984" footer="0.31496062992125984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H132"/>
  <sheetViews>
    <sheetView topLeftCell="Y1" zoomScale="90" zoomScaleNormal="90" workbookViewId="0">
      <pane ySplit="1" topLeftCell="A29" activePane="bottomLeft" state="frozen"/>
      <selection pane="bottomLeft" activeCell="AF63" sqref="AF63"/>
    </sheetView>
  </sheetViews>
  <sheetFormatPr defaultColWidth="14.42578125" defaultRowHeight="15.75" customHeight="1" x14ac:dyDescent="0.2"/>
  <cols>
    <col min="1" max="1" width="42.140625" bestFit="1" customWidth="1"/>
    <col min="2" max="3" width="21.5703125" customWidth="1"/>
    <col min="4" max="4" width="41.28515625" bestFit="1" customWidth="1"/>
    <col min="5" max="8" width="21.5703125" customWidth="1"/>
    <col min="9" max="9" width="33.42578125" customWidth="1"/>
    <col min="10" max="10" width="40.5703125" bestFit="1" customWidth="1"/>
    <col min="11" max="31" width="21.5703125" customWidth="1"/>
    <col min="32" max="32" width="126.5703125" bestFit="1" customWidth="1"/>
    <col min="33" max="37" width="21.5703125" customWidth="1"/>
  </cols>
  <sheetData>
    <row r="1" spans="1:34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148</v>
      </c>
      <c r="W1" s="1" t="s">
        <v>149</v>
      </c>
      <c r="X1" s="144" t="s">
        <v>150</v>
      </c>
      <c r="Y1" s="1" t="s">
        <v>151</v>
      </c>
      <c r="Z1" s="144" t="s">
        <v>152</v>
      </c>
      <c r="AA1" s="144" t="s">
        <v>153</v>
      </c>
      <c r="AB1" s="144" t="s">
        <v>154</v>
      </c>
      <c r="AC1" s="144" t="s">
        <v>155</v>
      </c>
      <c r="AD1" s="144" t="s">
        <v>156</v>
      </c>
      <c r="AE1" s="144" t="s">
        <v>157</v>
      </c>
      <c r="AF1" s="1" t="s">
        <v>21</v>
      </c>
      <c r="AG1" s="1" t="s">
        <v>22</v>
      </c>
      <c r="AH1" s="1" t="s">
        <v>23</v>
      </c>
    </row>
    <row r="2" spans="1:34" ht="12.75" x14ac:dyDescent="0.2">
      <c r="A2" s="2">
        <v>44372.405577546291</v>
      </c>
      <c r="B2" s="3" t="s">
        <v>158</v>
      </c>
      <c r="C2" s="3" t="s">
        <v>159</v>
      </c>
      <c r="D2" s="4" t="s">
        <v>160</v>
      </c>
      <c r="E2" s="3" t="s">
        <v>24</v>
      </c>
      <c r="F2" s="3">
        <v>25</v>
      </c>
      <c r="G2" s="3" t="s">
        <v>25</v>
      </c>
      <c r="I2" s="3" t="s">
        <v>26</v>
      </c>
      <c r="J2" s="3" t="s">
        <v>46</v>
      </c>
      <c r="K2" s="3">
        <v>1</v>
      </c>
      <c r="L2">
        <v>0</v>
      </c>
      <c r="M2" s="3">
        <v>1</v>
      </c>
      <c r="N2" s="3">
        <v>0</v>
      </c>
      <c r="O2" s="3">
        <v>1</v>
      </c>
      <c r="P2" s="3">
        <v>1</v>
      </c>
      <c r="Q2" s="3">
        <v>1</v>
      </c>
      <c r="R2" s="3" t="s">
        <v>27</v>
      </c>
      <c r="S2" s="3">
        <v>5</v>
      </c>
      <c r="T2" s="3">
        <v>5</v>
      </c>
      <c r="U2" s="3">
        <v>5</v>
      </c>
      <c r="V2" s="3">
        <v>5</v>
      </c>
      <c r="W2" s="3">
        <v>5</v>
      </c>
      <c r="X2" s="3">
        <v>5</v>
      </c>
      <c r="Y2" s="3">
        <v>5</v>
      </c>
      <c r="Z2" s="3">
        <v>5</v>
      </c>
      <c r="AA2" s="3">
        <v>5</v>
      </c>
      <c r="AB2" s="3">
        <v>5</v>
      </c>
      <c r="AC2" s="3">
        <v>5</v>
      </c>
      <c r="AD2" s="3">
        <v>5</v>
      </c>
      <c r="AE2" s="3">
        <v>5</v>
      </c>
    </row>
    <row r="3" spans="1:34" ht="12.75" x14ac:dyDescent="0.2">
      <c r="A3" s="2">
        <v>44372.406419537037</v>
      </c>
      <c r="B3" s="3" t="s">
        <v>162</v>
      </c>
      <c r="C3" s="3" t="s">
        <v>163</v>
      </c>
      <c r="D3" s="4" t="s">
        <v>164</v>
      </c>
      <c r="E3" s="3" t="s">
        <v>24</v>
      </c>
      <c r="F3" s="3">
        <v>27</v>
      </c>
      <c r="G3" s="3" t="s">
        <v>25</v>
      </c>
      <c r="I3" s="3" t="s">
        <v>26</v>
      </c>
      <c r="J3" s="3" t="s">
        <v>36</v>
      </c>
      <c r="K3" s="3">
        <v>1</v>
      </c>
      <c r="L3">
        <v>0</v>
      </c>
      <c r="M3" s="3">
        <v>0</v>
      </c>
      <c r="N3" s="3">
        <v>1</v>
      </c>
      <c r="O3" s="3">
        <v>1</v>
      </c>
      <c r="P3" s="3">
        <v>0</v>
      </c>
      <c r="Q3" s="3">
        <v>1</v>
      </c>
      <c r="R3" s="3" t="s">
        <v>32</v>
      </c>
      <c r="S3" s="3">
        <v>5</v>
      </c>
      <c r="T3" s="3">
        <v>5</v>
      </c>
      <c r="U3" s="3">
        <v>5</v>
      </c>
      <c r="V3" s="3">
        <v>5</v>
      </c>
      <c r="W3" s="3">
        <v>5</v>
      </c>
      <c r="X3" s="3">
        <v>5</v>
      </c>
      <c r="Y3" s="3">
        <v>5</v>
      </c>
      <c r="Z3" s="3">
        <v>5</v>
      </c>
      <c r="AA3" s="3">
        <v>5</v>
      </c>
      <c r="AB3" s="3">
        <v>5</v>
      </c>
      <c r="AC3" s="3">
        <v>5</v>
      </c>
      <c r="AD3" s="3">
        <v>5</v>
      </c>
      <c r="AE3" s="3">
        <v>5</v>
      </c>
      <c r="AF3" s="3" t="s">
        <v>28</v>
      </c>
      <c r="AG3" s="3" t="s">
        <v>28</v>
      </c>
      <c r="AH3" s="3" t="s">
        <v>28</v>
      </c>
    </row>
    <row r="4" spans="1:34" ht="12.75" x14ac:dyDescent="0.2">
      <c r="A4" s="2">
        <v>44372.407395011571</v>
      </c>
      <c r="B4" s="3" t="s">
        <v>166</v>
      </c>
      <c r="C4" s="3" t="s">
        <v>167</v>
      </c>
      <c r="D4" s="4" t="s">
        <v>168</v>
      </c>
      <c r="E4" s="3" t="s">
        <v>29</v>
      </c>
      <c r="F4" s="3">
        <v>25</v>
      </c>
      <c r="G4" s="3" t="s">
        <v>47</v>
      </c>
      <c r="I4" s="3" t="s">
        <v>169</v>
      </c>
      <c r="J4" s="3" t="s">
        <v>170</v>
      </c>
      <c r="K4" s="3">
        <v>1</v>
      </c>
      <c r="L4">
        <v>0</v>
      </c>
      <c r="M4" s="3">
        <v>1</v>
      </c>
      <c r="N4" s="3">
        <v>0</v>
      </c>
      <c r="O4" s="3">
        <v>0</v>
      </c>
      <c r="P4" s="3">
        <v>0</v>
      </c>
      <c r="Q4" s="3">
        <v>1</v>
      </c>
      <c r="R4" s="3" t="s">
        <v>32</v>
      </c>
      <c r="S4" s="3">
        <v>5</v>
      </c>
      <c r="T4" s="3">
        <v>4</v>
      </c>
      <c r="U4" s="3">
        <v>5</v>
      </c>
      <c r="V4" s="3">
        <v>5</v>
      </c>
      <c r="W4" s="3">
        <v>5</v>
      </c>
      <c r="X4" s="3">
        <v>5</v>
      </c>
      <c r="Y4" s="3">
        <v>5</v>
      </c>
      <c r="Z4" s="3">
        <v>5</v>
      </c>
      <c r="AA4" s="3">
        <v>5</v>
      </c>
      <c r="AB4" s="3">
        <v>5</v>
      </c>
      <c r="AC4" s="3">
        <v>5</v>
      </c>
      <c r="AD4" s="3">
        <v>5</v>
      </c>
      <c r="AE4" s="3">
        <v>5</v>
      </c>
      <c r="AF4" s="3" t="s">
        <v>28</v>
      </c>
      <c r="AG4" s="3" t="s">
        <v>171</v>
      </c>
      <c r="AH4" s="3" t="s">
        <v>28</v>
      </c>
    </row>
    <row r="5" spans="1:34" ht="12.75" x14ac:dyDescent="0.2">
      <c r="A5" s="2">
        <v>44372.407534780097</v>
      </c>
      <c r="B5" s="3" t="s">
        <v>172</v>
      </c>
      <c r="C5" s="3" t="s">
        <v>173</v>
      </c>
      <c r="D5" s="4" t="s">
        <v>174</v>
      </c>
      <c r="E5" s="3" t="s">
        <v>24</v>
      </c>
      <c r="F5" s="3">
        <v>28</v>
      </c>
      <c r="G5" s="3" t="s">
        <v>35</v>
      </c>
      <c r="I5" s="3" t="s">
        <v>40</v>
      </c>
      <c r="J5" s="3" t="s">
        <v>40</v>
      </c>
      <c r="K5" s="3">
        <v>1</v>
      </c>
      <c r="L5">
        <v>0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 t="s">
        <v>32</v>
      </c>
      <c r="S5" s="3">
        <v>4</v>
      </c>
      <c r="T5" s="3">
        <v>4</v>
      </c>
      <c r="U5" s="3">
        <v>4</v>
      </c>
      <c r="V5" s="3">
        <v>4</v>
      </c>
      <c r="W5" s="3">
        <v>4</v>
      </c>
      <c r="X5" s="3">
        <v>4</v>
      </c>
      <c r="Y5" s="3">
        <v>4</v>
      </c>
      <c r="Z5" s="3">
        <v>4</v>
      </c>
      <c r="AA5" s="3">
        <v>4</v>
      </c>
      <c r="AB5" s="3">
        <v>4</v>
      </c>
      <c r="AC5" s="3">
        <v>4</v>
      </c>
      <c r="AD5" s="3">
        <v>4</v>
      </c>
      <c r="AE5" s="3">
        <v>4</v>
      </c>
      <c r="AF5" s="3" t="s">
        <v>28</v>
      </c>
      <c r="AG5" s="3" t="s">
        <v>28</v>
      </c>
      <c r="AH5" s="3" t="s">
        <v>28</v>
      </c>
    </row>
    <row r="6" spans="1:34" ht="12.75" x14ac:dyDescent="0.2">
      <c r="A6" s="2">
        <v>44372.407788541663</v>
      </c>
      <c r="B6" s="3" t="s">
        <v>176</v>
      </c>
      <c r="C6" s="3" t="s">
        <v>177</v>
      </c>
      <c r="D6" s="4" t="s">
        <v>178</v>
      </c>
      <c r="E6" s="3" t="s">
        <v>24</v>
      </c>
      <c r="F6" s="3">
        <v>27</v>
      </c>
      <c r="G6" s="3" t="s">
        <v>25</v>
      </c>
      <c r="I6" s="3" t="s">
        <v>87</v>
      </c>
      <c r="J6" s="3" t="s">
        <v>36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 t="s">
        <v>32</v>
      </c>
      <c r="S6" s="3">
        <v>4</v>
      </c>
      <c r="T6" s="3">
        <v>4</v>
      </c>
      <c r="U6" s="3">
        <v>5</v>
      </c>
      <c r="V6" s="3">
        <v>4</v>
      </c>
      <c r="W6" s="3">
        <v>4</v>
      </c>
      <c r="X6" s="3">
        <v>4</v>
      </c>
      <c r="Y6" s="3">
        <v>4</v>
      </c>
      <c r="Z6" s="3">
        <v>5</v>
      </c>
      <c r="AA6" s="3">
        <v>4</v>
      </c>
      <c r="AB6" s="3">
        <v>5</v>
      </c>
      <c r="AC6" s="3">
        <v>5</v>
      </c>
      <c r="AD6" s="3">
        <v>5</v>
      </c>
      <c r="AE6" s="3">
        <v>4</v>
      </c>
    </row>
    <row r="7" spans="1:34" ht="12.75" x14ac:dyDescent="0.2">
      <c r="A7" s="2">
        <v>44372.409807847223</v>
      </c>
      <c r="B7" s="3" t="s">
        <v>179</v>
      </c>
      <c r="C7" s="3" t="s">
        <v>180</v>
      </c>
      <c r="D7" s="4" t="s">
        <v>181</v>
      </c>
      <c r="E7" s="3" t="s">
        <v>29</v>
      </c>
      <c r="F7" s="3">
        <v>35</v>
      </c>
      <c r="G7" s="3" t="s">
        <v>25</v>
      </c>
      <c r="I7" s="3" t="s">
        <v>407</v>
      </c>
      <c r="J7" s="3" t="s">
        <v>183</v>
      </c>
      <c r="K7" s="3">
        <v>1</v>
      </c>
      <c r="L7">
        <v>0</v>
      </c>
      <c r="M7" s="3">
        <v>0</v>
      </c>
      <c r="N7" s="3">
        <v>0</v>
      </c>
      <c r="O7" s="3">
        <v>0</v>
      </c>
      <c r="P7" s="3">
        <v>0</v>
      </c>
      <c r="Q7" s="3">
        <v>1</v>
      </c>
      <c r="R7" s="3" t="s">
        <v>34</v>
      </c>
      <c r="S7" s="3">
        <v>3</v>
      </c>
      <c r="T7" s="3">
        <v>5</v>
      </c>
      <c r="U7" s="3">
        <v>3</v>
      </c>
      <c r="V7" s="3">
        <v>4</v>
      </c>
      <c r="W7" s="3">
        <v>4</v>
      </c>
      <c r="X7" s="3">
        <v>4</v>
      </c>
      <c r="Y7" s="3">
        <v>4</v>
      </c>
      <c r="Z7" s="3">
        <v>4</v>
      </c>
      <c r="AA7" s="3">
        <v>5</v>
      </c>
      <c r="AB7" s="3">
        <v>4</v>
      </c>
      <c r="AC7" s="3">
        <v>4</v>
      </c>
      <c r="AD7" s="3">
        <v>4</v>
      </c>
      <c r="AE7" s="3">
        <v>4</v>
      </c>
      <c r="AF7" s="3" t="s">
        <v>45</v>
      </c>
      <c r="AG7" s="3" t="s">
        <v>28</v>
      </c>
      <c r="AH7" s="3" t="s">
        <v>28</v>
      </c>
    </row>
    <row r="8" spans="1:34" ht="12.75" x14ac:dyDescent="0.2">
      <c r="A8" s="2">
        <v>44372.411154571761</v>
      </c>
      <c r="B8" s="3" t="s">
        <v>184</v>
      </c>
      <c r="C8" s="3" t="s">
        <v>185</v>
      </c>
      <c r="D8" s="4" t="s">
        <v>186</v>
      </c>
      <c r="E8" s="3" t="s">
        <v>24</v>
      </c>
      <c r="F8" s="3">
        <v>27</v>
      </c>
      <c r="G8" s="3" t="s">
        <v>25</v>
      </c>
      <c r="I8" s="3" t="s">
        <v>87</v>
      </c>
      <c r="J8" s="3" t="s">
        <v>46</v>
      </c>
      <c r="K8" s="3">
        <v>1</v>
      </c>
      <c r="L8" s="3">
        <v>0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 t="s">
        <v>32</v>
      </c>
      <c r="S8" s="3">
        <v>3</v>
      </c>
      <c r="T8" s="3">
        <v>4</v>
      </c>
      <c r="U8" s="3">
        <v>5</v>
      </c>
      <c r="V8" s="3">
        <v>4</v>
      </c>
      <c r="W8" s="3">
        <v>4</v>
      </c>
      <c r="X8" s="3">
        <v>4</v>
      </c>
      <c r="Y8" s="3">
        <v>4</v>
      </c>
      <c r="Z8" s="3">
        <v>4</v>
      </c>
      <c r="AA8" s="3">
        <v>4</v>
      </c>
      <c r="AB8" s="3">
        <v>4</v>
      </c>
      <c r="AC8" s="3">
        <v>4</v>
      </c>
      <c r="AD8" s="3">
        <v>4</v>
      </c>
      <c r="AE8" s="3">
        <v>4</v>
      </c>
      <c r="AF8" s="3" t="s">
        <v>187</v>
      </c>
      <c r="AG8" s="3" t="s">
        <v>56</v>
      </c>
      <c r="AH8" s="3" t="s">
        <v>56</v>
      </c>
    </row>
    <row r="9" spans="1:34" ht="12.75" x14ac:dyDescent="0.2">
      <c r="A9" s="2">
        <v>44372.411974050927</v>
      </c>
      <c r="B9" s="3" t="s">
        <v>188</v>
      </c>
      <c r="C9" s="3" t="s">
        <v>189</v>
      </c>
      <c r="D9" s="4" t="s">
        <v>190</v>
      </c>
      <c r="E9" s="3" t="s">
        <v>24</v>
      </c>
      <c r="F9" s="3">
        <v>29</v>
      </c>
      <c r="G9" s="3" t="s">
        <v>35</v>
      </c>
      <c r="I9" s="3" t="s">
        <v>40</v>
      </c>
      <c r="J9" s="3" t="s">
        <v>40</v>
      </c>
      <c r="K9" s="3">
        <v>1</v>
      </c>
      <c r="L9" s="3">
        <v>0</v>
      </c>
      <c r="M9" s="3">
        <v>1</v>
      </c>
      <c r="N9" s="3">
        <v>0</v>
      </c>
      <c r="O9" s="3">
        <v>0</v>
      </c>
      <c r="P9" s="3">
        <v>0</v>
      </c>
      <c r="Q9" s="3">
        <v>1</v>
      </c>
      <c r="R9" s="3" t="s">
        <v>32</v>
      </c>
      <c r="S9" s="3">
        <v>4</v>
      </c>
      <c r="T9" s="3">
        <v>3</v>
      </c>
      <c r="U9" s="3">
        <v>4</v>
      </c>
      <c r="V9" s="3">
        <v>4</v>
      </c>
      <c r="W9" s="3">
        <v>3</v>
      </c>
      <c r="X9" s="3">
        <v>3</v>
      </c>
      <c r="Y9" s="3">
        <v>4</v>
      </c>
      <c r="Z9" s="3">
        <v>4</v>
      </c>
      <c r="AA9" s="3">
        <v>3</v>
      </c>
      <c r="AB9" s="3">
        <v>3</v>
      </c>
      <c r="AC9" s="3">
        <v>4</v>
      </c>
      <c r="AD9" s="3">
        <v>4</v>
      </c>
      <c r="AE9" s="3">
        <v>4</v>
      </c>
    </row>
    <row r="10" spans="1:34" ht="12.75" x14ac:dyDescent="0.2">
      <c r="A10" s="2">
        <v>44372.41199792824</v>
      </c>
      <c r="B10" s="3" t="s">
        <v>191</v>
      </c>
      <c r="C10" s="3" t="s">
        <v>192</v>
      </c>
      <c r="D10" s="4" t="s">
        <v>193</v>
      </c>
      <c r="E10" s="3" t="s">
        <v>24</v>
      </c>
      <c r="F10" s="3">
        <v>26</v>
      </c>
      <c r="G10" s="3" t="s">
        <v>25</v>
      </c>
      <c r="I10" s="3" t="s">
        <v>26</v>
      </c>
      <c r="J10" s="3" t="s">
        <v>183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  <c r="Q10" s="3">
        <v>1</v>
      </c>
      <c r="R10" s="3" t="s">
        <v>32</v>
      </c>
      <c r="S10" s="3">
        <v>4</v>
      </c>
      <c r="T10" s="3">
        <v>4</v>
      </c>
      <c r="U10" s="3">
        <v>4</v>
      </c>
      <c r="V10" s="3">
        <v>5</v>
      </c>
      <c r="W10" s="3">
        <v>5</v>
      </c>
      <c r="X10" s="3">
        <v>5</v>
      </c>
      <c r="Y10" s="3">
        <v>5</v>
      </c>
      <c r="Z10" s="3">
        <v>5</v>
      </c>
      <c r="AA10" s="3">
        <v>5</v>
      </c>
      <c r="AB10" s="3">
        <v>4</v>
      </c>
      <c r="AC10" s="3">
        <v>5</v>
      </c>
      <c r="AD10" s="3">
        <v>5</v>
      </c>
      <c r="AE10" s="3">
        <v>4</v>
      </c>
    </row>
    <row r="11" spans="1:34" ht="12.75" x14ac:dyDescent="0.2">
      <c r="A11" s="2">
        <v>44372.41222831019</v>
      </c>
      <c r="B11" s="3" t="s">
        <v>194</v>
      </c>
      <c r="C11" s="3" t="s">
        <v>195</v>
      </c>
      <c r="D11" s="4" t="s">
        <v>196</v>
      </c>
      <c r="E11" s="3" t="s">
        <v>29</v>
      </c>
      <c r="F11" s="3">
        <v>26</v>
      </c>
      <c r="G11" s="3" t="s">
        <v>25</v>
      </c>
      <c r="I11" s="3" t="s">
        <v>26</v>
      </c>
      <c r="J11" s="3" t="s">
        <v>55</v>
      </c>
      <c r="K11" s="3">
        <v>1</v>
      </c>
      <c r="L11" s="3">
        <v>0</v>
      </c>
      <c r="M11" s="3">
        <v>1</v>
      </c>
      <c r="N11" s="3">
        <v>0</v>
      </c>
      <c r="O11" s="3">
        <v>1</v>
      </c>
      <c r="P11" s="3">
        <v>1</v>
      </c>
      <c r="Q11" s="3">
        <v>1</v>
      </c>
      <c r="R11" s="3" t="s">
        <v>34</v>
      </c>
      <c r="S11" s="3">
        <v>3</v>
      </c>
      <c r="T11" s="3">
        <v>3</v>
      </c>
      <c r="U11" s="3">
        <v>3</v>
      </c>
      <c r="V11" s="3">
        <v>3</v>
      </c>
      <c r="W11" s="3">
        <v>4</v>
      </c>
      <c r="X11" s="3">
        <v>4</v>
      </c>
      <c r="Y11" s="3">
        <v>4</v>
      </c>
      <c r="Z11" s="3">
        <v>4</v>
      </c>
      <c r="AA11" s="3">
        <v>3</v>
      </c>
      <c r="AB11" s="3">
        <v>3</v>
      </c>
      <c r="AC11" s="3">
        <v>3</v>
      </c>
      <c r="AD11" s="3">
        <v>4</v>
      </c>
      <c r="AE11" s="3">
        <v>4</v>
      </c>
      <c r="AF11" s="3" t="s">
        <v>28</v>
      </c>
      <c r="AG11" s="3" t="s">
        <v>28</v>
      </c>
      <c r="AH11" s="3" t="s">
        <v>197</v>
      </c>
    </row>
    <row r="12" spans="1:34" ht="12.75" x14ac:dyDescent="0.2">
      <c r="A12" s="2">
        <v>44372.412800219907</v>
      </c>
      <c r="B12" s="3" t="s">
        <v>198</v>
      </c>
      <c r="C12" s="3" t="s">
        <v>199</v>
      </c>
      <c r="D12" s="4" t="s">
        <v>200</v>
      </c>
      <c r="E12" s="3" t="s">
        <v>24</v>
      </c>
      <c r="F12" s="3">
        <v>30</v>
      </c>
      <c r="G12" s="3" t="s">
        <v>25</v>
      </c>
      <c r="I12" s="3" t="s">
        <v>26</v>
      </c>
      <c r="J12" s="3" t="s">
        <v>50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 t="s">
        <v>32</v>
      </c>
      <c r="S12" s="3">
        <v>4</v>
      </c>
      <c r="T12" s="3">
        <v>4</v>
      </c>
      <c r="U12" s="3">
        <v>4</v>
      </c>
      <c r="V12" s="3">
        <v>4</v>
      </c>
      <c r="W12" s="3">
        <v>5</v>
      </c>
      <c r="X12" s="3">
        <v>5</v>
      </c>
      <c r="Y12" s="3">
        <v>5</v>
      </c>
      <c r="Z12" s="3">
        <v>4</v>
      </c>
      <c r="AA12" s="3">
        <v>4</v>
      </c>
      <c r="AB12" s="3">
        <v>4</v>
      </c>
      <c r="AC12" s="3">
        <v>5</v>
      </c>
      <c r="AD12" s="3">
        <v>4</v>
      </c>
      <c r="AE12" s="3">
        <v>4</v>
      </c>
    </row>
    <row r="13" spans="1:34" ht="12.75" x14ac:dyDescent="0.2">
      <c r="A13" s="2">
        <v>44372.417250555554</v>
      </c>
      <c r="B13" s="3" t="s">
        <v>201</v>
      </c>
      <c r="C13" s="3" t="s">
        <v>202</v>
      </c>
      <c r="D13" s="4" t="s">
        <v>203</v>
      </c>
      <c r="E13" s="3" t="s">
        <v>29</v>
      </c>
      <c r="F13" s="3">
        <v>40</v>
      </c>
      <c r="G13" s="3" t="s">
        <v>25</v>
      </c>
      <c r="I13" s="3" t="s">
        <v>26</v>
      </c>
      <c r="J13" s="3" t="s">
        <v>183</v>
      </c>
      <c r="K13" s="3">
        <v>0</v>
      </c>
      <c r="L13" s="3">
        <v>0</v>
      </c>
      <c r="M13" s="3">
        <v>1</v>
      </c>
      <c r="N13" s="3">
        <v>0</v>
      </c>
      <c r="O13" s="3">
        <v>1</v>
      </c>
      <c r="P13" s="3">
        <v>0</v>
      </c>
      <c r="Q13" s="3">
        <v>0</v>
      </c>
      <c r="R13" s="3" t="s">
        <v>32</v>
      </c>
      <c r="S13" s="3">
        <v>3</v>
      </c>
      <c r="T13" s="3">
        <v>3</v>
      </c>
      <c r="U13" s="3">
        <v>3</v>
      </c>
      <c r="V13" s="3">
        <v>4</v>
      </c>
      <c r="W13" s="3">
        <v>4</v>
      </c>
      <c r="X13" s="3">
        <v>4</v>
      </c>
      <c r="Y13" s="3">
        <v>4</v>
      </c>
      <c r="Z13" s="3">
        <v>3</v>
      </c>
      <c r="AA13" s="3">
        <v>3</v>
      </c>
      <c r="AB13" s="3">
        <v>3</v>
      </c>
      <c r="AC13" s="3">
        <v>3</v>
      </c>
      <c r="AD13" s="3">
        <v>3</v>
      </c>
      <c r="AE13" s="3">
        <v>3</v>
      </c>
    </row>
    <row r="14" spans="1:34" ht="12.75" x14ac:dyDescent="0.2">
      <c r="A14" s="2">
        <v>44372.418514571764</v>
      </c>
      <c r="B14" s="3" t="s">
        <v>204</v>
      </c>
      <c r="C14" s="3" t="s">
        <v>205</v>
      </c>
      <c r="D14" s="4" t="s">
        <v>206</v>
      </c>
      <c r="E14" s="3" t="s">
        <v>29</v>
      </c>
      <c r="F14" s="3">
        <v>48</v>
      </c>
      <c r="H14" s="3" t="s">
        <v>51</v>
      </c>
      <c r="I14" s="3" t="s">
        <v>26</v>
      </c>
      <c r="J14" s="3" t="s">
        <v>183</v>
      </c>
      <c r="K14" s="3">
        <v>1</v>
      </c>
      <c r="L14" s="3">
        <v>0</v>
      </c>
      <c r="M14" s="3">
        <v>1</v>
      </c>
      <c r="N14" s="3">
        <v>0</v>
      </c>
      <c r="O14" s="3">
        <v>0</v>
      </c>
      <c r="P14" s="3">
        <v>1</v>
      </c>
      <c r="Q14" s="3">
        <v>1</v>
      </c>
      <c r="R14" s="3" t="s">
        <v>32</v>
      </c>
      <c r="S14" s="3">
        <v>4</v>
      </c>
      <c r="T14" s="3">
        <v>4</v>
      </c>
      <c r="U14" s="3">
        <v>4</v>
      </c>
      <c r="V14" s="3">
        <v>4</v>
      </c>
      <c r="W14" s="3">
        <v>4</v>
      </c>
      <c r="X14" s="3">
        <v>4</v>
      </c>
      <c r="Y14" s="3">
        <v>4</v>
      </c>
      <c r="Z14" s="3">
        <v>4</v>
      </c>
      <c r="AA14" s="3">
        <v>4</v>
      </c>
      <c r="AB14" s="3">
        <v>4</v>
      </c>
      <c r="AC14" s="3">
        <v>4</v>
      </c>
      <c r="AD14" s="3">
        <v>4</v>
      </c>
      <c r="AE14" s="3">
        <v>4</v>
      </c>
    </row>
    <row r="15" spans="1:34" ht="12.75" x14ac:dyDescent="0.2">
      <c r="A15" s="2">
        <v>44372.420101909724</v>
      </c>
      <c r="B15" s="3" t="s">
        <v>207</v>
      </c>
      <c r="C15" s="3" t="s">
        <v>208</v>
      </c>
      <c r="D15" s="4" t="s">
        <v>209</v>
      </c>
      <c r="E15" s="3" t="s">
        <v>29</v>
      </c>
      <c r="F15" s="3">
        <v>34</v>
      </c>
      <c r="G15" s="3" t="s">
        <v>25</v>
      </c>
      <c r="I15" s="3" t="s">
        <v>87</v>
      </c>
      <c r="J15" s="3" t="s">
        <v>44</v>
      </c>
      <c r="K15" s="3">
        <v>1</v>
      </c>
      <c r="L15" s="3">
        <v>0</v>
      </c>
      <c r="M15" s="3">
        <v>1</v>
      </c>
      <c r="N15" s="3">
        <v>0</v>
      </c>
      <c r="O15" s="3">
        <v>1</v>
      </c>
      <c r="P15" s="3">
        <v>1</v>
      </c>
      <c r="Q15" s="3">
        <v>1</v>
      </c>
      <c r="R15" s="3" t="s">
        <v>27</v>
      </c>
      <c r="S15" s="3">
        <v>5</v>
      </c>
      <c r="T15" s="3">
        <v>5</v>
      </c>
      <c r="U15" s="3">
        <v>5</v>
      </c>
      <c r="V15" s="3">
        <v>5</v>
      </c>
      <c r="W15" s="3">
        <v>5</v>
      </c>
      <c r="X15" s="3">
        <v>5</v>
      </c>
      <c r="Y15" s="3">
        <v>5</v>
      </c>
      <c r="Z15" s="3">
        <v>5</v>
      </c>
      <c r="AA15" s="3">
        <v>5</v>
      </c>
      <c r="AB15" s="3">
        <v>5</v>
      </c>
      <c r="AC15" s="3">
        <v>5</v>
      </c>
      <c r="AD15" s="3">
        <v>5</v>
      </c>
      <c r="AE15" s="3">
        <v>5</v>
      </c>
      <c r="AF15" s="3" t="s">
        <v>211</v>
      </c>
    </row>
    <row r="16" spans="1:34" ht="12.75" x14ac:dyDescent="0.2">
      <c r="A16" s="2">
        <v>44372.420357372685</v>
      </c>
      <c r="B16" s="3" t="s">
        <v>212</v>
      </c>
      <c r="C16" s="3" t="s">
        <v>213</v>
      </c>
      <c r="D16" s="4" t="s">
        <v>214</v>
      </c>
      <c r="E16" s="3" t="s">
        <v>29</v>
      </c>
      <c r="F16" s="3">
        <v>29</v>
      </c>
      <c r="G16" s="3" t="s">
        <v>25</v>
      </c>
      <c r="I16" s="3" t="s">
        <v>87</v>
      </c>
      <c r="J16" s="3" t="s">
        <v>408</v>
      </c>
      <c r="K16" s="3">
        <v>1</v>
      </c>
      <c r="L16" s="3">
        <v>0</v>
      </c>
      <c r="M16" s="3">
        <v>1</v>
      </c>
      <c r="N16" s="3">
        <v>0</v>
      </c>
      <c r="O16" s="3">
        <v>0</v>
      </c>
      <c r="P16" s="3">
        <v>1</v>
      </c>
      <c r="Q16" s="3">
        <v>0</v>
      </c>
      <c r="R16" s="3" t="s">
        <v>27</v>
      </c>
      <c r="S16" s="3">
        <v>5</v>
      </c>
      <c r="T16" s="3">
        <v>5</v>
      </c>
      <c r="U16" s="3">
        <v>5</v>
      </c>
      <c r="V16" s="3">
        <v>4</v>
      </c>
      <c r="W16" s="3">
        <v>5</v>
      </c>
      <c r="X16" s="3">
        <v>4</v>
      </c>
      <c r="Y16" s="3">
        <v>5</v>
      </c>
      <c r="Z16" s="3">
        <v>5</v>
      </c>
      <c r="AA16" s="3">
        <v>5</v>
      </c>
      <c r="AB16" s="3">
        <v>5</v>
      </c>
      <c r="AC16" s="3">
        <v>5</v>
      </c>
      <c r="AD16" s="3">
        <v>4</v>
      </c>
      <c r="AE16" s="3">
        <v>5</v>
      </c>
      <c r="AF16" s="149" t="s">
        <v>216</v>
      </c>
      <c r="AG16" s="3" t="s">
        <v>56</v>
      </c>
      <c r="AH16" s="3" t="s">
        <v>56</v>
      </c>
    </row>
    <row r="17" spans="1:34" ht="12.75" x14ac:dyDescent="0.2">
      <c r="A17" s="2">
        <v>44372.422966493061</v>
      </c>
      <c r="B17" s="3" t="s">
        <v>217</v>
      </c>
      <c r="C17" s="3" t="s">
        <v>218</v>
      </c>
      <c r="D17" s="4" t="s">
        <v>219</v>
      </c>
      <c r="E17" s="3" t="s">
        <v>29</v>
      </c>
      <c r="F17" s="3">
        <v>30</v>
      </c>
      <c r="H17" s="3" t="s">
        <v>43</v>
      </c>
      <c r="I17" s="3" t="s">
        <v>26</v>
      </c>
      <c r="J17" s="3" t="s">
        <v>220</v>
      </c>
      <c r="K17" s="3">
        <v>0</v>
      </c>
      <c r="L17" s="3">
        <v>0</v>
      </c>
      <c r="M17" s="3">
        <v>1</v>
      </c>
      <c r="N17" s="3">
        <v>0</v>
      </c>
      <c r="O17" s="3">
        <v>0</v>
      </c>
      <c r="P17" s="3">
        <v>1</v>
      </c>
      <c r="Q17" s="3">
        <v>1</v>
      </c>
      <c r="R17" s="3" t="s">
        <v>32</v>
      </c>
      <c r="S17" s="3">
        <v>5</v>
      </c>
      <c r="T17" s="3">
        <v>5</v>
      </c>
      <c r="U17" s="3">
        <v>5</v>
      </c>
      <c r="V17" s="3">
        <v>5</v>
      </c>
      <c r="W17" s="3">
        <v>5</v>
      </c>
      <c r="X17" s="3">
        <v>5</v>
      </c>
      <c r="Y17" s="3">
        <v>5</v>
      </c>
      <c r="Z17" s="3">
        <v>5</v>
      </c>
      <c r="AA17" s="3">
        <v>5</v>
      </c>
      <c r="AB17" s="3">
        <v>5</v>
      </c>
      <c r="AC17" s="3">
        <v>5</v>
      </c>
      <c r="AD17" s="3">
        <v>5</v>
      </c>
      <c r="AE17" s="3">
        <v>5</v>
      </c>
      <c r="AF17" s="3" t="s">
        <v>221</v>
      </c>
    </row>
    <row r="18" spans="1:34" ht="12.75" x14ac:dyDescent="0.2">
      <c r="A18" s="2">
        <v>44372.424025682871</v>
      </c>
      <c r="B18" s="3" t="s">
        <v>222</v>
      </c>
      <c r="C18" s="3" t="s">
        <v>223</v>
      </c>
      <c r="D18" s="4" t="s">
        <v>224</v>
      </c>
      <c r="E18" s="3" t="s">
        <v>24</v>
      </c>
      <c r="F18" s="3">
        <v>34</v>
      </c>
      <c r="G18" s="3" t="s">
        <v>25</v>
      </c>
      <c r="I18" s="3" t="s">
        <v>26</v>
      </c>
      <c r="J18" s="3" t="s">
        <v>36</v>
      </c>
      <c r="K18" s="3">
        <v>0</v>
      </c>
      <c r="L18" s="3">
        <v>0</v>
      </c>
      <c r="M18" s="3">
        <v>1</v>
      </c>
      <c r="N18" s="3">
        <v>1</v>
      </c>
      <c r="O18" s="3">
        <v>0</v>
      </c>
      <c r="P18" s="3">
        <v>0</v>
      </c>
      <c r="Q18" s="3">
        <v>1</v>
      </c>
      <c r="R18" s="3" t="s">
        <v>27</v>
      </c>
      <c r="S18" s="3">
        <v>3</v>
      </c>
      <c r="T18" s="3">
        <v>5</v>
      </c>
      <c r="U18" s="3">
        <v>5</v>
      </c>
      <c r="V18" s="3">
        <v>5</v>
      </c>
      <c r="W18" s="3">
        <v>5</v>
      </c>
      <c r="X18" s="3">
        <v>5</v>
      </c>
      <c r="Y18" s="3">
        <v>5</v>
      </c>
      <c r="Z18" s="3">
        <v>5</v>
      </c>
      <c r="AA18" s="3">
        <v>5</v>
      </c>
      <c r="AB18" s="3">
        <v>5</v>
      </c>
      <c r="AC18" s="3">
        <v>5</v>
      </c>
      <c r="AD18" s="3">
        <v>5</v>
      </c>
      <c r="AE18" s="3">
        <v>5</v>
      </c>
      <c r="AF18" s="3" t="s">
        <v>225</v>
      </c>
    </row>
    <row r="19" spans="1:34" ht="12.75" x14ac:dyDescent="0.2">
      <c r="A19" s="2">
        <v>44372.425357777778</v>
      </c>
      <c r="B19" s="3" t="s">
        <v>226</v>
      </c>
      <c r="C19" s="3" t="s">
        <v>227</v>
      </c>
      <c r="D19" s="4" t="s">
        <v>228</v>
      </c>
      <c r="E19" s="3" t="s">
        <v>24</v>
      </c>
      <c r="F19" s="3">
        <v>23</v>
      </c>
      <c r="G19" s="3" t="s">
        <v>47</v>
      </c>
      <c r="I19" s="3" t="s">
        <v>229</v>
      </c>
      <c r="J19" s="3" t="s">
        <v>230</v>
      </c>
      <c r="K19" s="3">
        <v>1</v>
      </c>
      <c r="L19" s="3">
        <v>0</v>
      </c>
      <c r="M19" s="3">
        <v>0</v>
      </c>
      <c r="N19" s="3">
        <v>1</v>
      </c>
      <c r="O19" s="3">
        <v>0</v>
      </c>
      <c r="P19" s="3">
        <v>1</v>
      </c>
      <c r="Q19" s="3">
        <v>0</v>
      </c>
      <c r="R19" s="3" t="s">
        <v>32</v>
      </c>
      <c r="S19" s="3">
        <v>3</v>
      </c>
      <c r="T19" s="3">
        <v>3</v>
      </c>
      <c r="U19" s="3">
        <v>4</v>
      </c>
      <c r="V19" s="3">
        <v>3</v>
      </c>
      <c r="W19" s="3">
        <v>3</v>
      </c>
      <c r="X19" s="3">
        <v>3</v>
      </c>
      <c r="Y19" s="3">
        <v>3</v>
      </c>
      <c r="Z19" s="3">
        <v>3</v>
      </c>
      <c r="AA19" s="3">
        <v>3</v>
      </c>
      <c r="AB19" s="3">
        <v>3</v>
      </c>
      <c r="AC19" s="3">
        <v>3</v>
      </c>
      <c r="AD19" s="3">
        <v>4</v>
      </c>
      <c r="AE19" s="3">
        <v>3</v>
      </c>
      <c r="AF19" s="3" t="s">
        <v>231</v>
      </c>
    </row>
    <row r="20" spans="1:34" ht="12.75" x14ac:dyDescent="0.2">
      <c r="A20" s="2">
        <v>44372.427684340277</v>
      </c>
      <c r="B20" s="3" t="s">
        <v>232</v>
      </c>
      <c r="C20" s="3" t="s">
        <v>233</v>
      </c>
      <c r="D20" s="4" t="s">
        <v>234</v>
      </c>
      <c r="E20" s="3" t="s">
        <v>24</v>
      </c>
      <c r="F20" s="3">
        <v>41</v>
      </c>
      <c r="G20" s="3" t="s">
        <v>25</v>
      </c>
      <c r="I20" s="3" t="s">
        <v>26</v>
      </c>
      <c r="J20" s="3" t="s">
        <v>50</v>
      </c>
      <c r="K20" s="3">
        <v>1</v>
      </c>
      <c r="L20" s="3">
        <v>0</v>
      </c>
      <c r="M20" s="3">
        <v>0</v>
      </c>
      <c r="N20" s="3">
        <v>0</v>
      </c>
      <c r="O20" s="3">
        <v>1</v>
      </c>
      <c r="P20" s="3">
        <v>1</v>
      </c>
      <c r="Q20" s="3">
        <v>1</v>
      </c>
      <c r="R20" s="3" t="s">
        <v>27</v>
      </c>
      <c r="S20" s="3">
        <v>4</v>
      </c>
      <c r="T20" s="3">
        <v>4</v>
      </c>
      <c r="U20" s="3">
        <v>4</v>
      </c>
      <c r="V20" s="3">
        <v>4</v>
      </c>
      <c r="W20" s="3">
        <v>5</v>
      </c>
      <c r="X20" s="3">
        <v>5</v>
      </c>
      <c r="Y20" s="3">
        <v>5</v>
      </c>
      <c r="Z20" s="3">
        <v>5</v>
      </c>
      <c r="AA20" s="3">
        <v>5</v>
      </c>
      <c r="AB20" s="3">
        <v>5</v>
      </c>
      <c r="AC20" s="3">
        <v>5</v>
      </c>
      <c r="AD20" s="3">
        <v>5</v>
      </c>
      <c r="AE20" s="3">
        <v>5</v>
      </c>
      <c r="AF20" s="3" t="s">
        <v>28</v>
      </c>
      <c r="AG20" s="3" t="s">
        <v>28</v>
      </c>
      <c r="AH20" s="3" t="s">
        <v>28</v>
      </c>
    </row>
    <row r="21" spans="1:34" ht="12.75" x14ac:dyDescent="0.2">
      <c r="A21" s="2">
        <v>44372.434577442131</v>
      </c>
      <c r="B21" s="3" t="s">
        <v>235</v>
      </c>
      <c r="C21" s="3" t="s">
        <v>236</v>
      </c>
      <c r="D21" s="4" t="s">
        <v>237</v>
      </c>
      <c r="E21" s="3" t="s">
        <v>24</v>
      </c>
      <c r="F21" s="3">
        <v>28</v>
      </c>
      <c r="G21" s="3" t="s">
        <v>25</v>
      </c>
      <c r="I21" s="3" t="s">
        <v>26</v>
      </c>
      <c r="J21" s="3" t="s">
        <v>220</v>
      </c>
      <c r="K21" s="3">
        <v>1</v>
      </c>
      <c r="L21" s="3">
        <v>0</v>
      </c>
      <c r="M21" s="3">
        <v>1</v>
      </c>
      <c r="N21" s="3">
        <v>1</v>
      </c>
      <c r="O21" s="3">
        <v>1</v>
      </c>
      <c r="P21" s="3">
        <v>1</v>
      </c>
      <c r="Q21" s="3">
        <v>1</v>
      </c>
      <c r="R21" s="3" t="s">
        <v>34</v>
      </c>
      <c r="S21" s="3">
        <v>4</v>
      </c>
      <c r="T21" s="3">
        <v>4</v>
      </c>
      <c r="U21" s="3">
        <v>4</v>
      </c>
      <c r="V21" s="3">
        <v>4</v>
      </c>
      <c r="W21" s="3">
        <v>4</v>
      </c>
      <c r="X21" s="3">
        <v>4</v>
      </c>
      <c r="Y21" s="3">
        <v>4</v>
      </c>
      <c r="Z21" s="3">
        <v>4</v>
      </c>
      <c r="AA21" s="3">
        <v>4</v>
      </c>
      <c r="AB21" s="3">
        <v>4</v>
      </c>
      <c r="AC21" s="3">
        <v>4</v>
      </c>
      <c r="AD21" s="3">
        <v>4</v>
      </c>
      <c r="AE21" s="3">
        <v>4</v>
      </c>
    </row>
    <row r="22" spans="1:34" ht="12.75" x14ac:dyDescent="0.2">
      <c r="A22" s="2">
        <v>44372.435401875002</v>
      </c>
      <c r="B22" s="3" t="s">
        <v>238</v>
      </c>
      <c r="C22" s="3" t="s">
        <v>239</v>
      </c>
      <c r="D22" s="4" t="s">
        <v>240</v>
      </c>
      <c r="E22" s="3" t="s">
        <v>24</v>
      </c>
      <c r="F22" s="3">
        <v>26</v>
      </c>
      <c r="G22" s="3" t="s">
        <v>25</v>
      </c>
      <c r="I22" s="3" t="s">
        <v>87</v>
      </c>
      <c r="J22" s="3" t="s">
        <v>50</v>
      </c>
      <c r="K22" s="3">
        <v>0</v>
      </c>
      <c r="L22" s="3">
        <v>0</v>
      </c>
      <c r="M22" s="3">
        <v>1</v>
      </c>
      <c r="N22" s="3">
        <v>0</v>
      </c>
      <c r="O22" s="3">
        <v>1</v>
      </c>
      <c r="P22" s="3">
        <v>0</v>
      </c>
      <c r="Q22" s="3">
        <v>1</v>
      </c>
      <c r="R22" s="3" t="s">
        <v>41</v>
      </c>
      <c r="S22" s="3">
        <v>4</v>
      </c>
      <c r="T22" s="3">
        <v>4</v>
      </c>
      <c r="U22" s="3">
        <v>5</v>
      </c>
      <c r="V22" s="3">
        <v>4</v>
      </c>
      <c r="W22" s="3">
        <v>4</v>
      </c>
      <c r="X22" s="3">
        <v>4</v>
      </c>
      <c r="Y22" s="3">
        <v>4</v>
      </c>
      <c r="Z22" s="3">
        <v>4</v>
      </c>
      <c r="AA22" s="3">
        <v>4</v>
      </c>
      <c r="AB22" s="3">
        <v>4</v>
      </c>
      <c r="AC22" s="3">
        <v>4</v>
      </c>
      <c r="AD22" s="3">
        <v>4</v>
      </c>
      <c r="AE22" s="3">
        <v>4</v>
      </c>
      <c r="AF22" s="3" t="s">
        <v>28</v>
      </c>
      <c r="AG22" s="3" t="s">
        <v>28</v>
      </c>
      <c r="AH22" s="3" t="s">
        <v>28</v>
      </c>
    </row>
    <row r="23" spans="1:34" ht="12.75" x14ac:dyDescent="0.2">
      <c r="A23" s="2">
        <v>44372.442386331022</v>
      </c>
      <c r="B23" s="3" t="s">
        <v>241</v>
      </c>
      <c r="C23" s="3" t="s">
        <v>242</v>
      </c>
      <c r="D23" s="4" t="s">
        <v>243</v>
      </c>
      <c r="E23" s="3" t="s">
        <v>29</v>
      </c>
      <c r="F23" s="3">
        <v>30</v>
      </c>
      <c r="H23" s="3" t="s">
        <v>33</v>
      </c>
      <c r="I23" s="3" t="s">
        <v>37</v>
      </c>
      <c r="J23" s="3" t="s">
        <v>52</v>
      </c>
      <c r="K23" s="3">
        <v>0</v>
      </c>
      <c r="L23" s="3">
        <v>0</v>
      </c>
      <c r="M23" s="3">
        <v>0</v>
      </c>
      <c r="N23" s="3">
        <v>0</v>
      </c>
      <c r="O23" s="3">
        <v>1</v>
      </c>
      <c r="P23" s="3">
        <v>1</v>
      </c>
      <c r="Q23" s="3">
        <v>1</v>
      </c>
      <c r="R23" s="3" t="s">
        <v>34</v>
      </c>
      <c r="S23" s="3">
        <v>3</v>
      </c>
      <c r="T23" s="3">
        <v>3</v>
      </c>
      <c r="U23" s="3">
        <v>3</v>
      </c>
      <c r="V23" s="3">
        <v>4</v>
      </c>
      <c r="W23" s="3">
        <v>4</v>
      </c>
      <c r="X23" s="3">
        <v>4</v>
      </c>
      <c r="Y23" s="3">
        <v>4</v>
      </c>
      <c r="Z23" s="3">
        <v>4</v>
      </c>
      <c r="AA23" s="3">
        <v>4</v>
      </c>
      <c r="AB23" s="3">
        <v>4</v>
      </c>
      <c r="AC23" s="3">
        <v>4</v>
      </c>
      <c r="AD23" s="3">
        <v>4</v>
      </c>
      <c r="AE23" s="3">
        <v>4</v>
      </c>
      <c r="AF23" s="3" t="s">
        <v>28</v>
      </c>
      <c r="AG23" s="3" t="s">
        <v>28</v>
      </c>
      <c r="AH23" s="3" t="s">
        <v>28</v>
      </c>
    </row>
    <row r="24" spans="1:34" ht="12.75" x14ac:dyDescent="0.2">
      <c r="A24" s="2">
        <v>44372.443378912038</v>
      </c>
      <c r="B24" s="3" t="s">
        <v>244</v>
      </c>
      <c r="C24" s="3" t="s">
        <v>245</v>
      </c>
      <c r="D24" s="4" t="s">
        <v>246</v>
      </c>
      <c r="E24" s="3" t="s">
        <v>29</v>
      </c>
      <c r="F24" s="3">
        <v>27</v>
      </c>
      <c r="G24" s="3" t="s">
        <v>25</v>
      </c>
      <c r="I24" s="3" t="s">
        <v>26</v>
      </c>
      <c r="J24" s="3" t="s">
        <v>39</v>
      </c>
      <c r="K24" s="3">
        <v>1</v>
      </c>
      <c r="L24" s="3">
        <v>0</v>
      </c>
      <c r="M24" s="3">
        <v>0</v>
      </c>
      <c r="N24" s="3">
        <v>1</v>
      </c>
      <c r="O24" s="3">
        <v>0</v>
      </c>
      <c r="P24" s="3">
        <v>1</v>
      </c>
      <c r="Q24" s="3">
        <v>1</v>
      </c>
      <c r="R24" s="3" t="s">
        <v>41</v>
      </c>
      <c r="S24" s="3">
        <v>3</v>
      </c>
      <c r="T24" s="3">
        <v>4</v>
      </c>
      <c r="U24" s="3">
        <v>5</v>
      </c>
      <c r="V24" s="3">
        <v>5</v>
      </c>
      <c r="W24" s="3">
        <v>5</v>
      </c>
      <c r="X24" s="3">
        <v>5</v>
      </c>
      <c r="Y24" s="3">
        <v>5</v>
      </c>
      <c r="Z24" s="3">
        <v>5</v>
      </c>
      <c r="AA24" s="3">
        <v>5</v>
      </c>
      <c r="AB24" s="3">
        <v>5</v>
      </c>
      <c r="AC24" s="3">
        <v>5</v>
      </c>
      <c r="AD24" s="3">
        <v>5</v>
      </c>
      <c r="AE24" s="3">
        <v>5</v>
      </c>
    </row>
    <row r="25" spans="1:34" ht="12.75" x14ac:dyDescent="0.2">
      <c r="A25" s="2">
        <v>44372.454336782408</v>
      </c>
      <c r="B25" s="3" t="s">
        <v>247</v>
      </c>
      <c r="C25" s="3" t="s">
        <v>248</v>
      </c>
      <c r="D25" s="4" t="s">
        <v>249</v>
      </c>
      <c r="E25" s="3" t="s">
        <v>24</v>
      </c>
      <c r="F25" s="3">
        <v>25</v>
      </c>
      <c r="G25" s="3" t="s">
        <v>25</v>
      </c>
      <c r="I25" s="3" t="s">
        <v>26</v>
      </c>
      <c r="J25" s="3" t="s">
        <v>320</v>
      </c>
      <c r="K25" s="3">
        <v>0</v>
      </c>
      <c r="L25" s="3">
        <v>0</v>
      </c>
      <c r="M25" s="3">
        <v>0</v>
      </c>
      <c r="N25" s="3">
        <v>0</v>
      </c>
      <c r="O25" s="3">
        <v>1</v>
      </c>
      <c r="P25" s="3">
        <v>1</v>
      </c>
      <c r="Q25" s="3">
        <v>1</v>
      </c>
      <c r="R25" s="3" t="s">
        <v>34</v>
      </c>
      <c r="S25" s="3">
        <v>4</v>
      </c>
      <c r="T25" s="3">
        <v>5</v>
      </c>
      <c r="U25" s="3">
        <v>3</v>
      </c>
      <c r="V25" s="3">
        <v>4</v>
      </c>
      <c r="W25" s="3">
        <v>3</v>
      </c>
      <c r="X25" s="3">
        <v>4</v>
      </c>
      <c r="Y25" s="3">
        <v>4</v>
      </c>
      <c r="Z25" s="3">
        <v>4</v>
      </c>
      <c r="AA25" s="3">
        <v>3</v>
      </c>
      <c r="AB25" s="3">
        <v>4</v>
      </c>
      <c r="AC25" s="3">
        <v>3</v>
      </c>
      <c r="AD25" s="3">
        <v>4</v>
      </c>
      <c r="AE25" s="3">
        <v>4</v>
      </c>
      <c r="AF25" s="3" t="s">
        <v>28</v>
      </c>
      <c r="AG25" s="3" t="s">
        <v>28</v>
      </c>
      <c r="AH25" s="3" t="s">
        <v>28</v>
      </c>
    </row>
    <row r="26" spans="1:34" ht="12.75" x14ac:dyDescent="0.2">
      <c r="A26" s="2">
        <v>44372.471488263887</v>
      </c>
      <c r="B26" s="3" t="s">
        <v>251</v>
      </c>
      <c r="C26" s="3" t="s">
        <v>252</v>
      </c>
      <c r="D26" s="4" t="s">
        <v>253</v>
      </c>
      <c r="E26" s="3" t="s">
        <v>24</v>
      </c>
      <c r="F26" s="3">
        <v>30</v>
      </c>
      <c r="G26" s="3" t="s">
        <v>35</v>
      </c>
      <c r="I26" s="3" t="s">
        <v>254</v>
      </c>
      <c r="J26" s="3" t="s">
        <v>255</v>
      </c>
      <c r="K26" s="3">
        <v>1</v>
      </c>
      <c r="L26" s="3">
        <v>0</v>
      </c>
      <c r="M26" s="3">
        <v>1</v>
      </c>
      <c r="N26" s="3">
        <v>1</v>
      </c>
      <c r="O26" s="3">
        <v>1</v>
      </c>
      <c r="P26" s="3">
        <v>1</v>
      </c>
      <c r="Q26" s="3">
        <v>0</v>
      </c>
      <c r="R26" s="3" t="s">
        <v>32</v>
      </c>
      <c r="S26" s="3">
        <v>5</v>
      </c>
      <c r="T26" s="3">
        <v>5</v>
      </c>
      <c r="U26" s="3">
        <v>4</v>
      </c>
      <c r="V26" s="3">
        <v>5</v>
      </c>
      <c r="W26" s="3">
        <v>4</v>
      </c>
      <c r="X26" s="3">
        <v>4</v>
      </c>
      <c r="Y26" s="3">
        <v>4</v>
      </c>
      <c r="Z26" s="3">
        <v>4</v>
      </c>
      <c r="AA26" s="3">
        <v>4</v>
      </c>
      <c r="AB26" s="3">
        <v>4</v>
      </c>
      <c r="AC26" s="3">
        <v>4</v>
      </c>
      <c r="AD26" s="3">
        <v>4</v>
      </c>
      <c r="AE26" s="3">
        <v>4</v>
      </c>
    </row>
    <row r="27" spans="1:34" ht="12.75" x14ac:dyDescent="0.2">
      <c r="A27" s="2">
        <v>44372.473603645834</v>
      </c>
      <c r="B27" s="3" t="s">
        <v>256</v>
      </c>
      <c r="C27" s="3" t="s">
        <v>257</v>
      </c>
      <c r="D27" s="4" t="s">
        <v>258</v>
      </c>
      <c r="E27" s="3" t="s">
        <v>24</v>
      </c>
      <c r="F27" s="3">
        <v>30</v>
      </c>
      <c r="G27" s="3" t="s">
        <v>25</v>
      </c>
      <c r="I27" s="3" t="s">
        <v>26</v>
      </c>
      <c r="J27" s="3" t="s">
        <v>50</v>
      </c>
      <c r="K27" s="3">
        <v>0</v>
      </c>
      <c r="L27" s="3">
        <v>0</v>
      </c>
      <c r="M27" s="3">
        <v>0</v>
      </c>
      <c r="N27" s="3">
        <v>0</v>
      </c>
      <c r="O27" s="3">
        <v>1</v>
      </c>
      <c r="P27" s="3">
        <v>1</v>
      </c>
      <c r="Q27" s="3">
        <v>1</v>
      </c>
      <c r="R27" s="3" t="s">
        <v>34</v>
      </c>
      <c r="S27" s="3">
        <v>3</v>
      </c>
      <c r="T27" s="3">
        <v>4</v>
      </c>
      <c r="U27" s="3">
        <v>3</v>
      </c>
      <c r="V27" s="3">
        <v>4</v>
      </c>
      <c r="W27" s="3">
        <v>4</v>
      </c>
      <c r="X27" s="3">
        <v>4</v>
      </c>
      <c r="Y27" s="3">
        <v>4</v>
      </c>
      <c r="Z27" s="3">
        <v>4</v>
      </c>
      <c r="AA27" s="3">
        <v>4</v>
      </c>
      <c r="AB27" s="3">
        <v>4</v>
      </c>
      <c r="AC27" s="3">
        <v>4</v>
      </c>
      <c r="AD27" s="3">
        <v>4</v>
      </c>
      <c r="AE27" s="3">
        <v>4</v>
      </c>
    </row>
    <row r="28" spans="1:34" ht="12.75" x14ac:dyDescent="0.2">
      <c r="A28" s="2">
        <v>44372.481167592588</v>
      </c>
      <c r="B28" s="3" t="s">
        <v>259</v>
      </c>
      <c r="C28" s="3" t="s">
        <v>260</v>
      </c>
      <c r="D28" s="4" t="s">
        <v>261</v>
      </c>
      <c r="E28" s="3" t="s">
        <v>24</v>
      </c>
      <c r="F28" s="3">
        <v>51</v>
      </c>
      <c r="G28" s="3" t="s">
        <v>25</v>
      </c>
      <c r="I28" s="3" t="s">
        <v>26</v>
      </c>
      <c r="J28" s="3" t="s">
        <v>183</v>
      </c>
      <c r="K28" s="3">
        <v>1</v>
      </c>
      <c r="L28" s="3">
        <v>1</v>
      </c>
      <c r="M28" s="3">
        <v>1</v>
      </c>
      <c r="N28" s="3">
        <v>1</v>
      </c>
      <c r="O28" s="3">
        <v>1</v>
      </c>
      <c r="P28" s="3">
        <v>1</v>
      </c>
      <c r="Q28" s="3">
        <v>1</v>
      </c>
      <c r="R28" s="3" t="s">
        <v>32</v>
      </c>
      <c r="S28" s="3">
        <v>5</v>
      </c>
      <c r="T28" s="3">
        <v>5</v>
      </c>
      <c r="U28" s="3">
        <v>5</v>
      </c>
      <c r="V28" s="3">
        <v>5</v>
      </c>
      <c r="W28" s="3">
        <v>5</v>
      </c>
      <c r="X28" s="3">
        <v>5</v>
      </c>
      <c r="Y28" s="3">
        <v>5</v>
      </c>
      <c r="Z28" s="3">
        <v>5</v>
      </c>
      <c r="AA28" s="3">
        <v>5</v>
      </c>
      <c r="AB28" s="3">
        <v>5</v>
      </c>
      <c r="AC28" s="3">
        <v>5</v>
      </c>
      <c r="AD28" s="3">
        <v>5</v>
      </c>
      <c r="AE28" s="3">
        <v>5</v>
      </c>
    </row>
    <row r="29" spans="1:34" ht="12.75" x14ac:dyDescent="0.2">
      <c r="A29" s="2">
        <v>44372.482621099538</v>
      </c>
      <c r="B29" s="3" t="s">
        <v>262</v>
      </c>
      <c r="C29" s="3" t="s">
        <v>263</v>
      </c>
      <c r="D29" s="4" t="s">
        <v>264</v>
      </c>
      <c r="E29" s="3" t="s">
        <v>24</v>
      </c>
      <c r="F29" s="3">
        <v>31</v>
      </c>
      <c r="G29" s="3" t="s">
        <v>25</v>
      </c>
      <c r="I29" s="3" t="s">
        <v>409</v>
      </c>
      <c r="J29" s="3" t="s">
        <v>44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1</v>
      </c>
      <c r="Q29" s="3">
        <v>1</v>
      </c>
      <c r="R29" s="3" t="s">
        <v>34</v>
      </c>
      <c r="S29" s="3">
        <v>2</v>
      </c>
      <c r="T29" s="3">
        <v>1</v>
      </c>
      <c r="U29" s="3">
        <v>2</v>
      </c>
      <c r="V29" s="3">
        <v>5</v>
      </c>
      <c r="W29" s="3">
        <v>5</v>
      </c>
      <c r="X29" s="3">
        <v>5</v>
      </c>
      <c r="Y29" s="3">
        <v>5</v>
      </c>
      <c r="Z29" s="3">
        <v>5</v>
      </c>
      <c r="AA29" s="3">
        <v>5</v>
      </c>
      <c r="AB29" s="3">
        <v>4</v>
      </c>
      <c r="AC29" s="3">
        <v>4</v>
      </c>
      <c r="AD29" s="3">
        <v>4</v>
      </c>
      <c r="AE29" s="3">
        <v>4</v>
      </c>
      <c r="AF29" s="3" t="s">
        <v>267</v>
      </c>
    </row>
    <row r="30" spans="1:34" ht="12.75" x14ac:dyDescent="0.2">
      <c r="A30" s="2">
        <v>44372.501459305553</v>
      </c>
      <c r="B30" s="3" t="s">
        <v>268</v>
      </c>
      <c r="C30" s="3" t="s">
        <v>269</v>
      </c>
      <c r="D30" s="4" t="s">
        <v>270</v>
      </c>
      <c r="E30" s="3" t="s">
        <v>24</v>
      </c>
      <c r="F30" s="3">
        <v>26</v>
      </c>
      <c r="G30" s="3" t="s">
        <v>25</v>
      </c>
      <c r="I30" s="3" t="s">
        <v>26</v>
      </c>
      <c r="J30" s="3" t="s">
        <v>54</v>
      </c>
      <c r="K30" s="3">
        <v>1</v>
      </c>
      <c r="L30" s="3">
        <v>0</v>
      </c>
      <c r="M30" s="3">
        <v>0</v>
      </c>
      <c r="N30" s="3">
        <v>0</v>
      </c>
      <c r="O30" s="3">
        <v>0</v>
      </c>
      <c r="P30" s="3">
        <v>1</v>
      </c>
      <c r="Q30" s="3">
        <v>1</v>
      </c>
      <c r="R30" s="3" t="s">
        <v>27</v>
      </c>
      <c r="S30" s="3">
        <v>5</v>
      </c>
      <c r="T30" s="3">
        <v>5</v>
      </c>
      <c r="U30" s="3">
        <v>5</v>
      </c>
      <c r="V30" s="3">
        <v>5</v>
      </c>
      <c r="W30" s="3">
        <v>5</v>
      </c>
      <c r="X30" s="3">
        <v>5</v>
      </c>
      <c r="Y30" s="3">
        <v>5</v>
      </c>
      <c r="Z30" s="3">
        <v>5</v>
      </c>
      <c r="AA30" s="3">
        <v>5</v>
      </c>
      <c r="AB30" s="3">
        <v>5</v>
      </c>
      <c r="AC30" s="3">
        <v>5</v>
      </c>
      <c r="AD30" s="3">
        <v>5</v>
      </c>
      <c r="AE30" s="3">
        <v>5</v>
      </c>
      <c r="AF30" s="3" t="s">
        <v>272</v>
      </c>
      <c r="AG30" s="3" t="s">
        <v>28</v>
      </c>
      <c r="AH30" s="3" t="s">
        <v>28</v>
      </c>
    </row>
    <row r="31" spans="1:34" ht="12.75" x14ac:dyDescent="0.2">
      <c r="A31" s="2">
        <v>44372.508116585646</v>
      </c>
      <c r="B31" s="3" t="s">
        <v>273</v>
      </c>
      <c r="C31" s="3" t="s">
        <v>274</v>
      </c>
      <c r="D31" s="4" t="s">
        <v>275</v>
      </c>
      <c r="E31" s="3" t="s">
        <v>24</v>
      </c>
      <c r="F31" s="3">
        <v>33</v>
      </c>
      <c r="H31" s="3" t="s">
        <v>43</v>
      </c>
      <c r="I31" s="3" t="s">
        <v>26</v>
      </c>
      <c r="J31" s="3" t="s">
        <v>183</v>
      </c>
      <c r="K31" s="3">
        <v>1</v>
      </c>
      <c r="L31" s="3">
        <v>0</v>
      </c>
      <c r="M31" s="3">
        <v>1</v>
      </c>
      <c r="N31" s="3">
        <v>0</v>
      </c>
      <c r="O31" s="3">
        <v>1</v>
      </c>
      <c r="P31" s="3">
        <v>1</v>
      </c>
      <c r="Q31" s="3">
        <v>1</v>
      </c>
      <c r="R31" s="3" t="s">
        <v>32</v>
      </c>
      <c r="S31" s="3">
        <v>5</v>
      </c>
      <c r="T31" s="3">
        <v>5</v>
      </c>
      <c r="U31" s="3">
        <v>5</v>
      </c>
      <c r="V31" s="3">
        <v>5</v>
      </c>
      <c r="W31" s="3">
        <v>5</v>
      </c>
      <c r="X31" s="3">
        <v>5</v>
      </c>
      <c r="Y31" s="3">
        <v>5</v>
      </c>
      <c r="Z31" s="3">
        <v>5</v>
      </c>
      <c r="AA31" s="3">
        <v>5</v>
      </c>
      <c r="AB31" s="3">
        <v>5</v>
      </c>
      <c r="AC31" s="3">
        <v>5</v>
      </c>
      <c r="AD31" s="3">
        <v>5</v>
      </c>
      <c r="AE31" s="3">
        <v>4</v>
      </c>
      <c r="AF31" s="3" t="s">
        <v>277</v>
      </c>
      <c r="AG31" s="3" t="s">
        <v>278</v>
      </c>
      <c r="AH31" s="3" t="s">
        <v>28</v>
      </c>
    </row>
    <row r="32" spans="1:34" ht="12.75" x14ac:dyDescent="0.2">
      <c r="A32" s="2">
        <v>44372.510671412034</v>
      </c>
      <c r="B32" s="3" t="s">
        <v>279</v>
      </c>
      <c r="C32" s="3" t="s">
        <v>280</v>
      </c>
      <c r="D32" s="4" t="s">
        <v>281</v>
      </c>
      <c r="E32" s="3" t="s">
        <v>24</v>
      </c>
      <c r="F32" s="3">
        <v>29</v>
      </c>
      <c r="G32" s="3" t="s">
        <v>35</v>
      </c>
      <c r="I32" s="3" t="s">
        <v>40</v>
      </c>
      <c r="J32" s="3" t="s">
        <v>40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1</v>
      </c>
      <c r="R32" s="3" t="s">
        <v>34</v>
      </c>
      <c r="S32" s="3">
        <v>4</v>
      </c>
      <c r="T32" s="3">
        <v>5</v>
      </c>
      <c r="U32" s="3">
        <v>4</v>
      </c>
      <c r="V32" s="3">
        <v>4</v>
      </c>
      <c r="W32" s="3">
        <v>4</v>
      </c>
      <c r="X32" s="3">
        <v>4</v>
      </c>
      <c r="Y32" s="3">
        <v>4</v>
      </c>
      <c r="Z32" s="3">
        <v>4</v>
      </c>
      <c r="AA32" s="3">
        <v>4</v>
      </c>
      <c r="AB32" s="3">
        <v>4</v>
      </c>
      <c r="AC32" s="3">
        <v>4</v>
      </c>
      <c r="AD32" s="3">
        <v>4</v>
      </c>
      <c r="AE32" s="3">
        <v>4</v>
      </c>
    </row>
    <row r="33" spans="1:34" ht="12.75" x14ac:dyDescent="0.2">
      <c r="A33" s="2">
        <v>44372.530515798615</v>
      </c>
      <c r="B33" s="3" t="s">
        <v>282</v>
      </c>
      <c r="C33" s="3" t="s">
        <v>283</v>
      </c>
      <c r="D33" s="4" t="s">
        <v>284</v>
      </c>
      <c r="E33" s="3" t="s">
        <v>24</v>
      </c>
      <c r="F33" s="3">
        <v>34</v>
      </c>
      <c r="G33" s="3" t="s">
        <v>25</v>
      </c>
      <c r="I33" s="3" t="s">
        <v>26</v>
      </c>
      <c r="J33" s="3" t="s">
        <v>183</v>
      </c>
      <c r="K33" s="3">
        <v>0</v>
      </c>
      <c r="L33" s="3">
        <v>0</v>
      </c>
      <c r="M33" s="3">
        <v>1</v>
      </c>
      <c r="N33" s="3">
        <v>0</v>
      </c>
      <c r="O33" s="3">
        <v>0</v>
      </c>
      <c r="P33" s="3">
        <v>1</v>
      </c>
      <c r="Q33" s="3">
        <v>1</v>
      </c>
      <c r="R33" s="3" t="s">
        <v>32</v>
      </c>
      <c r="S33" s="3">
        <v>3</v>
      </c>
      <c r="T33" s="3">
        <v>4</v>
      </c>
      <c r="U33" s="3">
        <v>4</v>
      </c>
      <c r="V33" s="3">
        <v>4</v>
      </c>
      <c r="W33" s="3">
        <v>4</v>
      </c>
      <c r="X33" s="3">
        <v>4</v>
      </c>
      <c r="Y33" s="3">
        <v>4</v>
      </c>
      <c r="Z33" s="3">
        <v>4</v>
      </c>
      <c r="AA33" s="3">
        <v>4</v>
      </c>
      <c r="AB33" s="3">
        <v>4</v>
      </c>
      <c r="AC33" s="3">
        <v>4</v>
      </c>
      <c r="AD33" s="3">
        <v>4</v>
      </c>
      <c r="AE33" s="3">
        <v>4</v>
      </c>
    </row>
    <row r="34" spans="1:34" ht="12.75" x14ac:dyDescent="0.2">
      <c r="A34" s="2">
        <v>44372.53967189815</v>
      </c>
      <c r="B34" s="3" t="s">
        <v>285</v>
      </c>
      <c r="C34" s="3" t="s">
        <v>286</v>
      </c>
      <c r="D34" s="4" t="s">
        <v>287</v>
      </c>
      <c r="E34" s="3" t="s">
        <v>29</v>
      </c>
      <c r="F34" s="3">
        <v>28</v>
      </c>
      <c r="G34" s="3" t="s">
        <v>25</v>
      </c>
      <c r="I34" s="3" t="s">
        <v>26</v>
      </c>
      <c r="J34" s="3" t="s">
        <v>183</v>
      </c>
      <c r="K34" s="3">
        <v>1</v>
      </c>
      <c r="L34" s="3">
        <v>0</v>
      </c>
      <c r="M34" s="3">
        <v>1</v>
      </c>
      <c r="N34" s="3">
        <v>0</v>
      </c>
      <c r="O34" s="3">
        <v>0</v>
      </c>
      <c r="P34" s="3">
        <v>1</v>
      </c>
      <c r="Q34" s="3">
        <v>1</v>
      </c>
      <c r="R34" s="3" t="s">
        <v>32</v>
      </c>
      <c r="S34" s="3">
        <v>4</v>
      </c>
      <c r="T34" s="3">
        <v>5</v>
      </c>
      <c r="U34" s="3">
        <v>4</v>
      </c>
      <c r="V34" s="3">
        <v>4</v>
      </c>
      <c r="W34" s="3">
        <v>4</v>
      </c>
      <c r="X34" s="3">
        <v>4</v>
      </c>
      <c r="Y34" s="3">
        <v>4</v>
      </c>
      <c r="Z34" s="3">
        <v>5</v>
      </c>
      <c r="AA34" s="3">
        <v>4</v>
      </c>
      <c r="AB34" s="3">
        <v>4</v>
      </c>
      <c r="AC34" s="3">
        <v>5</v>
      </c>
      <c r="AD34" s="3">
        <v>5</v>
      </c>
      <c r="AE34" s="3">
        <v>5</v>
      </c>
    </row>
    <row r="35" spans="1:34" ht="12.75" x14ac:dyDescent="0.2">
      <c r="A35" s="2">
        <v>44372.551815462968</v>
      </c>
      <c r="B35" s="3" t="s">
        <v>288</v>
      </c>
      <c r="C35" s="3" t="s">
        <v>289</v>
      </c>
      <c r="D35" s="4" t="s">
        <v>290</v>
      </c>
      <c r="E35" s="3" t="s">
        <v>29</v>
      </c>
      <c r="F35" s="3">
        <v>30</v>
      </c>
      <c r="G35" s="3" t="s">
        <v>25</v>
      </c>
      <c r="I35" s="3" t="s">
        <v>26</v>
      </c>
      <c r="J35" s="3" t="s">
        <v>183</v>
      </c>
      <c r="K35" s="3">
        <v>0</v>
      </c>
      <c r="L35" s="3">
        <v>0</v>
      </c>
      <c r="M35" s="3">
        <v>0</v>
      </c>
      <c r="N35" s="3">
        <v>0</v>
      </c>
      <c r="O35" s="3">
        <v>1</v>
      </c>
      <c r="P35" s="3">
        <v>1</v>
      </c>
      <c r="Q35" s="3">
        <v>1</v>
      </c>
      <c r="R35" s="3" t="s">
        <v>32</v>
      </c>
      <c r="S35" s="3">
        <v>5</v>
      </c>
      <c r="T35" s="3">
        <v>5</v>
      </c>
      <c r="U35" s="3">
        <v>5</v>
      </c>
      <c r="V35" s="3">
        <v>5</v>
      </c>
      <c r="W35" s="3">
        <v>5</v>
      </c>
      <c r="X35" s="3">
        <v>5</v>
      </c>
      <c r="Y35" s="3">
        <v>5</v>
      </c>
      <c r="Z35" s="3">
        <v>5</v>
      </c>
      <c r="AA35" s="3">
        <v>5</v>
      </c>
      <c r="AB35" s="3">
        <v>5</v>
      </c>
      <c r="AC35" s="3">
        <v>5</v>
      </c>
      <c r="AD35" s="3">
        <v>5</v>
      </c>
      <c r="AE35" s="3">
        <v>5</v>
      </c>
    </row>
    <row r="36" spans="1:34" ht="12.75" x14ac:dyDescent="0.2">
      <c r="A36" s="2">
        <v>44372.55290978009</v>
      </c>
      <c r="B36" s="3" t="s">
        <v>291</v>
      </c>
      <c r="C36" s="3" t="s">
        <v>292</v>
      </c>
      <c r="D36" s="4" t="s">
        <v>293</v>
      </c>
      <c r="E36" s="3" t="s">
        <v>29</v>
      </c>
      <c r="F36" s="3">
        <v>29</v>
      </c>
      <c r="H36" s="3" t="s">
        <v>43</v>
      </c>
      <c r="I36" s="3" t="s">
        <v>26</v>
      </c>
      <c r="J36" s="3" t="s">
        <v>50</v>
      </c>
      <c r="K36" s="3">
        <v>1</v>
      </c>
      <c r="L36" s="3">
        <v>0</v>
      </c>
      <c r="M36" s="3">
        <v>0</v>
      </c>
      <c r="N36" s="3">
        <v>0</v>
      </c>
      <c r="O36" s="3">
        <v>1</v>
      </c>
      <c r="P36" s="3">
        <v>1</v>
      </c>
      <c r="Q36" s="3">
        <v>1</v>
      </c>
      <c r="R36" s="3" t="s">
        <v>32</v>
      </c>
      <c r="S36" s="3">
        <v>5</v>
      </c>
      <c r="T36" s="3">
        <v>5</v>
      </c>
      <c r="U36" s="3">
        <v>4</v>
      </c>
      <c r="V36" s="3">
        <v>4</v>
      </c>
      <c r="W36" s="3">
        <v>4</v>
      </c>
      <c r="X36" s="3">
        <v>4</v>
      </c>
      <c r="Y36" s="3">
        <v>4</v>
      </c>
      <c r="Z36" s="3">
        <v>5</v>
      </c>
      <c r="AA36" s="3">
        <v>4</v>
      </c>
      <c r="AB36" s="3">
        <v>5</v>
      </c>
      <c r="AC36" s="3">
        <v>5</v>
      </c>
      <c r="AD36" s="3">
        <v>5</v>
      </c>
      <c r="AE36" s="3">
        <v>5</v>
      </c>
    </row>
    <row r="37" spans="1:34" ht="12.75" x14ac:dyDescent="0.2">
      <c r="A37" s="2">
        <v>44372.561576574073</v>
      </c>
      <c r="B37" s="3" t="s">
        <v>294</v>
      </c>
      <c r="C37" s="3" t="s">
        <v>295</v>
      </c>
      <c r="D37" s="4" t="s">
        <v>296</v>
      </c>
      <c r="E37" s="3" t="s">
        <v>29</v>
      </c>
      <c r="F37" s="3">
        <v>34</v>
      </c>
      <c r="G37" s="3" t="s">
        <v>25</v>
      </c>
      <c r="I37" s="3" t="s">
        <v>409</v>
      </c>
      <c r="J37" s="3" t="s">
        <v>44</v>
      </c>
      <c r="K37" s="3">
        <v>0</v>
      </c>
      <c r="L37" s="3">
        <v>0</v>
      </c>
      <c r="M37" s="3">
        <v>1</v>
      </c>
      <c r="N37" s="3">
        <v>0</v>
      </c>
      <c r="O37" s="3">
        <v>0</v>
      </c>
      <c r="P37" s="3">
        <v>1</v>
      </c>
      <c r="Q37" s="3">
        <v>0</v>
      </c>
      <c r="R37" s="3" t="s">
        <v>32</v>
      </c>
      <c r="S37" s="3">
        <v>4</v>
      </c>
      <c r="T37" s="3">
        <v>4</v>
      </c>
      <c r="U37" s="3">
        <v>4</v>
      </c>
      <c r="V37" s="3">
        <v>4</v>
      </c>
      <c r="W37" s="3">
        <v>4</v>
      </c>
      <c r="X37" s="3">
        <v>4</v>
      </c>
      <c r="Y37" s="3">
        <v>4</v>
      </c>
      <c r="Z37" s="3">
        <v>4</v>
      </c>
      <c r="AA37" s="3">
        <v>3</v>
      </c>
      <c r="AB37" s="3">
        <v>3</v>
      </c>
      <c r="AC37" s="3">
        <v>5</v>
      </c>
      <c r="AD37" s="3">
        <v>5</v>
      </c>
      <c r="AE37" s="3">
        <v>4</v>
      </c>
    </row>
    <row r="38" spans="1:34" ht="12.75" x14ac:dyDescent="0.2">
      <c r="A38" s="2">
        <v>44372.56316730324</v>
      </c>
      <c r="B38" s="3" t="s">
        <v>298</v>
      </c>
      <c r="C38" s="3" t="s">
        <v>299</v>
      </c>
      <c r="D38" s="4" t="s">
        <v>300</v>
      </c>
      <c r="E38" s="3" t="s">
        <v>24</v>
      </c>
      <c r="F38" s="3" t="s">
        <v>301</v>
      </c>
      <c r="G38" s="3" t="s">
        <v>30</v>
      </c>
      <c r="I38" s="3" t="s">
        <v>169</v>
      </c>
      <c r="J38" s="3" t="s">
        <v>410</v>
      </c>
      <c r="K38" s="3">
        <v>1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1</v>
      </c>
      <c r="R38" s="3" t="s">
        <v>41</v>
      </c>
      <c r="S38" s="3">
        <v>5</v>
      </c>
      <c r="T38" s="3">
        <v>5</v>
      </c>
      <c r="U38" s="3">
        <v>5</v>
      </c>
      <c r="V38" s="3">
        <v>5</v>
      </c>
      <c r="W38" s="3">
        <v>5</v>
      </c>
      <c r="X38" s="3">
        <v>5</v>
      </c>
      <c r="Y38" s="3">
        <v>5</v>
      </c>
      <c r="Z38" s="3">
        <v>5</v>
      </c>
      <c r="AA38" s="3">
        <v>5</v>
      </c>
      <c r="AB38" s="3">
        <v>5</v>
      </c>
      <c r="AC38" s="3">
        <v>5</v>
      </c>
      <c r="AD38" s="3">
        <v>5</v>
      </c>
      <c r="AE38" s="3">
        <v>5</v>
      </c>
    </row>
    <row r="39" spans="1:34" ht="12.75" x14ac:dyDescent="0.2">
      <c r="A39" s="2">
        <v>44372.577468761578</v>
      </c>
      <c r="B39" s="3" t="s">
        <v>303</v>
      </c>
      <c r="C39" s="3" t="s">
        <v>304</v>
      </c>
      <c r="D39" s="4" t="s">
        <v>305</v>
      </c>
      <c r="E39" s="3" t="s">
        <v>24</v>
      </c>
      <c r="F39" s="3">
        <v>28</v>
      </c>
      <c r="G39" s="3" t="s">
        <v>25</v>
      </c>
      <c r="I39" s="3" t="s">
        <v>409</v>
      </c>
      <c r="J39" s="3" t="s">
        <v>44</v>
      </c>
      <c r="K39" s="3">
        <v>1</v>
      </c>
      <c r="L39" s="3">
        <v>0</v>
      </c>
      <c r="M39" s="3">
        <v>1</v>
      </c>
      <c r="N39" s="3">
        <v>0</v>
      </c>
      <c r="O39" s="3">
        <v>0</v>
      </c>
      <c r="P39" s="3">
        <v>0</v>
      </c>
      <c r="Q39" s="3">
        <v>1</v>
      </c>
      <c r="R39" s="3" t="s">
        <v>34</v>
      </c>
      <c r="S39" s="3">
        <v>3</v>
      </c>
      <c r="T39" s="3">
        <v>4</v>
      </c>
      <c r="U39" s="3">
        <v>4</v>
      </c>
      <c r="V39" s="3">
        <v>4</v>
      </c>
      <c r="W39" s="3">
        <v>4</v>
      </c>
      <c r="X39" s="3">
        <v>4</v>
      </c>
      <c r="Y39" s="3">
        <v>4</v>
      </c>
      <c r="Z39" s="3">
        <v>3</v>
      </c>
      <c r="AA39" s="3">
        <v>3</v>
      </c>
      <c r="AB39" s="3">
        <v>3</v>
      </c>
      <c r="AC39" s="3">
        <v>3</v>
      </c>
      <c r="AD39" s="3">
        <v>3</v>
      </c>
      <c r="AE39" s="3">
        <v>3</v>
      </c>
    </row>
    <row r="40" spans="1:34" ht="12.75" x14ac:dyDescent="0.2">
      <c r="A40" s="2">
        <v>44372.596350833337</v>
      </c>
      <c r="B40" s="3" t="s">
        <v>307</v>
      </c>
      <c r="C40" s="3" t="s">
        <v>308</v>
      </c>
      <c r="D40" s="4" t="s">
        <v>309</v>
      </c>
      <c r="E40" s="3" t="s">
        <v>24</v>
      </c>
      <c r="F40" s="3">
        <v>23</v>
      </c>
      <c r="G40" s="3" t="s">
        <v>35</v>
      </c>
      <c r="I40" s="3" t="s">
        <v>87</v>
      </c>
      <c r="J40" s="3" t="s">
        <v>310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1</v>
      </c>
      <c r="Q40" s="3">
        <v>0</v>
      </c>
      <c r="R40" s="3" t="s">
        <v>34</v>
      </c>
      <c r="S40" s="3">
        <v>2</v>
      </c>
      <c r="T40" s="3">
        <v>1</v>
      </c>
      <c r="U40" s="3">
        <v>2</v>
      </c>
      <c r="V40" s="3">
        <v>3</v>
      </c>
      <c r="W40" s="3">
        <v>3</v>
      </c>
      <c r="X40" s="3">
        <v>3</v>
      </c>
      <c r="Y40" s="3">
        <v>3</v>
      </c>
      <c r="Z40" s="3">
        <v>3</v>
      </c>
      <c r="AA40" s="3">
        <v>2</v>
      </c>
      <c r="AB40" s="3">
        <v>3</v>
      </c>
      <c r="AC40" s="3">
        <v>3</v>
      </c>
      <c r="AD40" s="3">
        <v>3</v>
      </c>
      <c r="AE40" s="3">
        <v>1</v>
      </c>
    </row>
    <row r="41" spans="1:34" ht="12.75" x14ac:dyDescent="0.2">
      <c r="A41" s="2">
        <v>44372.597726979162</v>
      </c>
      <c r="B41" s="3" t="s">
        <v>311</v>
      </c>
      <c r="C41" s="3" t="s">
        <v>312</v>
      </c>
      <c r="D41" s="4" t="s">
        <v>313</v>
      </c>
      <c r="E41" s="3" t="s">
        <v>29</v>
      </c>
      <c r="F41" s="3">
        <v>30</v>
      </c>
      <c r="H41" s="3" t="s">
        <v>43</v>
      </c>
      <c r="I41" s="3" t="s">
        <v>26</v>
      </c>
      <c r="J41" s="3" t="s">
        <v>220</v>
      </c>
      <c r="K41" s="3">
        <v>1</v>
      </c>
      <c r="L41" s="3">
        <v>0</v>
      </c>
      <c r="M41" s="3">
        <v>1</v>
      </c>
      <c r="N41" s="3">
        <v>0</v>
      </c>
      <c r="O41" s="3">
        <v>1</v>
      </c>
      <c r="P41" s="3">
        <v>1</v>
      </c>
      <c r="Q41" s="3">
        <v>1</v>
      </c>
      <c r="R41" s="3" t="s">
        <v>32</v>
      </c>
      <c r="S41" s="3">
        <v>5</v>
      </c>
      <c r="T41" s="3">
        <v>5</v>
      </c>
      <c r="U41" s="3">
        <v>5</v>
      </c>
      <c r="V41" s="3">
        <v>5</v>
      </c>
      <c r="W41" s="3">
        <v>5</v>
      </c>
      <c r="X41" s="3">
        <v>5</v>
      </c>
      <c r="Y41" s="3">
        <v>5</v>
      </c>
      <c r="Z41" s="3">
        <v>4</v>
      </c>
      <c r="AA41" s="3">
        <v>4</v>
      </c>
      <c r="AB41" s="3">
        <v>5</v>
      </c>
      <c r="AC41" s="3">
        <v>5</v>
      </c>
      <c r="AD41" s="3">
        <v>4</v>
      </c>
      <c r="AE41" s="3">
        <v>5</v>
      </c>
    </row>
    <row r="42" spans="1:34" ht="12.75" x14ac:dyDescent="0.2">
      <c r="A42" s="2">
        <v>44372.602552337965</v>
      </c>
      <c r="B42" s="3" t="s">
        <v>314</v>
      </c>
      <c r="C42" s="3" t="s">
        <v>315</v>
      </c>
      <c r="D42" s="4" t="s">
        <v>316</v>
      </c>
      <c r="E42" s="3" t="s">
        <v>24</v>
      </c>
      <c r="F42" s="3">
        <v>31</v>
      </c>
      <c r="G42" s="3" t="s">
        <v>25</v>
      </c>
      <c r="I42" s="3" t="s">
        <v>87</v>
      </c>
      <c r="J42" s="3" t="s">
        <v>183</v>
      </c>
      <c r="K42" s="3">
        <v>1</v>
      </c>
      <c r="L42" s="3">
        <v>0</v>
      </c>
      <c r="M42" s="3">
        <v>0</v>
      </c>
      <c r="N42" s="3">
        <v>0</v>
      </c>
      <c r="O42" s="3">
        <v>0</v>
      </c>
      <c r="P42" s="3">
        <v>1</v>
      </c>
      <c r="Q42" s="3">
        <v>1</v>
      </c>
      <c r="R42" s="3" t="s">
        <v>34</v>
      </c>
      <c r="S42" s="3">
        <v>5</v>
      </c>
      <c r="T42" s="3">
        <v>5</v>
      </c>
      <c r="U42" s="3">
        <v>5</v>
      </c>
      <c r="V42" s="3">
        <v>5</v>
      </c>
      <c r="W42" s="3">
        <v>5</v>
      </c>
      <c r="X42" s="3">
        <v>5</v>
      </c>
      <c r="Y42" s="3">
        <v>5</v>
      </c>
      <c r="Z42" s="3">
        <v>5</v>
      </c>
      <c r="AA42" s="3">
        <v>5</v>
      </c>
      <c r="AB42" s="3">
        <v>5</v>
      </c>
      <c r="AC42" s="3">
        <v>5</v>
      </c>
      <c r="AD42" s="3">
        <v>5</v>
      </c>
      <c r="AE42" s="3">
        <v>5</v>
      </c>
      <c r="AF42" s="3" t="s">
        <v>28</v>
      </c>
      <c r="AG42" s="3" t="s">
        <v>28</v>
      </c>
      <c r="AH42" s="3" t="s">
        <v>28</v>
      </c>
    </row>
    <row r="43" spans="1:34" ht="12.75" x14ac:dyDescent="0.2">
      <c r="A43" s="2">
        <v>44372.622941145833</v>
      </c>
      <c r="B43" s="3" t="s">
        <v>317</v>
      </c>
      <c r="C43" s="3" t="s">
        <v>318</v>
      </c>
      <c r="D43" s="4" t="s">
        <v>319</v>
      </c>
      <c r="E43" s="3" t="s">
        <v>24</v>
      </c>
      <c r="F43" s="3">
        <v>29</v>
      </c>
      <c r="G43" s="3" t="s">
        <v>25</v>
      </c>
      <c r="I43" s="3" t="s">
        <v>26</v>
      </c>
      <c r="J43" s="3" t="s">
        <v>320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1</v>
      </c>
      <c r="Q43" s="3">
        <v>1</v>
      </c>
      <c r="R43" s="3" t="s">
        <v>27</v>
      </c>
      <c r="S43" s="3">
        <v>3</v>
      </c>
      <c r="T43" s="3">
        <v>4</v>
      </c>
      <c r="U43" s="3">
        <v>4</v>
      </c>
      <c r="V43" s="3">
        <v>4</v>
      </c>
      <c r="W43" s="3">
        <v>4</v>
      </c>
      <c r="X43" s="3">
        <v>4</v>
      </c>
      <c r="Y43" s="3">
        <v>4</v>
      </c>
      <c r="Z43" s="3">
        <v>4</v>
      </c>
      <c r="AA43" s="3">
        <v>4</v>
      </c>
      <c r="AB43" s="3">
        <v>4</v>
      </c>
      <c r="AC43" s="3">
        <v>4</v>
      </c>
      <c r="AD43" s="3">
        <v>4</v>
      </c>
      <c r="AE43" s="3">
        <v>4</v>
      </c>
    </row>
    <row r="44" spans="1:34" ht="12.75" x14ac:dyDescent="0.2">
      <c r="A44" s="2">
        <v>44372.636841504631</v>
      </c>
      <c r="B44" s="3" t="s">
        <v>321</v>
      </c>
      <c r="C44" s="3" t="s">
        <v>322</v>
      </c>
      <c r="D44" s="4" t="s">
        <v>323</v>
      </c>
      <c r="E44" s="3" t="s">
        <v>24</v>
      </c>
      <c r="F44" s="3">
        <v>38</v>
      </c>
      <c r="H44" s="3" t="s">
        <v>33</v>
      </c>
      <c r="I44" s="3" t="s">
        <v>48</v>
      </c>
      <c r="J44" s="3" t="s">
        <v>48</v>
      </c>
      <c r="K44" s="3">
        <v>1</v>
      </c>
      <c r="L44" s="3">
        <v>0</v>
      </c>
      <c r="M44" s="3">
        <v>1</v>
      </c>
      <c r="N44" s="3">
        <v>0</v>
      </c>
      <c r="O44" s="3">
        <v>1</v>
      </c>
      <c r="P44" s="3">
        <v>0</v>
      </c>
      <c r="Q44" s="3">
        <v>1</v>
      </c>
      <c r="R44" s="3" t="s">
        <v>34</v>
      </c>
      <c r="S44" s="3">
        <v>4</v>
      </c>
      <c r="T44" s="3">
        <v>5</v>
      </c>
      <c r="U44" s="3">
        <v>3</v>
      </c>
      <c r="V44" s="3">
        <v>4</v>
      </c>
      <c r="W44" s="3">
        <v>4</v>
      </c>
      <c r="X44" s="3">
        <v>4</v>
      </c>
      <c r="Y44" s="3">
        <v>4</v>
      </c>
      <c r="Z44" s="3">
        <v>4</v>
      </c>
      <c r="AA44" s="3">
        <v>4</v>
      </c>
      <c r="AB44" s="3">
        <v>4</v>
      </c>
      <c r="AC44" s="3">
        <v>4</v>
      </c>
      <c r="AD44" s="3">
        <v>4</v>
      </c>
      <c r="AE44" s="3">
        <v>4</v>
      </c>
      <c r="AG44" s="3" t="s">
        <v>324</v>
      </c>
    </row>
    <row r="45" spans="1:34" ht="12.75" x14ac:dyDescent="0.2">
      <c r="A45" s="2">
        <v>44372.655252141209</v>
      </c>
      <c r="B45" s="3" t="s">
        <v>325</v>
      </c>
      <c r="C45" s="3" t="s">
        <v>326</v>
      </c>
      <c r="D45" s="4" t="s">
        <v>327</v>
      </c>
      <c r="E45" s="3" t="s">
        <v>29</v>
      </c>
      <c r="F45" s="3">
        <v>26</v>
      </c>
      <c r="G45" s="3" t="s">
        <v>25</v>
      </c>
      <c r="I45" s="3" t="s">
        <v>87</v>
      </c>
      <c r="J45" s="3" t="s">
        <v>46</v>
      </c>
      <c r="K45" s="3">
        <v>0</v>
      </c>
      <c r="L45" s="3">
        <v>0</v>
      </c>
      <c r="M45" s="3">
        <v>0</v>
      </c>
      <c r="N45" s="3">
        <v>0</v>
      </c>
      <c r="O45" s="3">
        <v>1</v>
      </c>
      <c r="P45" s="3">
        <v>0</v>
      </c>
      <c r="Q45" s="3">
        <v>0</v>
      </c>
      <c r="R45" s="3" t="s">
        <v>32</v>
      </c>
      <c r="S45" s="3">
        <v>3</v>
      </c>
      <c r="T45" s="3">
        <v>3</v>
      </c>
      <c r="U45" s="3">
        <v>3</v>
      </c>
      <c r="V45" s="3">
        <v>3</v>
      </c>
      <c r="W45" s="3">
        <v>3</v>
      </c>
      <c r="X45" s="3">
        <v>3</v>
      </c>
      <c r="Y45" s="3">
        <v>3</v>
      </c>
      <c r="Z45" s="3">
        <v>4</v>
      </c>
      <c r="AA45" s="3">
        <v>3</v>
      </c>
      <c r="AB45" s="3">
        <v>3</v>
      </c>
      <c r="AC45" s="3">
        <v>3</v>
      </c>
      <c r="AD45" s="3">
        <v>3</v>
      </c>
      <c r="AE45" s="3">
        <v>4</v>
      </c>
      <c r="AF45" s="3" t="s">
        <v>328</v>
      </c>
    </row>
    <row r="46" spans="1:34" ht="12.75" x14ac:dyDescent="0.2">
      <c r="A46" s="2">
        <v>44372.656948055555</v>
      </c>
      <c r="B46" s="3" t="s">
        <v>329</v>
      </c>
      <c r="C46" s="3" t="s">
        <v>330</v>
      </c>
      <c r="D46" s="4" t="s">
        <v>331</v>
      </c>
      <c r="E46" s="3" t="s">
        <v>29</v>
      </c>
      <c r="F46" s="3">
        <v>28</v>
      </c>
      <c r="G46" s="3" t="s">
        <v>35</v>
      </c>
      <c r="I46" s="3" t="s">
        <v>40</v>
      </c>
      <c r="J46" s="3" t="s">
        <v>40</v>
      </c>
      <c r="K46" s="3">
        <v>1</v>
      </c>
      <c r="L46" s="3">
        <v>0</v>
      </c>
      <c r="M46" s="3">
        <v>1</v>
      </c>
      <c r="N46" s="3">
        <v>0</v>
      </c>
      <c r="O46" s="3">
        <v>0</v>
      </c>
      <c r="P46" s="3">
        <v>0</v>
      </c>
      <c r="Q46" s="3">
        <v>1</v>
      </c>
      <c r="R46" s="3" t="s">
        <v>27</v>
      </c>
      <c r="S46" s="3">
        <v>5</v>
      </c>
      <c r="T46" s="3">
        <v>5</v>
      </c>
      <c r="U46" s="3">
        <v>4</v>
      </c>
      <c r="V46" s="3">
        <v>5</v>
      </c>
      <c r="W46" s="3">
        <v>5</v>
      </c>
      <c r="X46" s="3">
        <v>5</v>
      </c>
      <c r="Y46" s="3">
        <v>5</v>
      </c>
      <c r="Z46" s="3">
        <v>5</v>
      </c>
      <c r="AA46" s="3">
        <v>5</v>
      </c>
      <c r="AB46" s="3">
        <v>5</v>
      </c>
      <c r="AC46" s="3">
        <v>5</v>
      </c>
      <c r="AD46" s="3">
        <v>4</v>
      </c>
      <c r="AE46" s="3">
        <v>4</v>
      </c>
    </row>
    <row r="47" spans="1:34" ht="12.75" x14ac:dyDescent="0.2">
      <c r="A47" s="2">
        <v>44372.67894863426</v>
      </c>
      <c r="B47" s="3" t="s">
        <v>332</v>
      </c>
      <c r="C47" s="3" t="s">
        <v>333</v>
      </c>
      <c r="D47" s="4" t="s">
        <v>334</v>
      </c>
      <c r="E47" s="3" t="s">
        <v>24</v>
      </c>
      <c r="F47" s="3">
        <v>22</v>
      </c>
      <c r="G47" s="3" t="s">
        <v>38</v>
      </c>
      <c r="I47" s="3" t="s">
        <v>87</v>
      </c>
      <c r="J47" s="3" t="s">
        <v>31</v>
      </c>
      <c r="K47" s="3">
        <v>1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 t="s">
        <v>34</v>
      </c>
      <c r="S47" s="3">
        <v>4</v>
      </c>
      <c r="T47" s="3">
        <v>3</v>
      </c>
      <c r="U47" s="3">
        <v>4</v>
      </c>
      <c r="V47" s="3">
        <v>4</v>
      </c>
      <c r="W47" s="3">
        <v>4</v>
      </c>
      <c r="X47" s="3">
        <v>4</v>
      </c>
      <c r="Y47" s="3">
        <v>4</v>
      </c>
      <c r="Z47" s="3">
        <v>4</v>
      </c>
      <c r="AA47" s="3">
        <v>4</v>
      </c>
      <c r="AB47" s="3">
        <v>5</v>
      </c>
      <c r="AC47" s="3">
        <v>4</v>
      </c>
      <c r="AD47" s="3">
        <v>4</v>
      </c>
      <c r="AE47" s="3">
        <v>4</v>
      </c>
      <c r="AF47" s="3" t="s">
        <v>28</v>
      </c>
      <c r="AG47" s="3" t="s">
        <v>28</v>
      </c>
      <c r="AH47" s="3" t="s">
        <v>28</v>
      </c>
    </row>
    <row r="48" spans="1:34" ht="12.75" x14ac:dyDescent="0.2">
      <c r="A48" s="2">
        <v>44372.67913488426</v>
      </c>
      <c r="B48" s="3" t="s">
        <v>335</v>
      </c>
      <c r="C48" s="3" t="s">
        <v>336</v>
      </c>
      <c r="D48" s="4" t="s">
        <v>337</v>
      </c>
      <c r="E48" s="3" t="s">
        <v>24</v>
      </c>
      <c r="F48" s="3">
        <v>27</v>
      </c>
      <c r="G48" s="3" t="s">
        <v>30</v>
      </c>
      <c r="I48" s="3" t="s">
        <v>40</v>
      </c>
      <c r="J48" s="3" t="s">
        <v>40</v>
      </c>
      <c r="K48" s="3">
        <v>1</v>
      </c>
      <c r="L48" s="3">
        <v>0</v>
      </c>
      <c r="M48" s="3">
        <v>0</v>
      </c>
      <c r="N48" s="3">
        <v>0</v>
      </c>
      <c r="O48" s="3">
        <v>0</v>
      </c>
      <c r="P48" s="3">
        <v>1</v>
      </c>
      <c r="Q48" s="3">
        <v>1</v>
      </c>
      <c r="R48" s="3" t="s">
        <v>34</v>
      </c>
      <c r="S48" s="3">
        <v>5</v>
      </c>
      <c r="T48" s="3">
        <v>4</v>
      </c>
      <c r="U48" s="3">
        <v>5</v>
      </c>
      <c r="V48" s="3">
        <v>5</v>
      </c>
      <c r="W48" s="3">
        <v>5</v>
      </c>
      <c r="X48" s="3">
        <v>5</v>
      </c>
      <c r="Y48" s="3">
        <v>5</v>
      </c>
      <c r="Z48" s="3">
        <v>4</v>
      </c>
      <c r="AA48" s="3">
        <v>5</v>
      </c>
      <c r="AB48" s="3">
        <v>4</v>
      </c>
      <c r="AC48" s="3">
        <v>4</v>
      </c>
      <c r="AD48" s="3">
        <v>5</v>
      </c>
      <c r="AE48" s="3">
        <v>4</v>
      </c>
    </row>
    <row r="49" spans="1:34" ht="12.75" x14ac:dyDescent="0.2">
      <c r="A49" s="2">
        <v>44372.679569907406</v>
      </c>
      <c r="B49" s="3" t="s">
        <v>338</v>
      </c>
      <c r="C49" s="3" t="s">
        <v>339</v>
      </c>
      <c r="D49" s="4" t="s">
        <v>340</v>
      </c>
      <c r="E49" s="3" t="s">
        <v>24</v>
      </c>
      <c r="F49" s="3">
        <v>39</v>
      </c>
      <c r="G49" s="3" t="s">
        <v>25</v>
      </c>
      <c r="I49" s="3" t="s">
        <v>26</v>
      </c>
      <c r="J49" s="3" t="s">
        <v>54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1</v>
      </c>
      <c r="Q49" s="3">
        <v>1</v>
      </c>
      <c r="R49" s="3" t="s">
        <v>32</v>
      </c>
      <c r="S49" s="3">
        <v>4</v>
      </c>
      <c r="T49" s="3">
        <v>4</v>
      </c>
      <c r="U49" s="3">
        <v>4</v>
      </c>
      <c r="V49" s="3">
        <v>4</v>
      </c>
      <c r="W49" s="3">
        <v>4</v>
      </c>
      <c r="X49" s="3">
        <v>4</v>
      </c>
      <c r="Y49" s="3">
        <v>4</v>
      </c>
      <c r="Z49" s="3">
        <v>4</v>
      </c>
      <c r="AA49" s="3">
        <v>4</v>
      </c>
      <c r="AB49" s="3">
        <v>4</v>
      </c>
      <c r="AC49" s="3">
        <v>4</v>
      </c>
      <c r="AD49" s="3">
        <v>4</v>
      </c>
      <c r="AE49" s="3">
        <v>4</v>
      </c>
    </row>
    <row r="50" spans="1:34" ht="12.75" x14ac:dyDescent="0.2">
      <c r="A50" s="2">
        <v>44372.685474907412</v>
      </c>
      <c r="B50" s="3" t="s">
        <v>342</v>
      </c>
      <c r="C50" s="3" t="s">
        <v>343</v>
      </c>
      <c r="D50" s="4" t="s">
        <v>344</v>
      </c>
      <c r="E50" s="3" t="s">
        <v>24</v>
      </c>
      <c r="F50" s="3">
        <v>25</v>
      </c>
      <c r="G50" s="3" t="s">
        <v>35</v>
      </c>
      <c r="I50" s="3" t="s">
        <v>87</v>
      </c>
      <c r="J50" s="3" t="s">
        <v>170</v>
      </c>
      <c r="K50" s="3">
        <v>1</v>
      </c>
      <c r="L50" s="3">
        <v>0</v>
      </c>
      <c r="M50" s="3">
        <v>1</v>
      </c>
      <c r="N50" s="3">
        <v>0</v>
      </c>
      <c r="O50" s="3">
        <v>0</v>
      </c>
      <c r="P50" s="3">
        <v>1</v>
      </c>
      <c r="Q50" s="3">
        <v>1</v>
      </c>
      <c r="R50" s="3" t="s">
        <v>27</v>
      </c>
      <c r="S50" s="3">
        <v>5</v>
      </c>
      <c r="T50" s="3">
        <v>5</v>
      </c>
      <c r="U50" s="3">
        <v>5</v>
      </c>
      <c r="V50" s="3">
        <v>5</v>
      </c>
      <c r="W50" s="3">
        <v>5</v>
      </c>
      <c r="X50" s="3">
        <v>5</v>
      </c>
      <c r="Y50" s="3">
        <v>5</v>
      </c>
      <c r="Z50" s="3">
        <v>5</v>
      </c>
      <c r="AA50" s="3">
        <v>5</v>
      </c>
      <c r="AB50" s="3">
        <v>5</v>
      </c>
      <c r="AC50" s="3">
        <v>5</v>
      </c>
      <c r="AD50" s="3">
        <v>5</v>
      </c>
      <c r="AE50" s="3">
        <v>5</v>
      </c>
    </row>
    <row r="51" spans="1:34" ht="12.75" x14ac:dyDescent="0.2">
      <c r="A51" s="2">
        <v>44372.751198043981</v>
      </c>
      <c r="B51" s="3" t="s">
        <v>346</v>
      </c>
      <c r="C51" s="3" t="s">
        <v>347</v>
      </c>
      <c r="D51" s="4" t="s">
        <v>348</v>
      </c>
      <c r="E51" s="3" t="s">
        <v>29</v>
      </c>
      <c r="F51" s="3">
        <v>35</v>
      </c>
      <c r="G51" s="3" t="s">
        <v>25</v>
      </c>
      <c r="I51" s="3" t="s">
        <v>26</v>
      </c>
      <c r="J51" s="3" t="s">
        <v>183</v>
      </c>
      <c r="K51" s="3">
        <v>1</v>
      </c>
      <c r="L51" s="3">
        <v>0</v>
      </c>
      <c r="M51" s="3">
        <v>0</v>
      </c>
      <c r="N51" s="3">
        <v>0</v>
      </c>
      <c r="O51" s="3">
        <v>0</v>
      </c>
      <c r="P51" s="3">
        <v>1</v>
      </c>
      <c r="Q51" s="3">
        <v>1</v>
      </c>
      <c r="R51" s="3" t="s">
        <v>34</v>
      </c>
      <c r="S51" s="3">
        <v>3</v>
      </c>
      <c r="T51" s="3">
        <v>3</v>
      </c>
      <c r="U51" s="3">
        <v>4</v>
      </c>
      <c r="V51" s="3">
        <v>4</v>
      </c>
      <c r="W51" s="3">
        <v>3</v>
      </c>
      <c r="X51" s="3">
        <v>3</v>
      </c>
      <c r="Y51" s="3">
        <v>4</v>
      </c>
      <c r="Z51" s="3">
        <v>4</v>
      </c>
      <c r="AA51" s="3">
        <v>3</v>
      </c>
      <c r="AB51" s="3">
        <v>4</v>
      </c>
      <c r="AC51" s="3">
        <v>4</v>
      </c>
      <c r="AD51" s="3">
        <v>4</v>
      </c>
      <c r="AE51" s="3">
        <v>4</v>
      </c>
    </row>
    <row r="52" spans="1:34" ht="12.75" x14ac:dyDescent="0.2">
      <c r="A52" s="2">
        <v>44372.763150555555</v>
      </c>
      <c r="B52" s="3" t="s">
        <v>349</v>
      </c>
      <c r="C52" s="3" t="s">
        <v>350</v>
      </c>
      <c r="D52" s="4" t="s">
        <v>351</v>
      </c>
      <c r="E52" s="3" t="s">
        <v>29</v>
      </c>
      <c r="F52" s="3">
        <v>28</v>
      </c>
      <c r="G52" s="3" t="s">
        <v>25</v>
      </c>
      <c r="I52" s="3" t="s">
        <v>87</v>
      </c>
      <c r="J52" s="3" t="s">
        <v>183</v>
      </c>
      <c r="K52" s="3">
        <v>1</v>
      </c>
      <c r="L52" s="3">
        <v>1</v>
      </c>
      <c r="M52" s="3">
        <v>1</v>
      </c>
      <c r="N52" s="3">
        <v>1</v>
      </c>
      <c r="O52" s="3">
        <v>1</v>
      </c>
      <c r="P52" s="3">
        <v>1</v>
      </c>
      <c r="Q52" s="3">
        <v>1</v>
      </c>
      <c r="R52" s="3" t="s">
        <v>32</v>
      </c>
      <c r="S52" s="3">
        <v>3</v>
      </c>
      <c r="T52" s="3">
        <v>5</v>
      </c>
      <c r="U52" s="3">
        <v>4</v>
      </c>
      <c r="V52" s="3">
        <v>4</v>
      </c>
      <c r="W52" s="3">
        <v>4</v>
      </c>
      <c r="X52" s="3">
        <v>4</v>
      </c>
      <c r="Y52" s="3">
        <v>4</v>
      </c>
      <c r="AA52" s="3">
        <v>4</v>
      </c>
      <c r="AB52" s="3">
        <v>4</v>
      </c>
      <c r="AC52" s="3">
        <v>4</v>
      </c>
      <c r="AD52" s="3">
        <v>4</v>
      </c>
      <c r="AE52" s="3">
        <v>4</v>
      </c>
    </row>
    <row r="53" spans="1:34" ht="12.75" x14ac:dyDescent="0.2">
      <c r="A53" s="2">
        <v>44372.779635706014</v>
      </c>
      <c r="B53" s="3" t="s">
        <v>352</v>
      </c>
      <c r="C53" s="3" t="s">
        <v>353</v>
      </c>
      <c r="D53" s="4" t="s">
        <v>354</v>
      </c>
      <c r="E53" s="3" t="s">
        <v>29</v>
      </c>
      <c r="F53" s="3">
        <v>26</v>
      </c>
      <c r="G53" s="3" t="s">
        <v>25</v>
      </c>
      <c r="I53" s="3" t="s">
        <v>409</v>
      </c>
      <c r="J53" s="3" t="s">
        <v>44</v>
      </c>
      <c r="K53" s="3">
        <v>1</v>
      </c>
      <c r="L53" s="3">
        <v>0</v>
      </c>
      <c r="M53" s="3">
        <v>0</v>
      </c>
      <c r="N53" s="3">
        <v>1</v>
      </c>
      <c r="O53" s="3">
        <v>0</v>
      </c>
      <c r="P53" s="3">
        <v>0</v>
      </c>
      <c r="Q53" s="3">
        <v>1</v>
      </c>
      <c r="R53" s="3" t="s">
        <v>32</v>
      </c>
      <c r="S53" s="3">
        <v>3</v>
      </c>
      <c r="T53" s="3">
        <v>4</v>
      </c>
      <c r="U53" s="3">
        <v>4</v>
      </c>
      <c r="V53" s="3">
        <v>5</v>
      </c>
      <c r="W53" s="3">
        <v>5</v>
      </c>
      <c r="X53" s="3">
        <v>5</v>
      </c>
      <c r="Y53" s="3">
        <v>5</v>
      </c>
      <c r="Z53" s="3">
        <v>5</v>
      </c>
      <c r="AA53" s="3">
        <v>5</v>
      </c>
      <c r="AB53" s="3">
        <v>5</v>
      </c>
      <c r="AC53" s="3">
        <v>5</v>
      </c>
      <c r="AD53" s="3">
        <v>5</v>
      </c>
      <c r="AE53" s="3">
        <v>5</v>
      </c>
    </row>
    <row r="54" spans="1:34" ht="12.75" x14ac:dyDescent="0.2">
      <c r="A54" s="2">
        <v>44372.826691712966</v>
      </c>
      <c r="B54" s="3" t="s">
        <v>356</v>
      </c>
      <c r="C54" s="3" t="s">
        <v>357</v>
      </c>
      <c r="D54" s="4" t="s">
        <v>358</v>
      </c>
      <c r="E54" s="3" t="s">
        <v>24</v>
      </c>
      <c r="F54" s="3">
        <v>27</v>
      </c>
      <c r="G54" s="3" t="s">
        <v>25</v>
      </c>
      <c r="I54" s="3" t="s">
        <v>26</v>
      </c>
      <c r="J54" s="3" t="s">
        <v>50</v>
      </c>
      <c r="K54" s="3">
        <v>1</v>
      </c>
      <c r="L54" s="3">
        <v>0</v>
      </c>
      <c r="M54" s="3">
        <v>0</v>
      </c>
      <c r="N54" s="3">
        <v>0</v>
      </c>
      <c r="O54" s="3">
        <v>0</v>
      </c>
      <c r="P54" s="3">
        <v>1</v>
      </c>
      <c r="Q54" s="3">
        <v>1</v>
      </c>
      <c r="R54" s="3" t="s">
        <v>32</v>
      </c>
      <c r="S54" s="3">
        <v>4</v>
      </c>
      <c r="T54" s="3">
        <v>3</v>
      </c>
      <c r="U54" s="3">
        <v>4</v>
      </c>
      <c r="V54" s="3">
        <v>4</v>
      </c>
      <c r="W54" s="3">
        <v>4</v>
      </c>
      <c r="X54" s="3">
        <v>4</v>
      </c>
      <c r="Y54" s="3">
        <v>4</v>
      </c>
      <c r="Z54" s="3">
        <v>4</v>
      </c>
      <c r="AA54" s="3">
        <v>4</v>
      </c>
      <c r="AB54" s="3">
        <v>3</v>
      </c>
      <c r="AC54" s="3">
        <v>4</v>
      </c>
      <c r="AD54" s="3">
        <v>4</v>
      </c>
      <c r="AE54" s="3">
        <v>4</v>
      </c>
    </row>
    <row r="55" spans="1:34" ht="12.75" x14ac:dyDescent="0.2">
      <c r="A55" s="2">
        <v>44372.830367037037</v>
      </c>
      <c r="B55" s="3" t="s">
        <v>359</v>
      </c>
      <c r="C55" s="3" t="s">
        <v>360</v>
      </c>
      <c r="D55" s="4" t="s">
        <v>361</v>
      </c>
      <c r="E55" s="3" t="s">
        <v>24</v>
      </c>
      <c r="F55" s="3">
        <v>29</v>
      </c>
      <c r="G55" s="3" t="s">
        <v>25</v>
      </c>
      <c r="I55" s="3" t="s">
        <v>26</v>
      </c>
      <c r="J55" s="3" t="s">
        <v>50</v>
      </c>
      <c r="K55" s="3">
        <v>1</v>
      </c>
      <c r="L55" s="3">
        <v>0</v>
      </c>
      <c r="M55" s="3">
        <v>0</v>
      </c>
      <c r="N55" s="3">
        <v>1</v>
      </c>
      <c r="O55" s="3">
        <v>1</v>
      </c>
      <c r="P55" s="3">
        <v>0</v>
      </c>
      <c r="Q55" s="3">
        <v>1</v>
      </c>
      <c r="R55" s="3" t="s">
        <v>34</v>
      </c>
      <c r="S55" s="3">
        <v>3</v>
      </c>
      <c r="T55" s="3">
        <v>3</v>
      </c>
      <c r="U55" s="3">
        <v>4</v>
      </c>
      <c r="V55" s="3">
        <v>4</v>
      </c>
      <c r="W55" s="3">
        <v>4</v>
      </c>
      <c r="X55" s="3">
        <v>4</v>
      </c>
      <c r="Y55" s="3">
        <v>4</v>
      </c>
      <c r="Z55" s="3">
        <v>4</v>
      </c>
      <c r="AA55" s="3">
        <v>4</v>
      </c>
      <c r="AB55" s="3">
        <v>4</v>
      </c>
      <c r="AC55" s="3">
        <v>4</v>
      </c>
      <c r="AD55" s="3">
        <v>4</v>
      </c>
      <c r="AE55" s="3">
        <v>4</v>
      </c>
    </row>
    <row r="56" spans="1:34" ht="12.75" x14ac:dyDescent="0.2">
      <c r="A56" s="2">
        <v>44372.830398483798</v>
      </c>
      <c r="B56" s="3" t="s">
        <v>362</v>
      </c>
      <c r="C56" s="3" t="s">
        <v>363</v>
      </c>
      <c r="D56" s="4" t="s">
        <v>364</v>
      </c>
      <c r="E56" s="3" t="s">
        <v>24</v>
      </c>
      <c r="F56" s="3">
        <v>27</v>
      </c>
      <c r="G56" s="3" t="s">
        <v>25</v>
      </c>
      <c r="I56" s="3" t="s">
        <v>87</v>
      </c>
      <c r="J56" s="3" t="s">
        <v>320</v>
      </c>
      <c r="K56" s="3">
        <v>1</v>
      </c>
      <c r="L56" s="3">
        <v>0</v>
      </c>
      <c r="M56" s="3">
        <v>0</v>
      </c>
      <c r="N56" s="3">
        <v>0</v>
      </c>
      <c r="O56" s="3">
        <v>0</v>
      </c>
      <c r="P56" s="3">
        <v>1</v>
      </c>
      <c r="Q56" s="3">
        <v>1</v>
      </c>
      <c r="R56" s="3" t="s">
        <v>34</v>
      </c>
      <c r="S56" s="3">
        <v>3</v>
      </c>
      <c r="T56" s="3">
        <v>3</v>
      </c>
      <c r="U56" s="3">
        <v>3</v>
      </c>
      <c r="V56" s="3">
        <v>4</v>
      </c>
      <c r="W56" s="3">
        <v>4</v>
      </c>
      <c r="X56" s="3">
        <v>4</v>
      </c>
      <c r="Y56" s="3">
        <v>4</v>
      </c>
      <c r="Z56" s="3">
        <v>4</v>
      </c>
      <c r="AA56" s="3">
        <v>4</v>
      </c>
      <c r="AB56" s="3">
        <v>4</v>
      </c>
      <c r="AC56" s="3">
        <v>4</v>
      </c>
      <c r="AD56" s="3">
        <v>5</v>
      </c>
      <c r="AE56" s="3">
        <v>4</v>
      </c>
    </row>
    <row r="57" spans="1:34" ht="12.75" x14ac:dyDescent="0.2">
      <c r="A57" s="2">
        <v>44372.888266782407</v>
      </c>
      <c r="B57" s="3" t="s">
        <v>365</v>
      </c>
      <c r="C57" s="3" t="s">
        <v>366</v>
      </c>
      <c r="D57" s="4" t="s">
        <v>367</v>
      </c>
      <c r="E57" s="3" t="s">
        <v>24</v>
      </c>
      <c r="F57" s="3">
        <v>28</v>
      </c>
      <c r="G57" s="3" t="s">
        <v>25</v>
      </c>
      <c r="I57" s="3" t="s">
        <v>26</v>
      </c>
      <c r="J57" s="3" t="s">
        <v>183</v>
      </c>
      <c r="K57" s="3">
        <v>1</v>
      </c>
      <c r="L57" s="3">
        <v>0</v>
      </c>
      <c r="M57" s="3">
        <v>1</v>
      </c>
      <c r="N57" s="3">
        <v>0</v>
      </c>
      <c r="O57" s="3">
        <v>0</v>
      </c>
      <c r="P57" s="3">
        <v>1</v>
      </c>
      <c r="Q57" s="3">
        <v>1</v>
      </c>
      <c r="R57" s="3" t="s">
        <v>34</v>
      </c>
      <c r="S57" s="3">
        <v>4</v>
      </c>
      <c r="T57" s="3">
        <v>3</v>
      </c>
      <c r="U57" s="3">
        <v>4</v>
      </c>
      <c r="V57" s="3">
        <v>4</v>
      </c>
      <c r="W57" s="3">
        <v>4</v>
      </c>
      <c r="X57" s="3">
        <v>4</v>
      </c>
      <c r="Y57" s="3">
        <v>4</v>
      </c>
      <c r="Z57" s="3">
        <v>4</v>
      </c>
      <c r="AA57" s="3">
        <v>4</v>
      </c>
      <c r="AB57" s="3">
        <v>4</v>
      </c>
      <c r="AC57" s="3">
        <v>4</v>
      </c>
      <c r="AD57" s="3">
        <v>4</v>
      </c>
      <c r="AE57" s="3">
        <v>4</v>
      </c>
    </row>
    <row r="58" spans="1:34" ht="12.75" x14ac:dyDescent="0.2">
      <c r="A58" s="2">
        <v>44372.919065092588</v>
      </c>
      <c r="B58" s="3" t="s">
        <v>368</v>
      </c>
      <c r="C58" s="3" t="s">
        <v>369</v>
      </c>
      <c r="D58" s="4" t="s">
        <v>370</v>
      </c>
      <c r="E58" s="3" t="s">
        <v>24</v>
      </c>
      <c r="F58" s="3">
        <v>28</v>
      </c>
      <c r="G58" s="3" t="s">
        <v>25</v>
      </c>
      <c r="I58" s="3" t="s">
        <v>409</v>
      </c>
      <c r="J58" s="3" t="s">
        <v>44</v>
      </c>
      <c r="K58" s="3">
        <v>0</v>
      </c>
      <c r="L58" s="3">
        <v>0</v>
      </c>
      <c r="M58" s="3">
        <v>1</v>
      </c>
      <c r="N58" s="3">
        <v>0</v>
      </c>
      <c r="O58" s="3">
        <v>1</v>
      </c>
      <c r="P58" s="3">
        <v>1</v>
      </c>
      <c r="Q58" s="3">
        <v>1</v>
      </c>
      <c r="R58" s="3" t="s">
        <v>27</v>
      </c>
      <c r="S58" s="3">
        <v>5</v>
      </c>
      <c r="T58" s="3">
        <v>5</v>
      </c>
      <c r="U58" s="3">
        <v>5</v>
      </c>
      <c r="V58" s="3">
        <v>5</v>
      </c>
      <c r="W58" s="3">
        <v>5</v>
      </c>
      <c r="X58" s="3">
        <v>5</v>
      </c>
      <c r="Y58" s="3">
        <v>5</v>
      </c>
      <c r="Z58" s="3">
        <v>5</v>
      </c>
      <c r="AA58" s="3">
        <v>5</v>
      </c>
      <c r="AB58" s="3">
        <v>5</v>
      </c>
      <c r="AC58" s="3">
        <v>5</v>
      </c>
      <c r="AD58" s="3">
        <v>5</v>
      </c>
      <c r="AE58" s="3">
        <v>5</v>
      </c>
    </row>
    <row r="59" spans="1:34" ht="12.75" x14ac:dyDescent="0.2">
      <c r="A59" s="2">
        <v>44372.985651238429</v>
      </c>
      <c r="B59" s="3" t="s">
        <v>372</v>
      </c>
      <c r="C59" s="3" t="s">
        <v>373</v>
      </c>
      <c r="D59" s="4" t="s">
        <v>374</v>
      </c>
      <c r="E59" s="3" t="s">
        <v>29</v>
      </c>
      <c r="F59" s="3">
        <v>28</v>
      </c>
      <c r="H59" s="3" t="s">
        <v>33</v>
      </c>
      <c r="I59" s="3" t="s">
        <v>49</v>
      </c>
      <c r="J59" s="3" t="s">
        <v>375</v>
      </c>
      <c r="K59" s="3">
        <v>1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1</v>
      </c>
      <c r="R59" s="3" t="s">
        <v>41</v>
      </c>
      <c r="S59" s="3">
        <v>3</v>
      </c>
      <c r="T59" s="3">
        <v>3</v>
      </c>
      <c r="U59" s="3">
        <v>3</v>
      </c>
      <c r="V59" s="3">
        <v>3</v>
      </c>
      <c r="W59" s="3">
        <v>3</v>
      </c>
      <c r="X59" s="3">
        <v>3</v>
      </c>
      <c r="Y59" s="3">
        <v>3</v>
      </c>
      <c r="Z59" s="3">
        <v>3</v>
      </c>
      <c r="AA59" s="3">
        <v>3</v>
      </c>
      <c r="AB59" s="3">
        <v>3</v>
      </c>
      <c r="AC59" s="3">
        <v>3</v>
      </c>
      <c r="AD59" s="3">
        <v>3</v>
      </c>
      <c r="AE59" s="3">
        <v>4</v>
      </c>
    </row>
    <row r="60" spans="1:34" ht="12.75" x14ac:dyDescent="0.2">
      <c r="A60" s="2">
        <v>44373.307510925923</v>
      </c>
      <c r="B60" s="3" t="s">
        <v>376</v>
      </c>
      <c r="C60" s="3" t="s">
        <v>377</v>
      </c>
      <c r="D60" s="4" t="s">
        <v>378</v>
      </c>
      <c r="E60" s="3" t="s">
        <v>24</v>
      </c>
      <c r="F60" s="3">
        <v>28</v>
      </c>
      <c r="G60" s="3" t="s">
        <v>25</v>
      </c>
      <c r="I60" s="3" t="s">
        <v>87</v>
      </c>
      <c r="J60" s="3" t="s">
        <v>54</v>
      </c>
      <c r="K60" s="3">
        <v>1</v>
      </c>
      <c r="L60" s="3">
        <v>1</v>
      </c>
      <c r="M60" s="3">
        <v>1</v>
      </c>
      <c r="N60" s="3">
        <v>1</v>
      </c>
      <c r="O60" s="3">
        <v>1</v>
      </c>
      <c r="P60" s="3">
        <v>1</v>
      </c>
      <c r="Q60" s="3">
        <v>1</v>
      </c>
      <c r="R60" s="3" t="s">
        <v>34</v>
      </c>
      <c r="S60" s="3">
        <v>4</v>
      </c>
      <c r="T60" s="3">
        <v>4</v>
      </c>
      <c r="U60" s="3">
        <v>4</v>
      </c>
      <c r="V60" s="3">
        <v>4</v>
      </c>
      <c r="W60" s="3">
        <v>4</v>
      </c>
      <c r="X60" s="3">
        <v>4</v>
      </c>
      <c r="Y60" s="3">
        <v>4</v>
      </c>
      <c r="Z60" s="3">
        <v>4</v>
      </c>
      <c r="AA60" s="3">
        <v>4</v>
      </c>
      <c r="AB60" s="3">
        <v>4</v>
      </c>
      <c r="AC60" s="3">
        <v>4</v>
      </c>
      <c r="AD60" s="3">
        <v>4</v>
      </c>
      <c r="AE60" s="3">
        <v>4</v>
      </c>
    </row>
    <row r="61" spans="1:34" ht="12.75" x14ac:dyDescent="0.2">
      <c r="A61" s="2">
        <v>44373.591613611112</v>
      </c>
      <c r="B61" s="3" t="s">
        <v>379</v>
      </c>
      <c r="C61" s="3" t="s">
        <v>380</v>
      </c>
      <c r="D61" s="4" t="s">
        <v>381</v>
      </c>
      <c r="E61" s="3" t="s">
        <v>24</v>
      </c>
      <c r="F61" s="3">
        <v>26</v>
      </c>
      <c r="G61" s="3" t="s">
        <v>25</v>
      </c>
      <c r="I61" s="3" t="s">
        <v>26</v>
      </c>
      <c r="J61" s="3" t="s">
        <v>46</v>
      </c>
      <c r="K61" s="3">
        <v>1</v>
      </c>
      <c r="L61" s="3">
        <v>0</v>
      </c>
      <c r="M61" s="3">
        <v>1</v>
      </c>
      <c r="N61" s="3">
        <v>1</v>
      </c>
      <c r="O61" s="3">
        <v>1</v>
      </c>
      <c r="P61" s="3">
        <v>1</v>
      </c>
      <c r="Q61" s="3">
        <v>0</v>
      </c>
      <c r="R61" s="3" t="s">
        <v>32</v>
      </c>
      <c r="S61" s="3">
        <v>3</v>
      </c>
      <c r="T61" s="3">
        <v>3</v>
      </c>
      <c r="U61" s="3">
        <v>4</v>
      </c>
      <c r="V61" s="3">
        <v>3</v>
      </c>
      <c r="W61" s="3">
        <v>3</v>
      </c>
      <c r="X61" s="3">
        <v>3</v>
      </c>
      <c r="Y61" s="3">
        <v>3</v>
      </c>
      <c r="Z61" s="3">
        <v>3</v>
      </c>
      <c r="AA61" s="3">
        <v>3</v>
      </c>
      <c r="AB61" s="3">
        <v>3</v>
      </c>
      <c r="AC61" s="3">
        <v>3</v>
      </c>
      <c r="AD61" s="3">
        <v>3</v>
      </c>
      <c r="AE61" s="3">
        <v>3</v>
      </c>
      <c r="AF61" s="3" t="s">
        <v>28</v>
      </c>
      <c r="AG61" s="3" t="s">
        <v>28</v>
      </c>
      <c r="AH61" s="3" t="s">
        <v>28</v>
      </c>
    </row>
    <row r="62" spans="1:34" ht="12.75" x14ac:dyDescent="0.2">
      <c r="A62" s="2">
        <v>44373.60677244213</v>
      </c>
      <c r="B62" s="3" t="s">
        <v>382</v>
      </c>
      <c r="C62" s="3" t="s">
        <v>383</v>
      </c>
      <c r="D62" s="4" t="s">
        <v>384</v>
      </c>
      <c r="E62" s="3" t="s">
        <v>24</v>
      </c>
      <c r="F62" s="3">
        <v>27</v>
      </c>
      <c r="G62" s="3" t="s">
        <v>25</v>
      </c>
      <c r="I62" s="3" t="s">
        <v>87</v>
      </c>
      <c r="J62" s="3" t="s">
        <v>50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1</v>
      </c>
      <c r="Q62" s="3">
        <v>1</v>
      </c>
      <c r="R62" s="3" t="s">
        <v>27</v>
      </c>
      <c r="S62" s="3">
        <v>5</v>
      </c>
      <c r="T62" s="3">
        <v>5</v>
      </c>
      <c r="U62" s="3">
        <v>5</v>
      </c>
      <c r="V62" s="3">
        <v>5</v>
      </c>
      <c r="W62" s="3">
        <v>5</v>
      </c>
      <c r="X62" s="3">
        <v>5</v>
      </c>
      <c r="Y62" s="3">
        <v>5</v>
      </c>
      <c r="Z62" s="3">
        <v>5</v>
      </c>
      <c r="AA62" s="3">
        <v>5</v>
      </c>
      <c r="AB62" s="3">
        <v>5</v>
      </c>
      <c r="AC62" s="3">
        <v>5</v>
      </c>
      <c r="AD62" s="3">
        <v>5</v>
      </c>
      <c r="AE62" s="3">
        <v>5</v>
      </c>
    </row>
    <row r="63" spans="1:34" ht="12.75" x14ac:dyDescent="0.2">
      <c r="A63" s="2">
        <v>44373.615056111114</v>
      </c>
      <c r="B63" s="3" t="s">
        <v>385</v>
      </c>
      <c r="C63" s="3" t="s">
        <v>386</v>
      </c>
      <c r="D63" s="4" t="s">
        <v>387</v>
      </c>
      <c r="E63" s="3" t="s">
        <v>24</v>
      </c>
      <c r="F63" s="3">
        <v>27</v>
      </c>
      <c r="G63" s="3" t="s">
        <v>25</v>
      </c>
      <c r="I63" s="3" t="s">
        <v>26</v>
      </c>
      <c r="J63" s="3" t="s">
        <v>183</v>
      </c>
      <c r="K63" s="3">
        <v>1</v>
      </c>
      <c r="L63" s="3">
        <v>0</v>
      </c>
      <c r="M63" s="3">
        <v>1</v>
      </c>
      <c r="N63" s="3">
        <v>0</v>
      </c>
      <c r="O63" s="3">
        <v>0</v>
      </c>
      <c r="P63" s="3">
        <v>0</v>
      </c>
      <c r="Q63" s="3">
        <v>1</v>
      </c>
      <c r="R63" s="3" t="s">
        <v>27</v>
      </c>
      <c r="S63" s="3">
        <v>3</v>
      </c>
      <c r="T63" s="3">
        <v>4</v>
      </c>
      <c r="U63" s="3">
        <v>3</v>
      </c>
      <c r="V63" s="3">
        <v>3</v>
      </c>
      <c r="W63" s="3">
        <v>3</v>
      </c>
      <c r="X63" s="3">
        <v>3</v>
      </c>
      <c r="Y63" s="3">
        <v>3</v>
      </c>
      <c r="Z63" s="3">
        <v>4</v>
      </c>
      <c r="AA63" s="3">
        <v>3</v>
      </c>
      <c r="AB63" s="3">
        <v>3</v>
      </c>
      <c r="AC63" s="3">
        <v>3</v>
      </c>
      <c r="AD63" s="3">
        <v>3</v>
      </c>
      <c r="AE63" s="3">
        <v>3</v>
      </c>
      <c r="AF63" s="3" t="s">
        <v>388</v>
      </c>
      <c r="AG63" s="3" t="s">
        <v>28</v>
      </c>
      <c r="AH63" s="3" t="s">
        <v>28</v>
      </c>
    </row>
    <row r="64" spans="1:34" ht="12.75" x14ac:dyDescent="0.2">
      <c r="A64" s="2">
        <v>44373.646530115744</v>
      </c>
      <c r="B64" s="3" t="s">
        <v>389</v>
      </c>
      <c r="C64" s="3" t="s">
        <v>390</v>
      </c>
      <c r="D64" s="4" t="s">
        <v>391</v>
      </c>
      <c r="E64" s="3" t="s">
        <v>24</v>
      </c>
      <c r="F64" s="3">
        <v>30</v>
      </c>
      <c r="G64" s="3" t="s">
        <v>43</v>
      </c>
      <c r="I64" s="3" t="s">
        <v>40</v>
      </c>
      <c r="J64" s="3" t="s">
        <v>40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1</v>
      </c>
      <c r="R64" s="3" t="s">
        <v>32</v>
      </c>
      <c r="S64" s="3">
        <v>5</v>
      </c>
      <c r="T64" s="3">
        <v>5</v>
      </c>
      <c r="U64" s="3">
        <v>5</v>
      </c>
      <c r="V64" s="3">
        <v>5</v>
      </c>
      <c r="W64" s="3">
        <v>5</v>
      </c>
      <c r="X64" s="3">
        <v>5</v>
      </c>
      <c r="Y64" s="3">
        <v>5</v>
      </c>
      <c r="Z64" s="3">
        <v>5</v>
      </c>
      <c r="AA64" s="3">
        <v>5</v>
      </c>
      <c r="AB64" s="3">
        <v>5</v>
      </c>
      <c r="AC64" s="3">
        <v>5</v>
      </c>
      <c r="AD64" s="3">
        <v>5</v>
      </c>
      <c r="AE64" s="3">
        <v>5</v>
      </c>
    </row>
    <row r="65" spans="1:34" ht="12.75" x14ac:dyDescent="0.2">
      <c r="A65" s="2">
        <v>44373.747935092593</v>
      </c>
      <c r="B65" s="3" t="s">
        <v>393</v>
      </c>
      <c r="C65" s="3" t="s">
        <v>394</v>
      </c>
      <c r="D65" s="4" t="s">
        <v>395</v>
      </c>
      <c r="E65" s="3" t="s">
        <v>29</v>
      </c>
      <c r="F65" s="3">
        <v>28</v>
      </c>
      <c r="G65" s="3" t="s">
        <v>30</v>
      </c>
      <c r="I65" s="3" t="s">
        <v>409</v>
      </c>
      <c r="J65" s="3" t="s">
        <v>44</v>
      </c>
      <c r="K65" s="3">
        <v>1</v>
      </c>
      <c r="L65" s="3">
        <v>1</v>
      </c>
      <c r="M65" s="3">
        <v>1</v>
      </c>
      <c r="N65" s="3">
        <v>1</v>
      </c>
      <c r="O65" s="3">
        <v>1</v>
      </c>
      <c r="P65" s="3">
        <v>1</v>
      </c>
      <c r="Q65" s="3">
        <v>1</v>
      </c>
      <c r="R65" s="3" t="s">
        <v>32</v>
      </c>
      <c r="S65" s="3">
        <v>3</v>
      </c>
      <c r="T65" s="3">
        <v>3</v>
      </c>
      <c r="U65" s="3">
        <v>4</v>
      </c>
      <c r="V65" s="3">
        <v>4</v>
      </c>
      <c r="W65" s="3">
        <v>5</v>
      </c>
      <c r="X65" s="3">
        <v>2</v>
      </c>
      <c r="Y65" s="3">
        <v>3</v>
      </c>
      <c r="Z65" s="3">
        <v>3</v>
      </c>
      <c r="AA65" s="3">
        <v>3</v>
      </c>
      <c r="AB65" s="3">
        <v>3</v>
      </c>
      <c r="AC65" s="3">
        <v>3</v>
      </c>
      <c r="AD65" s="3">
        <v>2</v>
      </c>
      <c r="AE65" s="3">
        <v>2</v>
      </c>
    </row>
    <row r="66" spans="1:34" ht="12.75" x14ac:dyDescent="0.2">
      <c r="A66" s="2">
        <v>44374.486775752317</v>
      </c>
      <c r="B66" s="3" t="s">
        <v>397</v>
      </c>
      <c r="C66" s="3" t="s">
        <v>398</v>
      </c>
      <c r="D66" s="4" t="s">
        <v>399</v>
      </c>
      <c r="E66" s="3" t="s">
        <v>24</v>
      </c>
      <c r="F66" s="3">
        <v>27</v>
      </c>
      <c r="G66" s="3" t="s">
        <v>25</v>
      </c>
      <c r="I66" s="3" t="s">
        <v>26</v>
      </c>
      <c r="J66" s="3" t="s">
        <v>46</v>
      </c>
      <c r="K66" s="3">
        <v>1</v>
      </c>
      <c r="L66" s="3">
        <v>0</v>
      </c>
      <c r="M66" s="3">
        <v>1</v>
      </c>
      <c r="N66" s="3">
        <v>1</v>
      </c>
      <c r="O66" s="3">
        <v>0</v>
      </c>
      <c r="P66" s="3">
        <v>1</v>
      </c>
      <c r="Q66" s="3">
        <v>1</v>
      </c>
      <c r="R66" s="3" t="s">
        <v>32</v>
      </c>
      <c r="S66" s="3">
        <v>4</v>
      </c>
      <c r="T66" s="3">
        <v>5</v>
      </c>
      <c r="U66" s="3">
        <v>4</v>
      </c>
      <c r="W66" s="3">
        <v>4</v>
      </c>
      <c r="X66" s="3">
        <v>4</v>
      </c>
      <c r="Y66" s="3">
        <v>4</v>
      </c>
      <c r="Z66" s="3">
        <v>4</v>
      </c>
      <c r="AA66" s="3">
        <v>4</v>
      </c>
      <c r="AB66" s="3">
        <v>4</v>
      </c>
      <c r="AC66" s="3">
        <v>4</v>
      </c>
      <c r="AD66" s="3">
        <v>4</v>
      </c>
      <c r="AE66" s="3">
        <v>4</v>
      </c>
      <c r="AF66" s="3" t="s">
        <v>28</v>
      </c>
      <c r="AG66" s="3" t="s">
        <v>28</v>
      </c>
      <c r="AH66" s="3" t="s">
        <v>28</v>
      </c>
    </row>
    <row r="67" spans="1:34" ht="12.75" x14ac:dyDescent="0.2">
      <c r="A67" s="2">
        <v>44374.523754479167</v>
      </c>
      <c r="B67" s="3" t="s">
        <v>376</v>
      </c>
      <c r="C67" s="3" t="s">
        <v>377</v>
      </c>
      <c r="D67" s="4" t="s">
        <v>378</v>
      </c>
      <c r="E67" s="3" t="s">
        <v>24</v>
      </c>
      <c r="F67" s="3">
        <v>28</v>
      </c>
      <c r="G67" s="3" t="s">
        <v>25</v>
      </c>
      <c r="I67" s="3" t="s">
        <v>87</v>
      </c>
      <c r="J67" s="3" t="s">
        <v>54</v>
      </c>
      <c r="K67" s="3">
        <v>1</v>
      </c>
      <c r="L67" s="3">
        <v>1</v>
      </c>
      <c r="M67" s="3">
        <v>1</v>
      </c>
      <c r="N67" s="3">
        <v>1</v>
      </c>
      <c r="O67" s="3">
        <v>1</v>
      </c>
      <c r="P67" s="3">
        <v>1</v>
      </c>
      <c r="Q67" s="3">
        <v>1</v>
      </c>
      <c r="R67" s="3" t="s">
        <v>34</v>
      </c>
      <c r="S67" s="3">
        <v>4</v>
      </c>
      <c r="T67" s="3">
        <v>4</v>
      </c>
      <c r="U67" s="3">
        <v>4</v>
      </c>
      <c r="V67" s="3">
        <v>4</v>
      </c>
      <c r="W67" s="3">
        <v>4</v>
      </c>
      <c r="X67" s="3">
        <v>4</v>
      </c>
      <c r="Y67" s="3">
        <v>4</v>
      </c>
      <c r="Z67" s="3">
        <v>4</v>
      </c>
      <c r="AA67" s="3">
        <v>4</v>
      </c>
      <c r="AB67" s="3">
        <v>4</v>
      </c>
      <c r="AC67" s="3">
        <v>4</v>
      </c>
      <c r="AD67" s="3">
        <v>4</v>
      </c>
      <c r="AE67" s="3">
        <v>4</v>
      </c>
    </row>
    <row r="68" spans="1:34" ht="12.75" x14ac:dyDescent="0.2">
      <c r="A68" s="2">
        <v>44374.917434641204</v>
      </c>
      <c r="B68" s="3" t="s">
        <v>400</v>
      </c>
      <c r="C68" s="3" t="s">
        <v>401</v>
      </c>
      <c r="D68" s="4" t="s">
        <v>402</v>
      </c>
      <c r="E68" s="3" t="s">
        <v>24</v>
      </c>
      <c r="F68" s="3">
        <v>24</v>
      </c>
      <c r="G68" s="3" t="s">
        <v>35</v>
      </c>
      <c r="K68" s="3">
        <v>0</v>
      </c>
      <c r="L68" s="3">
        <v>0</v>
      </c>
      <c r="M68" s="3">
        <v>1</v>
      </c>
      <c r="N68" s="3">
        <v>0</v>
      </c>
      <c r="O68" s="3">
        <v>0</v>
      </c>
      <c r="P68" s="3">
        <v>1</v>
      </c>
      <c r="Q68" s="3">
        <v>0</v>
      </c>
      <c r="R68" s="3" t="s">
        <v>32</v>
      </c>
      <c r="S68" s="3">
        <v>5</v>
      </c>
      <c r="T68" s="3">
        <v>5</v>
      </c>
      <c r="U68" s="3">
        <v>5</v>
      </c>
      <c r="V68" s="3">
        <v>5</v>
      </c>
      <c r="W68" s="3">
        <v>5</v>
      </c>
      <c r="X68" s="3">
        <v>5</v>
      </c>
      <c r="Y68" s="3">
        <v>5</v>
      </c>
      <c r="Z68" s="3">
        <v>5</v>
      </c>
      <c r="AA68" s="3">
        <v>4</v>
      </c>
      <c r="AB68" s="3">
        <v>4</v>
      </c>
      <c r="AC68" s="3">
        <v>4</v>
      </c>
      <c r="AD68" s="3">
        <v>4</v>
      </c>
      <c r="AE68" s="3">
        <v>4</v>
      </c>
    </row>
    <row r="69" spans="1:34" ht="12.75" x14ac:dyDescent="0.2">
      <c r="A69" s="2">
        <v>44376.059413553245</v>
      </c>
      <c r="B69" s="3" t="s">
        <v>403</v>
      </c>
      <c r="C69" s="3" t="s">
        <v>404</v>
      </c>
      <c r="D69" s="4" t="s">
        <v>405</v>
      </c>
      <c r="E69" s="3" t="s">
        <v>24</v>
      </c>
      <c r="F69" s="3">
        <v>33</v>
      </c>
      <c r="H69" s="3" t="s">
        <v>43</v>
      </c>
      <c r="I69" s="3" t="s">
        <v>49</v>
      </c>
      <c r="J69" s="3" t="s">
        <v>46</v>
      </c>
      <c r="K69" s="3">
        <v>0</v>
      </c>
      <c r="L69" s="3">
        <v>1</v>
      </c>
      <c r="M69" s="3">
        <v>1</v>
      </c>
      <c r="N69" s="3">
        <v>1</v>
      </c>
      <c r="O69" s="3">
        <v>1</v>
      </c>
      <c r="P69" s="3">
        <v>1</v>
      </c>
      <c r="Q69" s="3">
        <v>0</v>
      </c>
      <c r="R69" s="3" t="s">
        <v>32</v>
      </c>
      <c r="S69" s="3">
        <v>5</v>
      </c>
      <c r="T69" s="3">
        <v>4</v>
      </c>
      <c r="U69" s="3">
        <v>4</v>
      </c>
      <c r="V69" s="3">
        <v>4</v>
      </c>
      <c r="W69" s="3">
        <v>4</v>
      </c>
      <c r="X69" s="3">
        <v>4</v>
      </c>
      <c r="Y69" s="3">
        <v>4</v>
      </c>
      <c r="Z69" s="3">
        <v>4</v>
      </c>
      <c r="AA69" s="3">
        <v>4</v>
      </c>
      <c r="AB69" s="3">
        <v>3</v>
      </c>
      <c r="AC69" s="3">
        <v>3</v>
      </c>
      <c r="AD69" s="3">
        <v>3</v>
      </c>
      <c r="AE69" s="3">
        <v>3</v>
      </c>
      <c r="AH69" s="3" t="s">
        <v>406</v>
      </c>
    </row>
    <row r="70" spans="1:34" s="13" customFormat="1" ht="15.75" customHeight="1" x14ac:dyDescent="0.2">
      <c r="K70" s="15">
        <f>COUNTIF(K1:K69,1)</f>
        <v>47</v>
      </c>
      <c r="L70" s="15">
        <f t="shared" ref="L70:Q70" si="0">COUNTIF(L1:L69,1)</f>
        <v>9</v>
      </c>
      <c r="M70" s="15">
        <f t="shared" si="0"/>
        <v>39</v>
      </c>
      <c r="N70" s="15">
        <f t="shared" si="0"/>
        <v>21</v>
      </c>
      <c r="O70" s="15">
        <f t="shared" si="0"/>
        <v>32</v>
      </c>
      <c r="P70" s="15">
        <f t="shared" si="0"/>
        <v>49</v>
      </c>
      <c r="Q70" s="15">
        <f t="shared" si="0"/>
        <v>57</v>
      </c>
      <c r="S70" s="16">
        <f>AVERAGE(S1:S69)</f>
        <v>3.9558823529411766</v>
      </c>
      <c r="T70" s="16">
        <f t="shared" ref="T70:AE70" si="1">AVERAGE(T1:T69)</f>
        <v>4.1029411764705879</v>
      </c>
      <c r="U70" s="16">
        <f t="shared" si="1"/>
        <v>4.132352941176471</v>
      </c>
      <c r="V70" s="16">
        <f t="shared" si="1"/>
        <v>4.2686567164179108</v>
      </c>
      <c r="W70" s="16">
        <f t="shared" si="1"/>
        <v>4.2794117647058822</v>
      </c>
      <c r="X70" s="16">
        <f t="shared" si="1"/>
        <v>4.2352941176470589</v>
      </c>
      <c r="Y70" s="16">
        <f t="shared" si="1"/>
        <v>4.2941176470588234</v>
      </c>
      <c r="Z70" s="16">
        <f t="shared" si="1"/>
        <v>4.2985074626865671</v>
      </c>
      <c r="AA70" s="16">
        <f t="shared" si="1"/>
        <v>4.1470588235294121</v>
      </c>
      <c r="AB70" s="16">
        <f t="shared" si="1"/>
        <v>4.1617647058823533</v>
      </c>
      <c r="AC70" s="16">
        <f t="shared" si="1"/>
        <v>4.2352941176470589</v>
      </c>
      <c r="AD70" s="16">
        <f t="shared" si="1"/>
        <v>4.2352941176470589</v>
      </c>
      <c r="AE70" s="16">
        <f t="shared" si="1"/>
        <v>4.1617647058823533</v>
      </c>
      <c r="AF70" s="16">
        <f>AVERAGE(S2:AE69)</f>
        <v>4.1927437641723353</v>
      </c>
    </row>
    <row r="71" spans="1:34" ht="15.75" customHeight="1" x14ac:dyDescent="0.2">
      <c r="K71" s="16">
        <f>STDEV(K1:K69)</f>
        <v>0.46544323094137741</v>
      </c>
      <c r="L71" s="16">
        <f t="shared" ref="L71:Q71" si="2">STDEV(L1:L69)</f>
        <v>0.34139362166946458</v>
      </c>
      <c r="M71" s="16">
        <f t="shared" si="2"/>
        <v>0.49824097959612129</v>
      </c>
      <c r="N71" s="16">
        <f t="shared" si="2"/>
        <v>0.46544323094137741</v>
      </c>
      <c r="O71" s="16">
        <f t="shared" si="2"/>
        <v>0.5028452845140674</v>
      </c>
      <c r="P71" s="16">
        <f t="shared" si="2"/>
        <v>0.45204636650620938</v>
      </c>
      <c r="Q71" s="16">
        <f t="shared" si="2"/>
        <v>0.3709726673621157</v>
      </c>
      <c r="S71" s="16">
        <f>STDEV(S1:S69)</f>
        <v>0.88829576104297425</v>
      </c>
      <c r="T71" s="16">
        <f t="shared" ref="T71:AE71" si="3">STDEV(T1:T69)</f>
        <v>0.94852132970537761</v>
      </c>
      <c r="U71" s="16">
        <f t="shared" si="3"/>
        <v>0.78994448633037306</v>
      </c>
      <c r="V71" s="16">
        <f t="shared" si="3"/>
        <v>0.64154381867489296</v>
      </c>
      <c r="W71" s="16">
        <f t="shared" si="3"/>
        <v>0.6877518694190351</v>
      </c>
      <c r="X71" s="16">
        <f t="shared" si="3"/>
        <v>0.7148248310385974</v>
      </c>
      <c r="Y71" s="16">
        <f t="shared" si="3"/>
        <v>0.64781662066690593</v>
      </c>
      <c r="Z71" s="16">
        <f t="shared" si="3"/>
        <v>0.65168605039297778</v>
      </c>
      <c r="AA71" s="16">
        <f t="shared" si="3"/>
        <v>0.77776384173029833</v>
      </c>
      <c r="AB71" s="16">
        <f t="shared" si="3"/>
        <v>0.74533963244346357</v>
      </c>
      <c r="AC71" s="16">
        <f t="shared" si="3"/>
        <v>0.73540824399650018</v>
      </c>
      <c r="AD71" s="16">
        <f t="shared" si="3"/>
        <v>0.7148248310385974</v>
      </c>
      <c r="AE71" s="16">
        <f t="shared" si="3"/>
        <v>0.76510255126983739</v>
      </c>
      <c r="AF71" s="16">
        <f>STDEV(S2:AE69)</f>
        <v>0.75277282366794496</v>
      </c>
    </row>
    <row r="72" spans="1:34" ht="15.75" customHeight="1" x14ac:dyDescent="0.2">
      <c r="S72" s="14"/>
      <c r="T72" s="14">
        <f>STDEV(S1:T69)</f>
        <v>0.91846229359155296</v>
      </c>
      <c r="U72" s="14">
        <f>STDEV(U1:U69)</f>
        <v>0.78994448633037306</v>
      </c>
      <c r="V72" s="14"/>
      <c r="W72" s="14"/>
      <c r="Y72" s="14">
        <f>STDEV(V1:Y69)</f>
        <v>0.67036693478393317</v>
      </c>
      <c r="Z72" s="14"/>
      <c r="AA72" s="14"/>
      <c r="AB72" s="14"/>
      <c r="AE72" s="14">
        <f>STDEV(Z1:AE69)</f>
        <v>0.73051603102512808</v>
      </c>
    </row>
    <row r="79" spans="1:34" ht="21" x14ac:dyDescent="0.35">
      <c r="A79" s="5" t="s">
        <v>29</v>
      </c>
      <c r="B79" s="5">
        <f>COUNTIF(E2:E69,"ชาย")</f>
        <v>22</v>
      </c>
    </row>
    <row r="80" spans="1:34" ht="21" x14ac:dyDescent="0.35">
      <c r="A80" s="5" t="s">
        <v>24</v>
      </c>
      <c r="B80" s="5">
        <f>COUNTIF(E2:E69,"หญิง")</f>
        <v>46</v>
      </c>
    </row>
    <row r="81" spans="1:5" ht="21" x14ac:dyDescent="0.35">
      <c r="A81" s="6" t="s">
        <v>59</v>
      </c>
      <c r="B81" s="7">
        <f>SUM(B79:B80)</f>
        <v>68</v>
      </c>
    </row>
    <row r="82" spans="1:5" ht="12.75" x14ac:dyDescent="0.2"/>
    <row r="83" spans="1:5" ht="21" x14ac:dyDescent="0.35">
      <c r="A83" s="5" t="s">
        <v>60</v>
      </c>
      <c r="B83" s="5">
        <v>44</v>
      </c>
    </row>
    <row r="84" spans="1:5" ht="21" x14ac:dyDescent="0.35">
      <c r="A84" s="5" t="s">
        <v>61</v>
      </c>
      <c r="B84" s="5">
        <v>20</v>
      </c>
    </row>
    <row r="85" spans="1:5" ht="21" x14ac:dyDescent="0.35">
      <c r="A85" s="5" t="s">
        <v>62</v>
      </c>
      <c r="B85" s="5">
        <v>3</v>
      </c>
      <c r="D85" s="5" t="s">
        <v>121</v>
      </c>
      <c r="E85" s="5">
        <v>59</v>
      </c>
    </row>
    <row r="86" spans="1:5" ht="21" x14ac:dyDescent="0.35">
      <c r="A86" s="5" t="s">
        <v>63</v>
      </c>
      <c r="B86" s="5">
        <v>1</v>
      </c>
      <c r="D86" s="5" t="s">
        <v>122</v>
      </c>
      <c r="E86" s="5">
        <v>9</v>
      </c>
    </row>
    <row r="87" spans="1:5" ht="21" x14ac:dyDescent="0.35">
      <c r="A87" s="8" t="s">
        <v>59</v>
      </c>
      <c r="B87" s="7">
        <f>SUM(B83:B86)</f>
        <v>68</v>
      </c>
      <c r="D87" s="6" t="s">
        <v>59</v>
      </c>
      <c r="E87" s="7">
        <f>SUM(E85:E86)</f>
        <v>68</v>
      </c>
    </row>
    <row r="89" spans="1:5" ht="23.25" x14ac:dyDescent="0.35">
      <c r="A89" s="9" t="s">
        <v>64</v>
      </c>
      <c r="B89" s="9" t="s">
        <v>65</v>
      </c>
    </row>
    <row r="90" spans="1:5" ht="21" x14ac:dyDescent="0.35">
      <c r="A90" s="10" t="s">
        <v>255</v>
      </c>
      <c r="B90" s="5">
        <f>COUNTIF(I2:I69,"ทันตแแพทยศาสตร์")</f>
        <v>1</v>
      </c>
    </row>
    <row r="91" spans="1:5" ht="21" x14ac:dyDescent="0.35">
      <c r="A91" s="10" t="s">
        <v>48</v>
      </c>
      <c r="B91" s="5">
        <f>COUNTIF(I2:I80,"เภสัชศาสตร์")</f>
        <v>1</v>
      </c>
    </row>
    <row r="92" spans="1:5" ht="23.25" x14ac:dyDescent="0.35">
      <c r="A92" s="10" t="s">
        <v>409</v>
      </c>
      <c r="B92" s="5">
        <f>COUNTIF(I2:I69,"บริหารธุรกิจ เศรษฐศาสตร์และการสื่อสาร")</f>
        <v>6</v>
      </c>
      <c r="D92" s="9" t="s">
        <v>9</v>
      </c>
      <c r="E92" s="9" t="s">
        <v>65</v>
      </c>
    </row>
    <row r="93" spans="1:5" ht="21" x14ac:dyDescent="0.35">
      <c r="A93" s="10" t="s">
        <v>87</v>
      </c>
      <c r="B93" s="5">
        <f>COUNTIF(I1:I82,"บัณฑิตวิทยาลัย")</f>
        <v>15</v>
      </c>
      <c r="D93" s="12" t="s">
        <v>50</v>
      </c>
      <c r="E93" s="5">
        <f>COUNTIF(J2:J73,"หลักสูตรและการสอน")</f>
        <v>8</v>
      </c>
    </row>
    <row r="94" spans="1:5" ht="21" x14ac:dyDescent="0.35">
      <c r="A94" s="10" t="s">
        <v>169</v>
      </c>
      <c r="B94" s="5">
        <f>COUNTIF(I1:I83,"พยาบาลศาสตร์")</f>
        <v>2</v>
      </c>
      <c r="D94" s="12" t="s">
        <v>44</v>
      </c>
      <c r="E94" s="5">
        <f>COUNTIF(J2:J75,"บริหารธุรกิจ")</f>
        <v>7</v>
      </c>
    </row>
    <row r="95" spans="1:5" ht="21" x14ac:dyDescent="0.35">
      <c r="A95" s="11" t="s">
        <v>26</v>
      </c>
      <c r="B95" s="5">
        <f>COUNTIF(I1:I84,"ศึกษาศาสตร์")</f>
        <v>31</v>
      </c>
      <c r="D95" s="12" t="s">
        <v>39</v>
      </c>
      <c r="E95" s="5">
        <f>COUNTIF(J2:J75,"เทคโนโลยีและสื่อสารการศึกษา")</f>
        <v>1</v>
      </c>
    </row>
    <row r="96" spans="1:5" ht="21" x14ac:dyDescent="0.35">
      <c r="A96" s="11" t="s">
        <v>49</v>
      </c>
      <c r="B96" s="5">
        <f>COUNTIF(I1:I85,"มนุษยศาสตร์")</f>
        <v>2</v>
      </c>
      <c r="D96" s="12" t="s">
        <v>408</v>
      </c>
      <c r="E96" s="5">
        <f>COUNTIF(J1:J89,"เทคโนโลยีสารสนเทศ")</f>
        <v>1</v>
      </c>
    </row>
    <row r="97" spans="1:5" ht="21" x14ac:dyDescent="0.35">
      <c r="A97" s="11" t="s">
        <v>57</v>
      </c>
      <c r="B97" s="5">
        <f>COUNTIF(I1:I86,"วิทยาศาสตร์การแพทย์ ")</f>
        <v>1</v>
      </c>
      <c r="D97" s="12" t="s">
        <v>48</v>
      </c>
      <c r="E97" s="5">
        <f>COUNTIF(J1:J90,"เภสัชศาสตร์")</f>
        <v>1</v>
      </c>
    </row>
    <row r="98" spans="1:5" ht="21" x14ac:dyDescent="0.35">
      <c r="A98" s="11" t="s">
        <v>37</v>
      </c>
      <c r="B98" s="5">
        <f>COUNTIF(I2:I87,"วิศวกรรมศาสตร์")</f>
        <v>1</v>
      </c>
      <c r="D98" s="12" t="s">
        <v>183</v>
      </c>
      <c r="E98" s="5">
        <f>COUNTIF(J1:J91,"การบริหารการศึกษา")</f>
        <v>14</v>
      </c>
    </row>
    <row r="99" spans="1:5" ht="21" x14ac:dyDescent="0.35">
      <c r="A99" s="11" t="s">
        <v>40</v>
      </c>
      <c r="B99" s="5">
        <f>COUNTIF(I2:I88,"สาธารณสุขศาสตร์")</f>
        <v>6</v>
      </c>
      <c r="D99" s="12" t="s">
        <v>170</v>
      </c>
      <c r="E99" s="5">
        <f>COUNTIF(J1:J99,"การพยาบาลเวชปฏิบัติชุมชน")</f>
        <v>2</v>
      </c>
    </row>
    <row r="100" spans="1:5" ht="21" x14ac:dyDescent="0.35">
      <c r="A100" s="11" t="s">
        <v>66</v>
      </c>
      <c r="B100" s="5">
        <v>2</v>
      </c>
      <c r="D100" s="12" t="s">
        <v>320</v>
      </c>
      <c r="E100" s="5">
        <f>COUNTIF(J2:J100,"คณิตศาสตร์")</f>
        <v>3</v>
      </c>
    </row>
    <row r="101" spans="1:5" ht="21" x14ac:dyDescent="0.35">
      <c r="A101" s="7" t="s">
        <v>59</v>
      </c>
      <c r="B101" s="7">
        <f>SUM(B90:B100)</f>
        <v>68</v>
      </c>
      <c r="D101" s="12" t="s">
        <v>58</v>
      </c>
      <c r="E101" s="5">
        <f>COUNTIF(J2:J101,"จุลชีววิทยา ")</f>
        <v>1</v>
      </c>
    </row>
    <row r="102" spans="1:5" ht="21" x14ac:dyDescent="0.35">
      <c r="D102" s="5" t="s">
        <v>255</v>
      </c>
      <c r="E102" s="5">
        <f>COUNTIF(J2:J102,"ทันตแพทยศาสตร์")</f>
        <v>1</v>
      </c>
    </row>
    <row r="103" spans="1:5" ht="21" x14ac:dyDescent="0.35">
      <c r="D103" s="12" t="s">
        <v>410</v>
      </c>
      <c r="E103" s="5">
        <f>COUNTIF(J2:J103,"การบริหารการพยาบาล")</f>
        <v>1</v>
      </c>
    </row>
    <row r="104" spans="1:5" ht="21" x14ac:dyDescent="0.35">
      <c r="D104" s="12" t="s">
        <v>46</v>
      </c>
      <c r="E104" s="5">
        <f>COUNTIF(J2:J104,"ภาษาไทย")</f>
        <v>6</v>
      </c>
    </row>
    <row r="105" spans="1:5" ht="21" x14ac:dyDescent="0.35">
      <c r="D105" s="12" t="s">
        <v>375</v>
      </c>
      <c r="E105" s="5">
        <f>COUNTIF(J2:J105,"ภาษาศาสตร์")</f>
        <v>1</v>
      </c>
    </row>
    <row r="106" spans="1:5" ht="21" x14ac:dyDescent="0.35">
      <c r="D106" s="12" t="s">
        <v>36</v>
      </c>
      <c r="E106" s="5">
        <f>COUNTIF(J2:J106,"ภาษาอังกฤษ")</f>
        <v>3</v>
      </c>
    </row>
    <row r="107" spans="1:5" ht="21" x14ac:dyDescent="0.35">
      <c r="D107" s="12" t="s">
        <v>54</v>
      </c>
      <c r="E107" s="5">
        <f>COUNTIF(J2:J107,"วิจัยและประเมินผลทางการศึกษา")</f>
        <v>4</v>
      </c>
    </row>
    <row r="108" spans="1:5" ht="21" x14ac:dyDescent="0.35">
      <c r="D108" s="12" t="s">
        <v>220</v>
      </c>
      <c r="E108" s="5">
        <f>COUNTIF(J2:J108,"วิทยาศาสตร์ศึกษา")</f>
        <v>3</v>
      </c>
    </row>
    <row r="109" spans="1:5" ht="21" x14ac:dyDescent="0.35">
      <c r="D109" s="12" t="s">
        <v>310</v>
      </c>
      <c r="E109" s="5">
        <f>COUNTIF(J2:J109,"วิศวกรรมการจัดการ")</f>
        <v>1</v>
      </c>
    </row>
    <row r="110" spans="1:5" ht="21" x14ac:dyDescent="0.35">
      <c r="D110" s="12" t="s">
        <v>52</v>
      </c>
      <c r="E110" s="5">
        <f>COUNTIF(J2:J110,"วิศวกรรมสิ่งแวดล้อม")</f>
        <v>1</v>
      </c>
    </row>
    <row r="111" spans="1:5" ht="21" x14ac:dyDescent="0.35">
      <c r="D111" s="12" t="s">
        <v>31</v>
      </c>
      <c r="E111" s="5">
        <f>COUNTIF(J2:J111,"สถิติ")</f>
        <v>1</v>
      </c>
    </row>
    <row r="112" spans="1:5" ht="21" x14ac:dyDescent="0.35">
      <c r="D112" s="12" t="s">
        <v>55</v>
      </c>
      <c r="E112" s="5">
        <f>COUNTIF(J2:J112,"สังคมศึกษา")</f>
        <v>1</v>
      </c>
    </row>
    <row r="113" spans="4:5" ht="21" x14ac:dyDescent="0.35">
      <c r="D113" s="12" t="s">
        <v>40</v>
      </c>
      <c r="E113" s="5">
        <f>COUNTIF(J2:J113,"สาธารณสุขศาสตร์")</f>
        <v>6</v>
      </c>
    </row>
    <row r="114" spans="4:5" ht="21" x14ac:dyDescent="0.35">
      <c r="D114" s="12" t="s">
        <v>66</v>
      </c>
      <c r="E114" s="5">
        <v>1</v>
      </c>
    </row>
    <row r="115" spans="4:5" ht="21" x14ac:dyDescent="0.35">
      <c r="D115" s="7" t="s">
        <v>59</v>
      </c>
      <c r="E115" s="7">
        <f>SUM(E93:E114)</f>
        <v>68</v>
      </c>
    </row>
    <row r="116" spans="4:5" ht="12.75" x14ac:dyDescent="0.2"/>
    <row r="117" spans="4:5" ht="12.75" x14ac:dyDescent="0.2"/>
    <row r="118" spans="4:5" ht="12.75" x14ac:dyDescent="0.2"/>
    <row r="119" spans="4:5" ht="12.75" x14ac:dyDescent="0.2"/>
    <row r="120" spans="4:5" ht="12.75" x14ac:dyDescent="0.2"/>
    <row r="121" spans="4:5" ht="12.75" x14ac:dyDescent="0.2"/>
    <row r="122" spans="4:5" ht="12.75" x14ac:dyDescent="0.2"/>
    <row r="123" spans="4:5" ht="12.75" x14ac:dyDescent="0.2"/>
    <row r="124" spans="4:5" ht="12.75" x14ac:dyDescent="0.2"/>
    <row r="125" spans="4:5" ht="12.75" x14ac:dyDescent="0.2"/>
    <row r="126" spans="4:5" ht="12.75" x14ac:dyDescent="0.2"/>
    <row r="127" spans="4:5" ht="12.75" x14ac:dyDescent="0.2"/>
    <row r="128" spans="4:5" ht="12.75" x14ac:dyDescent="0.2"/>
    <row r="129" ht="12.75" x14ac:dyDescent="0.2"/>
    <row r="130" ht="12.75" x14ac:dyDescent="0.2"/>
    <row r="131" ht="12.75" x14ac:dyDescent="0.2"/>
    <row r="132" ht="12.75" x14ac:dyDescent="0.2"/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topLeftCell="A28" zoomScale="170" zoomScaleNormal="170" workbookViewId="0">
      <selection activeCell="C40" sqref="C40"/>
    </sheetView>
  </sheetViews>
  <sheetFormatPr defaultRowHeight="18.75" x14ac:dyDescent="0.3"/>
  <cols>
    <col min="1" max="1" width="1.28515625" style="18" customWidth="1"/>
    <col min="2" max="2" width="4.42578125" style="18" customWidth="1"/>
    <col min="3" max="3" width="90.5703125" style="18" customWidth="1"/>
    <col min="4" max="4" width="51.85546875" style="18" customWidth="1"/>
    <col min="5" max="6" width="7.140625" style="18" customWidth="1"/>
    <col min="7" max="256" width="9.140625" style="18"/>
    <col min="257" max="257" width="1.28515625" style="18" customWidth="1"/>
    <col min="258" max="258" width="4.42578125" style="18" customWidth="1"/>
    <col min="259" max="259" width="48" style="18" customWidth="1"/>
    <col min="260" max="260" width="51.85546875" style="18" customWidth="1"/>
    <col min="261" max="262" width="7.140625" style="18" customWidth="1"/>
    <col min="263" max="512" width="9.140625" style="18"/>
    <col min="513" max="513" width="1.28515625" style="18" customWidth="1"/>
    <col min="514" max="514" width="4.42578125" style="18" customWidth="1"/>
    <col min="515" max="515" width="48" style="18" customWidth="1"/>
    <col min="516" max="516" width="51.85546875" style="18" customWidth="1"/>
    <col min="517" max="518" width="7.140625" style="18" customWidth="1"/>
    <col min="519" max="768" width="9.140625" style="18"/>
    <col min="769" max="769" width="1.28515625" style="18" customWidth="1"/>
    <col min="770" max="770" width="4.42578125" style="18" customWidth="1"/>
    <col min="771" max="771" width="48" style="18" customWidth="1"/>
    <col min="772" max="772" width="51.85546875" style="18" customWidth="1"/>
    <col min="773" max="774" width="7.140625" style="18" customWidth="1"/>
    <col min="775" max="1024" width="9.140625" style="18"/>
    <col min="1025" max="1025" width="1.28515625" style="18" customWidth="1"/>
    <col min="1026" max="1026" width="4.42578125" style="18" customWidth="1"/>
    <col min="1027" max="1027" width="48" style="18" customWidth="1"/>
    <col min="1028" max="1028" width="51.85546875" style="18" customWidth="1"/>
    <col min="1029" max="1030" width="7.140625" style="18" customWidth="1"/>
    <col min="1031" max="1280" width="9.140625" style="18"/>
    <col min="1281" max="1281" width="1.28515625" style="18" customWidth="1"/>
    <col min="1282" max="1282" width="4.42578125" style="18" customWidth="1"/>
    <col min="1283" max="1283" width="48" style="18" customWidth="1"/>
    <col min="1284" max="1284" width="51.85546875" style="18" customWidth="1"/>
    <col min="1285" max="1286" width="7.140625" style="18" customWidth="1"/>
    <col min="1287" max="1536" width="9.140625" style="18"/>
    <col min="1537" max="1537" width="1.28515625" style="18" customWidth="1"/>
    <col min="1538" max="1538" width="4.42578125" style="18" customWidth="1"/>
    <col min="1539" max="1539" width="48" style="18" customWidth="1"/>
    <col min="1540" max="1540" width="51.85546875" style="18" customWidth="1"/>
    <col min="1541" max="1542" width="7.140625" style="18" customWidth="1"/>
    <col min="1543" max="1792" width="9.140625" style="18"/>
    <col min="1793" max="1793" width="1.28515625" style="18" customWidth="1"/>
    <col min="1794" max="1794" width="4.42578125" style="18" customWidth="1"/>
    <col min="1795" max="1795" width="48" style="18" customWidth="1"/>
    <col min="1796" max="1796" width="51.85546875" style="18" customWidth="1"/>
    <col min="1797" max="1798" width="7.140625" style="18" customWidth="1"/>
    <col min="1799" max="2048" width="9.140625" style="18"/>
    <col min="2049" max="2049" width="1.28515625" style="18" customWidth="1"/>
    <col min="2050" max="2050" width="4.42578125" style="18" customWidth="1"/>
    <col min="2051" max="2051" width="48" style="18" customWidth="1"/>
    <col min="2052" max="2052" width="51.85546875" style="18" customWidth="1"/>
    <col min="2053" max="2054" width="7.140625" style="18" customWidth="1"/>
    <col min="2055" max="2304" width="9.140625" style="18"/>
    <col min="2305" max="2305" width="1.28515625" style="18" customWidth="1"/>
    <col min="2306" max="2306" width="4.42578125" style="18" customWidth="1"/>
    <col min="2307" max="2307" width="48" style="18" customWidth="1"/>
    <col min="2308" max="2308" width="51.85546875" style="18" customWidth="1"/>
    <col min="2309" max="2310" width="7.140625" style="18" customWidth="1"/>
    <col min="2311" max="2560" width="9.140625" style="18"/>
    <col min="2561" max="2561" width="1.28515625" style="18" customWidth="1"/>
    <col min="2562" max="2562" width="4.42578125" style="18" customWidth="1"/>
    <col min="2563" max="2563" width="48" style="18" customWidth="1"/>
    <col min="2564" max="2564" width="51.85546875" style="18" customWidth="1"/>
    <col min="2565" max="2566" width="7.140625" style="18" customWidth="1"/>
    <col min="2567" max="2816" width="9.140625" style="18"/>
    <col min="2817" max="2817" width="1.28515625" style="18" customWidth="1"/>
    <col min="2818" max="2818" width="4.42578125" style="18" customWidth="1"/>
    <col min="2819" max="2819" width="48" style="18" customWidth="1"/>
    <col min="2820" max="2820" width="51.85546875" style="18" customWidth="1"/>
    <col min="2821" max="2822" width="7.140625" style="18" customWidth="1"/>
    <col min="2823" max="3072" width="9.140625" style="18"/>
    <col min="3073" max="3073" width="1.28515625" style="18" customWidth="1"/>
    <col min="3074" max="3074" width="4.42578125" style="18" customWidth="1"/>
    <col min="3075" max="3075" width="48" style="18" customWidth="1"/>
    <col min="3076" max="3076" width="51.85546875" style="18" customWidth="1"/>
    <col min="3077" max="3078" width="7.140625" style="18" customWidth="1"/>
    <col min="3079" max="3328" width="9.140625" style="18"/>
    <col min="3329" max="3329" width="1.28515625" style="18" customWidth="1"/>
    <col min="3330" max="3330" width="4.42578125" style="18" customWidth="1"/>
    <col min="3331" max="3331" width="48" style="18" customWidth="1"/>
    <col min="3332" max="3332" width="51.85546875" style="18" customWidth="1"/>
    <col min="3333" max="3334" width="7.140625" style="18" customWidth="1"/>
    <col min="3335" max="3584" width="9.140625" style="18"/>
    <col min="3585" max="3585" width="1.28515625" style="18" customWidth="1"/>
    <col min="3586" max="3586" width="4.42578125" style="18" customWidth="1"/>
    <col min="3587" max="3587" width="48" style="18" customWidth="1"/>
    <col min="3588" max="3588" width="51.85546875" style="18" customWidth="1"/>
    <col min="3589" max="3590" width="7.140625" style="18" customWidth="1"/>
    <col min="3591" max="3840" width="9.140625" style="18"/>
    <col min="3841" max="3841" width="1.28515625" style="18" customWidth="1"/>
    <col min="3842" max="3842" width="4.42578125" style="18" customWidth="1"/>
    <col min="3843" max="3843" width="48" style="18" customWidth="1"/>
    <col min="3844" max="3844" width="51.85546875" style="18" customWidth="1"/>
    <col min="3845" max="3846" width="7.140625" style="18" customWidth="1"/>
    <col min="3847" max="4096" width="9.140625" style="18"/>
    <col min="4097" max="4097" width="1.28515625" style="18" customWidth="1"/>
    <col min="4098" max="4098" width="4.42578125" style="18" customWidth="1"/>
    <col min="4099" max="4099" width="48" style="18" customWidth="1"/>
    <col min="4100" max="4100" width="51.85546875" style="18" customWidth="1"/>
    <col min="4101" max="4102" width="7.140625" style="18" customWidth="1"/>
    <col min="4103" max="4352" width="9.140625" style="18"/>
    <col min="4353" max="4353" width="1.28515625" style="18" customWidth="1"/>
    <col min="4354" max="4354" width="4.42578125" style="18" customWidth="1"/>
    <col min="4355" max="4355" width="48" style="18" customWidth="1"/>
    <col min="4356" max="4356" width="51.85546875" style="18" customWidth="1"/>
    <col min="4357" max="4358" width="7.140625" style="18" customWidth="1"/>
    <col min="4359" max="4608" width="9.140625" style="18"/>
    <col min="4609" max="4609" width="1.28515625" style="18" customWidth="1"/>
    <col min="4610" max="4610" width="4.42578125" style="18" customWidth="1"/>
    <col min="4611" max="4611" width="48" style="18" customWidth="1"/>
    <col min="4612" max="4612" width="51.85546875" style="18" customWidth="1"/>
    <col min="4613" max="4614" width="7.140625" style="18" customWidth="1"/>
    <col min="4615" max="4864" width="9.140625" style="18"/>
    <col min="4865" max="4865" width="1.28515625" style="18" customWidth="1"/>
    <col min="4866" max="4866" width="4.42578125" style="18" customWidth="1"/>
    <col min="4867" max="4867" width="48" style="18" customWidth="1"/>
    <col min="4868" max="4868" width="51.85546875" style="18" customWidth="1"/>
    <col min="4869" max="4870" width="7.140625" style="18" customWidth="1"/>
    <col min="4871" max="5120" width="9.140625" style="18"/>
    <col min="5121" max="5121" width="1.28515625" style="18" customWidth="1"/>
    <col min="5122" max="5122" width="4.42578125" style="18" customWidth="1"/>
    <col min="5123" max="5123" width="48" style="18" customWidth="1"/>
    <col min="5124" max="5124" width="51.85546875" style="18" customWidth="1"/>
    <col min="5125" max="5126" width="7.140625" style="18" customWidth="1"/>
    <col min="5127" max="5376" width="9.140625" style="18"/>
    <col min="5377" max="5377" width="1.28515625" style="18" customWidth="1"/>
    <col min="5378" max="5378" width="4.42578125" style="18" customWidth="1"/>
    <col min="5379" max="5379" width="48" style="18" customWidth="1"/>
    <col min="5380" max="5380" width="51.85546875" style="18" customWidth="1"/>
    <col min="5381" max="5382" width="7.140625" style="18" customWidth="1"/>
    <col min="5383" max="5632" width="9.140625" style="18"/>
    <col min="5633" max="5633" width="1.28515625" style="18" customWidth="1"/>
    <col min="5634" max="5634" width="4.42578125" style="18" customWidth="1"/>
    <col min="5635" max="5635" width="48" style="18" customWidth="1"/>
    <col min="5636" max="5636" width="51.85546875" style="18" customWidth="1"/>
    <col min="5637" max="5638" width="7.140625" style="18" customWidth="1"/>
    <col min="5639" max="5888" width="9.140625" style="18"/>
    <col min="5889" max="5889" width="1.28515625" style="18" customWidth="1"/>
    <col min="5890" max="5890" width="4.42578125" style="18" customWidth="1"/>
    <col min="5891" max="5891" width="48" style="18" customWidth="1"/>
    <col min="5892" max="5892" width="51.85546875" style="18" customWidth="1"/>
    <col min="5893" max="5894" width="7.140625" style="18" customWidth="1"/>
    <col min="5895" max="6144" width="9.140625" style="18"/>
    <col min="6145" max="6145" width="1.28515625" style="18" customWidth="1"/>
    <col min="6146" max="6146" width="4.42578125" style="18" customWidth="1"/>
    <col min="6147" max="6147" width="48" style="18" customWidth="1"/>
    <col min="6148" max="6148" width="51.85546875" style="18" customWidth="1"/>
    <col min="6149" max="6150" width="7.140625" style="18" customWidth="1"/>
    <col min="6151" max="6400" width="9.140625" style="18"/>
    <col min="6401" max="6401" width="1.28515625" style="18" customWidth="1"/>
    <col min="6402" max="6402" width="4.42578125" style="18" customWidth="1"/>
    <col min="6403" max="6403" width="48" style="18" customWidth="1"/>
    <col min="6404" max="6404" width="51.85546875" style="18" customWidth="1"/>
    <col min="6405" max="6406" width="7.140625" style="18" customWidth="1"/>
    <col min="6407" max="6656" width="9.140625" style="18"/>
    <col min="6657" max="6657" width="1.28515625" style="18" customWidth="1"/>
    <col min="6658" max="6658" width="4.42578125" style="18" customWidth="1"/>
    <col min="6659" max="6659" width="48" style="18" customWidth="1"/>
    <col min="6660" max="6660" width="51.85546875" style="18" customWidth="1"/>
    <col min="6661" max="6662" width="7.140625" style="18" customWidth="1"/>
    <col min="6663" max="6912" width="9.140625" style="18"/>
    <col min="6913" max="6913" width="1.28515625" style="18" customWidth="1"/>
    <col min="6914" max="6914" width="4.42578125" style="18" customWidth="1"/>
    <col min="6915" max="6915" width="48" style="18" customWidth="1"/>
    <col min="6916" max="6916" width="51.85546875" style="18" customWidth="1"/>
    <col min="6917" max="6918" width="7.140625" style="18" customWidth="1"/>
    <col min="6919" max="7168" width="9.140625" style="18"/>
    <col min="7169" max="7169" width="1.28515625" style="18" customWidth="1"/>
    <col min="7170" max="7170" width="4.42578125" style="18" customWidth="1"/>
    <col min="7171" max="7171" width="48" style="18" customWidth="1"/>
    <col min="7172" max="7172" width="51.85546875" style="18" customWidth="1"/>
    <col min="7173" max="7174" width="7.140625" style="18" customWidth="1"/>
    <col min="7175" max="7424" width="9.140625" style="18"/>
    <col min="7425" max="7425" width="1.28515625" style="18" customWidth="1"/>
    <col min="7426" max="7426" width="4.42578125" style="18" customWidth="1"/>
    <col min="7427" max="7427" width="48" style="18" customWidth="1"/>
    <col min="7428" max="7428" width="51.85546875" style="18" customWidth="1"/>
    <col min="7429" max="7430" width="7.140625" style="18" customWidth="1"/>
    <col min="7431" max="7680" width="9.140625" style="18"/>
    <col min="7681" max="7681" width="1.28515625" style="18" customWidth="1"/>
    <col min="7682" max="7682" width="4.42578125" style="18" customWidth="1"/>
    <col min="7683" max="7683" width="48" style="18" customWidth="1"/>
    <col min="7684" max="7684" width="51.85546875" style="18" customWidth="1"/>
    <col min="7685" max="7686" width="7.140625" style="18" customWidth="1"/>
    <col min="7687" max="7936" width="9.140625" style="18"/>
    <col min="7937" max="7937" width="1.28515625" style="18" customWidth="1"/>
    <col min="7938" max="7938" width="4.42578125" style="18" customWidth="1"/>
    <col min="7939" max="7939" width="48" style="18" customWidth="1"/>
    <col min="7940" max="7940" width="51.85546875" style="18" customWidth="1"/>
    <col min="7941" max="7942" width="7.140625" style="18" customWidth="1"/>
    <col min="7943" max="8192" width="9.140625" style="18"/>
    <col min="8193" max="8193" width="1.28515625" style="18" customWidth="1"/>
    <col min="8194" max="8194" width="4.42578125" style="18" customWidth="1"/>
    <col min="8195" max="8195" width="48" style="18" customWidth="1"/>
    <col min="8196" max="8196" width="51.85546875" style="18" customWidth="1"/>
    <col min="8197" max="8198" width="7.140625" style="18" customWidth="1"/>
    <col min="8199" max="8448" width="9.140625" style="18"/>
    <col min="8449" max="8449" width="1.28515625" style="18" customWidth="1"/>
    <col min="8450" max="8450" width="4.42578125" style="18" customWidth="1"/>
    <col min="8451" max="8451" width="48" style="18" customWidth="1"/>
    <col min="8452" max="8452" width="51.85546875" style="18" customWidth="1"/>
    <col min="8453" max="8454" width="7.140625" style="18" customWidth="1"/>
    <col min="8455" max="8704" width="9.140625" style="18"/>
    <col min="8705" max="8705" width="1.28515625" style="18" customWidth="1"/>
    <col min="8706" max="8706" width="4.42578125" style="18" customWidth="1"/>
    <col min="8707" max="8707" width="48" style="18" customWidth="1"/>
    <col min="8708" max="8708" width="51.85546875" style="18" customWidth="1"/>
    <col min="8709" max="8710" width="7.140625" style="18" customWidth="1"/>
    <col min="8711" max="8960" width="9.140625" style="18"/>
    <col min="8961" max="8961" width="1.28515625" style="18" customWidth="1"/>
    <col min="8962" max="8962" width="4.42578125" style="18" customWidth="1"/>
    <col min="8963" max="8963" width="48" style="18" customWidth="1"/>
    <col min="8964" max="8964" width="51.85546875" style="18" customWidth="1"/>
    <col min="8965" max="8966" width="7.140625" style="18" customWidth="1"/>
    <col min="8967" max="9216" width="9.140625" style="18"/>
    <col min="9217" max="9217" width="1.28515625" style="18" customWidth="1"/>
    <col min="9218" max="9218" width="4.42578125" style="18" customWidth="1"/>
    <col min="9219" max="9219" width="48" style="18" customWidth="1"/>
    <col min="9220" max="9220" width="51.85546875" style="18" customWidth="1"/>
    <col min="9221" max="9222" width="7.140625" style="18" customWidth="1"/>
    <col min="9223" max="9472" width="9.140625" style="18"/>
    <col min="9473" max="9473" width="1.28515625" style="18" customWidth="1"/>
    <col min="9474" max="9474" width="4.42578125" style="18" customWidth="1"/>
    <col min="9475" max="9475" width="48" style="18" customWidth="1"/>
    <col min="9476" max="9476" width="51.85546875" style="18" customWidth="1"/>
    <col min="9477" max="9478" width="7.140625" style="18" customWidth="1"/>
    <col min="9479" max="9728" width="9.140625" style="18"/>
    <col min="9729" max="9729" width="1.28515625" style="18" customWidth="1"/>
    <col min="9730" max="9730" width="4.42578125" style="18" customWidth="1"/>
    <col min="9731" max="9731" width="48" style="18" customWidth="1"/>
    <col min="9732" max="9732" width="51.85546875" style="18" customWidth="1"/>
    <col min="9733" max="9734" width="7.140625" style="18" customWidth="1"/>
    <col min="9735" max="9984" width="9.140625" style="18"/>
    <col min="9985" max="9985" width="1.28515625" style="18" customWidth="1"/>
    <col min="9986" max="9986" width="4.42578125" style="18" customWidth="1"/>
    <col min="9987" max="9987" width="48" style="18" customWidth="1"/>
    <col min="9988" max="9988" width="51.85546875" style="18" customWidth="1"/>
    <col min="9989" max="9990" width="7.140625" style="18" customWidth="1"/>
    <col min="9991" max="10240" width="9.140625" style="18"/>
    <col min="10241" max="10241" width="1.28515625" style="18" customWidth="1"/>
    <col min="10242" max="10242" width="4.42578125" style="18" customWidth="1"/>
    <col min="10243" max="10243" width="48" style="18" customWidth="1"/>
    <col min="10244" max="10244" width="51.85546875" style="18" customWidth="1"/>
    <col min="10245" max="10246" width="7.140625" style="18" customWidth="1"/>
    <col min="10247" max="10496" width="9.140625" style="18"/>
    <col min="10497" max="10497" width="1.28515625" style="18" customWidth="1"/>
    <col min="10498" max="10498" width="4.42578125" style="18" customWidth="1"/>
    <col min="10499" max="10499" width="48" style="18" customWidth="1"/>
    <col min="10500" max="10500" width="51.85546875" style="18" customWidth="1"/>
    <col min="10501" max="10502" width="7.140625" style="18" customWidth="1"/>
    <col min="10503" max="10752" width="9.140625" style="18"/>
    <col min="10753" max="10753" width="1.28515625" style="18" customWidth="1"/>
    <col min="10754" max="10754" width="4.42578125" style="18" customWidth="1"/>
    <col min="10755" max="10755" width="48" style="18" customWidth="1"/>
    <col min="10756" max="10756" width="51.85546875" style="18" customWidth="1"/>
    <col min="10757" max="10758" width="7.140625" style="18" customWidth="1"/>
    <col min="10759" max="11008" width="9.140625" style="18"/>
    <col min="11009" max="11009" width="1.28515625" style="18" customWidth="1"/>
    <col min="11010" max="11010" width="4.42578125" style="18" customWidth="1"/>
    <col min="11011" max="11011" width="48" style="18" customWidth="1"/>
    <col min="11012" max="11012" width="51.85546875" style="18" customWidth="1"/>
    <col min="11013" max="11014" width="7.140625" style="18" customWidth="1"/>
    <col min="11015" max="11264" width="9.140625" style="18"/>
    <col min="11265" max="11265" width="1.28515625" style="18" customWidth="1"/>
    <col min="11266" max="11266" width="4.42578125" style="18" customWidth="1"/>
    <col min="11267" max="11267" width="48" style="18" customWidth="1"/>
    <col min="11268" max="11268" width="51.85546875" style="18" customWidth="1"/>
    <col min="11269" max="11270" width="7.140625" style="18" customWidth="1"/>
    <col min="11271" max="11520" width="9.140625" style="18"/>
    <col min="11521" max="11521" width="1.28515625" style="18" customWidth="1"/>
    <col min="11522" max="11522" width="4.42578125" style="18" customWidth="1"/>
    <col min="11523" max="11523" width="48" style="18" customWidth="1"/>
    <col min="11524" max="11524" width="51.85546875" style="18" customWidth="1"/>
    <col min="11525" max="11526" width="7.140625" style="18" customWidth="1"/>
    <col min="11527" max="11776" width="9.140625" style="18"/>
    <col min="11777" max="11777" width="1.28515625" style="18" customWidth="1"/>
    <col min="11778" max="11778" width="4.42578125" style="18" customWidth="1"/>
    <col min="11779" max="11779" width="48" style="18" customWidth="1"/>
    <col min="11780" max="11780" width="51.85546875" style="18" customWidth="1"/>
    <col min="11781" max="11782" width="7.140625" style="18" customWidth="1"/>
    <col min="11783" max="12032" width="9.140625" style="18"/>
    <col min="12033" max="12033" width="1.28515625" style="18" customWidth="1"/>
    <col min="12034" max="12034" width="4.42578125" style="18" customWidth="1"/>
    <col min="12035" max="12035" width="48" style="18" customWidth="1"/>
    <col min="12036" max="12036" width="51.85546875" style="18" customWidth="1"/>
    <col min="12037" max="12038" width="7.140625" style="18" customWidth="1"/>
    <col min="12039" max="12288" width="9.140625" style="18"/>
    <col min="12289" max="12289" width="1.28515625" style="18" customWidth="1"/>
    <col min="12290" max="12290" width="4.42578125" style="18" customWidth="1"/>
    <col min="12291" max="12291" width="48" style="18" customWidth="1"/>
    <col min="12292" max="12292" width="51.85546875" style="18" customWidth="1"/>
    <col min="12293" max="12294" width="7.140625" style="18" customWidth="1"/>
    <col min="12295" max="12544" width="9.140625" style="18"/>
    <col min="12545" max="12545" width="1.28515625" style="18" customWidth="1"/>
    <col min="12546" max="12546" width="4.42578125" style="18" customWidth="1"/>
    <col min="12547" max="12547" width="48" style="18" customWidth="1"/>
    <col min="12548" max="12548" width="51.85546875" style="18" customWidth="1"/>
    <col min="12549" max="12550" width="7.140625" style="18" customWidth="1"/>
    <col min="12551" max="12800" width="9.140625" style="18"/>
    <col min="12801" max="12801" width="1.28515625" style="18" customWidth="1"/>
    <col min="12802" max="12802" width="4.42578125" style="18" customWidth="1"/>
    <col min="12803" max="12803" width="48" style="18" customWidth="1"/>
    <col min="12804" max="12804" width="51.85546875" style="18" customWidth="1"/>
    <col min="12805" max="12806" width="7.140625" style="18" customWidth="1"/>
    <col min="12807" max="13056" width="9.140625" style="18"/>
    <col min="13057" max="13057" width="1.28515625" style="18" customWidth="1"/>
    <col min="13058" max="13058" width="4.42578125" style="18" customWidth="1"/>
    <col min="13059" max="13059" width="48" style="18" customWidth="1"/>
    <col min="13060" max="13060" width="51.85546875" style="18" customWidth="1"/>
    <col min="13061" max="13062" width="7.140625" style="18" customWidth="1"/>
    <col min="13063" max="13312" width="9.140625" style="18"/>
    <col min="13313" max="13313" width="1.28515625" style="18" customWidth="1"/>
    <col min="13314" max="13314" width="4.42578125" style="18" customWidth="1"/>
    <col min="13315" max="13315" width="48" style="18" customWidth="1"/>
    <col min="13316" max="13316" width="51.85546875" style="18" customWidth="1"/>
    <col min="13317" max="13318" width="7.140625" style="18" customWidth="1"/>
    <col min="13319" max="13568" width="9.140625" style="18"/>
    <col min="13569" max="13569" width="1.28515625" style="18" customWidth="1"/>
    <col min="13570" max="13570" width="4.42578125" style="18" customWidth="1"/>
    <col min="13571" max="13571" width="48" style="18" customWidth="1"/>
    <col min="13572" max="13572" width="51.85546875" style="18" customWidth="1"/>
    <col min="13573" max="13574" width="7.140625" style="18" customWidth="1"/>
    <col min="13575" max="13824" width="9.140625" style="18"/>
    <col min="13825" max="13825" width="1.28515625" style="18" customWidth="1"/>
    <col min="13826" max="13826" width="4.42578125" style="18" customWidth="1"/>
    <col min="13827" max="13827" width="48" style="18" customWidth="1"/>
    <col min="13828" max="13828" width="51.85546875" style="18" customWidth="1"/>
    <col min="13829" max="13830" width="7.140625" style="18" customWidth="1"/>
    <col min="13831" max="14080" width="9.140625" style="18"/>
    <col min="14081" max="14081" width="1.28515625" style="18" customWidth="1"/>
    <col min="14082" max="14082" width="4.42578125" style="18" customWidth="1"/>
    <col min="14083" max="14083" width="48" style="18" customWidth="1"/>
    <col min="14084" max="14084" width="51.85546875" style="18" customWidth="1"/>
    <col min="14085" max="14086" width="7.140625" style="18" customWidth="1"/>
    <col min="14087" max="14336" width="9.140625" style="18"/>
    <col min="14337" max="14337" width="1.28515625" style="18" customWidth="1"/>
    <col min="14338" max="14338" width="4.42578125" style="18" customWidth="1"/>
    <col min="14339" max="14339" width="48" style="18" customWidth="1"/>
    <col min="14340" max="14340" width="51.85546875" style="18" customWidth="1"/>
    <col min="14341" max="14342" width="7.140625" style="18" customWidth="1"/>
    <col min="14343" max="14592" width="9.140625" style="18"/>
    <col min="14593" max="14593" width="1.28515625" style="18" customWidth="1"/>
    <col min="14594" max="14594" width="4.42578125" style="18" customWidth="1"/>
    <col min="14595" max="14595" width="48" style="18" customWidth="1"/>
    <col min="14596" max="14596" width="51.85546875" style="18" customWidth="1"/>
    <col min="14597" max="14598" width="7.140625" style="18" customWidth="1"/>
    <col min="14599" max="14848" width="9.140625" style="18"/>
    <col min="14849" max="14849" width="1.28515625" style="18" customWidth="1"/>
    <col min="14850" max="14850" width="4.42578125" style="18" customWidth="1"/>
    <col min="14851" max="14851" width="48" style="18" customWidth="1"/>
    <col min="14852" max="14852" width="51.85546875" style="18" customWidth="1"/>
    <col min="14853" max="14854" width="7.140625" style="18" customWidth="1"/>
    <col min="14855" max="15104" width="9.140625" style="18"/>
    <col min="15105" max="15105" width="1.28515625" style="18" customWidth="1"/>
    <col min="15106" max="15106" width="4.42578125" style="18" customWidth="1"/>
    <col min="15107" max="15107" width="48" style="18" customWidth="1"/>
    <col min="15108" max="15108" width="51.85546875" style="18" customWidth="1"/>
    <col min="15109" max="15110" width="7.140625" style="18" customWidth="1"/>
    <col min="15111" max="15360" width="9.140625" style="18"/>
    <col min="15361" max="15361" width="1.28515625" style="18" customWidth="1"/>
    <col min="15362" max="15362" width="4.42578125" style="18" customWidth="1"/>
    <col min="15363" max="15363" width="48" style="18" customWidth="1"/>
    <col min="15364" max="15364" width="51.85546875" style="18" customWidth="1"/>
    <col min="15365" max="15366" width="7.140625" style="18" customWidth="1"/>
    <col min="15367" max="15616" width="9.140625" style="18"/>
    <col min="15617" max="15617" width="1.28515625" style="18" customWidth="1"/>
    <col min="15618" max="15618" width="4.42578125" style="18" customWidth="1"/>
    <col min="15619" max="15619" width="48" style="18" customWidth="1"/>
    <col min="15620" max="15620" width="51.85546875" style="18" customWidth="1"/>
    <col min="15621" max="15622" width="7.140625" style="18" customWidth="1"/>
    <col min="15623" max="15872" width="9.140625" style="18"/>
    <col min="15873" max="15873" width="1.28515625" style="18" customWidth="1"/>
    <col min="15874" max="15874" width="4.42578125" style="18" customWidth="1"/>
    <col min="15875" max="15875" width="48" style="18" customWidth="1"/>
    <col min="15876" max="15876" width="51.85546875" style="18" customWidth="1"/>
    <col min="15877" max="15878" width="7.140625" style="18" customWidth="1"/>
    <col min="15879" max="16128" width="9.140625" style="18"/>
    <col min="16129" max="16129" width="1.28515625" style="18" customWidth="1"/>
    <col min="16130" max="16130" width="4.42578125" style="18" customWidth="1"/>
    <col min="16131" max="16131" width="48" style="18" customWidth="1"/>
    <col min="16132" max="16132" width="51.85546875" style="18" customWidth="1"/>
    <col min="16133" max="16134" width="7.140625" style="18" customWidth="1"/>
    <col min="16135" max="16384" width="9.140625" style="18"/>
  </cols>
  <sheetData>
    <row r="2" spans="1:6" ht="26.25" x14ac:dyDescent="0.4">
      <c r="A2" s="17" t="s">
        <v>69</v>
      </c>
      <c r="B2" s="17"/>
      <c r="C2" s="17"/>
      <c r="D2" s="17"/>
      <c r="E2" s="17"/>
      <c r="F2" s="17"/>
    </row>
    <row r="3" spans="1:6" s="20" customFormat="1" ht="23.25" x14ac:dyDescent="0.35">
      <c r="A3" s="155" t="s">
        <v>418</v>
      </c>
      <c r="B3" s="155"/>
      <c r="C3" s="155"/>
      <c r="D3" s="19"/>
      <c r="E3" s="19"/>
      <c r="F3" s="19"/>
    </row>
    <row r="4" spans="1:6" s="20" customFormat="1" ht="23.25" x14ac:dyDescent="0.35">
      <c r="A4" s="155" t="s">
        <v>424</v>
      </c>
      <c r="B4" s="155"/>
      <c r="C4" s="155"/>
      <c r="D4" s="19"/>
      <c r="E4" s="19"/>
      <c r="F4" s="19"/>
    </row>
    <row r="5" spans="1:6" s="20" customFormat="1" ht="23.25" x14ac:dyDescent="0.35">
      <c r="A5" s="155" t="s">
        <v>144</v>
      </c>
      <c r="B5" s="155"/>
      <c r="C5" s="155"/>
      <c r="D5" s="19"/>
      <c r="E5" s="19"/>
      <c r="F5" s="19"/>
    </row>
    <row r="6" spans="1:6" s="20" customFormat="1" ht="21" x14ac:dyDescent="0.35">
      <c r="B6" s="105"/>
      <c r="C6" s="153"/>
      <c r="D6" s="153"/>
      <c r="E6" s="153"/>
      <c r="F6" s="153"/>
    </row>
    <row r="7" spans="1:6" s="21" customFormat="1" ht="21" x14ac:dyDescent="0.2">
      <c r="C7" s="21" t="s">
        <v>419</v>
      </c>
    </row>
    <row r="8" spans="1:6" s="21" customFormat="1" ht="21" x14ac:dyDescent="0.2">
      <c r="B8" s="21" t="s">
        <v>420</v>
      </c>
    </row>
    <row r="9" spans="1:6" s="21" customFormat="1" ht="21" x14ac:dyDescent="0.2">
      <c r="B9" s="154" t="s">
        <v>146</v>
      </c>
      <c r="C9" s="154"/>
      <c r="D9" s="154"/>
      <c r="E9" s="154"/>
      <c r="F9" s="154"/>
    </row>
    <row r="10" spans="1:6" s="107" customFormat="1" ht="21" x14ac:dyDescent="0.2">
      <c r="B10" s="154" t="s">
        <v>490</v>
      </c>
      <c r="C10" s="154"/>
      <c r="D10" s="109"/>
      <c r="E10" s="109"/>
      <c r="F10" s="109"/>
    </row>
    <row r="11" spans="1:6" s="21" customFormat="1" ht="21" x14ac:dyDescent="0.2">
      <c r="B11" s="21" t="s">
        <v>489</v>
      </c>
    </row>
    <row r="12" spans="1:6" s="22" customFormat="1" ht="21" x14ac:dyDescent="0.2">
      <c r="C12" s="22" t="s">
        <v>423</v>
      </c>
    </row>
    <row r="13" spans="1:6" s="22" customFormat="1" ht="21" x14ac:dyDescent="0.2">
      <c r="B13" s="22" t="s">
        <v>421</v>
      </c>
    </row>
    <row r="14" spans="1:6" s="22" customFormat="1" ht="21" x14ac:dyDescent="0.2">
      <c r="B14" s="22" t="s">
        <v>422</v>
      </c>
    </row>
    <row r="15" spans="1:6" s="22" customFormat="1" ht="21" x14ac:dyDescent="0.2">
      <c r="C15" s="22" t="s">
        <v>469</v>
      </c>
    </row>
    <row r="16" spans="1:6" s="22" customFormat="1" ht="21" x14ac:dyDescent="0.2">
      <c r="B16" s="22" t="s">
        <v>488</v>
      </c>
    </row>
    <row r="17" spans="1:7" s="22" customFormat="1" ht="21" x14ac:dyDescent="0.2">
      <c r="C17" s="22" t="s">
        <v>470</v>
      </c>
    </row>
    <row r="18" spans="1:7" s="22" customFormat="1" ht="21" x14ac:dyDescent="0.2">
      <c r="B18" s="22" t="s">
        <v>471</v>
      </c>
    </row>
    <row r="19" spans="1:7" s="20" customFormat="1" ht="21" x14ac:dyDescent="0.35">
      <c r="B19" s="20" t="s">
        <v>472</v>
      </c>
      <c r="E19" s="23"/>
      <c r="F19" s="23"/>
      <c r="G19" s="23"/>
    </row>
    <row r="20" spans="1:7" s="20" customFormat="1" ht="21" x14ac:dyDescent="0.35">
      <c r="B20" s="20" t="s">
        <v>473</v>
      </c>
      <c r="E20" s="23"/>
      <c r="F20" s="23"/>
      <c r="G20" s="23"/>
    </row>
    <row r="21" spans="1:7" s="22" customFormat="1" ht="21" x14ac:dyDescent="0.2">
      <c r="C21" s="22" t="s">
        <v>474</v>
      </c>
    </row>
    <row r="22" spans="1:7" s="22" customFormat="1" ht="21" x14ac:dyDescent="0.2">
      <c r="B22" s="22" t="s">
        <v>475</v>
      </c>
    </row>
    <row r="23" spans="1:7" s="20" customFormat="1" ht="21" x14ac:dyDescent="0.35">
      <c r="A23" s="25"/>
      <c r="B23" s="20" t="s">
        <v>476</v>
      </c>
      <c r="E23" s="23"/>
      <c r="F23" s="23"/>
      <c r="G23" s="23"/>
    </row>
    <row r="24" spans="1:7" s="20" customFormat="1" ht="21" x14ac:dyDescent="0.35">
      <c r="A24" s="20" t="s">
        <v>477</v>
      </c>
    </row>
    <row r="25" spans="1:7" s="20" customFormat="1" ht="21" x14ac:dyDescent="0.35">
      <c r="A25" s="25" t="s">
        <v>478</v>
      </c>
      <c r="B25" s="25"/>
      <c r="C25" s="25"/>
      <c r="D25" s="25"/>
      <c r="E25" s="25"/>
      <c r="F25" s="25"/>
    </row>
    <row r="26" spans="1:7" s="20" customFormat="1" ht="21" x14ac:dyDescent="0.35">
      <c r="A26" s="25"/>
      <c r="B26" s="25"/>
      <c r="C26" s="25"/>
      <c r="D26" s="25"/>
      <c r="E26" s="25"/>
      <c r="F26" s="25"/>
    </row>
    <row r="27" spans="1:7" s="20" customFormat="1" ht="21" x14ac:dyDescent="0.35">
      <c r="A27" s="25"/>
      <c r="B27" s="25"/>
      <c r="C27" s="25"/>
      <c r="D27" s="25"/>
      <c r="E27" s="25"/>
      <c r="F27" s="25"/>
    </row>
    <row r="28" spans="1:7" s="20" customFormat="1" ht="21" x14ac:dyDescent="0.35">
      <c r="A28" s="25"/>
      <c r="B28" s="25"/>
      <c r="C28" s="25"/>
      <c r="D28" s="25"/>
      <c r="E28" s="25"/>
      <c r="F28" s="25"/>
    </row>
    <row r="29" spans="1:7" s="20" customFormat="1" ht="21" x14ac:dyDescent="0.35">
      <c r="A29" s="25"/>
      <c r="B29" s="25"/>
      <c r="C29" s="25"/>
      <c r="D29" s="25"/>
      <c r="E29" s="25"/>
      <c r="F29" s="25"/>
    </row>
    <row r="30" spans="1:7" s="107" customFormat="1" ht="21" x14ac:dyDescent="0.2">
      <c r="B30" s="107" t="s">
        <v>479</v>
      </c>
    </row>
    <row r="31" spans="1:7" s="25" customFormat="1" ht="21" x14ac:dyDescent="0.35">
      <c r="A31" s="25" t="s">
        <v>480</v>
      </c>
    </row>
    <row r="32" spans="1:7" s="148" customFormat="1" ht="21" x14ac:dyDescent="0.2">
      <c r="A32" s="156" t="s">
        <v>481</v>
      </c>
      <c r="B32" s="156"/>
      <c r="C32" s="156"/>
      <c r="D32" s="156"/>
      <c r="E32" s="156"/>
    </row>
    <row r="33" spans="1:5" s="148" customFormat="1" ht="21" x14ac:dyDescent="0.2">
      <c r="A33" s="156" t="s">
        <v>482</v>
      </c>
      <c r="B33" s="156"/>
      <c r="C33" s="156"/>
      <c r="D33" s="156"/>
      <c r="E33" s="156"/>
    </row>
    <row r="34" spans="1:5" s="148" customFormat="1" ht="21" x14ac:dyDescent="0.2">
      <c r="A34" s="156" t="s">
        <v>483</v>
      </c>
      <c r="B34" s="156"/>
      <c r="C34" s="156"/>
      <c r="D34" s="156"/>
      <c r="E34" s="156"/>
    </row>
    <row r="35" spans="1:5" s="148" customFormat="1" ht="21" x14ac:dyDescent="0.2">
      <c r="A35" s="156" t="s">
        <v>484</v>
      </c>
      <c r="B35" s="156"/>
      <c r="C35" s="156"/>
      <c r="D35" s="156"/>
      <c r="E35" s="156"/>
    </row>
    <row r="36" spans="1:5" s="148" customFormat="1" ht="21" x14ac:dyDescent="0.2">
      <c r="A36" s="156" t="s">
        <v>485</v>
      </c>
      <c r="B36" s="156"/>
      <c r="C36" s="156"/>
      <c r="D36" s="156"/>
      <c r="E36" s="156"/>
    </row>
    <row r="37" spans="1:5" s="20" customFormat="1" ht="21" x14ac:dyDescent="0.35">
      <c r="B37" s="135" t="s">
        <v>491</v>
      </c>
    </row>
    <row r="38" spans="1:5" s="138" customFormat="1" ht="21" x14ac:dyDescent="0.35">
      <c r="C38" s="104"/>
      <c r="D38" s="104"/>
    </row>
    <row r="39" spans="1:5" ht="21" x14ac:dyDescent="0.35">
      <c r="C39" s="20"/>
      <c r="D39" s="20"/>
    </row>
    <row r="40" spans="1:5" ht="21" x14ac:dyDescent="0.35">
      <c r="C40" s="20"/>
      <c r="D40" s="20"/>
    </row>
  </sheetData>
  <mergeCells count="11">
    <mergeCell ref="B10:C10"/>
    <mergeCell ref="A36:E36"/>
    <mergeCell ref="A32:E32"/>
    <mergeCell ref="A33:E33"/>
    <mergeCell ref="A34:E34"/>
    <mergeCell ref="A35:E35"/>
    <mergeCell ref="C6:F6"/>
    <mergeCell ref="B9:F9"/>
    <mergeCell ref="A4:C4"/>
    <mergeCell ref="A3:C3"/>
    <mergeCell ref="A5:C5"/>
  </mergeCells>
  <pageMargins left="0.7" right="0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0"/>
  <sheetViews>
    <sheetView zoomScale="130" zoomScaleNormal="130" workbookViewId="0">
      <selection activeCell="B1" sqref="B1:E1"/>
    </sheetView>
  </sheetViews>
  <sheetFormatPr defaultRowHeight="21" x14ac:dyDescent="0.35"/>
  <cols>
    <col min="1" max="1" width="5.5703125" style="20" customWidth="1"/>
    <col min="2" max="2" width="21.7109375" style="20" customWidth="1"/>
    <col min="3" max="3" width="30.85546875" style="23" customWidth="1"/>
    <col min="4" max="4" width="28.28515625" style="23" customWidth="1"/>
    <col min="5" max="5" width="10" style="20" customWidth="1"/>
    <col min="6" max="256" width="9.140625" style="20"/>
    <col min="257" max="257" width="5.5703125" style="20" customWidth="1"/>
    <col min="258" max="258" width="21.7109375" style="20" customWidth="1"/>
    <col min="259" max="259" width="30.85546875" style="20" customWidth="1"/>
    <col min="260" max="260" width="28.28515625" style="20" customWidth="1"/>
    <col min="261" max="261" width="10" style="20" customWidth="1"/>
    <col min="262" max="512" width="9.140625" style="20"/>
    <col min="513" max="513" width="5.5703125" style="20" customWidth="1"/>
    <col min="514" max="514" width="21.7109375" style="20" customWidth="1"/>
    <col min="515" max="515" width="30.85546875" style="20" customWidth="1"/>
    <col min="516" max="516" width="28.28515625" style="20" customWidth="1"/>
    <col min="517" max="517" width="10" style="20" customWidth="1"/>
    <col min="518" max="768" width="9.140625" style="20"/>
    <col min="769" max="769" width="5.5703125" style="20" customWidth="1"/>
    <col min="770" max="770" width="21.7109375" style="20" customWidth="1"/>
    <col min="771" max="771" width="30.85546875" style="20" customWidth="1"/>
    <col min="772" max="772" width="28.28515625" style="20" customWidth="1"/>
    <col min="773" max="773" width="10" style="20" customWidth="1"/>
    <col min="774" max="1024" width="9.140625" style="20"/>
    <col min="1025" max="1025" width="5.5703125" style="20" customWidth="1"/>
    <col min="1026" max="1026" width="21.7109375" style="20" customWidth="1"/>
    <col min="1027" max="1027" width="30.85546875" style="20" customWidth="1"/>
    <col min="1028" max="1028" width="28.28515625" style="20" customWidth="1"/>
    <col min="1029" max="1029" width="10" style="20" customWidth="1"/>
    <col min="1030" max="1280" width="9.140625" style="20"/>
    <col min="1281" max="1281" width="5.5703125" style="20" customWidth="1"/>
    <col min="1282" max="1282" width="21.7109375" style="20" customWidth="1"/>
    <col min="1283" max="1283" width="30.85546875" style="20" customWidth="1"/>
    <col min="1284" max="1284" width="28.28515625" style="20" customWidth="1"/>
    <col min="1285" max="1285" width="10" style="20" customWidth="1"/>
    <col min="1286" max="1536" width="9.140625" style="20"/>
    <col min="1537" max="1537" width="5.5703125" style="20" customWidth="1"/>
    <col min="1538" max="1538" width="21.7109375" style="20" customWidth="1"/>
    <col min="1539" max="1539" width="30.85546875" style="20" customWidth="1"/>
    <col min="1540" max="1540" width="28.28515625" style="20" customWidth="1"/>
    <col min="1541" max="1541" width="10" style="20" customWidth="1"/>
    <col min="1542" max="1792" width="9.140625" style="20"/>
    <col min="1793" max="1793" width="5.5703125" style="20" customWidth="1"/>
    <col min="1794" max="1794" width="21.7109375" style="20" customWidth="1"/>
    <col min="1795" max="1795" width="30.85546875" style="20" customWidth="1"/>
    <col min="1796" max="1796" width="28.28515625" style="20" customWidth="1"/>
    <col min="1797" max="1797" width="10" style="20" customWidth="1"/>
    <col min="1798" max="2048" width="9.140625" style="20"/>
    <col min="2049" max="2049" width="5.5703125" style="20" customWidth="1"/>
    <col min="2050" max="2050" width="21.7109375" style="20" customWidth="1"/>
    <col min="2051" max="2051" width="30.85546875" style="20" customWidth="1"/>
    <col min="2052" max="2052" width="28.28515625" style="20" customWidth="1"/>
    <col min="2053" max="2053" width="10" style="20" customWidth="1"/>
    <col min="2054" max="2304" width="9.140625" style="20"/>
    <col min="2305" max="2305" width="5.5703125" style="20" customWidth="1"/>
    <col min="2306" max="2306" width="21.7109375" style="20" customWidth="1"/>
    <col min="2307" max="2307" width="30.85546875" style="20" customWidth="1"/>
    <col min="2308" max="2308" width="28.28515625" style="20" customWidth="1"/>
    <col min="2309" max="2309" width="10" style="20" customWidth="1"/>
    <col min="2310" max="2560" width="9.140625" style="20"/>
    <col min="2561" max="2561" width="5.5703125" style="20" customWidth="1"/>
    <col min="2562" max="2562" width="21.7109375" style="20" customWidth="1"/>
    <col min="2563" max="2563" width="30.85546875" style="20" customWidth="1"/>
    <col min="2564" max="2564" width="28.28515625" style="20" customWidth="1"/>
    <col min="2565" max="2565" width="10" style="20" customWidth="1"/>
    <col min="2566" max="2816" width="9.140625" style="20"/>
    <col min="2817" max="2817" width="5.5703125" style="20" customWidth="1"/>
    <col min="2818" max="2818" width="21.7109375" style="20" customWidth="1"/>
    <col min="2819" max="2819" width="30.85546875" style="20" customWidth="1"/>
    <col min="2820" max="2820" width="28.28515625" style="20" customWidth="1"/>
    <col min="2821" max="2821" width="10" style="20" customWidth="1"/>
    <col min="2822" max="3072" width="9.140625" style="20"/>
    <col min="3073" max="3073" width="5.5703125" style="20" customWidth="1"/>
    <col min="3074" max="3074" width="21.7109375" style="20" customWidth="1"/>
    <col min="3075" max="3075" width="30.85546875" style="20" customWidth="1"/>
    <col min="3076" max="3076" width="28.28515625" style="20" customWidth="1"/>
    <col min="3077" max="3077" width="10" style="20" customWidth="1"/>
    <col min="3078" max="3328" width="9.140625" style="20"/>
    <col min="3329" max="3329" width="5.5703125" style="20" customWidth="1"/>
    <col min="3330" max="3330" width="21.7109375" style="20" customWidth="1"/>
    <col min="3331" max="3331" width="30.85546875" style="20" customWidth="1"/>
    <col min="3332" max="3332" width="28.28515625" style="20" customWidth="1"/>
    <col min="3333" max="3333" width="10" style="20" customWidth="1"/>
    <col min="3334" max="3584" width="9.140625" style="20"/>
    <col min="3585" max="3585" width="5.5703125" style="20" customWidth="1"/>
    <col min="3586" max="3586" width="21.7109375" style="20" customWidth="1"/>
    <col min="3587" max="3587" width="30.85546875" style="20" customWidth="1"/>
    <col min="3588" max="3588" width="28.28515625" style="20" customWidth="1"/>
    <col min="3589" max="3589" width="10" style="20" customWidth="1"/>
    <col min="3590" max="3840" width="9.140625" style="20"/>
    <col min="3841" max="3841" width="5.5703125" style="20" customWidth="1"/>
    <col min="3842" max="3842" width="21.7109375" style="20" customWidth="1"/>
    <col min="3843" max="3843" width="30.85546875" style="20" customWidth="1"/>
    <col min="3844" max="3844" width="28.28515625" style="20" customWidth="1"/>
    <col min="3845" max="3845" width="10" style="20" customWidth="1"/>
    <col min="3846" max="4096" width="9.140625" style="20"/>
    <col min="4097" max="4097" width="5.5703125" style="20" customWidth="1"/>
    <col min="4098" max="4098" width="21.7109375" style="20" customWidth="1"/>
    <col min="4099" max="4099" width="30.85546875" style="20" customWidth="1"/>
    <col min="4100" max="4100" width="28.28515625" style="20" customWidth="1"/>
    <col min="4101" max="4101" width="10" style="20" customWidth="1"/>
    <col min="4102" max="4352" width="9.140625" style="20"/>
    <col min="4353" max="4353" width="5.5703125" style="20" customWidth="1"/>
    <col min="4354" max="4354" width="21.7109375" style="20" customWidth="1"/>
    <col min="4355" max="4355" width="30.85546875" style="20" customWidth="1"/>
    <col min="4356" max="4356" width="28.28515625" style="20" customWidth="1"/>
    <col min="4357" max="4357" width="10" style="20" customWidth="1"/>
    <col min="4358" max="4608" width="9.140625" style="20"/>
    <col min="4609" max="4609" width="5.5703125" style="20" customWidth="1"/>
    <col min="4610" max="4610" width="21.7109375" style="20" customWidth="1"/>
    <col min="4611" max="4611" width="30.85546875" style="20" customWidth="1"/>
    <col min="4612" max="4612" width="28.28515625" style="20" customWidth="1"/>
    <col min="4613" max="4613" width="10" style="20" customWidth="1"/>
    <col min="4614" max="4864" width="9.140625" style="20"/>
    <col min="4865" max="4865" width="5.5703125" style="20" customWidth="1"/>
    <col min="4866" max="4866" width="21.7109375" style="20" customWidth="1"/>
    <col min="4867" max="4867" width="30.85546875" style="20" customWidth="1"/>
    <col min="4868" max="4868" width="28.28515625" style="20" customWidth="1"/>
    <col min="4869" max="4869" width="10" style="20" customWidth="1"/>
    <col min="4870" max="5120" width="9.140625" style="20"/>
    <col min="5121" max="5121" width="5.5703125" style="20" customWidth="1"/>
    <col min="5122" max="5122" width="21.7109375" style="20" customWidth="1"/>
    <col min="5123" max="5123" width="30.85546875" style="20" customWidth="1"/>
    <col min="5124" max="5124" width="28.28515625" style="20" customWidth="1"/>
    <col min="5125" max="5125" width="10" style="20" customWidth="1"/>
    <col min="5126" max="5376" width="9.140625" style="20"/>
    <col min="5377" max="5377" width="5.5703125" style="20" customWidth="1"/>
    <col min="5378" max="5378" width="21.7109375" style="20" customWidth="1"/>
    <col min="5379" max="5379" width="30.85546875" style="20" customWidth="1"/>
    <col min="5380" max="5380" width="28.28515625" style="20" customWidth="1"/>
    <col min="5381" max="5381" width="10" style="20" customWidth="1"/>
    <col min="5382" max="5632" width="9.140625" style="20"/>
    <col min="5633" max="5633" width="5.5703125" style="20" customWidth="1"/>
    <col min="5634" max="5634" width="21.7109375" style="20" customWidth="1"/>
    <col min="5635" max="5635" width="30.85546875" style="20" customWidth="1"/>
    <col min="5636" max="5636" width="28.28515625" style="20" customWidth="1"/>
    <col min="5637" max="5637" width="10" style="20" customWidth="1"/>
    <col min="5638" max="5888" width="9.140625" style="20"/>
    <col min="5889" max="5889" width="5.5703125" style="20" customWidth="1"/>
    <col min="5890" max="5890" width="21.7109375" style="20" customWidth="1"/>
    <col min="5891" max="5891" width="30.85546875" style="20" customWidth="1"/>
    <col min="5892" max="5892" width="28.28515625" style="20" customWidth="1"/>
    <col min="5893" max="5893" width="10" style="20" customWidth="1"/>
    <col min="5894" max="6144" width="9.140625" style="20"/>
    <col min="6145" max="6145" width="5.5703125" style="20" customWidth="1"/>
    <col min="6146" max="6146" width="21.7109375" style="20" customWidth="1"/>
    <col min="6147" max="6147" width="30.85546875" style="20" customWidth="1"/>
    <col min="6148" max="6148" width="28.28515625" style="20" customWidth="1"/>
    <col min="6149" max="6149" width="10" style="20" customWidth="1"/>
    <col min="6150" max="6400" width="9.140625" style="20"/>
    <col min="6401" max="6401" width="5.5703125" style="20" customWidth="1"/>
    <col min="6402" max="6402" width="21.7109375" style="20" customWidth="1"/>
    <col min="6403" max="6403" width="30.85546875" style="20" customWidth="1"/>
    <col min="6404" max="6404" width="28.28515625" style="20" customWidth="1"/>
    <col min="6405" max="6405" width="10" style="20" customWidth="1"/>
    <col min="6406" max="6656" width="9.140625" style="20"/>
    <col min="6657" max="6657" width="5.5703125" style="20" customWidth="1"/>
    <col min="6658" max="6658" width="21.7109375" style="20" customWidth="1"/>
    <col min="6659" max="6659" width="30.85546875" style="20" customWidth="1"/>
    <col min="6660" max="6660" width="28.28515625" style="20" customWidth="1"/>
    <col min="6661" max="6661" width="10" style="20" customWidth="1"/>
    <col min="6662" max="6912" width="9.140625" style="20"/>
    <col min="6913" max="6913" width="5.5703125" style="20" customWidth="1"/>
    <col min="6914" max="6914" width="21.7109375" style="20" customWidth="1"/>
    <col min="6915" max="6915" width="30.85546875" style="20" customWidth="1"/>
    <col min="6916" max="6916" width="28.28515625" style="20" customWidth="1"/>
    <col min="6917" max="6917" width="10" style="20" customWidth="1"/>
    <col min="6918" max="7168" width="9.140625" style="20"/>
    <col min="7169" max="7169" width="5.5703125" style="20" customWidth="1"/>
    <col min="7170" max="7170" width="21.7109375" style="20" customWidth="1"/>
    <col min="7171" max="7171" width="30.85546875" style="20" customWidth="1"/>
    <col min="7172" max="7172" width="28.28515625" style="20" customWidth="1"/>
    <col min="7173" max="7173" width="10" style="20" customWidth="1"/>
    <col min="7174" max="7424" width="9.140625" style="20"/>
    <col min="7425" max="7425" width="5.5703125" style="20" customWidth="1"/>
    <col min="7426" max="7426" width="21.7109375" style="20" customWidth="1"/>
    <col min="7427" max="7427" width="30.85546875" style="20" customWidth="1"/>
    <col min="7428" max="7428" width="28.28515625" style="20" customWidth="1"/>
    <col min="7429" max="7429" width="10" style="20" customWidth="1"/>
    <col min="7430" max="7680" width="9.140625" style="20"/>
    <col min="7681" max="7681" width="5.5703125" style="20" customWidth="1"/>
    <col min="7682" max="7682" width="21.7109375" style="20" customWidth="1"/>
    <col min="7683" max="7683" width="30.85546875" style="20" customWidth="1"/>
    <col min="7684" max="7684" width="28.28515625" style="20" customWidth="1"/>
    <col min="7685" max="7685" width="10" style="20" customWidth="1"/>
    <col min="7686" max="7936" width="9.140625" style="20"/>
    <col min="7937" max="7937" width="5.5703125" style="20" customWidth="1"/>
    <col min="7938" max="7938" width="21.7109375" style="20" customWidth="1"/>
    <col min="7939" max="7939" width="30.85546875" style="20" customWidth="1"/>
    <col min="7940" max="7940" width="28.28515625" style="20" customWidth="1"/>
    <col min="7941" max="7941" width="10" style="20" customWidth="1"/>
    <col min="7942" max="8192" width="9.140625" style="20"/>
    <col min="8193" max="8193" width="5.5703125" style="20" customWidth="1"/>
    <col min="8194" max="8194" width="21.7109375" style="20" customWidth="1"/>
    <col min="8195" max="8195" width="30.85546875" style="20" customWidth="1"/>
    <col min="8196" max="8196" width="28.28515625" style="20" customWidth="1"/>
    <col min="8197" max="8197" width="10" style="20" customWidth="1"/>
    <col min="8198" max="8448" width="9.140625" style="20"/>
    <col min="8449" max="8449" width="5.5703125" style="20" customWidth="1"/>
    <col min="8450" max="8450" width="21.7109375" style="20" customWidth="1"/>
    <col min="8451" max="8451" width="30.85546875" style="20" customWidth="1"/>
    <col min="8452" max="8452" width="28.28515625" style="20" customWidth="1"/>
    <col min="8453" max="8453" width="10" style="20" customWidth="1"/>
    <col min="8454" max="8704" width="9.140625" style="20"/>
    <col min="8705" max="8705" width="5.5703125" style="20" customWidth="1"/>
    <col min="8706" max="8706" width="21.7109375" style="20" customWidth="1"/>
    <col min="8707" max="8707" width="30.85546875" style="20" customWidth="1"/>
    <col min="8708" max="8708" width="28.28515625" style="20" customWidth="1"/>
    <col min="8709" max="8709" width="10" style="20" customWidth="1"/>
    <col min="8710" max="8960" width="9.140625" style="20"/>
    <col min="8961" max="8961" width="5.5703125" style="20" customWidth="1"/>
    <col min="8962" max="8962" width="21.7109375" style="20" customWidth="1"/>
    <col min="8963" max="8963" width="30.85546875" style="20" customWidth="1"/>
    <col min="8964" max="8964" width="28.28515625" style="20" customWidth="1"/>
    <col min="8965" max="8965" width="10" style="20" customWidth="1"/>
    <col min="8966" max="9216" width="9.140625" style="20"/>
    <col min="9217" max="9217" width="5.5703125" style="20" customWidth="1"/>
    <col min="9218" max="9218" width="21.7109375" style="20" customWidth="1"/>
    <col min="9219" max="9219" width="30.85546875" style="20" customWidth="1"/>
    <col min="9220" max="9220" width="28.28515625" style="20" customWidth="1"/>
    <col min="9221" max="9221" width="10" style="20" customWidth="1"/>
    <col min="9222" max="9472" width="9.140625" style="20"/>
    <col min="9473" max="9473" width="5.5703125" style="20" customWidth="1"/>
    <col min="9474" max="9474" width="21.7109375" style="20" customWidth="1"/>
    <col min="9475" max="9475" width="30.85546875" style="20" customWidth="1"/>
    <col min="9476" max="9476" width="28.28515625" style="20" customWidth="1"/>
    <col min="9477" max="9477" width="10" style="20" customWidth="1"/>
    <col min="9478" max="9728" width="9.140625" style="20"/>
    <col min="9729" max="9729" width="5.5703125" style="20" customWidth="1"/>
    <col min="9730" max="9730" width="21.7109375" style="20" customWidth="1"/>
    <col min="9731" max="9731" width="30.85546875" style="20" customWidth="1"/>
    <col min="9732" max="9732" width="28.28515625" style="20" customWidth="1"/>
    <col min="9733" max="9733" width="10" style="20" customWidth="1"/>
    <col min="9734" max="9984" width="9.140625" style="20"/>
    <col min="9985" max="9985" width="5.5703125" style="20" customWidth="1"/>
    <col min="9986" max="9986" width="21.7109375" style="20" customWidth="1"/>
    <col min="9987" max="9987" width="30.85546875" style="20" customWidth="1"/>
    <col min="9988" max="9988" width="28.28515625" style="20" customWidth="1"/>
    <col min="9989" max="9989" width="10" style="20" customWidth="1"/>
    <col min="9990" max="10240" width="9.140625" style="20"/>
    <col min="10241" max="10241" width="5.5703125" style="20" customWidth="1"/>
    <col min="10242" max="10242" width="21.7109375" style="20" customWidth="1"/>
    <col min="10243" max="10243" width="30.85546875" style="20" customWidth="1"/>
    <col min="10244" max="10244" width="28.28515625" style="20" customWidth="1"/>
    <col min="10245" max="10245" width="10" style="20" customWidth="1"/>
    <col min="10246" max="10496" width="9.140625" style="20"/>
    <col min="10497" max="10497" width="5.5703125" style="20" customWidth="1"/>
    <col min="10498" max="10498" width="21.7109375" style="20" customWidth="1"/>
    <col min="10499" max="10499" width="30.85546875" style="20" customWidth="1"/>
    <col min="10500" max="10500" width="28.28515625" style="20" customWidth="1"/>
    <col min="10501" max="10501" width="10" style="20" customWidth="1"/>
    <col min="10502" max="10752" width="9.140625" style="20"/>
    <col min="10753" max="10753" width="5.5703125" style="20" customWidth="1"/>
    <col min="10754" max="10754" width="21.7109375" style="20" customWidth="1"/>
    <col min="10755" max="10755" width="30.85546875" style="20" customWidth="1"/>
    <col min="10756" max="10756" width="28.28515625" style="20" customWidth="1"/>
    <col min="10757" max="10757" width="10" style="20" customWidth="1"/>
    <col min="10758" max="11008" width="9.140625" style="20"/>
    <col min="11009" max="11009" width="5.5703125" style="20" customWidth="1"/>
    <col min="11010" max="11010" width="21.7109375" style="20" customWidth="1"/>
    <col min="11011" max="11011" width="30.85546875" style="20" customWidth="1"/>
    <col min="11012" max="11012" width="28.28515625" style="20" customWidth="1"/>
    <col min="11013" max="11013" width="10" style="20" customWidth="1"/>
    <col min="11014" max="11264" width="9.140625" style="20"/>
    <col min="11265" max="11265" width="5.5703125" style="20" customWidth="1"/>
    <col min="11266" max="11266" width="21.7109375" style="20" customWidth="1"/>
    <col min="11267" max="11267" width="30.85546875" style="20" customWidth="1"/>
    <col min="11268" max="11268" width="28.28515625" style="20" customWidth="1"/>
    <col min="11269" max="11269" width="10" style="20" customWidth="1"/>
    <col min="11270" max="11520" width="9.140625" style="20"/>
    <col min="11521" max="11521" width="5.5703125" style="20" customWidth="1"/>
    <col min="11522" max="11522" width="21.7109375" style="20" customWidth="1"/>
    <col min="11523" max="11523" width="30.85546875" style="20" customWidth="1"/>
    <col min="11524" max="11524" width="28.28515625" style="20" customWidth="1"/>
    <col min="11525" max="11525" width="10" style="20" customWidth="1"/>
    <col min="11526" max="11776" width="9.140625" style="20"/>
    <col min="11777" max="11777" width="5.5703125" style="20" customWidth="1"/>
    <col min="11778" max="11778" width="21.7109375" style="20" customWidth="1"/>
    <col min="11779" max="11779" width="30.85546875" style="20" customWidth="1"/>
    <col min="11780" max="11780" width="28.28515625" style="20" customWidth="1"/>
    <col min="11781" max="11781" width="10" style="20" customWidth="1"/>
    <col min="11782" max="12032" width="9.140625" style="20"/>
    <col min="12033" max="12033" width="5.5703125" style="20" customWidth="1"/>
    <col min="12034" max="12034" width="21.7109375" style="20" customWidth="1"/>
    <col min="12035" max="12035" width="30.85546875" style="20" customWidth="1"/>
    <col min="12036" max="12036" width="28.28515625" style="20" customWidth="1"/>
    <col min="12037" max="12037" width="10" style="20" customWidth="1"/>
    <col min="12038" max="12288" width="9.140625" style="20"/>
    <col min="12289" max="12289" width="5.5703125" style="20" customWidth="1"/>
    <col min="12290" max="12290" width="21.7109375" style="20" customWidth="1"/>
    <col min="12291" max="12291" width="30.85546875" style="20" customWidth="1"/>
    <col min="12292" max="12292" width="28.28515625" style="20" customWidth="1"/>
    <col min="12293" max="12293" width="10" style="20" customWidth="1"/>
    <col min="12294" max="12544" width="9.140625" style="20"/>
    <col min="12545" max="12545" width="5.5703125" style="20" customWidth="1"/>
    <col min="12546" max="12546" width="21.7109375" style="20" customWidth="1"/>
    <col min="12547" max="12547" width="30.85546875" style="20" customWidth="1"/>
    <col min="12548" max="12548" width="28.28515625" style="20" customWidth="1"/>
    <col min="12549" max="12549" width="10" style="20" customWidth="1"/>
    <col min="12550" max="12800" width="9.140625" style="20"/>
    <col min="12801" max="12801" width="5.5703125" style="20" customWidth="1"/>
    <col min="12802" max="12802" width="21.7109375" style="20" customWidth="1"/>
    <col min="12803" max="12803" width="30.85546875" style="20" customWidth="1"/>
    <col min="12804" max="12804" width="28.28515625" style="20" customWidth="1"/>
    <col min="12805" max="12805" width="10" style="20" customWidth="1"/>
    <col min="12806" max="13056" width="9.140625" style="20"/>
    <col min="13057" max="13057" width="5.5703125" style="20" customWidth="1"/>
    <col min="13058" max="13058" width="21.7109375" style="20" customWidth="1"/>
    <col min="13059" max="13059" width="30.85546875" style="20" customWidth="1"/>
    <col min="13060" max="13060" width="28.28515625" style="20" customWidth="1"/>
    <col min="13061" max="13061" width="10" style="20" customWidth="1"/>
    <col min="13062" max="13312" width="9.140625" style="20"/>
    <col min="13313" max="13313" width="5.5703125" style="20" customWidth="1"/>
    <col min="13314" max="13314" width="21.7109375" style="20" customWidth="1"/>
    <col min="13315" max="13315" width="30.85546875" style="20" customWidth="1"/>
    <col min="13316" max="13316" width="28.28515625" style="20" customWidth="1"/>
    <col min="13317" max="13317" width="10" style="20" customWidth="1"/>
    <col min="13318" max="13568" width="9.140625" style="20"/>
    <col min="13569" max="13569" width="5.5703125" style="20" customWidth="1"/>
    <col min="13570" max="13570" width="21.7109375" style="20" customWidth="1"/>
    <col min="13571" max="13571" width="30.85546875" style="20" customWidth="1"/>
    <col min="13572" max="13572" width="28.28515625" style="20" customWidth="1"/>
    <col min="13573" max="13573" width="10" style="20" customWidth="1"/>
    <col min="13574" max="13824" width="9.140625" style="20"/>
    <col min="13825" max="13825" width="5.5703125" style="20" customWidth="1"/>
    <col min="13826" max="13826" width="21.7109375" style="20" customWidth="1"/>
    <col min="13827" max="13827" width="30.85546875" style="20" customWidth="1"/>
    <col min="13828" max="13828" width="28.28515625" style="20" customWidth="1"/>
    <col min="13829" max="13829" width="10" style="20" customWidth="1"/>
    <col min="13830" max="14080" width="9.140625" style="20"/>
    <col min="14081" max="14081" width="5.5703125" style="20" customWidth="1"/>
    <col min="14082" max="14082" width="21.7109375" style="20" customWidth="1"/>
    <col min="14083" max="14083" width="30.85546875" style="20" customWidth="1"/>
    <col min="14084" max="14084" width="28.28515625" style="20" customWidth="1"/>
    <col min="14085" max="14085" width="10" style="20" customWidth="1"/>
    <col min="14086" max="14336" width="9.140625" style="20"/>
    <col min="14337" max="14337" width="5.5703125" style="20" customWidth="1"/>
    <col min="14338" max="14338" width="21.7109375" style="20" customWidth="1"/>
    <col min="14339" max="14339" width="30.85546875" style="20" customWidth="1"/>
    <col min="14340" max="14340" width="28.28515625" style="20" customWidth="1"/>
    <col min="14341" max="14341" width="10" style="20" customWidth="1"/>
    <col min="14342" max="14592" width="9.140625" style="20"/>
    <col min="14593" max="14593" width="5.5703125" style="20" customWidth="1"/>
    <col min="14594" max="14594" width="21.7109375" style="20" customWidth="1"/>
    <col min="14595" max="14595" width="30.85546875" style="20" customWidth="1"/>
    <col min="14596" max="14596" width="28.28515625" style="20" customWidth="1"/>
    <col min="14597" max="14597" width="10" style="20" customWidth="1"/>
    <col min="14598" max="14848" width="9.140625" style="20"/>
    <col min="14849" max="14849" width="5.5703125" style="20" customWidth="1"/>
    <col min="14850" max="14850" width="21.7109375" style="20" customWidth="1"/>
    <col min="14851" max="14851" width="30.85546875" style="20" customWidth="1"/>
    <col min="14852" max="14852" width="28.28515625" style="20" customWidth="1"/>
    <col min="14853" max="14853" width="10" style="20" customWidth="1"/>
    <col min="14854" max="15104" width="9.140625" style="20"/>
    <col min="15105" max="15105" width="5.5703125" style="20" customWidth="1"/>
    <col min="15106" max="15106" width="21.7109375" style="20" customWidth="1"/>
    <col min="15107" max="15107" width="30.85546875" style="20" customWidth="1"/>
    <col min="15108" max="15108" width="28.28515625" style="20" customWidth="1"/>
    <col min="15109" max="15109" width="10" style="20" customWidth="1"/>
    <col min="15110" max="15360" width="9.140625" style="20"/>
    <col min="15361" max="15361" width="5.5703125" style="20" customWidth="1"/>
    <col min="15362" max="15362" width="21.7109375" style="20" customWidth="1"/>
    <col min="15363" max="15363" width="30.85546875" style="20" customWidth="1"/>
    <col min="15364" max="15364" width="28.28515625" style="20" customWidth="1"/>
    <col min="15365" max="15365" width="10" style="20" customWidth="1"/>
    <col min="15366" max="15616" width="9.140625" style="20"/>
    <col min="15617" max="15617" width="5.5703125" style="20" customWidth="1"/>
    <col min="15618" max="15618" width="21.7109375" style="20" customWidth="1"/>
    <col min="15619" max="15619" width="30.85546875" style="20" customWidth="1"/>
    <col min="15620" max="15620" width="28.28515625" style="20" customWidth="1"/>
    <col min="15621" max="15621" width="10" style="20" customWidth="1"/>
    <col min="15622" max="15872" width="9.140625" style="20"/>
    <col min="15873" max="15873" width="5.5703125" style="20" customWidth="1"/>
    <col min="15874" max="15874" width="21.7109375" style="20" customWidth="1"/>
    <col min="15875" max="15875" width="30.85546875" style="20" customWidth="1"/>
    <col min="15876" max="15876" width="28.28515625" style="20" customWidth="1"/>
    <col min="15877" max="15877" width="10" style="20" customWidth="1"/>
    <col min="15878" max="16128" width="9.140625" style="20"/>
    <col min="16129" max="16129" width="5.5703125" style="20" customWidth="1"/>
    <col min="16130" max="16130" width="21.7109375" style="20" customWidth="1"/>
    <col min="16131" max="16131" width="30.85546875" style="20" customWidth="1"/>
    <col min="16132" max="16132" width="28.28515625" style="20" customWidth="1"/>
    <col min="16133" max="16133" width="10" style="20" customWidth="1"/>
    <col min="16134" max="16384" width="9.140625" style="20"/>
  </cols>
  <sheetData>
    <row r="1" spans="1:254" x14ac:dyDescent="0.35">
      <c r="B1" s="157" t="s">
        <v>70</v>
      </c>
      <c r="C1" s="157"/>
      <c r="D1" s="157"/>
      <c r="E1" s="157"/>
      <c r="F1" s="110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</row>
    <row r="2" spans="1:254" x14ac:dyDescent="0.35">
      <c r="B2" s="29"/>
      <c r="C2" s="29"/>
      <c r="D2" s="29"/>
      <c r="E2" s="29"/>
      <c r="F2" s="29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</row>
    <row r="3" spans="1:254" ht="23.25" x14ac:dyDescent="0.35">
      <c r="A3" s="19" t="s">
        <v>418</v>
      </c>
      <c r="B3" s="19"/>
      <c r="C3" s="19"/>
      <c r="D3" s="19"/>
      <c r="E3" s="19"/>
      <c r="F3" s="19"/>
    </row>
    <row r="4" spans="1:254" ht="23.25" x14ac:dyDescent="0.35">
      <c r="A4" s="155" t="s">
        <v>424</v>
      </c>
      <c r="B4" s="155"/>
      <c r="C4" s="155"/>
      <c r="D4" s="155"/>
      <c r="E4" s="155"/>
      <c r="F4" s="19"/>
    </row>
    <row r="5" spans="1:254" ht="23.25" x14ac:dyDescent="0.35">
      <c r="A5" s="155" t="s">
        <v>144</v>
      </c>
      <c r="B5" s="155"/>
      <c r="C5" s="155"/>
      <c r="D5" s="155"/>
      <c r="E5" s="155"/>
    </row>
    <row r="6" spans="1:254" ht="23.25" x14ac:dyDescent="0.35">
      <c r="A6" s="108"/>
      <c r="B6" s="108"/>
      <c r="C6" s="108"/>
      <c r="D6" s="108"/>
      <c r="E6" s="108"/>
    </row>
    <row r="7" spans="1:254" x14ac:dyDescent="0.35">
      <c r="B7" s="25" t="s">
        <v>425</v>
      </c>
      <c r="C7" s="25"/>
      <c r="D7" s="25"/>
      <c r="E7" s="25"/>
      <c r="F7" s="25"/>
      <c r="G7" s="25"/>
    </row>
    <row r="8" spans="1:254" x14ac:dyDescent="0.35">
      <c r="B8" s="25" t="s">
        <v>426</v>
      </c>
      <c r="C8" s="25"/>
      <c r="D8" s="25"/>
      <c r="E8" s="25"/>
      <c r="F8" s="25"/>
      <c r="G8" s="25"/>
    </row>
    <row r="9" spans="1:254" x14ac:dyDescent="0.35">
      <c r="B9" s="25" t="s">
        <v>427</v>
      </c>
      <c r="C9" s="25"/>
      <c r="D9" s="25"/>
      <c r="E9" s="25"/>
      <c r="F9" s="25"/>
      <c r="G9" s="25"/>
    </row>
    <row r="11" spans="1:254" x14ac:dyDescent="0.35">
      <c r="B11" s="30" t="s">
        <v>71</v>
      </c>
    </row>
    <row r="12" spans="1:254" x14ac:dyDescent="0.35">
      <c r="B12" s="30" t="s">
        <v>72</v>
      </c>
    </row>
    <row r="13" spans="1:254" s="22" customFormat="1" x14ac:dyDescent="0.2">
      <c r="B13" s="31" t="s">
        <v>4</v>
      </c>
      <c r="C13" s="31" t="s">
        <v>65</v>
      </c>
      <c r="D13" s="31" t="s">
        <v>73</v>
      </c>
    </row>
    <row r="14" spans="1:254" x14ac:dyDescent="0.35">
      <c r="B14" s="32" t="s">
        <v>29</v>
      </c>
      <c r="C14" s="32">
        <f>'Form Responses 1'!B79</f>
        <v>22</v>
      </c>
      <c r="D14" s="33">
        <f>C14*100/$C$16</f>
        <v>32.352941176470587</v>
      </c>
    </row>
    <row r="15" spans="1:254" x14ac:dyDescent="0.35">
      <c r="B15" s="32" t="s">
        <v>24</v>
      </c>
      <c r="C15" s="32">
        <f>'Form Responses 1'!B80</f>
        <v>46</v>
      </c>
      <c r="D15" s="33">
        <f>C15*100/$C$16</f>
        <v>67.647058823529406</v>
      </c>
    </row>
    <row r="16" spans="1:254" x14ac:dyDescent="0.35">
      <c r="B16" s="31" t="s">
        <v>59</v>
      </c>
      <c r="C16" s="31">
        <f>SUM(C14:C15)</f>
        <v>68</v>
      </c>
      <c r="D16" s="34">
        <f>C16*100/$C$16</f>
        <v>100</v>
      </c>
    </row>
    <row r="18" spans="2:2" x14ac:dyDescent="0.35">
      <c r="B18" s="26" t="s">
        <v>74</v>
      </c>
    </row>
    <row r="19" spans="2:2" x14ac:dyDescent="0.35">
      <c r="B19" s="26" t="s">
        <v>428</v>
      </c>
    </row>
    <row r="20" spans="2:2" x14ac:dyDescent="0.35">
      <c r="B20" s="26"/>
    </row>
  </sheetData>
  <mergeCells count="3">
    <mergeCell ref="A4:E4"/>
    <mergeCell ref="A5:E5"/>
    <mergeCell ref="B1:E1"/>
  </mergeCells>
  <pageMargins left="0.70866141732283472" right="0" top="0.35433070866141736" bottom="0.74803149606299213" header="0.31496062992125984" footer="0.31496062992125984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U13"/>
  <sheetViews>
    <sheetView zoomScale="120" zoomScaleNormal="120" workbookViewId="0">
      <selection activeCell="C10" sqref="C10"/>
    </sheetView>
  </sheetViews>
  <sheetFormatPr defaultRowHeight="21" x14ac:dyDescent="0.35"/>
  <cols>
    <col min="1" max="1" width="5.5703125" style="20" customWidth="1"/>
    <col min="2" max="2" width="25.85546875" style="20" customWidth="1"/>
    <col min="3" max="3" width="30.140625" style="23" customWidth="1"/>
    <col min="4" max="4" width="27.7109375" style="23" customWidth="1"/>
    <col min="5" max="5" width="9.140625" style="20"/>
    <col min="6" max="7" width="9.140625" style="20" hidden="1" customWidth="1"/>
    <col min="8" max="256" width="9.140625" style="20"/>
    <col min="257" max="257" width="5.5703125" style="20" customWidth="1"/>
    <col min="258" max="258" width="25.85546875" style="20" customWidth="1"/>
    <col min="259" max="259" width="30.140625" style="20" customWidth="1"/>
    <col min="260" max="260" width="27.7109375" style="20" customWidth="1"/>
    <col min="261" max="261" width="9.140625" style="20"/>
    <col min="262" max="263" width="0" style="20" hidden="1" customWidth="1"/>
    <col min="264" max="512" width="9.140625" style="20"/>
    <col min="513" max="513" width="5.5703125" style="20" customWidth="1"/>
    <col min="514" max="514" width="25.85546875" style="20" customWidth="1"/>
    <col min="515" max="515" width="30.140625" style="20" customWidth="1"/>
    <col min="516" max="516" width="27.7109375" style="20" customWidth="1"/>
    <col min="517" max="517" width="9.140625" style="20"/>
    <col min="518" max="519" width="0" style="20" hidden="1" customWidth="1"/>
    <col min="520" max="768" width="9.140625" style="20"/>
    <col min="769" max="769" width="5.5703125" style="20" customWidth="1"/>
    <col min="770" max="770" width="25.85546875" style="20" customWidth="1"/>
    <col min="771" max="771" width="30.140625" style="20" customWidth="1"/>
    <col min="772" max="772" width="27.7109375" style="20" customWidth="1"/>
    <col min="773" max="773" width="9.140625" style="20"/>
    <col min="774" max="775" width="0" style="20" hidden="1" customWidth="1"/>
    <col min="776" max="1024" width="9.140625" style="20"/>
    <col min="1025" max="1025" width="5.5703125" style="20" customWidth="1"/>
    <col min="1026" max="1026" width="25.85546875" style="20" customWidth="1"/>
    <col min="1027" max="1027" width="30.140625" style="20" customWidth="1"/>
    <col min="1028" max="1028" width="27.7109375" style="20" customWidth="1"/>
    <col min="1029" max="1029" width="9.140625" style="20"/>
    <col min="1030" max="1031" width="0" style="20" hidden="1" customWidth="1"/>
    <col min="1032" max="1280" width="9.140625" style="20"/>
    <col min="1281" max="1281" width="5.5703125" style="20" customWidth="1"/>
    <col min="1282" max="1282" width="25.85546875" style="20" customWidth="1"/>
    <col min="1283" max="1283" width="30.140625" style="20" customWidth="1"/>
    <col min="1284" max="1284" width="27.7109375" style="20" customWidth="1"/>
    <col min="1285" max="1285" width="9.140625" style="20"/>
    <col min="1286" max="1287" width="0" style="20" hidden="1" customWidth="1"/>
    <col min="1288" max="1536" width="9.140625" style="20"/>
    <col min="1537" max="1537" width="5.5703125" style="20" customWidth="1"/>
    <col min="1538" max="1538" width="25.85546875" style="20" customWidth="1"/>
    <col min="1539" max="1539" width="30.140625" style="20" customWidth="1"/>
    <col min="1540" max="1540" width="27.7109375" style="20" customWidth="1"/>
    <col min="1541" max="1541" width="9.140625" style="20"/>
    <col min="1542" max="1543" width="0" style="20" hidden="1" customWidth="1"/>
    <col min="1544" max="1792" width="9.140625" style="20"/>
    <col min="1793" max="1793" width="5.5703125" style="20" customWidth="1"/>
    <col min="1794" max="1794" width="25.85546875" style="20" customWidth="1"/>
    <col min="1795" max="1795" width="30.140625" style="20" customWidth="1"/>
    <col min="1796" max="1796" width="27.7109375" style="20" customWidth="1"/>
    <col min="1797" max="1797" width="9.140625" style="20"/>
    <col min="1798" max="1799" width="0" style="20" hidden="1" customWidth="1"/>
    <col min="1800" max="2048" width="9.140625" style="20"/>
    <col min="2049" max="2049" width="5.5703125" style="20" customWidth="1"/>
    <col min="2050" max="2050" width="25.85546875" style="20" customWidth="1"/>
    <col min="2051" max="2051" width="30.140625" style="20" customWidth="1"/>
    <col min="2052" max="2052" width="27.7109375" style="20" customWidth="1"/>
    <col min="2053" max="2053" width="9.140625" style="20"/>
    <col min="2054" max="2055" width="0" style="20" hidden="1" customWidth="1"/>
    <col min="2056" max="2304" width="9.140625" style="20"/>
    <col min="2305" max="2305" width="5.5703125" style="20" customWidth="1"/>
    <col min="2306" max="2306" width="25.85546875" style="20" customWidth="1"/>
    <col min="2307" max="2307" width="30.140625" style="20" customWidth="1"/>
    <col min="2308" max="2308" width="27.7109375" style="20" customWidth="1"/>
    <col min="2309" max="2309" width="9.140625" style="20"/>
    <col min="2310" max="2311" width="0" style="20" hidden="1" customWidth="1"/>
    <col min="2312" max="2560" width="9.140625" style="20"/>
    <col min="2561" max="2561" width="5.5703125" style="20" customWidth="1"/>
    <col min="2562" max="2562" width="25.85546875" style="20" customWidth="1"/>
    <col min="2563" max="2563" width="30.140625" style="20" customWidth="1"/>
    <col min="2564" max="2564" width="27.7109375" style="20" customWidth="1"/>
    <col min="2565" max="2565" width="9.140625" style="20"/>
    <col min="2566" max="2567" width="0" style="20" hidden="1" customWidth="1"/>
    <col min="2568" max="2816" width="9.140625" style="20"/>
    <col min="2817" max="2817" width="5.5703125" style="20" customWidth="1"/>
    <col min="2818" max="2818" width="25.85546875" style="20" customWidth="1"/>
    <col min="2819" max="2819" width="30.140625" style="20" customWidth="1"/>
    <col min="2820" max="2820" width="27.7109375" style="20" customWidth="1"/>
    <col min="2821" max="2821" width="9.140625" style="20"/>
    <col min="2822" max="2823" width="0" style="20" hidden="1" customWidth="1"/>
    <col min="2824" max="3072" width="9.140625" style="20"/>
    <col min="3073" max="3073" width="5.5703125" style="20" customWidth="1"/>
    <col min="3074" max="3074" width="25.85546875" style="20" customWidth="1"/>
    <col min="3075" max="3075" width="30.140625" style="20" customWidth="1"/>
    <col min="3076" max="3076" width="27.7109375" style="20" customWidth="1"/>
    <col min="3077" max="3077" width="9.140625" style="20"/>
    <col min="3078" max="3079" width="0" style="20" hidden="1" customWidth="1"/>
    <col min="3080" max="3328" width="9.140625" style="20"/>
    <col min="3329" max="3329" width="5.5703125" style="20" customWidth="1"/>
    <col min="3330" max="3330" width="25.85546875" style="20" customWidth="1"/>
    <col min="3331" max="3331" width="30.140625" style="20" customWidth="1"/>
    <col min="3332" max="3332" width="27.7109375" style="20" customWidth="1"/>
    <col min="3333" max="3333" width="9.140625" style="20"/>
    <col min="3334" max="3335" width="0" style="20" hidden="1" customWidth="1"/>
    <col min="3336" max="3584" width="9.140625" style="20"/>
    <col min="3585" max="3585" width="5.5703125" style="20" customWidth="1"/>
    <col min="3586" max="3586" width="25.85546875" style="20" customWidth="1"/>
    <col min="3587" max="3587" width="30.140625" style="20" customWidth="1"/>
    <col min="3588" max="3588" width="27.7109375" style="20" customWidth="1"/>
    <col min="3589" max="3589" width="9.140625" style="20"/>
    <col min="3590" max="3591" width="0" style="20" hidden="1" customWidth="1"/>
    <col min="3592" max="3840" width="9.140625" style="20"/>
    <col min="3841" max="3841" width="5.5703125" style="20" customWidth="1"/>
    <col min="3842" max="3842" width="25.85546875" style="20" customWidth="1"/>
    <col min="3843" max="3843" width="30.140625" style="20" customWidth="1"/>
    <col min="3844" max="3844" width="27.7109375" style="20" customWidth="1"/>
    <col min="3845" max="3845" width="9.140625" style="20"/>
    <col min="3846" max="3847" width="0" style="20" hidden="1" customWidth="1"/>
    <col min="3848" max="4096" width="9.140625" style="20"/>
    <col min="4097" max="4097" width="5.5703125" style="20" customWidth="1"/>
    <col min="4098" max="4098" width="25.85546875" style="20" customWidth="1"/>
    <col min="4099" max="4099" width="30.140625" style="20" customWidth="1"/>
    <col min="4100" max="4100" width="27.7109375" style="20" customWidth="1"/>
    <col min="4101" max="4101" width="9.140625" style="20"/>
    <col min="4102" max="4103" width="0" style="20" hidden="1" customWidth="1"/>
    <col min="4104" max="4352" width="9.140625" style="20"/>
    <col min="4353" max="4353" width="5.5703125" style="20" customWidth="1"/>
    <col min="4354" max="4354" width="25.85546875" style="20" customWidth="1"/>
    <col min="4355" max="4355" width="30.140625" style="20" customWidth="1"/>
    <col min="4356" max="4356" width="27.7109375" style="20" customWidth="1"/>
    <col min="4357" max="4357" width="9.140625" style="20"/>
    <col min="4358" max="4359" width="0" style="20" hidden="1" customWidth="1"/>
    <col min="4360" max="4608" width="9.140625" style="20"/>
    <col min="4609" max="4609" width="5.5703125" style="20" customWidth="1"/>
    <col min="4610" max="4610" width="25.85546875" style="20" customWidth="1"/>
    <col min="4611" max="4611" width="30.140625" style="20" customWidth="1"/>
    <col min="4612" max="4612" width="27.7109375" style="20" customWidth="1"/>
    <col min="4613" max="4613" width="9.140625" style="20"/>
    <col min="4614" max="4615" width="0" style="20" hidden="1" customWidth="1"/>
    <col min="4616" max="4864" width="9.140625" style="20"/>
    <col min="4865" max="4865" width="5.5703125" style="20" customWidth="1"/>
    <col min="4866" max="4866" width="25.85546875" style="20" customWidth="1"/>
    <col min="4867" max="4867" width="30.140625" style="20" customWidth="1"/>
    <col min="4868" max="4868" width="27.7109375" style="20" customWidth="1"/>
    <col min="4869" max="4869" width="9.140625" style="20"/>
    <col min="4870" max="4871" width="0" style="20" hidden="1" customWidth="1"/>
    <col min="4872" max="5120" width="9.140625" style="20"/>
    <col min="5121" max="5121" width="5.5703125" style="20" customWidth="1"/>
    <col min="5122" max="5122" width="25.85546875" style="20" customWidth="1"/>
    <col min="5123" max="5123" width="30.140625" style="20" customWidth="1"/>
    <col min="5124" max="5124" width="27.7109375" style="20" customWidth="1"/>
    <col min="5125" max="5125" width="9.140625" style="20"/>
    <col min="5126" max="5127" width="0" style="20" hidden="1" customWidth="1"/>
    <col min="5128" max="5376" width="9.140625" style="20"/>
    <col min="5377" max="5377" width="5.5703125" style="20" customWidth="1"/>
    <col min="5378" max="5378" width="25.85546875" style="20" customWidth="1"/>
    <col min="5379" max="5379" width="30.140625" style="20" customWidth="1"/>
    <col min="5380" max="5380" width="27.7109375" style="20" customWidth="1"/>
    <col min="5381" max="5381" width="9.140625" style="20"/>
    <col min="5382" max="5383" width="0" style="20" hidden="1" customWidth="1"/>
    <col min="5384" max="5632" width="9.140625" style="20"/>
    <col min="5633" max="5633" width="5.5703125" style="20" customWidth="1"/>
    <col min="5634" max="5634" width="25.85546875" style="20" customWidth="1"/>
    <col min="5635" max="5635" width="30.140625" style="20" customWidth="1"/>
    <col min="5636" max="5636" width="27.7109375" style="20" customWidth="1"/>
    <col min="5637" max="5637" width="9.140625" style="20"/>
    <col min="5638" max="5639" width="0" style="20" hidden="1" customWidth="1"/>
    <col min="5640" max="5888" width="9.140625" style="20"/>
    <col min="5889" max="5889" width="5.5703125" style="20" customWidth="1"/>
    <col min="5890" max="5890" width="25.85546875" style="20" customWidth="1"/>
    <col min="5891" max="5891" width="30.140625" style="20" customWidth="1"/>
    <col min="5892" max="5892" width="27.7109375" style="20" customWidth="1"/>
    <col min="5893" max="5893" width="9.140625" style="20"/>
    <col min="5894" max="5895" width="0" style="20" hidden="1" customWidth="1"/>
    <col min="5896" max="6144" width="9.140625" style="20"/>
    <col min="6145" max="6145" width="5.5703125" style="20" customWidth="1"/>
    <col min="6146" max="6146" width="25.85546875" style="20" customWidth="1"/>
    <col min="6147" max="6147" width="30.140625" style="20" customWidth="1"/>
    <col min="6148" max="6148" width="27.7109375" style="20" customWidth="1"/>
    <col min="6149" max="6149" width="9.140625" style="20"/>
    <col min="6150" max="6151" width="0" style="20" hidden="1" customWidth="1"/>
    <col min="6152" max="6400" width="9.140625" style="20"/>
    <col min="6401" max="6401" width="5.5703125" style="20" customWidth="1"/>
    <col min="6402" max="6402" width="25.85546875" style="20" customWidth="1"/>
    <col min="6403" max="6403" width="30.140625" style="20" customWidth="1"/>
    <col min="6404" max="6404" width="27.7109375" style="20" customWidth="1"/>
    <col min="6405" max="6405" width="9.140625" style="20"/>
    <col min="6406" max="6407" width="0" style="20" hidden="1" customWidth="1"/>
    <col min="6408" max="6656" width="9.140625" style="20"/>
    <col min="6657" max="6657" width="5.5703125" style="20" customWidth="1"/>
    <col min="6658" max="6658" width="25.85546875" style="20" customWidth="1"/>
    <col min="6659" max="6659" width="30.140625" style="20" customWidth="1"/>
    <col min="6660" max="6660" width="27.7109375" style="20" customWidth="1"/>
    <col min="6661" max="6661" width="9.140625" style="20"/>
    <col min="6662" max="6663" width="0" style="20" hidden="1" customWidth="1"/>
    <col min="6664" max="6912" width="9.140625" style="20"/>
    <col min="6913" max="6913" width="5.5703125" style="20" customWidth="1"/>
    <col min="6914" max="6914" width="25.85546875" style="20" customWidth="1"/>
    <col min="6915" max="6915" width="30.140625" style="20" customWidth="1"/>
    <col min="6916" max="6916" width="27.7109375" style="20" customWidth="1"/>
    <col min="6917" max="6917" width="9.140625" style="20"/>
    <col min="6918" max="6919" width="0" style="20" hidden="1" customWidth="1"/>
    <col min="6920" max="7168" width="9.140625" style="20"/>
    <col min="7169" max="7169" width="5.5703125" style="20" customWidth="1"/>
    <col min="7170" max="7170" width="25.85546875" style="20" customWidth="1"/>
    <col min="7171" max="7171" width="30.140625" style="20" customWidth="1"/>
    <col min="7172" max="7172" width="27.7109375" style="20" customWidth="1"/>
    <col min="7173" max="7173" width="9.140625" style="20"/>
    <col min="7174" max="7175" width="0" style="20" hidden="1" customWidth="1"/>
    <col min="7176" max="7424" width="9.140625" style="20"/>
    <col min="7425" max="7425" width="5.5703125" style="20" customWidth="1"/>
    <col min="7426" max="7426" width="25.85546875" style="20" customWidth="1"/>
    <col min="7427" max="7427" width="30.140625" style="20" customWidth="1"/>
    <col min="7428" max="7428" width="27.7109375" style="20" customWidth="1"/>
    <col min="7429" max="7429" width="9.140625" style="20"/>
    <col min="7430" max="7431" width="0" style="20" hidden="1" customWidth="1"/>
    <col min="7432" max="7680" width="9.140625" style="20"/>
    <col min="7681" max="7681" width="5.5703125" style="20" customWidth="1"/>
    <col min="7682" max="7682" width="25.85546875" style="20" customWidth="1"/>
    <col min="7683" max="7683" width="30.140625" style="20" customWidth="1"/>
    <col min="7684" max="7684" width="27.7109375" style="20" customWidth="1"/>
    <col min="7685" max="7685" width="9.140625" style="20"/>
    <col min="7686" max="7687" width="0" style="20" hidden="1" customWidth="1"/>
    <col min="7688" max="7936" width="9.140625" style="20"/>
    <col min="7937" max="7937" width="5.5703125" style="20" customWidth="1"/>
    <col min="7938" max="7938" width="25.85546875" style="20" customWidth="1"/>
    <col min="7939" max="7939" width="30.140625" style="20" customWidth="1"/>
    <col min="7940" max="7940" width="27.7109375" style="20" customWidth="1"/>
    <col min="7941" max="7941" width="9.140625" style="20"/>
    <col min="7942" max="7943" width="0" style="20" hidden="1" customWidth="1"/>
    <col min="7944" max="8192" width="9.140625" style="20"/>
    <col min="8193" max="8193" width="5.5703125" style="20" customWidth="1"/>
    <col min="8194" max="8194" width="25.85546875" style="20" customWidth="1"/>
    <col min="8195" max="8195" width="30.140625" style="20" customWidth="1"/>
    <col min="8196" max="8196" width="27.7109375" style="20" customWidth="1"/>
    <col min="8197" max="8197" width="9.140625" style="20"/>
    <col min="8198" max="8199" width="0" style="20" hidden="1" customWidth="1"/>
    <col min="8200" max="8448" width="9.140625" style="20"/>
    <col min="8449" max="8449" width="5.5703125" style="20" customWidth="1"/>
    <col min="8450" max="8450" width="25.85546875" style="20" customWidth="1"/>
    <col min="8451" max="8451" width="30.140625" style="20" customWidth="1"/>
    <col min="8452" max="8452" width="27.7109375" style="20" customWidth="1"/>
    <col min="8453" max="8453" width="9.140625" style="20"/>
    <col min="8454" max="8455" width="0" style="20" hidden="1" customWidth="1"/>
    <col min="8456" max="8704" width="9.140625" style="20"/>
    <col min="8705" max="8705" width="5.5703125" style="20" customWidth="1"/>
    <col min="8706" max="8706" width="25.85546875" style="20" customWidth="1"/>
    <col min="8707" max="8707" width="30.140625" style="20" customWidth="1"/>
    <col min="8708" max="8708" width="27.7109375" style="20" customWidth="1"/>
    <col min="8709" max="8709" width="9.140625" style="20"/>
    <col min="8710" max="8711" width="0" style="20" hidden="1" customWidth="1"/>
    <col min="8712" max="8960" width="9.140625" style="20"/>
    <col min="8961" max="8961" width="5.5703125" style="20" customWidth="1"/>
    <col min="8962" max="8962" width="25.85546875" style="20" customWidth="1"/>
    <col min="8963" max="8963" width="30.140625" style="20" customWidth="1"/>
    <col min="8964" max="8964" width="27.7109375" style="20" customWidth="1"/>
    <col min="8965" max="8965" width="9.140625" style="20"/>
    <col min="8966" max="8967" width="0" style="20" hidden="1" customWidth="1"/>
    <col min="8968" max="9216" width="9.140625" style="20"/>
    <col min="9217" max="9217" width="5.5703125" style="20" customWidth="1"/>
    <col min="9218" max="9218" width="25.85546875" style="20" customWidth="1"/>
    <col min="9219" max="9219" width="30.140625" style="20" customWidth="1"/>
    <col min="9220" max="9220" width="27.7109375" style="20" customWidth="1"/>
    <col min="9221" max="9221" width="9.140625" style="20"/>
    <col min="9222" max="9223" width="0" style="20" hidden="1" customWidth="1"/>
    <col min="9224" max="9472" width="9.140625" style="20"/>
    <col min="9473" max="9473" width="5.5703125" style="20" customWidth="1"/>
    <col min="9474" max="9474" width="25.85546875" style="20" customWidth="1"/>
    <col min="9475" max="9475" width="30.140625" style="20" customWidth="1"/>
    <col min="9476" max="9476" width="27.7109375" style="20" customWidth="1"/>
    <col min="9477" max="9477" width="9.140625" style="20"/>
    <col min="9478" max="9479" width="0" style="20" hidden="1" customWidth="1"/>
    <col min="9480" max="9728" width="9.140625" style="20"/>
    <col min="9729" max="9729" width="5.5703125" style="20" customWidth="1"/>
    <col min="9730" max="9730" width="25.85546875" style="20" customWidth="1"/>
    <col min="9731" max="9731" width="30.140625" style="20" customWidth="1"/>
    <col min="9732" max="9732" width="27.7109375" style="20" customWidth="1"/>
    <col min="9733" max="9733" width="9.140625" style="20"/>
    <col min="9734" max="9735" width="0" style="20" hidden="1" customWidth="1"/>
    <col min="9736" max="9984" width="9.140625" style="20"/>
    <col min="9985" max="9985" width="5.5703125" style="20" customWidth="1"/>
    <col min="9986" max="9986" width="25.85546875" style="20" customWidth="1"/>
    <col min="9987" max="9987" width="30.140625" style="20" customWidth="1"/>
    <col min="9988" max="9988" width="27.7109375" style="20" customWidth="1"/>
    <col min="9989" max="9989" width="9.140625" style="20"/>
    <col min="9990" max="9991" width="0" style="20" hidden="1" customWidth="1"/>
    <col min="9992" max="10240" width="9.140625" style="20"/>
    <col min="10241" max="10241" width="5.5703125" style="20" customWidth="1"/>
    <col min="10242" max="10242" width="25.85546875" style="20" customWidth="1"/>
    <col min="10243" max="10243" width="30.140625" style="20" customWidth="1"/>
    <col min="10244" max="10244" width="27.7109375" style="20" customWidth="1"/>
    <col min="10245" max="10245" width="9.140625" style="20"/>
    <col min="10246" max="10247" width="0" style="20" hidden="1" customWidth="1"/>
    <col min="10248" max="10496" width="9.140625" style="20"/>
    <col min="10497" max="10497" width="5.5703125" style="20" customWidth="1"/>
    <col min="10498" max="10498" width="25.85546875" style="20" customWidth="1"/>
    <col min="10499" max="10499" width="30.140625" style="20" customWidth="1"/>
    <col min="10500" max="10500" width="27.7109375" style="20" customWidth="1"/>
    <col min="10501" max="10501" width="9.140625" style="20"/>
    <col min="10502" max="10503" width="0" style="20" hidden="1" customWidth="1"/>
    <col min="10504" max="10752" width="9.140625" style="20"/>
    <col min="10753" max="10753" width="5.5703125" style="20" customWidth="1"/>
    <col min="10754" max="10754" width="25.85546875" style="20" customWidth="1"/>
    <col min="10755" max="10755" width="30.140625" style="20" customWidth="1"/>
    <col min="10756" max="10756" width="27.7109375" style="20" customWidth="1"/>
    <col min="10757" max="10757" width="9.140625" style="20"/>
    <col min="10758" max="10759" width="0" style="20" hidden="1" customWidth="1"/>
    <col min="10760" max="11008" width="9.140625" style="20"/>
    <col min="11009" max="11009" width="5.5703125" style="20" customWidth="1"/>
    <col min="11010" max="11010" width="25.85546875" style="20" customWidth="1"/>
    <col min="11011" max="11011" width="30.140625" style="20" customWidth="1"/>
    <col min="11012" max="11012" width="27.7109375" style="20" customWidth="1"/>
    <col min="11013" max="11013" width="9.140625" style="20"/>
    <col min="11014" max="11015" width="0" style="20" hidden="1" customWidth="1"/>
    <col min="11016" max="11264" width="9.140625" style="20"/>
    <col min="11265" max="11265" width="5.5703125" style="20" customWidth="1"/>
    <col min="11266" max="11266" width="25.85546875" style="20" customWidth="1"/>
    <col min="11267" max="11267" width="30.140625" style="20" customWidth="1"/>
    <col min="11268" max="11268" width="27.7109375" style="20" customWidth="1"/>
    <col min="11269" max="11269" width="9.140625" style="20"/>
    <col min="11270" max="11271" width="0" style="20" hidden="1" customWidth="1"/>
    <col min="11272" max="11520" width="9.140625" style="20"/>
    <col min="11521" max="11521" width="5.5703125" style="20" customWidth="1"/>
    <col min="11522" max="11522" width="25.85546875" style="20" customWidth="1"/>
    <col min="11523" max="11523" width="30.140625" style="20" customWidth="1"/>
    <col min="11524" max="11524" width="27.7109375" style="20" customWidth="1"/>
    <col min="11525" max="11525" width="9.140625" style="20"/>
    <col min="11526" max="11527" width="0" style="20" hidden="1" customWidth="1"/>
    <col min="11528" max="11776" width="9.140625" style="20"/>
    <col min="11777" max="11777" width="5.5703125" style="20" customWidth="1"/>
    <col min="11778" max="11778" width="25.85546875" style="20" customWidth="1"/>
    <col min="11779" max="11779" width="30.140625" style="20" customWidth="1"/>
    <col min="11780" max="11780" width="27.7109375" style="20" customWidth="1"/>
    <col min="11781" max="11781" width="9.140625" style="20"/>
    <col min="11782" max="11783" width="0" style="20" hidden="1" customWidth="1"/>
    <col min="11784" max="12032" width="9.140625" style="20"/>
    <col min="12033" max="12033" width="5.5703125" style="20" customWidth="1"/>
    <col min="12034" max="12034" width="25.85546875" style="20" customWidth="1"/>
    <col min="12035" max="12035" width="30.140625" style="20" customWidth="1"/>
    <col min="12036" max="12036" width="27.7109375" style="20" customWidth="1"/>
    <col min="12037" max="12037" width="9.140625" style="20"/>
    <col min="12038" max="12039" width="0" style="20" hidden="1" customWidth="1"/>
    <col min="12040" max="12288" width="9.140625" style="20"/>
    <col min="12289" max="12289" width="5.5703125" style="20" customWidth="1"/>
    <col min="12290" max="12290" width="25.85546875" style="20" customWidth="1"/>
    <col min="12291" max="12291" width="30.140625" style="20" customWidth="1"/>
    <col min="12292" max="12292" width="27.7109375" style="20" customWidth="1"/>
    <col min="12293" max="12293" width="9.140625" style="20"/>
    <col min="12294" max="12295" width="0" style="20" hidden="1" customWidth="1"/>
    <col min="12296" max="12544" width="9.140625" style="20"/>
    <col min="12545" max="12545" width="5.5703125" style="20" customWidth="1"/>
    <col min="12546" max="12546" width="25.85546875" style="20" customWidth="1"/>
    <col min="12547" max="12547" width="30.140625" style="20" customWidth="1"/>
    <col min="12548" max="12548" width="27.7109375" style="20" customWidth="1"/>
    <col min="12549" max="12549" width="9.140625" style="20"/>
    <col min="12550" max="12551" width="0" style="20" hidden="1" customWidth="1"/>
    <col min="12552" max="12800" width="9.140625" style="20"/>
    <col min="12801" max="12801" width="5.5703125" style="20" customWidth="1"/>
    <col min="12802" max="12802" width="25.85546875" style="20" customWidth="1"/>
    <col min="12803" max="12803" width="30.140625" style="20" customWidth="1"/>
    <col min="12804" max="12804" width="27.7109375" style="20" customWidth="1"/>
    <col min="12805" max="12805" width="9.140625" style="20"/>
    <col min="12806" max="12807" width="0" style="20" hidden="1" customWidth="1"/>
    <col min="12808" max="13056" width="9.140625" style="20"/>
    <col min="13057" max="13057" width="5.5703125" style="20" customWidth="1"/>
    <col min="13058" max="13058" width="25.85546875" style="20" customWidth="1"/>
    <col min="13059" max="13059" width="30.140625" style="20" customWidth="1"/>
    <col min="13060" max="13060" width="27.7109375" style="20" customWidth="1"/>
    <col min="13061" max="13061" width="9.140625" style="20"/>
    <col min="13062" max="13063" width="0" style="20" hidden="1" customWidth="1"/>
    <col min="13064" max="13312" width="9.140625" style="20"/>
    <col min="13313" max="13313" width="5.5703125" style="20" customWidth="1"/>
    <col min="13314" max="13314" width="25.85546875" style="20" customWidth="1"/>
    <col min="13315" max="13315" width="30.140625" style="20" customWidth="1"/>
    <col min="13316" max="13316" width="27.7109375" style="20" customWidth="1"/>
    <col min="13317" max="13317" width="9.140625" style="20"/>
    <col min="13318" max="13319" width="0" style="20" hidden="1" customWidth="1"/>
    <col min="13320" max="13568" width="9.140625" style="20"/>
    <col min="13569" max="13569" width="5.5703125" style="20" customWidth="1"/>
    <col min="13570" max="13570" width="25.85546875" style="20" customWidth="1"/>
    <col min="13571" max="13571" width="30.140625" style="20" customWidth="1"/>
    <col min="13572" max="13572" width="27.7109375" style="20" customWidth="1"/>
    <col min="13573" max="13573" width="9.140625" style="20"/>
    <col min="13574" max="13575" width="0" style="20" hidden="1" customWidth="1"/>
    <col min="13576" max="13824" width="9.140625" style="20"/>
    <col min="13825" max="13825" width="5.5703125" style="20" customWidth="1"/>
    <col min="13826" max="13826" width="25.85546875" style="20" customWidth="1"/>
    <col min="13827" max="13827" width="30.140625" style="20" customWidth="1"/>
    <col min="13828" max="13828" width="27.7109375" style="20" customWidth="1"/>
    <col min="13829" max="13829" width="9.140625" style="20"/>
    <col min="13830" max="13831" width="0" style="20" hidden="1" customWidth="1"/>
    <col min="13832" max="14080" width="9.140625" style="20"/>
    <col min="14081" max="14081" width="5.5703125" style="20" customWidth="1"/>
    <col min="14082" max="14082" width="25.85546875" style="20" customWidth="1"/>
    <col min="14083" max="14083" width="30.140625" style="20" customWidth="1"/>
    <col min="14084" max="14084" width="27.7109375" style="20" customWidth="1"/>
    <col min="14085" max="14085" width="9.140625" style="20"/>
    <col min="14086" max="14087" width="0" style="20" hidden="1" customWidth="1"/>
    <col min="14088" max="14336" width="9.140625" style="20"/>
    <col min="14337" max="14337" width="5.5703125" style="20" customWidth="1"/>
    <col min="14338" max="14338" width="25.85546875" style="20" customWidth="1"/>
    <col min="14339" max="14339" width="30.140625" style="20" customWidth="1"/>
    <col min="14340" max="14340" width="27.7109375" style="20" customWidth="1"/>
    <col min="14341" max="14341" width="9.140625" style="20"/>
    <col min="14342" max="14343" width="0" style="20" hidden="1" customWidth="1"/>
    <col min="14344" max="14592" width="9.140625" style="20"/>
    <col min="14593" max="14593" width="5.5703125" style="20" customWidth="1"/>
    <col min="14594" max="14594" width="25.85546875" style="20" customWidth="1"/>
    <col min="14595" max="14595" width="30.140625" style="20" customWidth="1"/>
    <col min="14596" max="14596" width="27.7109375" style="20" customWidth="1"/>
    <col min="14597" max="14597" width="9.140625" style="20"/>
    <col min="14598" max="14599" width="0" style="20" hidden="1" customWidth="1"/>
    <col min="14600" max="14848" width="9.140625" style="20"/>
    <col min="14849" max="14849" width="5.5703125" style="20" customWidth="1"/>
    <col min="14850" max="14850" width="25.85546875" style="20" customWidth="1"/>
    <col min="14851" max="14851" width="30.140625" style="20" customWidth="1"/>
    <col min="14852" max="14852" width="27.7109375" style="20" customWidth="1"/>
    <col min="14853" max="14853" width="9.140625" style="20"/>
    <col min="14854" max="14855" width="0" style="20" hidden="1" customWidth="1"/>
    <col min="14856" max="15104" width="9.140625" style="20"/>
    <col min="15105" max="15105" width="5.5703125" style="20" customWidth="1"/>
    <col min="15106" max="15106" width="25.85546875" style="20" customWidth="1"/>
    <col min="15107" max="15107" width="30.140625" style="20" customWidth="1"/>
    <col min="15108" max="15108" width="27.7109375" style="20" customWidth="1"/>
    <col min="15109" max="15109" width="9.140625" style="20"/>
    <col min="15110" max="15111" width="0" style="20" hidden="1" customWidth="1"/>
    <col min="15112" max="15360" width="9.140625" style="20"/>
    <col min="15361" max="15361" width="5.5703125" style="20" customWidth="1"/>
    <col min="15362" max="15362" width="25.85546875" style="20" customWidth="1"/>
    <col min="15363" max="15363" width="30.140625" style="20" customWidth="1"/>
    <col min="15364" max="15364" width="27.7109375" style="20" customWidth="1"/>
    <col min="15365" max="15365" width="9.140625" style="20"/>
    <col min="15366" max="15367" width="0" style="20" hidden="1" customWidth="1"/>
    <col min="15368" max="15616" width="9.140625" style="20"/>
    <col min="15617" max="15617" width="5.5703125" style="20" customWidth="1"/>
    <col min="15618" max="15618" width="25.85546875" style="20" customWidth="1"/>
    <col min="15619" max="15619" width="30.140625" style="20" customWidth="1"/>
    <col min="15620" max="15620" width="27.7109375" style="20" customWidth="1"/>
    <col min="15621" max="15621" width="9.140625" style="20"/>
    <col min="15622" max="15623" width="0" style="20" hidden="1" customWidth="1"/>
    <col min="15624" max="15872" width="9.140625" style="20"/>
    <col min="15873" max="15873" width="5.5703125" style="20" customWidth="1"/>
    <col min="15874" max="15874" width="25.85546875" style="20" customWidth="1"/>
    <col min="15875" max="15875" width="30.140625" style="20" customWidth="1"/>
    <col min="15876" max="15876" width="27.7109375" style="20" customWidth="1"/>
    <col min="15877" max="15877" width="9.140625" style="20"/>
    <col min="15878" max="15879" width="0" style="20" hidden="1" customWidth="1"/>
    <col min="15880" max="16128" width="9.140625" style="20"/>
    <col min="16129" max="16129" width="5.5703125" style="20" customWidth="1"/>
    <col min="16130" max="16130" width="25.85546875" style="20" customWidth="1"/>
    <col min="16131" max="16131" width="30.140625" style="20" customWidth="1"/>
    <col min="16132" max="16132" width="27.7109375" style="20" customWidth="1"/>
    <col min="16133" max="16133" width="9.140625" style="20"/>
    <col min="16134" max="16135" width="0" style="20" hidden="1" customWidth="1"/>
    <col min="16136" max="16384" width="9.140625" style="20"/>
  </cols>
  <sheetData>
    <row r="1" spans="2:255" x14ac:dyDescent="0.35">
      <c r="B1" s="157" t="s">
        <v>75</v>
      </c>
      <c r="C1" s="157"/>
      <c r="D1" s="157"/>
      <c r="E1" s="152"/>
      <c r="F1" s="152"/>
      <c r="G1" s="152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</row>
    <row r="2" spans="2:255" x14ac:dyDescent="0.35">
      <c r="B2" s="29"/>
      <c r="C2" s="29"/>
      <c r="D2" s="29"/>
      <c r="E2" s="29"/>
      <c r="F2" s="29"/>
      <c r="G2" s="29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</row>
    <row r="3" spans="2:255" x14ac:dyDescent="0.35">
      <c r="B3" s="30" t="s">
        <v>76</v>
      </c>
    </row>
    <row r="4" spans="2:255" s="22" customFormat="1" ht="24" x14ac:dyDescent="0.2">
      <c r="B4" s="31" t="s">
        <v>5</v>
      </c>
      <c r="C4" s="35" t="s">
        <v>65</v>
      </c>
      <c r="D4" s="31" t="s">
        <v>73</v>
      </c>
    </row>
    <row r="5" spans="2:255" x14ac:dyDescent="0.35">
      <c r="B5" s="36" t="s">
        <v>145</v>
      </c>
      <c r="C5" s="37">
        <f>'Form Responses 1'!B83</f>
        <v>44</v>
      </c>
      <c r="D5" s="38">
        <f>C5*100/$C$9</f>
        <v>64.705882352941174</v>
      </c>
    </row>
    <row r="6" spans="2:255" x14ac:dyDescent="0.35">
      <c r="B6" s="36" t="s">
        <v>61</v>
      </c>
      <c r="C6" s="37">
        <f>'Form Responses 1'!B84</f>
        <v>20</v>
      </c>
      <c r="D6" s="38">
        <f t="shared" ref="D6:D9" si="0">C6*100/$C$9</f>
        <v>29.411764705882351</v>
      </c>
    </row>
    <row r="7" spans="2:255" x14ac:dyDescent="0.35">
      <c r="B7" s="36" t="s">
        <v>62</v>
      </c>
      <c r="C7" s="37">
        <f>'Form Responses 1'!B85</f>
        <v>3</v>
      </c>
      <c r="D7" s="38">
        <f t="shared" si="0"/>
        <v>4.4117647058823533</v>
      </c>
    </row>
    <row r="8" spans="2:255" x14ac:dyDescent="0.35">
      <c r="B8" s="36" t="s">
        <v>63</v>
      </c>
      <c r="C8" s="37">
        <f>'Form Responses 1'!B86</f>
        <v>1</v>
      </c>
      <c r="D8" s="38">
        <f t="shared" si="0"/>
        <v>1.4705882352941178</v>
      </c>
    </row>
    <row r="9" spans="2:255" x14ac:dyDescent="0.35">
      <c r="B9" s="39" t="s">
        <v>59</v>
      </c>
      <c r="C9" s="39">
        <f>SUM(C5:C8)</f>
        <v>68</v>
      </c>
      <c r="D9" s="40">
        <f t="shared" si="0"/>
        <v>100</v>
      </c>
    </row>
    <row r="11" spans="2:255" x14ac:dyDescent="0.35">
      <c r="B11" s="26" t="s">
        <v>77</v>
      </c>
    </row>
    <row r="12" spans="2:255" x14ac:dyDescent="0.35">
      <c r="B12" s="26" t="s">
        <v>430</v>
      </c>
    </row>
    <row r="13" spans="2:255" x14ac:dyDescent="0.35">
      <c r="B13" s="26" t="s">
        <v>429</v>
      </c>
    </row>
  </sheetData>
  <mergeCells count="1">
    <mergeCell ref="B1:D1"/>
  </mergeCells>
  <pageMargins left="0.70866141732283472" right="0.70866141732283472" top="0.35433070866141736" bottom="0.74803149606299213" header="0.31496062992125984" footer="0.31496062992125984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25" zoomScale="120" zoomScaleNormal="120" workbookViewId="0">
      <selection activeCell="C44" sqref="C44"/>
    </sheetView>
  </sheetViews>
  <sheetFormatPr defaultRowHeight="19.5" x14ac:dyDescent="0.3"/>
  <cols>
    <col min="1" max="1" width="12.42578125" style="80" customWidth="1"/>
    <col min="2" max="2" width="9.140625" style="80"/>
    <col min="3" max="3" width="17.7109375" style="80" customWidth="1"/>
    <col min="4" max="4" width="23.7109375" style="80" customWidth="1"/>
    <col min="5" max="5" width="12.28515625" style="79" customWidth="1"/>
    <col min="6" max="6" width="17.5703125" style="79" customWidth="1"/>
    <col min="7" max="7" width="16.42578125" style="79" customWidth="1"/>
    <col min="8" max="256" width="9.140625" style="80"/>
    <col min="257" max="257" width="12.42578125" style="80" customWidth="1"/>
    <col min="258" max="258" width="9.140625" style="80"/>
    <col min="259" max="259" width="17.7109375" style="80" customWidth="1"/>
    <col min="260" max="260" width="23.7109375" style="80" customWidth="1"/>
    <col min="261" max="261" width="12.28515625" style="80" customWidth="1"/>
    <col min="262" max="262" width="17.5703125" style="80" customWidth="1"/>
    <col min="263" max="263" width="16.42578125" style="80" customWidth="1"/>
    <col min="264" max="512" width="9.140625" style="80"/>
    <col min="513" max="513" width="12.42578125" style="80" customWidth="1"/>
    <col min="514" max="514" width="9.140625" style="80"/>
    <col min="515" max="515" width="17.7109375" style="80" customWidth="1"/>
    <col min="516" max="516" width="23.7109375" style="80" customWidth="1"/>
    <col min="517" max="517" width="12.28515625" style="80" customWidth="1"/>
    <col min="518" max="518" width="17.5703125" style="80" customWidth="1"/>
    <col min="519" max="519" width="16.42578125" style="80" customWidth="1"/>
    <col min="520" max="768" width="9.140625" style="80"/>
    <col min="769" max="769" width="12.42578125" style="80" customWidth="1"/>
    <col min="770" max="770" width="9.140625" style="80"/>
    <col min="771" max="771" width="17.7109375" style="80" customWidth="1"/>
    <col min="772" max="772" width="23.7109375" style="80" customWidth="1"/>
    <col min="773" max="773" width="12.28515625" style="80" customWidth="1"/>
    <col min="774" max="774" width="17.5703125" style="80" customWidth="1"/>
    <col min="775" max="775" width="16.42578125" style="80" customWidth="1"/>
    <col min="776" max="1024" width="9.140625" style="80"/>
    <col min="1025" max="1025" width="12.42578125" style="80" customWidth="1"/>
    <col min="1026" max="1026" width="9.140625" style="80"/>
    <col min="1027" max="1027" width="17.7109375" style="80" customWidth="1"/>
    <col min="1028" max="1028" width="23.7109375" style="80" customWidth="1"/>
    <col min="1029" max="1029" width="12.28515625" style="80" customWidth="1"/>
    <col min="1030" max="1030" width="17.5703125" style="80" customWidth="1"/>
    <col min="1031" max="1031" width="16.42578125" style="80" customWidth="1"/>
    <col min="1032" max="1280" width="9.140625" style="80"/>
    <col min="1281" max="1281" width="12.42578125" style="80" customWidth="1"/>
    <col min="1282" max="1282" width="9.140625" style="80"/>
    <col min="1283" max="1283" width="17.7109375" style="80" customWidth="1"/>
    <col min="1284" max="1284" width="23.7109375" style="80" customWidth="1"/>
    <col min="1285" max="1285" width="12.28515625" style="80" customWidth="1"/>
    <col min="1286" max="1286" width="17.5703125" style="80" customWidth="1"/>
    <col min="1287" max="1287" width="16.42578125" style="80" customWidth="1"/>
    <col min="1288" max="1536" width="9.140625" style="80"/>
    <col min="1537" max="1537" width="12.42578125" style="80" customWidth="1"/>
    <col min="1538" max="1538" width="9.140625" style="80"/>
    <col min="1539" max="1539" width="17.7109375" style="80" customWidth="1"/>
    <col min="1540" max="1540" width="23.7109375" style="80" customWidth="1"/>
    <col min="1541" max="1541" width="12.28515625" style="80" customWidth="1"/>
    <col min="1542" max="1542" width="17.5703125" style="80" customWidth="1"/>
    <col min="1543" max="1543" width="16.42578125" style="80" customWidth="1"/>
    <col min="1544" max="1792" width="9.140625" style="80"/>
    <col min="1793" max="1793" width="12.42578125" style="80" customWidth="1"/>
    <col min="1794" max="1794" width="9.140625" style="80"/>
    <col min="1795" max="1795" width="17.7109375" style="80" customWidth="1"/>
    <col min="1796" max="1796" width="23.7109375" style="80" customWidth="1"/>
    <col min="1797" max="1797" width="12.28515625" style="80" customWidth="1"/>
    <col min="1798" max="1798" width="17.5703125" style="80" customWidth="1"/>
    <col min="1799" max="1799" width="16.42578125" style="80" customWidth="1"/>
    <col min="1800" max="2048" width="9.140625" style="80"/>
    <col min="2049" max="2049" width="12.42578125" style="80" customWidth="1"/>
    <col min="2050" max="2050" width="9.140625" style="80"/>
    <col min="2051" max="2051" width="17.7109375" style="80" customWidth="1"/>
    <col min="2052" max="2052" width="23.7109375" style="80" customWidth="1"/>
    <col min="2053" max="2053" width="12.28515625" style="80" customWidth="1"/>
    <col min="2054" max="2054" width="17.5703125" style="80" customWidth="1"/>
    <col min="2055" max="2055" width="16.42578125" style="80" customWidth="1"/>
    <col min="2056" max="2304" width="9.140625" style="80"/>
    <col min="2305" max="2305" width="12.42578125" style="80" customWidth="1"/>
    <col min="2306" max="2306" width="9.140625" style="80"/>
    <col min="2307" max="2307" width="17.7109375" style="80" customWidth="1"/>
    <col min="2308" max="2308" width="23.7109375" style="80" customWidth="1"/>
    <col min="2309" max="2309" width="12.28515625" style="80" customWidth="1"/>
    <col min="2310" max="2310" width="17.5703125" style="80" customWidth="1"/>
    <col min="2311" max="2311" width="16.42578125" style="80" customWidth="1"/>
    <col min="2312" max="2560" width="9.140625" style="80"/>
    <col min="2561" max="2561" width="12.42578125" style="80" customWidth="1"/>
    <col min="2562" max="2562" width="9.140625" style="80"/>
    <col min="2563" max="2563" width="17.7109375" style="80" customWidth="1"/>
    <col min="2564" max="2564" width="23.7109375" style="80" customWidth="1"/>
    <col min="2565" max="2565" width="12.28515625" style="80" customWidth="1"/>
    <col min="2566" max="2566" width="17.5703125" style="80" customWidth="1"/>
    <col min="2567" max="2567" width="16.42578125" style="80" customWidth="1"/>
    <col min="2568" max="2816" width="9.140625" style="80"/>
    <col min="2817" max="2817" width="12.42578125" style="80" customWidth="1"/>
    <col min="2818" max="2818" width="9.140625" style="80"/>
    <col min="2819" max="2819" width="17.7109375" style="80" customWidth="1"/>
    <col min="2820" max="2820" width="23.7109375" style="80" customWidth="1"/>
    <col min="2821" max="2821" width="12.28515625" style="80" customWidth="1"/>
    <col min="2822" max="2822" width="17.5703125" style="80" customWidth="1"/>
    <col min="2823" max="2823" width="16.42578125" style="80" customWidth="1"/>
    <col min="2824" max="3072" width="9.140625" style="80"/>
    <col min="3073" max="3073" width="12.42578125" style="80" customWidth="1"/>
    <col min="3074" max="3074" width="9.140625" style="80"/>
    <col min="3075" max="3075" width="17.7109375" style="80" customWidth="1"/>
    <col min="3076" max="3076" width="23.7109375" style="80" customWidth="1"/>
    <col min="3077" max="3077" width="12.28515625" style="80" customWidth="1"/>
    <col min="3078" max="3078" width="17.5703125" style="80" customWidth="1"/>
    <col min="3079" max="3079" width="16.42578125" style="80" customWidth="1"/>
    <col min="3080" max="3328" width="9.140625" style="80"/>
    <col min="3329" max="3329" width="12.42578125" style="80" customWidth="1"/>
    <col min="3330" max="3330" width="9.140625" style="80"/>
    <col min="3331" max="3331" width="17.7109375" style="80" customWidth="1"/>
    <col min="3332" max="3332" width="23.7109375" style="80" customWidth="1"/>
    <col min="3333" max="3333" width="12.28515625" style="80" customWidth="1"/>
    <col min="3334" max="3334" width="17.5703125" style="80" customWidth="1"/>
    <col min="3335" max="3335" width="16.42578125" style="80" customWidth="1"/>
    <col min="3336" max="3584" width="9.140625" style="80"/>
    <col min="3585" max="3585" width="12.42578125" style="80" customWidth="1"/>
    <col min="3586" max="3586" width="9.140625" style="80"/>
    <col min="3587" max="3587" width="17.7109375" style="80" customWidth="1"/>
    <col min="3588" max="3588" width="23.7109375" style="80" customWidth="1"/>
    <col min="3589" max="3589" width="12.28515625" style="80" customWidth="1"/>
    <col min="3590" max="3590" width="17.5703125" style="80" customWidth="1"/>
    <col min="3591" max="3591" width="16.42578125" style="80" customWidth="1"/>
    <col min="3592" max="3840" width="9.140625" style="80"/>
    <col min="3841" max="3841" width="12.42578125" style="80" customWidth="1"/>
    <col min="3842" max="3842" width="9.140625" style="80"/>
    <col min="3843" max="3843" width="17.7109375" style="80" customWidth="1"/>
    <col min="3844" max="3844" width="23.7109375" style="80" customWidth="1"/>
    <col min="3845" max="3845" width="12.28515625" style="80" customWidth="1"/>
    <col min="3846" max="3846" width="17.5703125" style="80" customWidth="1"/>
    <col min="3847" max="3847" width="16.42578125" style="80" customWidth="1"/>
    <col min="3848" max="4096" width="9.140625" style="80"/>
    <col min="4097" max="4097" width="12.42578125" style="80" customWidth="1"/>
    <col min="4098" max="4098" width="9.140625" style="80"/>
    <col min="4099" max="4099" width="17.7109375" style="80" customWidth="1"/>
    <col min="4100" max="4100" width="23.7109375" style="80" customWidth="1"/>
    <col min="4101" max="4101" width="12.28515625" style="80" customWidth="1"/>
    <col min="4102" max="4102" width="17.5703125" style="80" customWidth="1"/>
    <col min="4103" max="4103" width="16.42578125" style="80" customWidth="1"/>
    <col min="4104" max="4352" width="9.140625" style="80"/>
    <col min="4353" max="4353" width="12.42578125" style="80" customWidth="1"/>
    <col min="4354" max="4354" width="9.140625" style="80"/>
    <col min="4355" max="4355" width="17.7109375" style="80" customWidth="1"/>
    <col min="4356" max="4356" width="23.7109375" style="80" customWidth="1"/>
    <col min="4357" max="4357" width="12.28515625" style="80" customWidth="1"/>
    <col min="4358" max="4358" width="17.5703125" style="80" customWidth="1"/>
    <col min="4359" max="4359" width="16.42578125" style="80" customWidth="1"/>
    <col min="4360" max="4608" width="9.140625" style="80"/>
    <col min="4609" max="4609" width="12.42578125" style="80" customWidth="1"/>
    <col min="4610" max="4610" width="9.140625" style="80"/>
    <col min="4611" max="4611" width="17.7109375" style="80" customWidth="1"/>
    <col min="4612" max="4612" width="23.7109375" style="80" customWidth="1"/>
    <col min="4613" max="4613" width="12.28515625" style="80" customWidth="1"/>
    <col min="4614" max="4614" width="17.5703125" style="80" customWidth="1"/>
    <col min="4615" max="4615" width="16.42578125" style="80" customWidth="1"/>
    <col min="4616" max="4864" width="9.140625" style="80"/>
    <col min="4865" max="4865" width="12.42578125" style="80" customWidth="1"/>
    <col min="4866" max="4866" width="9.140625" style="80"/>
    <col min="4867" max="4867" width="17.7109375" style="80" customWidth="1"/>
    <col min="4868" max="4868" width="23.7109375" style="80" customWidth="1"/>
    <col min="4869" max="4869" width="12.28515625" style="80" customWidth="1"/>
    <col min="4870" max="4870" width="17.5703125" style="80" customWidth="1"/>
    <col min="4871" max="4871" width="16.42578125" style="80" customWidth="1"/>
    <col min="4872" max="5120" width="9.140625" style="80"/>
    <col min="5121" max="5121" width="12.42578125" style="80" customWidth="1"/>
    <col min="5122" max="5122" width="9.140625" style="80"/>
    <col min="5123" max="5123" width="17.7109375" style="80" customWidth="1"/>
    <col min="5124" max="5124" width="23.7109375" style="80" customWidth="1"/>
    <col min="5125" max="5125" width="12.28515625" style="80" customWidth="1"/>
    <col min="5126" max="5126" width="17.5703125" style="80" customWidth="1"/>
    <col min="5127" max="5127" width="16.42578125" style="80" customWidth="1"/>
    <col min="5128" max="5376" width="9.140625" style="80"/>
    <col min="5377" max="5377" width="12.42578125" style="80" customWidth="1"/>
    <col min="5378" max="5378" width="9.140625" style="80"/>
    <col min="5379" max="5379" width="17.7109375" style="80" customWidth="1"/>
    <col min="5380" max="5380" width="23.7109375" style="80" customWidth="1"/>
    <col min="5381" max="5381" width="12.28515625" style="80" customWidth="1"/>
    <col min="5382" max="5382" width="17.5703125" style="80" customWidth="1"/>
    <col min="5383" max="5383" width="16.42578125" style="80" customWidth="1"/>
    <col min="5384" max="5632" width="9.140625" style="80"/>
    <col min="5633" max="5633" width="12.42578125" style="80" customWidth="1"/>
    <col min="5634" max="5634" width="9.140625" style="80"/>
    <col min="5635" max="5635" width="17.7109375" style="80" customWidth="1"/>
    <col min="5636" max="5636" width="23.7109375" style="80" customWidth="1"/>
    <col min="5637" max="5637" width="12.28515625" style="80" customWidth="1"/>
    <col min="5638" max="5638" width="17.5703125" style="80" customWidth="1"/>
    <col min="5639" max="5639" width="16.42578125" style="80" customWidth="1"/>
    <col min="5640" max="5888" width="9.140625" style="80"/>
    <col min="5889" max="5889" width="12.42578125" style="80" customWidth="1"/>
    <col min="5890" max="5890" width="9.140625" style="80"/>
    <col min="5891" max="5891" width="17.7109375" style="80" customWidth="1"/>
    <col min="5892" max="5892" width="23.7109375" style="80" customWidth="1"/>
    <col min="5893" max="5893" width="12.28515625" style="80" customWidth="1"/>
    <col min="5894" max="5894" width="17.5703125" style="80" customWidth="1"/>
    <col min="5895" max="5895" width="16.42578125" style="80" customWidth="1"/>
    <col min="5896" max="6144" width="9.140625" style="80"/>
    <col min="6145" max="6145" width="12.42578125" style="80" customWidth="1"/>
    <col min="6146" max="6146" width="9.140625" style="80"/>
    <col min="6147" max="6147" width="17.7109375" style="80" customWidth="1"/>
    <col min="6148" max="6148" width="23.7109375" style="80" customWidth="1"/>
    <col min="6149" max="6149" width="12.28515625" style="80" customWidth="1"/>
    <col min="6150" max="6150" width="17.5703125" style="80" customWidth="1"/>
    <col min="6151" max="6151" width="16.42578125" style="80" customWidth="1"/>
    <col min="6152" max="6400" width="9.140625" style="80"/>
    <col min="6401" max="6401" width="12.42578125" style="80" customWidth="1"/>
    <col min="6402" max="6402" width="9.140625" style="80"/>
    <col min="6403" max="6403" width="17.7109375" style="80" customWidth="1"/>
    <col min="6404" max="6404" width="23.7109375" style="80" customWidth="1"/>
    <col min="6405" max="6405" width="12.28515625" style="80" customWidth="1"/>
    <col min="6406" max="6406" width="17.5703125" style="80" customWidth="1"/>
    <col min="6407" max="6407" width="16.42578125" style="80" customWidth="1"/>
    <col min="6408" max="6656" width="9.140625" style="80"/>
    <col min="6657" max="6657" width="12.42578125" style="80" customWidth="1"/>
    <col min="6658" max="6658" width="9.140625" style="80"/>
    <col min="6659" max="6659" width="17.7109375" style="80" customWidth="1"/>
    <col min="6660" max="6660" width="23.7109375" style="80" customWidth="1"/>
    <col min="6661" max="6661" width="12.28515625" style="80" customWidth="1"/>
    <col min="6662" max="6662" width="17.5703125" style="80" customWidth="1"/>
    <col min="6663" max="6663" width="16.42578125" style="80" customWidth="1"/>
    <col min="6664" max="6912" width="9.140625" style="80"/>
    <col min="6913" max="6913" width="12.42578125" style="80" customWidth="1"/>
    <col min="6914" max="6914" width="9.140625" style="80"/>
    <col min="6915" max="6915" width="17.7109375" style="80" customWidth="1"/>
    <col min="6916" max="6916" width="23.7109375" style="80" customWidth="1"/>
    <col min="6917" max="6917" width="12.28515625" style="80" customWidth="1"/>
    <col min="6918" max="6918" width="17.5703125" style="80" customWidth="1"/>
    <col min="6919" max="6919" width="16.42578125" style="80" customWidth="1"/>
    <col min="6920" max="7168" width="9.140625" style="80"/>
    <col min="7169" max="7169" width="12.42578125" style="80" customWidth="1"/>
    <col min="7170" max="7170" width="9.140625" style="80"/>
    <col min="7171" max="7171" width="17.7109375" style="80" customWidth="1"/>
    <col min="7172" max="7172" width="23.7109375" style="80" customWidth="1"/>
    <col min="7173" max="7173" width="12.28515625" style="80" customWidth="1"/>
    <col min="7174" max="7174" width="17.5703125" style="80" customWidth="1"/>
    <col min="7175" max="7175" width="16.42578125" style="80" customWidth="1"/>
    <col min="7176" max="7424" width="9.140625" style="80"/>
    <col min="7425" max="7425" width="12.42578125" style="80" customWidth="1"/>
    <col min="7426" max="7426" width="9.140625" style="80"/>
    <col min="7427" max="7427" width="17.7109375" style="80" customWidth="1"/>
    <col min="7428" max="7428" width="23.7109375" style="80" customWidth="1"/>
    <col min="7429" max="7429" width="12.28515625" style="80" customWidth="1"/>
    <col min="7430" max="7430" width="17.5703125" style="80" customWidth="1"/>
    <col min="7431" max="7431" width="16.42578125" style="80" customWidth="1"/>
    <col min="7432" max="7680" width="9.140625" style="80"/>
    <col min="7681" max="7681" width="12.42578125" style="80" customWidth="1"/>
    <col min="7682" max="7682" width="9.140625" style="80"/>
    <col min="7683" max="7683" width="17.7109375" style="80" customWidth="1"/>
    <col min="7684" max="7684" width="23.7109375" style="80" customWidth="1"/>
    <col min="7685" max="7685" width="12.28515625" style="80" customWidth="1"/>
    <col min="7686" max="7686" width="17.5703125" style="80" customWidth="1"/>
    <col min="7687" max="7687" width="16.42578125" style="80" customWidth="1"/>
    <col min="7688" max="7936" width="9.140625" style="80"/>
    <col min="7937" max="7937" width="12.42578125" style="80" customWidth="1"/>
    <col min="7938" max="7938" width="9.140625" style="80"/>
    <col min="7939" max="7939" width="17.7109375" style="80" customWidth="1"/>
    <col min="7940" max="7940" width="23.7109375" style="80" customWidth="1"/>
    <col min="7941" max="7941" width="12.28515625" style="80" customWidth="1"/>
    <col min="7942" max="7942" width="17.5703125" style="80" customWidth="1"/>
    <col min="7943" max="7943" width="16.42578125" style="80" customWidth="1"/>
    <col min="7944" max="8192" width="9.140625" style="80"/>
    <col min="8193" max="8193" width="12.42578125" style="80" customWidth="1"/>
    <col min="8194" max="8194" width="9.140625" style="80"/>
    <col min="8195" max="8195" width="17.7109375" style="80" customWidth="1"/>
    <col min="8196" max="8196" width="23.7109375" style="80" customWidth="1"/>
    <col min="8197" max="8197" width="12.28515625" style="80" customWidth="1"/>
    <col min="8198" max="8198" width="17.5703125" style="80" customWidth="1"/>
    <col min="8199" max="8199" width="16.42578125" style="80" customWidth="1"/>
    <col min="8200" max="8448" width="9.140625" style="80"/>
    <col min="8449" max="8449" width="12.42578125" style="80" customWidth="1"/>
    <col min="8450" max="8450" width="9.140625" style="80"/>
    <col min="8451" max="8451" width="17.7109375" style="80" customWidth="1"/>
    <col min="8452" max="8452" width="23.7109375" style="80" customWidth="1"/>
    <col min="8453" max="8453" width="12.28515625" style="80" customWidth="1"/>
    <col min="8454" max="8454" width="17.5703125" style="80" customWidth="1"/>
    <col min="8455" max="8455" width="16.42578125" style="80" customWidth="1"/>
    <col min="8456" max="8704" width="9.140625" style="80"/>
    <col min="8705" max="8705" width="12.42578125" style="80" customWidth="1"/>
    <col min="8706" max="8706" width="9.140625" style="80"/>
    <col min="8707" max="8707" width="17.7109375" style="80" customWidth="1"/>
    <col min="8708" max="8708" width="23.7109375" style="80" customWidth="1"/>
    <col min="8709" max="8709" width="12.28515625" style="80" customWidth="1"/>
    <col min="8710" max="8710" width="17.5703125" style="80" customWidth="1"/>
    <col min="8711" max="8711" width="16.42578125" style="80" customWidth="1"/>
    <col min="8712" max="8960" width="9.140625" style="80"/>
    <col min="8961" max="8961" width="12.42578125" style="80" customWidth="1"/>
    <col min="8962" max="8962" width="9.140625" style="80"/>
    <col min="8963" max="8963" width="17.7109375" style="80" customWidth="1"/>
    <col min="8964" max="8964" width="23.7109375" style="80" customWidth="1"/>
    <col min="8965" max="8965" width="12.28515625" style="80" customWidth="1"/>
    <col min="8966" max="8966" width="17.5703125" style="80" customWidth="1"/>
    <col min="8967" max="8967" width="16.42578125" style="80" customWidth="1"/>
    <col min="8968" max="9216" width="9.140625" style="80"/>
    <col min="9217" max="9217" width="12.42578125" style="80" customWidth="1"/>
    <col min="9218" max="9218" width="9.140625" style="80"/>
    <col min="9219" max="9219" width="17.7109375" style="80" customWidth="1"/>
    <col min="9220" max="9220" width="23.7109375" style="80" customWidth="1"/>
    <col min="9221" max="9221" width="12.28515625" style="80" customWidth="1"/>
    <col min="9222" max="9222" width="17.5703125" style="80" customWidth="1"/>
    <col min="9223" max="9223" width="16.42578125" style="80" customWidth="1"/>
    <col min="9224" max="9472" width="9.140625" style="80"/>
    <col min="9473" max="9473" width="12.42578125" style="80" customWidth="1"/>
    <col min="9474" max="9474" width="9.140625" style="80"/>
    <col min="9475" max="9475" width="17.7109375" style="80" customWidth="1"/>
    <col min="9476" max="9476" width="23.7109375" style="80" customWidth="1"/>
    <col min="9477" max="9477" width="12.28515625" style="80" customWidth="1"/>
    <col min="9478" max="9478" width="17.5703125" style="80" customWidth="1"/>
    <col min="9479" max="9479" width="16.42578125" style="80" customWidth="1"/>
    <col min="9480" max="9728" width="9.140625" style="80"/>
    <col min="9729" max="9729" width="12.42578125" style="80" customWidth="1"/>
    <col min="9730" max="9730" width="9.140625" style="80"/>
    <col min="9731" max="9731" width="17.7109375" style="80" customWidth="1"/>
    <col min="9732" max="9732" width="23.7109375" style="80" customWidth="1"/>
    <col min="9733" max="9733" width="12.28515625" style="80" customWidth="1"/>
    <col min="9734" max="9734" width="17.5703125" style="80" customWidth="1"/>
    <col min="9735" max="9735" width="16.42578125" style="80" customWidth="1"/>
    <col min="9736" max="9984" width="9.140625" style="80"/>
    <col min="9985" max="9985" width="12.42578125" style="80" customWidth="1"/>
    <col min="9986" max="9986" width="9.140625" style="80"/>
    <col min="9987" max="9987" width="17.7109375" style="80" customWidth="1"/>
    <col min="9988" max="9988" width="23.7109375" style="80" customWidth="1"/>
    <col min="9989" max="9989" width="12.28515625" style="80" customWidth="1"/>
    <col min="9990" max="9990" width="17.5703125" style="80" customWidth="1"/>
    <col min="9991" max="9991" width="16.42578125" style="80" customWidth="1"/>
    <col min="9992" max="10240" width="9.140625" style="80"/>
    <col min="10241" max="10241" width="12.42578125" style="80" customWidth="1"/>
    <col min="10242" max="10242" width="9.140625" style="80"/>
    <col min="10243" max="10243" width="17.7109375" style="80" customWidth="1"/>
    <col min="10244" max="10244" width="23.7109375" style="80" customWidth="1"/>
    <col min="10245" max="10245" width="12.28515625" style="80" customWidth="1"/>
    <col min="10246" max="10246" width="17.5703125" style="80" customWidth="1"/>
    <col min="10247" max="10247" width="16.42578125" style="80" customWidth="1"/>
    <col min="10248" max="10496" width="9.140625" style="80"/>
    <col min="10497" max="10497" width="12.42578125" style="80" customWidth="1"/>
    <col min="10498" max="10498" width="9.140625" style="80"/>
    <col min="10499" max="10499" width="17.7109375" style="80" customWidth="1"/>
    <col min="10500" max="10500" width="23.7109375" style="80" customWidth="1"/>
    <col min="10501" max="10501" width="12.28515625" style="80" customWidth="1"/>
    <col min="10502" max="10502" width="17.5703125" style="80" customWidth="1"/>
    <col min="10503" max="10503" width="16.42578125" style="80" customWidth="1"/>
    <col min="10504" max="10752" width="9.140625" style="80"/>
    <col min="10753" max="10753" width="12.42578125" style="80" customWidth="1"/>
    <col min="10754" max="10754" width="9.140625" style="80"/>
    <col min="10755" max="10755" width="17.7109375" style="80" customWidth="1"/>
    <col min="10756" max="10756" width="23.7109375" style="80" customWidth="1"/>
    <col min="10757" max="10757" width="12.28515625" style="80" customWidth="1"/>
    <col min="10758" max="10758" width="17.5703125" style="80" customWidth="1"/>
    <col min="10759" max="10759" width="16.42578125" style="80" customWidth="1"/>
    <col min="10760" max="11008" width="9.140625" style="80"/>
    <col min="11009" max="11009" width="12.42578125" style="80" customWidth="1"/>
    <col min="11010" max="11010" width="9.140625" style="80"/>
    <col min="11011" max="11011" width="17.7109375" style="80" customWidth="1"/>
    <col min="11012" max="11012" width="23.7109375" style="80" customWidth="1"/>
    <col min="11013" max="11013" width="12.28515625" style="80" customWidth="1"/>
    <col min="11014" max="11014" width="17.5703125" style="80" customWidth="1"/>
    <col min="11015" max="11015" width="16.42578125" style="80" customWidth="1"/>
    <col min="11016" max="11264" width="9.140625" style="80"/>
    <col min="11265" max="11265" width="12.42578125" style="80" customWidth="1"/>
    <col min="11266" max="11266" width="9.140625" style="80"/>
    <col min="11267" max="11267" width="17.7109375" style="80" customWidth="1"/>
    <col min="11268" max="11268" width="23.7109375" style="80" customWidth="1"/>
    <col min="11269" max="11269" width="12.28515625" style="80" customWidth="1"/>
    <col min="11270" max="11270" width="17.5703125" style="80" customWidth="1"/>
    <col min="11271" max="11271" width="16.42578125" style="80" customWidth="1"/>
    <col min="11272" max="11520" width="9.140625" style="80"/>
    <col min="11521" max="11521" width="12.42578125" style="80" customWidth="1"/>
    <col min="11522" max="11522" width="9.140625" style="80"/>
    <col min="11523" max="11523" width="17.7109375" style="80" customWidth="1"/>
    <col min="11524" max="11524" width="23.7109375" style="80" customWidth="1"/>
    <col min="11525" max="11525" width="12.28515625" style="80" customWidth="1"/>
    <col min="11526" max="11526" width="17.5703125" style="80" customWidth="1"/>
    <col min="11527" max="11527" width="16.42578125" style="80" customWidth="1"/>
    <col min="11528" max="11776" width="9.140625" style="80"/>
    <col min="11777" max="11777" width="12.42578125" style="80" customWidth="1"/>
    <col min="11778" max="11778" width="9.140625" style="80"/>
    <col min="11779" max="11779" width="17.7109375" style="80" customWidth="1"/>
    <col min="11780" max="11780" width="23.7109375" style="80" customWidth="1"/>
    <col min="11781" max="11781" width="12.28515625" style="80" customWidth="1"/>
    <col min="11782" max="11782" width="17.5703125" style="80" customWidth="1"/>
    <col min="11783" max="11783" width="16.42578125" style="80" customWidth="1"/>
    <col min="11784" max="12032" width="9.140625" style="80"/>
    <col min="12033" max="12033" width="12.42578125" style="80" customWidth="1"/>
    <col min="12034" max="12034" width="9.140625" style="80"/>
    <col min="12035" max="12035" width="17.7109375" style="80" customWidth="1"/>
    <col min="12036" max="12036" width="23.7109375" style="80" customWidth="1"/>
    <col min="12037" max="12037" width="12.28515625" style="80" customWidth="1"/>
    <col min="12038" max="12038" width="17.5703125" style="80" customWidth="1"/>
    <col min="12039" max="12039" width="16.42578125" style="80" customWidth="1"/>
    <col min="12040" max="12288" width="9.140625" style="80"/>
    <col min="12289" max="12289" width="12.42578125" style="80" customWidth="1"/>
    <col min="12290" max="12290" width="9.140625" style="80"/>
    <col min="12291" max="12291" width="17.7109375" style="80" customWidth="1"/>
    <col min="12292" max="12292" width="23.7109375" style="80" customWidth="1"/>
    <col min="12293" max="12293" width="12.28515625" style="80" customWidth="1"/>
    <col min="12294" max="12294" width="17.5703125" style="80" customWidth="1"/>
    <col min="12295" max="12295" width="16.42578125" style="80" customWidth="1"/>
    <col min="12296" max="12544" width="9.140625" style="80"/>
    <col min="12545" max="12545" width="12.42578125" style="80" customWidth="1"/>
    <col min="12546" max="12546" width="9.140625" style="80"/>
    <col min="12547" max="12547" width="17.7109375" style="80" customWidth="1"/>
    <col min="12548" max="12548" width="23.7109375" style="80" customWidth="1"/>
    <col min="12549" max="12549" width="12.28515625" style="80" customWidth="1"/>
    <col min="12550" max="12550" width="17.5703125" style="80" customWidth="1"/>
    <col min="12551" max="12551" width="16.42578125" style="80" customWidth="1"/>
    <col min="12552" max="12800" width="9.140625" style="80"/>
    <col min="12801" max="12801" width="12.42578125" style="80" customWidth="1"/>
    <col min="12802" max="12802" width="9.140625" style="80"/>
    <col min="12803" max="12803" width="17.7109375" style="80" customWidth="1"/>
    <col min="12804" max="12804" width="23.7109375" style="80" customWidth="1"/>
    <col min="12805" max="12805" width="12.28515625" style="80" customWidth="1"/>
    <col min="12806" max="12806" width="17.5703125" style="80" customWidth="1"/>
    <col min="12807" max="12807" width="16.42578125" style="80" customWidth="1"/>
    <col min="12808" max="13056" width="9.140625" style="80"/>
    <col min="13057" max="13057" width="12.42578125" style="80" customWidth="1"/>
    <col min="13058" max="13058" width="9.140625" style="80"/>
    <col min="13059" max="13059" width="17.7109375" style="80" customWidth="1"/>
    <col min="13060" max="13060" width="23.7109375" style="80" customWidth="1"/>
    <col min="13061" max="13061" width="12.28515625" style="80" customWidth="1"/>
    <col min="13062" max="13062" width="17.5703125" style="80" customWidth="1"/>
    <col min="13063" max="13063" width="16.42578125" style="80" customWidth="1"/>
    <col min="13064" max="13312" width="9.140625" style="80"/>
    <col min="13313" max="13313" width="12.42578125" style="80" customWidth="1"/>
    <col min="13314" max="13314" width="9.140625" style="80"/>
    <col min="13315" max="13315" width="17.7109375" style="80" customWidth="1"/>
    <col min="13316" max="13316" width="23.7109375" style="80" customWidth="1"/>
    <col min="13317" max="13317" width="12.28515625" style="80" customWidth="1"/>
    <col min="13318" max="13318" width="17.5703125" style="80" customWidth="1"/>
    <col min="13319" max="13319" width="16.42578125" style="80" customWidth="1"/>
    <col min="13320" max="13568" width="9.140625" style="80"/>
    <col min="13569" max="13569" width="12.42578125" style="80" customWidth="1"/>
    <col min="13570" max="13570" width="9.140625" style="80"/>
    <col min="13571" max="13571" width="17.7109375" style="80" customWidth="1"/>
    <col min="13572" max="13572" width="23.7109375" style="80" customWidth="1"/>
    <col min="13573" max="13573" width="12.28515625" style="80" customWidth="1"/>
    <col min="13574" max="13574" width="17.5703125" style="80" customWidth="1"/>
    <col min="13575" max="13575" width="16.42578125" style="80" customWidth="1"/>
    <col min="13576" max="13824" width="9.140625" style="80"/>
    <col min="13825" max="13825" width="12.42578125" style="80" customWidth="1"/>
    <col min="13826" max="13826" width="9.140625" style="80"/>
    <col min="13827" max="13827" width="17.7109375" style="80" customWidth="1"/>
    <col min="13828" max="13828" width="23.7109375" style="80" customWidth="1"/>
    <col min="13829" max="13829" width="12.28515625" style="80" customWidth="1"/>
    <col min="13830" max="13830" width="17.5703125" style="80" customWidth="1"/>
    <col min="13831" max="13831" width="16.42578125" style="80" customWidth="1"/>
    <col min="13832" max="14080" width="9.140625" style="80"/>
    <col min="14081" max="14081" width="12.42578125" style="80" customWidth="1"/>
    <col min="14082" max="14082" width="9.140625" style="80"/>
    <col min="14083" max="14083" width="17.7109375" style="80" customWidth="1"/>
    <col min="14084" max="14084" width="23.7109375" style="80" customWidth="1"/>
    <col min="14085" max="14085" width="12.28515625" style="80" customWidth="1"/>
    <col min="14086" max="14086" width="17.5703125" style="80" customWidth="1"/>
    <col min="14087" max="14087" width="16.42578125" style="80" customWidth="1"/>
    <col min="14088" max="14336" width="9.140625" style="80"/>
    <col min="14337" max="14337" width="12.42578125" style="80" customWidth="1"/>
    <col min="14338" max="14338" width="9.140625" style="80"/>
    <col min="14339" max="14339" width="17.7109375" style="80" customWidth="1"/>
    <col min="14340" max="14340" width="23.7109375" style="80" customWidth="1"/>
    <col min="14341" max="14341" width="12.28515625" style="80" customWidth="1"/>
    <col min="14342" max="14342" width="17.5703125" style="80" customWidth="1"/>
    <col min="14343" max="14343" width="16.42578125" style="80" customWidth="1"/>
    <col min="14344" max="14592" width="9.140625" style="80"/>
    <col min="14593" max="14593" width="12.42578125" style="80" customWidth="1"/>
    <col min="14594" max="14594" width="9.140625" style="80"/>
    <col min="14595" max="14595" width="17.7109375" style="80" customWidth="1"/>
    <col min="14596" max="14596" width="23.7109375" style="80" customWidth="1"/>
    <col min="14597" max="14597" width="12.28515625" style="80" customWidth="1"/>
    <col min="14598" max="14598" width="17.5703125" style="80" customWidth="1"/>
    <col min="14599" max="14599" width="16.42578125" style="80" customWidth="1"/>
    <col min="14600" max="14848" width="9.140625" style="80"/>
    <col min="14849" max="14849" width="12.42578125" style="80" customWidth="1"/>
    <col min="14850" max="14850" width="9.140625" style="80"/>
    <col min="14851" max="14851" width="17.7109375" style="80" customWidth="1"/>
    <col min="14852" max="14852" width="23.7109375" style="80" customWidth="1"/>
    <col min="14853" max="14853" width="12.28515625" style="80" customWidth="1"/>
    <col min="14854" max="14854" width="17.5703125" style="80" customWidth="1"/>
    <col min="14855" max="14855" width="16.42578125" style="80" customWidth="1"/>
    <col min="14856" max="15104" width="9.140625" style="80"/>
    <col min="15105" max="15105" width="12.42578125" style="80" customWidth="1"/>
    <col min="15106" max="15106" width="9.140625" style="80"/>
    <col min="15107" max="15107" width="17.7109375" style="80" customWidth="1"/>
    <col min="15108" max="15108" width="23.7109375" style="80" customWidth="1"/>
    <col min="15109" max="15109" width="12.28515625" style="80" customWidth="1"/>
    <col min="15110" max="15110" width="17.5703125" style="80" customWidth="1"/>
    <col min="15111" max="15111" width="16.42578125" style="80" customWidth="1"/>
    <col min="15112" max="15360" width="9.140625" style="80"/>
    <col min="15361" max="15361" width="12.42578125" style="80" customWidth="1"/>
    <col min="15362" max="15362" width="9.140625" style="80"/>
    <col min="15363" max="15363" width="17.7109375" style="80" customWidth="1"/>
    <col min="15364" max="15364" width="23.7109375" style="80" customWidth="1"/>
    <col min="15365" max="15365" width="12.28515625" style="80" customWidth="1"/>
    <col min="15366" max="15366" width="17.5703125" style="80" customWidth="1"/>
    <col min="15367" max="15367" width="16.42578125" style="80" customWidth="1"/>
    <col min="15368" max="15616" width="9.140625" style="80"/>
    <col min="15617" max="15617" width="12.42578125" style="80" customWidth="1"/>
    <col min="15618" max="15618" width="9.140625" style="80"/>
    <col min="15619" max="15619" width="17.7109375" style="80" customWidth="1"/>
    <col min="15620" max="15620" width="23.7109375" style="80" customWidth="1"/>
    <col min="15621" max="15621" width="12.28515625" style="80" customWidth="1"/>
    <col min="15622" max="15622" width="17.5703125" style="80" customWidth="1"/>
    <col min="15623" max="15623" width="16.42578125" style="80" customWidth="1"/>
    <col min="15624" max="15872" width="9.140625" style="80"/>
    <col min="15873" max="15873" width="12.42578125" style="80" customWidth="1"/>
    <col min="15874" max="15874" width="9.140625" style="80"/>
    <col min="15875" max="15875" width="17.7109375" style="80" customWidth="1"/>
    <col min="15876" max="15876" width="23.7109375" style="80" customWidth="1"/>
    <col min="15877" max="15877" width="12.28515625" style="80" customWidth="1"/>
    <col min="15878" max="15878" width="17.5703125" style="80" customWidth="1"/>
    <col min="15879" max="15879" width="16.42578125" style="80" customWidth="1"/>
    <col min="15880" max="16128" width="9.140625" style="80"/>
    <col min="16129" max="16129" width="12.42578125" style="80" customWidth="1"/>
    <col min="16130" max="16130" width="9.140625" style="80"/>
    <col min="16131" max="16131" width="17.7109375" style="80" customWidth="1"/>
    <col min="16132" max="16132" width="23.7109375" style="80" customWidth="1"/>
    <col min="16133" max="16133" width="12.28515625" style="80" customWidth="1"/>
    <col min="16134" max="16134" width="17.5703125" style="80" customWidth="1"/>
    <col min="16135" max="16135" width="16.42578125" style="80" customWidth="1"/>
    <col min="16136" max="16384" width="9.140625" style="80"/>
  </cols>
  <sheetData>
    <row r="1" spans="1:8" s="28" customFormat="1" ht="16.5" customHeight="1" x14ac:dyDescent="0.3">
      <c r="A1" s="42"/>
      <c r="B1" s="157" t="s">
        <v>493</v>
      </c>
      <c r="C1" s="157"/>
      <c r="D1" s="157"/>
      <c r="E1" s="157"/>
      <c r="F1" s="157"/>
      <c r="G1" s="41"/>
      <c r="H1" s="41"/>
    </row>
    <row r="2" spans="1:8" s="28" customFormat="1" ht="8.25" customHeight="1" x14ac:dyDescent="0.3">
      <c r="A2" s="152"/>
      <c r="B2" s="151"/>
      <c r="C2" s="151"/>
      <c r="D2" s="151"/>
      <c r="E2" s="151"/>
      <c r="F2" s="151"/>
      <c r="G2" s="41"/>
      <c r="H2" s="41"/>
    </row>
    <row r="3" spans="1:8" s="28" customFormat="1" x14ac:dyDescent="0.3">
      <c r="A3" s="43" t="s">
        <v>78</v>
      </c>
      <c r="E3" s="44"/>
      <c r="F3" s="44"/>
      <c r="G3" s="44"/>
    </row>
    <row r="4" spans="1:8" s="28" customFormat="1" ht="15.75" customHeight="1" x14ac:dyDescent="0.3">
      <c r="A4" s="43"/>
      <c r="B4" s="159" t="s">
        <v>79</v>
      </c>
      <c r="C4" s="160"/>
      <c r="D4" s="160"/>
      <c r="E4" s="45" t="s">
        <v>65</v>
      </c>
      <c r="F4" s="45" t="s">
        <v>73</v>
      </c>
      <c r="G4" s="44"/>
    </row>
    <row r="5" spans="1:8" s="28" customFormat="1" x14ac:dyDescent="0.3">
      <c r="A5" s="43"/>
      <c r="B5" s="46" t="s">
        <v>435</v>
      </c>
      <c r="C5" s="47"/>
      <c r="D5" s="48"/>
      <c r="E5" s="139">
        <v>2</v>
      </c>
      <c r="F5" s="49">
        <f>E5*100/$E$37</f>
        <v>2.9411764705882355</v>
      </c>
      <c r="G5" s="44"/>
    </row>
    <row r="6" spans="1:8" s="28" customFormat="1" ht="21" customHeight="1" x14ac:dyDescent="0.35">
      <c r="A6" s="43"/>
      <c r="B6" s="162" t="s">
        <v>434</v>
      </c>
      <c r="C6" s="163"/>
      <c r="D6" s="164"/>
      <c r="E6" s="50">
        <v>1</v>
      </c>
      <c r="F6" s="51">
        <f>E6*100/$E$37</f>
        <v>1.4705882352941178</v>
      </c>
      <c r="G6" s="44"/>
    </row>
    <row r="7" spans="1:8" s="28" customFormat="1" ht="21" customHeight="1" x14ac:dyDescent="0.3">
      <c r="A7" s="43"/>
      <c r="B7" s="52" t="s">
        <v>129</v>
      </c>
      <c r="C7" s="53"/>
      <c r="D7" s="54"/>
      <c r="E7" s="55">
        <v>1</v>
      </c>
      <c r="F7" s="56">
        <f>E7*100/$E$37</f>
        <v>1.4705882352941178</v>
      </c>
      <c r="G7" s="44"/>
    </row>
    <row r="8" spans="1:8" s="28" customFormat="1" ht="21" customHeight="1" x14ac:dyDescent="0.3">
      <c r="A8" s="43"/>
      <c r="B8" s="57" t="s">
        <v>431</v>
      </c>
      <c r="C8" s="58"/>
      <c r="D8" s="59"/>
      <c r="E8" s="139">
        <v>3</v>
      </c>
      <c r="F8" s="49">
        <f>E8*100/$E$37</f>
        <v>4.4117647058823533</v>
      </c>
      <c r="G8" s="44"/>
    </row>
    <row r="9" spans="1:8" s="28" customFormat="1" ht="21" customHeight="1" x14ac:dyDescent="0.3">
      <c r="A9" s="43"/>
      <c r="B9" s="158" t="s">
        <v>432</v>
      </c>
      <c r="C9" s="158"/>
      <c r="D9" s="158"/>
      <c r="E9" s="60">
        <v>2</v>
      </c>
      <c r="F9" s="51">
        <f>E9*100/$E$37</f>
        <v>2.9411764705882355</v>
      </c>
      <c r="G9" s="44"/>
    </row>
    <row r="10" spans="1:8" s="28" customFormat="1" ht="21" customHeight="1" x14ac:dyDescent="0.3">
      <c r="A10" s="43"/>
      <c r="B10" s="61" t="s">
        <v>436</v>
      </c>
      <c r="C10" s="62"/>
      <c r="D10" s="63"/>
      <c r="E10" s="60">
        <v>1</v>
      </c>
      <c r="F10" s="51">
        <f>E10*100/$E$37</f>
        <v>1.4705882352941178</v>
      </c>
      <c r="G10" s="44"/>
    </row>
    <row r="11" spans="1:8" s="28" customFormat="1" x14ac:dyDescent="0.3">
      <c r="A11" s="43"/>
      <c r="B11" s="46" t="s">
        <v>80</v>
      </c>
      <c r="C11" s="47"/>
      <c r="D11" s="48"/>
      <c r="E11" s="139">
        <v>1</v>
      </c>
      <c r="F11" s="49">
        <f>E11*100/$E$37</f>
        <v>1.4705882352941178</v>
      </c>
      <c r="G11" s="44"/>
    </row>
    <row r="12" spans="1:8" s="28" customFormat="1" x14ac:dyDescent="0.3">
      <c r="A12" s="43"/>
      <c r="B12" s="61" t="s">
        <v>215</v>
      </c>
      <c r="C12" s="62"/>
      <c r="D12" s="63"/>
      <c r="E12" s="60">
        <v>1</v>
      </c>
      <c r="F12" s="51">
        <f>E12*100/$E$37</f>
        <v>1.4705882352941178</v>
      </c>
      <c r="G12" s="44"/>
    </row>
    <row r="13" spans="1:8" s="28" customFormat="1" x14ac:dyDescent="0.3">
      <c r="A13" s="43"/>
      <c r="B13" s="46" t="s">
        <v>88</v>
      </c>
      <c r="C13" s="47"/>
      <c r="D13" s="48"/>
      <c r="E13" s="139">
        <v>6</v>
      </c>
      <c r="F13" s="49">
        <f>E13*100/$E$37</f>
        <v>8.8235294117647065</v>
      </c>
      <c r="G13" s="44"/>
    </row>
    <row r="14" spans="1:8" s="28" customFormat="1" x14ac:dyDescent="0.3">
      <c r="A14" s="43"/>
      <c r="B14" s="61" t="s">
        <v>89</v>
      </c>
      <c r="C14" s="62"/>
      <c r="D14" s="63"/>
      <c r="E14" s="60">
        <v>6</v>
      </c>
      <c r="F14" s="51">
        <f>E14*100/$E$37</f>
        <v>8.8235294117647065</v>
      </c>
      <c r="G14" s="44"/>
    </row>
    <row r="15" spans="1:8" s="28" customFormat="1" x14ac:dyDescent="0.3">
      <c r="A15" s="43"/>
      <c r="B15" s="46" t="s">
        <v>82</v>
      </c>
      <c r="C15" s="47"/>
      <c r="D15" s="48"/>
      <c r="E15" s="139">
        <v>1</v>
      </c>
      <c r="F15" s="49">
        <f>E15*100/$E$37</f>
        <v>1.4705882352941178</v>
      </c>
      <c r="G15" s="44"/>
    </row>
    <row r="16" spans="1:8" s="28" customFormat="1" x14ac:dyDescent="0.3">
      <c r="A16" s="43"/>
      <c r="B16" s="61" t="s">
        <v>83</v>
      </c>
      <c r="C16" s="62"/>
      <c r="D16" s="63"/>
      <c r="E16" s="60">
        <v>1</v>
      </c>
      <c r="F16" s="51">
        <f>E16*100/$E$37</f>
        <v>1.4705882352941178</v>
      </c>
      <c r="G16" s="44"/>
    </row>
    <row r="17" spans="1:7" s="28" customFormat="1" x14ac:dyDescent="0.3">
      <c r="A17" s="43"/>
      <c r="B17" s="57" t="s">
        <v>90</v>
      </c>
      <c r="C17" s="58"/>
      <c r="D17" s="59"/>
      <c r="E17" s="139">
        <v>10</v>
      </c>
      <c r="F17" s="49">
        <f>E17*100/$E$37</f>
        <v>14.705882352941176</v>
      </c>
      <c r="G17" s="44"/>
    </row>
    <row r="18" spans="1:7" s="28" customFormat="1" x14ac:dyDescent="0.3">
      <c r="A18" s="43"/>
      <c r="B18" s="158" t="s">
        <v>91</v>
      </c>
      <c r="C18" s="158"/>
      <c r="D18" s="158"/>
      <c r="E18" s="60">
        <v>6</v>
      </c>
      <c r="F18" s="51">
        <f>E18*100/$E$37</f>
        <v>8.8235294117647065</v>
      </c>
      <c r="G18" s="44"/>
    </row>
    <row r="19" spans="1:7" s="28" customFormat="1" x14ac:dyDescent="0.3">
      <c r="A19" s="43"/>
      <c r="B19" s="158" t="s">
        <v>126</v>
      </c>
      <c r="C19" s="158"/>
      <c r="D19" s="158"/>
      <c r="E19" s="60">
        <v>3</v>
      </c>
      <c r="F19" s="51">
        <f>E19*100/$E$37</f>
        <v>4.4117647058823533</v>
      </c>
      <c r="G19" s="44"/>
    </row>
    <row r="20" spans="1:7" s="28" customFormat="1" x14ac:dyDescent="0.3">
      <c r="A20" s="43"/>
      <c r="B20" s="158" t="s">
        <v>438</v>
      </c>
      <c r="C20" s="158"/>
      <c r="D20" s="158"/>
      <c r="E20" s="60">
        <v>1</v>
      </c>
      <c r="F20" s="51">
        <f>E20*100/$E$37</f>
        <v>1.4705882352941178</v>
      </c>
      <c r="G20" s="44"/>
    </row>
    <row r="21" spans="1:7" s="28" customFormat="1" x14ac:dyDescent="0.3">
      <c r="A21" s="43"/>
      <c r="B21" s="57" t="s">
        <v>84</v>
      </c>
      <c r="C21" s="58"/>
      <c r="D21" s="59"/>
      <c r="E21" s="45">
        <v>34</v>
      </c>
      <c r="F21" s="49">
        <f t="shared" ref="F21:F37" si="0">E21*100/$E$37</f>
        <v>50</v>
      </c>
      <c r="G21" s="44"/>
    </row>
    <row r="22" spans="1:7" s="28" customFormat="1" x14ac:dyDescent="0.3">
      <c r="A22" s="43"/>
      <c r="B22" s="158" t="s">
        <v>441</v>
      </c>
      <c r="C22" s="158"/>
      <c r="D22" s="158"/>
      <c r="E22" s="60">
        <v>14</v>
      </c>
      <c r="F22" s="51">
        <f t="shared" si="0"/>
        <v>20.588235294117649</v>
      </c>
      <c r="G22" s="44"/>
    </row>
    <row r="23" spans="1:7" s="28" customFormat="1" x14ac:dyDescent="0.3">
      <c r="A23" s="43"/>
      <c r="B23" s="158" t="s">
        <v>123</v>
      </c>
      <c r="C23" s="158"/>
      <c r="D23" s="158"/>
      <c r="E23" s="60">
        <v>8</v>
      </c>
      <c r="F23" s="51">
        <f t="shared" si="0"/>
        <v>11.764705882352942</v>
      </c>
      <c r="G23" s="44"/>
    </row>
    <row r="24" spans="1:7" s="28" customFormat="1" x14ac:dyDescent="0.3">
      <c r="A24" s="43"/>
      <c r="B24" s="158" t="s">
        <v>85</v>
      </c>
      <c r="C24" s="158"/>
      <c r="D24" s="158"/>
      <c r="E24" s="60">
        <v>1</v>
      </c>
      <c r="F24" s="51">
        <f t="shared" si="0"/>
        <v>1.4705882352941178</v>
      </c>
      <c r="G24" s="44"/>
    </row>
    <row r="25" spans="1:7" s="28" customFormat="1" x14ac:dyDescent="0.3">
      <c r="A25" s="43"/>
      <c r="B25" s="158" t="s">
        <v>130</v>
      </c>
      <c r="C25" s="158"/>
      <c r="D25" s="158"/>
      <c r="E25" s="60">
        <v>1</v>
      </c>
      <c r="F25" s="51">
        <f t="shared" si="0"/>
        <v>1.4705882352941178</v>
      </c>
      <c r="G25" s="44"/>
    </row>
    <row r="26" spans="1:7" s="28" customFormat="1" x14ac:dyDescent="0.3">
      <c r="A26" s="43"/>
      <c r="B26" s="158" t="s">
        <v>127</v>
      </c>
      <c r="C26" s="158"/>
      <c r="D26" s="158"/>
      <c r="E26" s="60">
        <v>4</v>
      </c>
      <c r="F26" s="51">
        <f t="shared" si="0"/>
        <v>5.882352941176471</v>
      </c>
      <c r="G26" s="44"/>
    </row>
    <row r="27" spans="1:7" s="28" customFormat="1" x14ac:dyDescent="0.3">
      <c r="A27" s="43"/>
      <c r="B27" s="158" t="s">
        <v>128</v>
      </c>
      <c r="C27" s="158"/>
      <c r="D27" s="158"/>
      <c r="E27" s="60">
        <v>3</v>
      </c>
      <c r="F27" s="51">
        <f t="shared" si="0"/>
        <v>4.4117647058823533</v>
      </c>
      <c r="G27" s="44"/>
    </row>
    <row r="28" spans="1:7" s="28" customFormat="1" x14ac:dyDescent="0.3">
      <c r="A28" s="43"/>
      <c r="B28" s="158" t="s">
        <v>433</v>
      </c>
      <c r="C28" s="158"/>
      <c r="D28" s="158"/>
      <c r="E28" s="60">
        <v>3</v>
      </c>
      <c r="F28" s="51">
        <f t="shared" si="0"/>
        <v>4.4117647058823533</v>
      </c>
      <c r="G28" s="44"/>
    </row>
    <row r="29" spans="1:7" s="28" customFormat="1" x14ac:dyDescent="0.3">
      <c r="A29" s="43"/>
      <c r="B29" s="46" t="s">
        <v>86</v>
      </c>
      <c r="C29" s="47"/>
      <c r="D29" s="48"/>
      <c r="E29" s="139">
        <v>7</v>
      </c>
      <c r="F29" s="49">
        <f t="shared" si="0"/>
        <v>10.294117647058824</v>
      </c>
      <c r="G29" s="44"/>
    </row>
    <row r="30" spans="1:7" s="28" customFormat="1" x14ac:dyDescent="0.3">
      <c r="A30" s="43"/>
      <c r="B30" s="158" t="s">
        <v>124</v>
      </c>
      <c r="C30" s="158"/>
      <c r="D30" s="158"/>
      <c r="E30" s="60">
        <v>7</v>
      </c>
      <c r="F30" s="51">
        <f t="shared" si="0"/>
        <v>10.294117647058824</v>
      </c>
      <c r="G30" s="44"/>
    </row>
    <row r="31" spans="1:7" s="28" customFormat="1" x14ac:dyDescent="0.3">
      <c r="A31" s="43"/>
      <c r="B31" s="46" t="s">
        <v>81</v>
      </c>
      <c r="C31" s="47"/>
      <c r="D31" s="48"/>
      <c r="E31" s="139">
        <v>2</v>
      </c>
      <c r="F31" s="49">
        <f t="shared" si="0"/>
        <v>2.9411764705882355</v>
      </c>
      <c r="G31" s="44"/>
    </row>
    <row r="32" spans="1:7" s="28" customFormat="1" x14ac:dyDescent="0.3">
      <c r="A32" s="43"/>
      <c r="B32" s="52" t="s">
        <v>437</v>
      </c>
      <c r="C32" s="66"/>
      <c r="D32" s="67"/>
      <c r="E32" s="60">
        <v>1</v>
      </c>
      <c r="F32" s="51">
        <f t="shared" si="0"/>
        <v>1.4705882352941178</v>
      </c>
      <c r="G32" s="44"/>
    </row>
    <row r="33" spans="1:7" s="28" customFormat="1" x14ac:dyDescent="0.3">
      <c r="A33" s="43"/>
      <c r="B33" s="52" t="s">
        <v>131</v>
      </c>
      <c r="C33" s="66"/>
      <c r="D33" s="67"/>
      <c r="E33" s="60">
        <v>1</v>
      </c>
      <c r="F33" s="51">
        <f t="shared" si="0"/>
        <v>1.4705882352941178</v>
      </c>
      <c r="G33" s="44"/>
    </row>
    <row r="34" spans="1:7" s="28" customFormat="1" x14ac:dyDescent="0.3">
      <c r="A34" s="43"/>
      <c r="B34" s="68" t="s">
        <v>92</v>
      </c>
      <c r="C34" s="69"/>
      <c r="D34" s="70"/>
      <c r="E34" s="71">
        <v>1</v>
      </c>
      <c r="F34" s="72">
        <f t="shared" si="0"/>
        <v>1.4705882352941178</v>
      </c>
      <c r="G34" s="44"/>
    </row>
    <row r="35" spans="1:7" s="28" customFormat="1" x14ac:dyDescent="0.3">
      <c r="A35" s="43"/>
      <c r="B35" s="158" t="s">
        <v>125</v>
      </c>
      <c r="C35" s="158"/>
      <c r="D35" s="158"/>
      <c r="E35" s="60">
        <v>1</v>
      </c>
      <c r="F35" s="51">
        <f t="shared" si="0"/>
        <v>1.4705882352941178</v>
      </c>
      <c r="G35" s="44"/>
    </row>
    <row r="36" spans="1:7" s="28" customFormat="1" x14ac:dyDescent="0.3">
      <c r="A36" s="43"/>
      <c r="B36" s="64" t="s">
        <v>66</v>
      </c>
      <c r="C36" s="65"/>
      <c r="D36" s="73"/>
      <c r="E36" s="60">
        <v>1</v>
      </c>
      <c r="F36" s="51">
        <f t="shared" si="0"/>
        <v>1.4705882352941178</v>
      </c>
      <c r="G36" s="44"/>
    </row>
    <row r="37" spans="1:7" s="28" customFormat="1" ht="16.5" customHeight="1" x14ac:dyDescent="0.3">
      <c r="A37" s="43"/>
      <c r="B37" s="159" t="s">
        <v>93</v>
      </c>
      <c r="C37" s="160"/>
      <c r="D37" s="161"/>
      <c r="E37" s="74">
        <v>68</v>
      </c>
      <c r="F37" s="49">
        <f t="shared" si="0"/>
        <v>100</v>
      </c>
      <c r="G37" s="44"/>
    </row>
    <row r="38" spans="1:7" x14ac:dyDescent="0.3">
      <c r="A38" s="75"/>
      <c r="B38" s="76"/>
      <c r="C38" s="76"/>
      <c r="D38" s="76"/>
      <c r="E38" s="77"/>
      <c r="F38" s="78"/>
    </row>
    <row r="39" spans="1:7" x14ac:dyDescent="0.3">
      <c r="A39" s="75"/>
      <c r="B39" s="76"/>
      <c r="C39" s="76"/>
      <c r="D39" s="76"/>
      <c r="E39" s="77"/>
      <c r="F39" s="78"/>
    </row>
    <row r="40" spans="1:7" x14ac:dyDescent="0.3">
      <c r="A40" s="75"/>
      <c r="B40" s="157" t="s">
        <v>492</v>
      </c>
      <c r="C40" s="157"/>
      <c r="D40" s="157"/>
      <c r="E40" s="157"/>
      <c r="F40" s="157"/>
    </row>
    <row r="41" spans="1:7" x14ac:dyDescent="0.3">
      <c r="A41" s="75"/>
      <c r="B41" s="151"/>
      <c r="C41" s="151"/>
      <c r="D41" s="151"/>
      <c r="E41" s="151"/>
      <c r="F41" s="151"/>
    </row>
    <row r="42" spans="1:7" s="20" customFormat="1" ht="21" x14ac:dyDescent="0.35">
      <c r="B42" s="81" t="s">
        <v>442</v>
      </c>
      <c r="C42" s="82"/>
      <c r="D42" s="82"/>
      <c r="E42" s="83"/>
      <c r="F42" s="84"/>
      <c r="G42" s="23"/>
    </row>
    <row r="43" spans="1:7" s="20" customFormat="1" ht="21" x14ac:dyDescent="0.35">
      <c r="A43" s="20" t="s">
        <v>443</v>
      </c>
      <c r="B43" s="82"/>
      <c r="C43" s="82"/>
      <c r="D43" s="82"/>
      <c r="E43" s="83"/>
      <c r="F43" s="84"/>
      <c r="G43" s="23"/>
    </row>
    <row r="44" spans="1:7" s="20" customFormat="1" ht="21" x14ac:dyDescent="0.35">
      <c r="A44" s="20" t="s">
        <v>444</v>
      </c>
      <c r="B44" s="82"/>
      <c r="C44" s="82"/>
      <c r="D44" s="82"/>
      <c r="E44" s="83"/>
      <c r="F44" s="84"/>
      <c r="G44" s="23"/>
    </row>
    <row r="45" spans="1:7" s="20" customFormat="1" ht="21" x14ac:dyDescent="0.35">
      <c r="A45" s="20" t="s">
        <v>445</v>
      </c>
      <c r="E45" s="23"/>
      <c r="F45" s="23"/>
      <c r="G45" s="23"/>
    </row>
    <row r="46" spans="1:7" s="85" customFormat="1" ht="21" x14ac:dyDescent="0.35">
      <c r="A46" s="20" t="s">
        <v>446</v>
      </c>
      <c r="E46" s="86"/>
      <c r="F46" s="86"/>
      <c r="G46" s="86"/>
    </row>
  </sheetData>
  <mergeCells count="18">
    <mergeCell ref="B40:F40"/>
    <mergeCell ref="B4:D4"/>
    <mergeCell ref="B6:D6"/>
    <mergeCell ref="B9:D9"/>
    <mergeCell ref="B20:D20"/>
    <mergeCell ref="B1:F1"/>
    <mergeCell ref="B22:D22"/>
    <mergeCell ref="B18:D18"/>
    <mergeCell ref="B37:D37"/>
    <mergeCell ref="B23:D23"/>
    <mergeCell ref="B24:D24"/>
    <mergeCell ref="B25:D25"/>
    <mergeCell ref="B26:D26"/>
    <mergeCell ref="B27:D27"/>
    <mergeCell ref="B30:D30"/>
    <mergeCell ref="B35:D35"/>
    <mergeCell ref="B28:D28"/>
    <mergeCell ref="B19:D19"/>
  </mergeCells>
  <pageMargins left="0.70866141732283472" right="0.19685039370078741" top="0.35433070866141736" bottom="0.35433070866141736" header="0.31496062992125984" footer="0.31496062992125984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="140" zoomScaleNormal="140" workbookViewId="0">
      <selection activeCell="B1" sqref="B1:F1"/>
    </sheetView>
  </sheetViews>
  <sheetFormatPr defaultRowHeight="12.75" x14ac:dyDescent="0.2"/>
  <cols>
    <col min="1" max="3" width="9.140625" style="90"/>
    <col min="4" max="4" width="22.7109375" style="90" customWidth="1"/>
    <col min="5" max="5" width="14.85546875" style="90" customWidth="1"/>
    <col min="6" max="6" width="17.140625" style="90" customWidth="1"/>
    <col min="7" max="7" width="9" style="90" customWidth="1"/>
    <col min="8" max="8" width="16.42578125" style="90" customWidth="1"/>
    <col min="9" max="259" width="9.140625" style="90"/>
    <col min="260" max="260" width="32.85546875" style="90" customWidth="1"/>
    <col min="261" max="261" width="16.42578125" style="90" customWidth="1"/>
    <col min="262" max="262" width="20.7109375" style="90" customWidth="1"/>
    <col min="263" max="263" width="7.85546875" style="90" customWidth="1"/>
    <col min="264" max="264" width="16.42578125" style="90" customWidth="1"/>
    <col min="265" max="515" width="9.140625" style="90"/>
    <col min="516" max="516" width="32.85546875" style="90" customWidth="1"/>
    <col min="517" max="517" width="16.42578125" style="90" customWidth="1"/>
    <col min="518" max="518" width="20.7109375" style="90" customWidth="1"/>
    <col min="519" max="519" width="7.85546875" style="90" customWidth="1"/>
    <col min="520" max="520" width="16.42578125" style="90" customWidth="1"/>
    <col min="521" max="771" width="9.140625" style="90"/>
    <col min="772" max="772" width="32.85546875" style="90" customWidth="1"/>
    <col min="773" max="773" width="16.42578125" style="90" customWidth="1"/>
    <col min="774" max="774" width="20.7109375" style="90" customWidth="1"/>
    <col min="775" max="775" width="7.85546875" style="90" customWidth="1"/>
    <col min="776" max="776" width="16.42578125" style="90" customWidth="1"/>
    <col min="777" max="1027" width="9.140625" style="90"/>
    <col min="1028" max="1028" width="32.85546875" style="90" customWidth="1"/>
    <col min="1029" max="1029" width="16.42578125" style="90" customWidth="1"/>
    <col min="1030" max="1030" width="20.7109375" style="90" customWidth="1"/>
    <col min="1031" max="1031" width="7.85546875" style="90" customWidth="1"/>
    <col min="1032" max="1032" width="16.42578125" style="90" customWidth="1"/>
    <col min="1033" max="1283" width="9.140625" style="90"/>
    <col min="1284" max="1284" width="32.85546875" style="90" customWidth="1"/>
    <col min="1285" max="1285" width="16.42578125" style="90" customWidth="1"/>
    <col min="1286" max="1286" width="20.7109375" style="90" customWidth="1"/>
    <col min="1287" max="1287" width="7.85546875" style="90" customWidth="1"/>
    <col min="1288" max="1288" width="16.42578125" style="90" customWidth="1"/>
    <col min="1289" max="1539" width="9.140625" style="90"/>
    <col min="1540" max="1540" width="32.85546875" style="90" customWidth="1"/>
    <col min="1541" max="1541" width="16.42578125" style="90" customWidth="1"/>
    <col min="1542" max="1542" width="20.7109375" style="90" customWidth="1"/>
    <col min="1543" max="1543" width="7.85546875" style="90" customWidth="1"/>
    <col min="1544" max="1544" width="16.42578125" style="90" customWidth="1"/>
    <col min="1545" max="1795" width="9.140625" style="90"/>
    <col min="1796" max="1796" width="32.85546875" style="90" customWidth="1"/>
    <col min="1797" max="1797" width="16.42578125" style="90" customWidth="1"/>
    <col min="1798" max="1798" width="20.7109375" style="90" customWidth="1"/>
    <col min="1799" max="1799" width="7.85546875" style="90" customWidth="1"/>
    <col min="1800" max="1800" width="16.42578125" style="90" customWidth="1"/>
    <col min="1801" max="2051" width="9.140625" style="90"/>
    <col min="2052" max="2052" width="32.85546875" style="90" customWidth="1"/>
    <col min="2053" max="2053" width="16.42578125" style="90" customWidth="1"/>
    <col min="2054" max="2054" width="20.7109375" style="90" customWidth="1"/>
    <col min="2055" max="2055" width="7.85546875" style="90" customWidth="1"/>
    <col min="2056" max="2056" width="16.42578125" style="90" customWidth="1"/>
    <col min="2057" max="2307" width="9.140625" style="90"/>
    <col min="2308" max="2308" width="32.85546875" style="90" customWidth="1"/>
    <col min="2309" max="2309" width="16.42578125" style="90" customWidth="1"/>
    <col min="2310" max="2310" width="20.7109375" style="90" customWidth="1"/>
    <col min="2311" max="2311" width="7.85546875" style="90" customWidth="1"/>
    <col min="2312" max="2312" width="16.42578125" style="90" customWidth="1"/>
    <col min="2313" max="2563" width="9.140625" style="90"/>
    <col min="2564" max="2564" width="32.85546875" style="90" customWidth="1"/>
    <col min="2565" max="2565" width="16.42578125" style="90" customWidth="1"/>
    <col min="2566" max="2566" width="20.7109375" style="90" customWidth="1"/>
    <col min="2567" max="2567" width="7.85546875" style="90" customWidth="1"/>
    <col min="2568" max="2568" width="16.42578125" style="90" customWidth="1"/>
    <col min="2569" max="2819" width="9.140625" style="90"/>
    <col min="2820" max="2820" width="32.85546875" style="90" customWidth="1"/>
    <col min="2821" max="2821" width="16.42578125" style="90" customWidth="1"/>
    <col min="2822" max="2822" width="20.7109375" style="90" customWidth="1"/>
    <col min="2823" max="2823" width="7.85546875" style="90" customWidth="1"/>
    <col min="2824" max="2824" width="16.42578125" style="90" customWidth="1"/>
    <col min="2825" max="3075" width="9.140625" style="90"/>
    <col min="3076" max="3076" width="32.85546875" style="90" customWidth="1"/>
    <col min="3077" max="3077" width="16.42578125" style="90" customWidth="1"/>
    <col min="3078" max="3078" width="20.7109375" style="90" customWidth="1"/>
    <col min="3079" max="3079" width="7.85546875" style="90" customWidth="1"/>
    <col min="3080" max="3080" width="16.42578125" style="90" customWidth="1"/>
    <col min="3081" max="3331" width="9.140625" style="90"/>
    <col min="3332" max="3332" width="32.85546875" style="90" customWidth="1"/>
    <col min="3333" max="3333" width="16.42578125" style="90" customWidth="1"/>
    <col min="3334" max="3334" width="20.7109375" style="90" customWidth="1"/>
    <col min="3335" max="3335" width="7.85546875" style="90" customWidth="1"/>
    <col min="3336" max="3336" width="16.42578125" style="90" customWidth="1"/>
    <col min="3337" max="3587" width="9.140625" style="90"/>
    <col min="3588" max="3588" width="32.85546875" style="90" customWidth="1"/>
    <col min="3589" max="3589" width="16.42578125" style="90" customWidth="1"/>
    <col min="3590" max="3590" width="20.7109375" style="90" customWidth="1"/>
    <col min="3591" max="3591" width="7.85546875" style="90" customWidth="1"/>
    <col min="3592" max="3592" width="16.42578125" style="90" customWidth="1"/>
    <col min="3593" max="3843" width="9.140625" style="90"/>
    <col min="3844" max="3844" width="32.85546875" style="90" customWidth="1"/>
    <col min="3845" max="3845" width="16.42578125" style="90" customWidth="1"/>
    <col min="3846" max="3846" width="20.7109375" style="90" customWidth="1"/>
    <col min="3847" max="3847" width="7.85546875" style="90" customWidth="1"/>
    <col min="3848" max="3848" width="16.42578125" style="90" customWidth="1"/>
    <col min="3849" max="4099" width="9.140625" style="90"/>
    <col min="4100" max="4100" width="32.85546875" style="90" customWidth="1"/>
    <col min="4101" max="4101" width="16.42578125" style="90" customWidth="1"/>
    <col min="4102" max="4102" width="20.7109375" style="90" customWidth="1"/>
    <col min="4103" max="4103" width="7.85546875" style="90" customWidth="1"/>
    <col min="4104" max="4104" width="16.42578125" style="90" customWidth="1"/>
    <col min="4105" max="4355" width="9.140625" style="90"/>
    <col min="4356" max="4356" width="32.85546875" style="90" customWidth="1"/>
    <col min="4357" max="4357" width="16.42578125" style="90" customWidth="1"/>
    <col min="4358" max="4358" width="20.7109375" style="90" customWidth="1"/>
    <col min="4359" max="4359" width="7.85546875" style="90" customWidth="1"/>
    <col min="4360" max="4360" width="16.42578125" style="90" customWidth="1"/>
    <col min="4361" max="4611" width="9.140625" style="90"/>
    <col min="4612" max="4612" width="32.85546875" style="90" customWidth="1"/>
    <col min="4613" max="4613" width="16.42578125" style="90" customWidth="1"/>
    <col min="4614" max="4614" width="20.7109375" style="90" customWidth="1"/>
    <col min="4615" max="4615" width="7.85546875" style="90" customWidth="1"/>
    <col min="4616" max="4616" width="16.42578125" style="90" customWidth="1"/>
    <col min="4617" max="4867" width="9.140625" style="90"/>
    <col min="4868" max="4868" width="32.85546875" style="90" customWidth="1"/>
    <col min="4869" max="4869" width="16.42578125" style="90" customWidth="1"/>
    <col min="4870" max="4870" width="20.7109375" style="90" customWidth="1"/>
    <col min="4871" max="4871" width="7.85546875" style="90" customWidth="1"/>
    <col min="4872" max="4872" width="16.42578125" style="90" customWidth="1"/>
    <col min="4873" max="5123" width="9.140625" style="90"/>
    <col min="5124" max="5124" width="32.85546875" style="90" customWidth="1"/>
    <col min="5125" max="5125" width="16.42578125" style="90" customWidth="1"/>
    <col min="5126" max="5126" width="20.7109375" style="90" customWidth="1"/>
    <col min="5127" max="5127" width="7.85546875" style="90" customWidth="1"/>
    <col min="5128" max="5128" width="16.42578125" style="90" customWidth="1"/>
    <col min="5129" max="5379" width="9.140625" style="90"/>
    <col min="5380" max="5380" width="32.85546875" style="90" customWidth="1"/>
    <col min="5381" max="5381" width="16.42578125" style="90" customWidth="1"/>
    <col min="5382" max="5382" width="20.7109375" style="90" customWidth="1"/>
    <col min="5383" max="5383" width="7.85546875" style="90" customWidth="1"/>
    <col min="5384" max="5384" width="16.42578125" style="90" customWidth="1"/>
    <col min="5385" max="5635" width="9.140625" style="90"/>
    <col min="5636" max="5636" width="32.85546875" style="90" customWidth="1"/>
    <col min="5637" max="5637" width="16.42578125" style="90" customWidth="1"/>
    <col min="5638" max="5638" width="20.7109375" style="90" customWidth="1"/>
    <col min="5639" max="5639" width="7.85546875" style="90" customWidth="1"/>
    <col min="5640" max="5640" width="16.42578125" style="90" customWidth="1"/>
    <col min="5641" max="5891" width="9.140625" style="90"/>
    <col min="5892" max="5892" width="32.85546875" style="90" customWidth="1"/>
    <col min="5893" max="5893" width="16.42578125" style="90" customWidth="1"/>
    <col min="5894" max="5894" width="20.7109375" style="90" customWidth="1"/>
    <col min="5895" max="5895" width="7.85546875" style="90" customWidth="1"/>
    <col min="5896" max="5896" width="16.42578125" style="90" customWidth="1"/>
    <col min="5897" max="6147" width="9.140625" style="90"/>
    <col min="6148" max="6148" width="32.85546875" style="90" customWidth="1"/>
    <col min="6149" max="6149" width="16.42578125" style="90" customWidth="1"/>
    <col min="6150" max="6150" width="20.7109375" style="90" customWidth="1"/>
    <col min="6151" max="6151" width="7.85546875" style="90" customWidth="1"/>
    <col min="6152" max="6152" width="16.42578125" style="90" customWidth="1"/>
    <col min="6153" max="6403" width="9.140625" style="90"/>
    <col min="6404" max="6404" width="32.85546875" style="90" customWidth="1"/>
    <col min="6405" max="6405" width="16.42578125" style="90" customWidth="1"/>
    <col min="6406" max="6406" width="20.7109375" style="90" customWidth="1"/>
    <col min="6407" max="6407" width="7.85546875" style="90" customWidth="1"/>
    <col min="6408" max="6408" width="16.42578125" style="90" customWidth="1"/>
    <col min="6409" max="6659" width="9.140625" style="90"/>
    <col min="6660" max="6660" width="32.85546875" style="90" customWidth="1"/>
    <col min="6661" max="6661" width="16.42578125" style="90" customWidth="1"/>
    <col min="6662" max="6662" width="20.7109375" style="90" customWidth="1"/>
    <col min="6663" max="6663" width="7.85546875" style="90" customWidth="1"/>
    <col min="6664" max="6664" width="16.42578125" style="90" customWidth="1"/>
    <col min="6665" max="6915" width="9.140625" style="90"/>
    <col min="6916" max="6916" width="32.85546875" style="90" customWidth="1"/>
    <col min="6917" max="6917" width="16.42578125" style="90" customWidth="1"/>
    <col min="6918" max="6918" width="20.7109375" style="90" customWidth="1"/>
    <col min="6919" max="6919" width="7.85546875" style="90" customWidth="1"/>
    <col min="6920" max="6920" width="16.42578125" style="90" customWidth="1"/>
    <col min="6921" max="7171" width="9.140625" style="90"/>
    <col min="7172" max="7172" width="32.85546875" style="90" customWidth="1"/>
    <col min="7173" max="7173" width="16.42578125" style="90" customWidth="1"/>
    <col min="7174" max="7174" width="20.7109375" style="90" customWidth="1"/>
    <col min="7175" max="7175" width="7.85546875" style="90" customWidth="1"/>
    <col min="7176" max="7176" width="16.42578125" style="90" customWidth="1"/>
    <col min="7177" max="7427" width="9.140625" style="90"/>
    <col min="7428" max="7428" width="32.85546875" style="90" customWidth="1"/>
    <col min="7429" max="7429" width="16.42578125" style="90" customWidth="1"/>
    <col min="7430" max="7430" width="20.7109375" style="90" customWidth="1"/>
    <col min="7431" max="7431" width="7.85546875" style="90" customWidth="1"/>
    <col min="7432" max="7432" width="16.42578125" style="90" customWidth="1"/>
    <col min="7433" max="7683" width="9.140625" style="90"/>
    <col min="7684" max="7684" width="32.85546875" style="90" customWidth="1"/>
    <col min="7685" max="7685" width="16.42578125" style="90" customWidth="1"/>
    <col min="7686" max="7686" width="20.7109375" style="90" customWidth="1"/>
    <col min="7687" max="7687" width="7.85546875" style="90" customWidth="1"/>
    <col min="7688" max="7688" width="16.42578125" style="90" customWidth="1"/>
    <col min="7689" max="7939" width="9.140625" style="90"/>
    <col min="7940" max="7940" width="32.85546875" style="90" customWidth="1"/>
    <col min="7941" max="7941" width="16.42578125" style="90" customWidth="1"/>
    <col min="7942" max="7942" width="20.7109375" style="90" customWidth="1"/>
    <col min="7943" max="7943" width="7.85546875" style="90" customWidth="1"/>
    <col min="7944" max="7944" width="16.42578125" style="90" customWidth="1"/>
    <col min="7945" max="8195" width="9.140625" style="90"/>
    <col min="8196" max="8196" width="32.85546875" style="90" customWidth="1"/>
    <col min="8197" max="8197" width="16.42578125" style="90" customWidth="1"/>
    <col min="8198" max="8198" width="20.7109375" style="90" customWidth="1"/>
    <col min="8199" max="8199" width="7.85546875" style="90" customWidth="1"/>
    <col min="8200" max="8200" width="16.42578125" style="90" customWidth="1"/>
    <col min="8201" max="8451" width="9.140625" style="90"/>
    <col min="8452" max="8452" width="32.85546875" style="90" customWidth="1"/>
    <col min="8453" max="8453" width="16.42578125" style="90" customWidth="1"/>
    <col min="8454" max="8454" width="20.7109375" style="90" customWidth="1"/>
    <col min="8455" max="8455" width="7.85546875" style="90" customWidth="1"/>
    <col min="8456" max="8456" width="16.42578125" style="90" customWidth="1"/>
    <col min="8457" max="8707" width="9.140625" style="90"/>
    <col min="8708" max="8708" width="32.85546875" style="90" customWidth="1"/>
    <col min="8709" max="8709" width="16.42578125" style="90" customWidth="1"/>
    <col min="8710" max="8710" width="20.7109375" style="90" customWidth="1"/>
    <col min="8711" max="8711" width="7.85546875" style="90" customWidth="1"/>
    <col min="8712" max="8712" width="16.42578125" style="90" customWidth="1"/>
    <col min="8713" max="8963" width="9.140625" style="90"/>
    <col min="8964" max="8964" width="32.85546875" style="90" customWidth="1"/>
    <col min="8965" max="8965" width="16.42578125" style="90" customWidth="1"/>
    <col min="8966" max="8966" width="20.7109375" style="90" customWidth="1"/>
    <col min="8967" max="8967" width="7.85546875" style="90" customWidth="1"/>
    <col min="8968" max="8968" width="16.42578125" style="90" customWidth="1"/>
    <col min="8969" max="9219" width="9.140625" style="90"/>
    <col min="9220" max="9220" width="32.85546875" style="90" customWidth="1"/>
    <col min="9221" max="9221" width="16.42578125" style="90" customWidth="1"/>
    <col min="9222" max="9222" width="20.7109375" style="90" customWidth="1"/>
    <col min="9223" max="9223" width="7.85546875" style="90" customWidth="1"/>
    <col min="9224" max="9224" width="16.42578125" style="90" customWidth="1"/>
    <col min="9225" max="9475" width="9.140625" style="90"/>
    <col min="9476" max="9476" width="32.85546875" style="90" customWidth="1"/>
    <col min="9477" max="9477" width="16.42578125" style="90" customWidth="1"/>
    <col min="9478" max="9478" width="20.7109375" style="90" customWidth="1"/>
    <col min="9479" max="9479" width="7.85546875" style="90" customWidth="1"/>
    <col min="9480" max="9480" width="16.42578125" style="90" customWidth="1"/>
    <col min="9481" max="9731" width="9.140625" style="90"/>
    <col min="9732" max="9732" width="32.85546875" style="90" customWidth="1"/>
    <col min="9733" max="9733" width="16.42578125" style="90" customWidth="1"/>
    <col min="9734" max="9734" width="20.7109375" style="90" customWidth="1"/>
    <col min="9735" max="9735" width="7.85546875" style="90" customWidth="1"/>
    <col min="9736" max="9736" width="16.42578125" style="90" customWidth="1"/>
    <col min="9737" max="9987" width="9.140625" style="90"/>
    <col min="9988" max="9988" width="32.85546875" style="90" customWidth="1"/>
    <col min="9989" max="9989" width="16.42578125" style="90" customWidth="1"/>
    <col min="9990" max="9990" width="20.7109375" style="90" customWidth="1"/>
    <col min="9991" max="9991" width="7.85546875" style="90" customWidth="1"/>
    <col min="9992" max="9992" width="16.42578125" style="90" customWidth="1"/>
    <col min="9993" max="10243" width="9.140625" style="90"/>
    <col min="10244" max="10244" width="32.85546875" style="90" customWidth="1"/>
    <col min="10245" max="10245" width="16.42578125" style="90" customWidth="1"/>
    <col min="10246" max="10246" width="20.7109375" style="90" customWidth="1"/>
    <col min="10247" max="10247" width="7.85546875" style="90" customWidth="1"/>
    <col min="10248" max="10248" width="16.42578125" style="90" customWidth="1"/>
    <col min="10249" max="10499" width="9.140625" style="90"/>
    <col min="10500" max="10500" width="32.85546875" style="90" customWidth="1"/>
    <col min="10501" max="10501" width="16.42578125" style="90" customWidth="1"/>
    <col min="10502" max="10502" width="20.7109375" style="90" customWidth="1"/>
    <col min="10503" max="10503" width="7.85546875" style="90" customWidth="1"/>
    <col min="10504" max="10504" width="16.42578125" style="90" customWidth="1"/>
    <col min="10505" max="10755" width="9.140625" style="90"/>
    <col min="10756" max="10756" width="32.85546875" style="90" customWidth="1"/>
    <col min="10757" max="10757" width="16.42578125" style="90" customWidth="1"/>
    <col min="10758" max="10758" width="20.7109375" style="90" customWidth="1"/>
    <col min="10759" max="10759" width="7.85546875" style="90" customWidth="1"/>
    <col min="10760" max="10760" width="16.42578125" style="90" customWidth="1"/>
    <col min="10761" max="11011" width="9.140625" style="90"/>
    <col min="11012" max="11012" width="32.85546875" style="90" customWidth="1"/>
    <col min="11013" max="11013" width="16.42578125" style="90" customWidth="1"/>
    <col min="11014" max="11014" width="20.7109375" style="90" customWidth="1"/>
    <col min="11015" max="11015" width="7.85546875" style="90" customWidth="1"/>
    <col min="11016" max="11016" width="16.42578125" style="90" customWidth="1"/>
    <col min="11017" max="11267" width="9.140625" style="90"/>
    <col min="11268" max="11268" width="32.85546875" style="90" customWidth="1"/>
    <col min="11269" max="11269" width="16.42578125" style="90" customWidth="1"/>
    <col min="11270" max="11270" width="20.7109375" style="90" customWidth="1"/>
    <col min="11271" max="11271" width="7.85546875" style="90" customWidth="1"/>
    <col min="11272" max="11272" width="16.42578125" style="90" customWidth="1"/>
    <col min="11273" max="11523" width="9.140625" style="90"/>
    <col min="11524" max="11524" width="32.85546875" style="90" customWidth="1"/>
    <col min="11525" max="11525" width="16.42578125" style="90" customWidth="1"/>
    <col min="11526" max="11526" width="20.7109375" style="90" customWidth="1"/>
    <col min="11527" max="11527" width="7.85546875" style="90" customWidth="1"/>
    <col min="11528" max="11528" width="16.42578125" style="90" customWidth="1"/>
    <col min="11529" max="11779" width="9.140625" style="90"/>
    <col min="11780" max="11780" width="32.85546875" style="90" customWidth="1"/>
    <col min="11781" max="11781" width="16.42578125" style="90" customWidth="1"/>
    <col min="11782" max="11782" width="20.7109375" style="90" customWidth="1"/>
    <col min="11783" max="11783" width="7.85546875" style="90" customWidth="1"/>
    <col min="11784" max="11784" width="16.42578125" style="90" customWidth="1"/>
    <col min="11785" max="12035" width="9.140625" style="90"/>
    <col min="12036" max="12036" width="32.85546875" style="90" customWidth="1"/>
    <col min="12037" max="12037" width="16.42578125" style="90" customWidth="1"/>
    <col min="12038" max="12038" width="20.7109375" style="90" customWidth="1"/>
    <col min="12039" max="12039" width="7.85546875" style="90" customWidth="1"/>
    <col min="12040" max="12040" width="16.42578125" style="90" customWidth="1"/>
    <col min="12041" max="12291" width="9.140625" style="90"/>
    <col min="12292" max="12292" width="32.85546875" style="90" customWidth="1"/>
    <col min="12293" max="12293" width="16.42578125" style="90" customWidth="1"/>
    <col min="12294" max="12294" width="20.7109375" style="90" customWidth="1"/>
    <col min="12295" max="12295" width="7.85546875" style="90" customWidth="1"/>
    <col min="12296" max="12296" width="16.42578125" style="90" customWidth="1"/>
    <col min="12297" max="12547" width="9.140625" style="90"/>
    <col min="12548" max="12548" width="32.85546875" style="90" customWidth="1"/>
    <col min="12549" max="12549" width="16.42578125" style="90" customWidth="1"/>
    <col min="12550" max="12550" width="20.7109375" style="90" customWidth="1"/>
    <col min="12551" max="12551" width="7.85546875" style="90" customWidth="1"/>
    <col min="12552" max="12552" width="16.42578125" style="90" customWidth="1"/>
    <col min="12553" max="12803" width="9.140625" style="90"/>
    <col min="12804" max="12804" width="32.85546875" style="90" customWidth="1"/>
    <col min="12805" max="12805" width="16.42578125" style="90" customWidth="1"/>
    <col min="12806" max="12806" width="20.7109375" style="90" customWidth="1"/>
    <col min="12807" max="12807" width="7.85546875" style="90" customWidth="1"/>
    <col min="12808" max="12808" width="16.42578125" style="90" customWidth="1"/>
    <col min="12809" max="13059" width="9.140625" style="90"/>
    <col min="13060" max="13060" width="32.85546875" style="90" customWidth="1"/>
    <col min="13061" max="13061" width="16.42578125" style="90" customWidth="1"/>
    <col min="13062" max="13062" width="20.7109375" style="90" customWidth="1"/>
    <col min="13063" max="13063" width="7.85546875" style="90" customWidth="1"/>
    <col min="13064" max="13064" width="16.42578125" style="90" customWidth="1"/>
    <col min="13065" max="13315" width="9.140625" style="90"/>
    <col min="13316" max="13316" width="32.85546875" style="90" customWidth="1"/>
    <col min="13317" max="13317" width="16.42578125" style="90" customWidth="1"/>
    <col min="13318" max="13318" width="20.7109375" style="90" customWidth="1"/>
    <col min="13319" max="13319" width="7.85546875" style="90" customWidth="1"/>
    <col min="13320" max="13320" width="16.42578125" style="90" customWidth="1"/>
    <col min="13321" max="13571" width="9.140625" style="90"/>
    <col min="13572" max="13572" width="32.85546875" style="90" customWidth="1"/>
    <col min="13573" max="13573" width="16.42578125" style="90" customWidth="1"/>
    <col min="13574" max="13574" width="20.7109375" style="90" customWidth="1"/>
    <col min="13575" max="13575" width="7.85546875" style="90" customWidth="1"/>
    <col min="13576" max="13576" width="16.42578125" style="90" customWidth="1"/>
    <col min="13577" max="13827" width="9.140625" style="90"/>
    <col min="13828" max="13828" width="32.85546875" style="90" customWidth="1"/>
    <col min="13829" max="13829" width="16.42578125" style="90" customWidth="1"/>
    <col min="13830" max="13830" width="20.7109375" style="90" customWidth="1"/>
    <col min="13831" max="13831" width="7.85546875" style="90" customWidth="1"/>
    <col min="13832" max="13832" width="16.42578125" style="90" customWidth="1"/>
    <col min="13833" max="14083" width="9.140625" style="90"/>
    <col min="14084" max="14084" width="32.85546875" style="90" customWidth="1"/>
    <col min="14085" max="14085" width="16.42578125" style="90" customWidth="1"/>
    <col min="14086" max="14086" width="20.7109375" style="90" customWidth="1"/>
    <col min="14087" max="14087" width="7.85546875" style="90" customWidth="1"/>
    <col min="14088" max="14088" width="16.42578125" style="90" customWidth="1"/>
    <col min="14089" max="14339" width="9.140625" style="90"/>
    <col min="14340" max="14340" width="32.85546875" style="90" customWidth="1"/>
    <col min="14341" max="14341" width="16.42578125" style="90" customWidth="1"/>
    <col min="14342" max="14342" width="20.7109375" style="90" customWidth="1"/>
    <col min="14343" max="14343" width="7.85546875" style="90" customWidth="1"/>
    <col min="14344" max="14344" width="16.42578125" style="90" customWidth="1"/>
    <col min="14345" max="14595" width="9.140625" style="90"/>
    <col min="14596" max="14596" width="32.85546875" style="90" customWidth="1"/>
    <col min="14597" max="14597" width="16.42578125" style="90" customWidth="1"/>
    <col min="14598" max="14598" width="20.7109375" style="90" customWidth="1"/>
    <col min="14599" max="14599" width="7.85546875" style="90" customWidth="1"/>
    <col min="14600" max="14600" width="16.42578125" style="90" customWidth="1"/>
    <col min="14601" max="14851" width="9.140625" style="90"/>
    <col min="14852" max="14852" width="32.85546875" style="90" customWidth="1"/>
    <col min="14853" max="14853" width="16.42578125" style="90" customWidth="1"/>
    <col min="14854" max="14854" width="20.7109375" style="90" customWidth="1"/>
    <col min="14855" max="14855" width="7.85546875" style="90" customWidth="1"/>
    <col min="14856" max="14856" width="16.42578125" style="90" customWidth="1"/>
    <col min="14857" max="15107" width="9.140625" style="90"/>
    <col min="15108" max="15108" width="32.85546875" style="90" customWidth="1"/>
    <col min="15109" max="15109" width="16.42578125" style="90" customWidth="1"/>
    <col min="15110" max="15110" width="20.7109375" style="90" customWidth="1"/>
    <col min="15111" max="15111" width="7.85546875" style="90" customWidth="1"/>
    <col min="15112" max="15112" width="16.42578125" style="90" customWidth="1"/>
    <col min="15113" max="15363" width="9.140625" style="90"/>
    <col min="15364" max="15364" width="32.85546875" style="90" customWidth="1"/>
    <col min="15365" max="15365" width="16.42578125" style="90" customWidth="1"/>
    <col min="15366" max="15366" width="20.7109375" style="90" customWidth="1"/>
    <col min="15367" max="15367" width="7.85546875" style="90" customWidth="1"/>
    <col min="15368" max="15368" width="16.42578125" style="90" customWidth="1"/>
    <col min="15369" max="15619" width="9.140625" style="90"/>
    <col min="15620" max="15620" width="32.85546875" style="90" customWidth="1"/>
    <col min="15621" max="15621" width="16.42578125" style="90" customWidth="1"/>
    <col min="15622" max="15622" width="20.7109375" style="90" customWidth="1"/>
    <col min="15623" max="15623" width="7.85546875" style="90" customWidth="1"/>
    <col min="15624" max="15624" width="16.42578125" style="90" customWidth="1"/>
    <col min="15625" max="15875" width="9.140625" style="90"/>
    <col min="15876" max="15876" width="32.85546875" style="90" customWidth="1"/>
    <col min="15877" max="15877" width="16.42578125" style="90" customWidth="1"/>
    <col min="15878" max="15878" width="20.7109375" style="90" customWidth="1"/>
    <col min="15879" max="15879" width="7.85546875" style="90" customWidth="1"/>
    <col min="15880" max="15880" width="16.42578125" style="90" customWidth="1"/>
    <col min="15881" max="16131" width="9.140625" style="90"/>
    <col min="16132" max="16132" width="32.85546875" style="90" customWidth="1"/>
    <col min="16133" max="16133" width="16.42578125" style="90" customWidth="1"/>
    <col min="16134" max="16134" width="20.7109375" style="90" customWidth="1"/>
    <col min="16135" max="16135" width="7.85546875" style="90" customWidth="1"/>
    <col min="16136" max="16136" width="16.42578125" style="90" customWidth="1"/>
    <col min="16137" max="16384" width="9.140625" style="90"/>
  </cols>
  <sheetData>
    <row r="1" spans="1:7" s="28" customFormat="1" ht="19.5" x14ac:dyDescent="0.3">
      <c r="A1" s="87"/>
      <c r="B1" s="188" t="s">
        <v>494</v>
      </c>
      <c r="C1" s="188"/>
      <c r="D1" s="188"/>
      <c r="E1" s="188"/>
      <c r="F1" s="188"/>
    </row>
    <row r="2" spans="1:7" s="28" customFormat="1" ht="19.5" x14ac:dyDescent="0.3">
      <c r="A2" s="87"/>
      <c r="B2" s="187"/>
      <c r="C2" s="187"/>
      <c r="D2" s="187"/>
      <c r="E2" s="187"/>
      <c r="F2" s="187"/>
    </row>
    <row r="3" spans="1:7" s="20" customFormat="1" ht="21" x14ac:dyDescent="0.35">
      <c r="A3" s="30" t="s">
        <v>94</v>
      </c>
      <c r="E3" s="23"/>
      <c r="F3" s="23"/>
      <c r="G3" s="23"/>
    </row>
    <row r="4" spans="1:7" s="20" customFormat="1" ht="21" x14ac:dyDescent="0.35">
      <c r="A4" s="88"/>
      <c r="B4" s="20" t="s">
        <v>95</v>
      </c>
      <c r="E4" s="23"/>
      <c r="F4" s="23"/>
      <c r="G4" s="23"/>
    </row>
    <row r="5" spans="1:7" s="28" customFormat="1" ht="19.5" x14ac:dyDescent="0.3">
      <c r="B5" s="170" t="s">
        <v>96</v>
      </c>
      <c r="C5" s="170"/>
      <c r="D5" s="170"/>
      <c r="E5" s="45" t="s">
        <v>65</v>
      </c>
      <c r="F5" s="45" t="s">
        <v>73</v>
      </c>
      <c r="G5" s="44"/>
    </row>
    <row r="6" spans="1:7" s="20" customFormat="1" ht="21" x14ac:dyDescent="0.35">
      <c r="B6" s="166" t="s">
        <v>132</v>
      </c>
      <c r="C6" s="167"/>
      <c r="D6" s="168"/>
      <c r="E6" s="89">
        <f>'Form Responses 1'!Q70</f>
        <v>57</v>
      </c>
      <c r="F6" s="38">
        <f>E6*100/$E$13</f>
        <v>22.440944881889763</v>
      </c>
      <c r="G6" s="23"/>
    </row>
    <row r="7" spans="1:7" s="20" customFormat="1" ht="21" x14ac:dyDescent="0.35">
      <c r="B7" s="166" t="s">
        <v>133</v>
      </c>
      <c r="C7" s="167"/>
      <c r="D7" s="168"/>
      <c r="E7" s="89">
        <f>'Form Responses 1'!P70</f>
        <v>49</v>
      </c>
      <c r="F7" s="38">
        <f t="shared" ref="F7:F12" si="0">E7*100/$E$13</f>
        <v>19.291338582677167</v>
      </c>
      <c r="G7" s="23"/>
    </row>
    <row r="8" spans="1:7" s="20" customFormat="1" ht="21" x14ac:dyDescent="0.35">
      <c r="B8" s="165" t="s">
        <v>97</v>
      </c>
      <c r="C8" s="165"/>
      <c r="D8" s="165"/>
      <c r="E8" s="89">
        <f>'Form Responses 1'!K70</f>
        <v>47</v>
      </c>
      <c r="F8" s="38">
        <f t="shared" si="0"/>
        <v>18.503937007874015</v>
      </c>
      <c r="G8" s="23"/>
    </row>
    <row r="9" spans="1:7" s="20" customFormat="1" ht="21" x14ac:dyDescent="0.35">
      <c r="B9" s="165" t="s">
        <v>134</v>
      </c>
      <c r="C9" s="165"/>
      <c r="D9" s="165"/>
      <c r="E9" s="89">
        <f>'Form Responses 1'!M70</f>
        <v>39</v>
      </c>
      <c r="F9" s="38">
        <f t="shared" si="0"/>
        <v>15.354330708661417</v>
      </c>
      <c r="G9" s="23"/>
    </row>
    <row r="10" spans="1:7" s="20" customFormat="1" ht="21" x14ac:dyDescent="0.35">
      <c r="B10" s="165" t="s">
        <v>98</v>
      </c>
      <c r="C10" s="165"/>
      <c r="D10" s="165"/>
      <c r="E10" s="89">
        <f>'Form Responses 1'!O70</f>
        <v>32</v>
      </c>
      <c r="F10" s="38">
        <f t="shared" si="0"/>
        <v>12.598425196850394</v>
      </c>
      <c r="G10" s="23"/>
    </row>
    <row r="11" spans="1:7" s="20" customFormat="1" ht="21" x14ac:dyDescent="0.35">
      <c r="B11" s="166" t="s">
        <v>99</v>
      </c>
      <c r="C11" s="167"/>
      <c r="D11" s="168"/>
      <c r="E11" s="89">
        <f>'Form Responses 1'!N70</f>
        <v>21</v>
      </c>
      <c r="F11" s="38">
        <f t="shared" si="0"/>
        <v>8.2677165354330704</v>
      </c>
      <c r="G11" s="23"/>
    </row>
    <row r="12" spans="1:7" s="20" customFormat="1" ht="21" x14ac:dyDescent="0.35">
      <c r="B12" s="166" t="s">
        <v>135</v>
      </c>
      <c r="C12" s="167"/>
      <c r="D12" s="168"/>
      <c r="E12" s="89">
        <f>'Form Responses 1'!L70</f>
        <v>9</v>
      </c>
      <c r="F12" s="38">
        <f t="shared" si="0"/>
        <v>3.5433070866141732</v>
      </c>
      <c r="G12" s="23"/>
    </row>
    <row r="13" spans="1:7" s="20" customFormat="1" ht="21" x14ac:dyDescent="0.35">
      <c r="B13" s="169" t="s">
        <v>59</v>
      </c>
      <c r="C13" s="169"/>
      <c r="D13" s="169"/>
      <c r="E13" s="91">
        <f>SUM(E6:E12)</f>
        <v>254</v>
      </c>
      <c r="F13" s="40">
        <f>E13*100/$E$13</f>
        <v>100</v>
      </c>
      <c r="G13" s="23"/>
    </row>
    <row r="14" spans="1:7" s="28" customFormat="1" ht="19.5" x14ac:dyDescent="0.3">
      <c r="E14" s="44"/>
      <c r="F14" s="44"/>
      <c r="G14" s="44"/>
    </row>
    <row r="15" spans="1:7" s="20" customFormat="1" ht="21" x14ac:dyDescent="0.35">
      <c r="A15" s="25"/>
      <c r="B15" s="20" t="s">
        <v>100</v>
      </c>
      <c r="E15" s="23"/>
      <c r="F15" s="23"/>
      <c r="G15" s="23"/>
    </row>
    <row r="16" spans="1:7" s="20" customFormat="1" ht="21" x14ac:dyDescent="0.35">
      <c r="A16" s="20" t="s">
        <v>447</v>
      </c>
      <c r="E16" s="23"/>
      <c r="F16" s="23"/>
      <c r="G16" s="23"/>
    </row>
    <row r="17" spans="1:6" s="20" customFormat="1" ht="21" x14ac:dyDescent="0.35">
      <c r="A17" s="20" t="s">
        <v>448</v>
      </c>
    </row>
    <row r="18" spans="1:6" s="20" customFormat="1" ht="21" x14ac:dyDescent="0.35">
      <c r="A18" s="25" t="s">
        <v>101</v>
      </c>
      <c r="B18" s="25"/>
      <c r="C18" s="25"/>
      <c r="D18" s="25"/>
      <c r="E18" s="25"/>
      <c r="F18" s="25"/>
    </row>
  </sheetData>
  <mergeCells count="10">
    <mergeCell ref="B10:D10"/>
    <mergeCell ref="B11:D11"/>
    <mergeCell ref="B12:D12"/>
    <mergeCell ref="B13:D13"/>
    <mergeCell ref="B5:D5"/>
    <mergeCell ref="B6:D6"/>
    <mergeCell ref="B7:D7"/>
    <mergeCell ref="B8:D8"/>
    <mergeCell ref="B9:D9"/>
    <mergeCell ref="B1:F1"/>
  </mergeCells>
  <pageMargins left="0.70866141732283472" right="0.70866141732283472" top="0.35433070866141736" bottom="0.74803149606299213" header="0.31496062992125984" footer="0.31496062992125984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140" zoomScaleNormal="140" workbookViewId="0">
      <selection activeCell="B1" sqref="B1:F1"/>
    </sheetView>
  </sheetViews>
  <sheetFormatPr defaultRowHeight="12.75" x14ac:dyDescent="0.2"/>
  <cols>
    <col min="1" max="3" width="9.140625" style="90"/>
    <col min="4" max="4" width="32.85546875" style="90" customWidth="1"/>
    <col min="5" max="5" width="14.85546875" style="90" customWidth="1"/>
    <col min="6" max="6" width="16" style="90" customWidth="1"/>
    <col min="7" max="7" width="7.85546875" style="90" customWidth="1"/>
    <col min="8" max="8" width="16.42578125" style="90" customWidth="1"/>
    <col min="9" max="259" width="9.140625" style="90"/>
    <col min="260" max="260" width="32.85546875" style="90" customWidth="1"/>
    <col min="261" max="261" width="16.42578125" style="90" customWidth="1"/>
    <col min="262" max="262" width="20.7109375" style="90" customWidth="1"/>
    <col min="263" max="263" width="7.85546875" style="90" customWidth="1"/>
    <col min="264" max="264" width="16.42578125" style="90" customWidth="1"/>
    <col min="265" max="515" width="9.140625" style="90"/>
    <col min="516" max="516" width="32.85546875" style="90" customWidth="1"/>
    <col min="517" max="517" width="16.42578125" style="90" customWidth="1"/>
    <col min="518" max="518" width="20.7109375" style="90" customWidth="1"/>
    <col min="519" max="519" width="7.85546875" style="90" customWidth="1"/>
    <col min="520" max="520" width="16.42578125" style="90" customWidth="1"/>
    <col min="521" max="771" width="9.140625" style="90"/>
    <col min="772" max="772" width="32.85546875" style="90" customWidth="1"/>
    <col min="773" max="773" width="16.42578125" style="90" customWidth="1"/>
    <col min="774" max="774" width="20.7109375" style="90" customWidth="1"/>
    <col min="775" max="775" width="7.85546875" style="90" customWidth="1"/>
    <col min="776" max="776" width="16.42578125" style="90" customWidth="1"/>
    <col min="777" max="1027" width="9.140625" style="90"/>
    <col min="1028" max="1028" width="32.85546875" style="90" customWidth="1"/>
    <col min="1029" max="1029" width="16.42578125" style="90" customWidth="1"/>
    <col min="1030" max="1030" width="20.7109375" style="90" customWidth="1"/>
    <col min="1031" max="1031" width="7.85546875" style="90" customWidth="1"/>
    <col min="1032" max="1032" width="16.42578125" style="90" customWidth="1"/>
    <col min="1033" max="1283" width="9.140625" style="90"/>
    <col min="1284" max="1284" width="32.85546875" style="90" customWidth="1"/>
    <col min="1285" max="1285" width="16.42578125" style="90" customWidth="1"/>
    <col min="1286" max="1286" width="20.7109375" style="90" customWidth="1"/>
    <col min="1287" max="1287" width="7.85546875" style="90" customWidth="1"/>
    <col min="1288" max="1288" width="16.42578125" style="90" customWidth="1"/>
    <col min="1289" max="1539" width="9.140625" style="90"/>
    <col min="1540" max="1540" width="32.85546875" style="90" customWidth="1"/>
    <col min="1541" max="1541" width="16.42578125" style="90" customWidth="1"/>
    <col min="1542" max="1542" width="20.7109375" style="90" customWidth="1"/>
    <col min="1543" max="1543" width="7.85546875" style="90" customWidth="1"/>
    <col min="1544" max="1544" width="16.42578125" style="90" customWidth="1"/>
    <col min="1545" max="1795" width="9.140625" style="90"/>
    <col min="1796" max="1796" width="32.85546875" style="90" customWidth="1"/>
    <col min="1797" max="1797" width="16.42578125" style="90" customWidth="1"/>
    <col min="1798" max="1798" width="20.7109375" style="90" customWidth="1"/>
    <col min="1799" max="1799" width="7.85546875" style="90" customWidth="1"/>
    <col min="1800" max="1800" width="16.42578125" style="90" customWidth="1"/>
    <col min="1801" max="2051" width="9.140625" style="90"/>
    <col min="2052" max="2052" width="32.85546875" style="90" customWidth="1"/>
    <col min="2053" max="2053" width="16.42578125" style="90" customWidth="1"/>
    <col min="2054" max="2054" width="20.7109375" style="90" customWidth="1"/>
    <col min="2055" max="2055" width="7.85546875" style="90" customWidth="1"/>
    <col min="2056" max="2056" width="16.42578125" style="90" customWidth="1"/>
    <col min="2057" max="2307" width="9.140625" style="90"/>
    <col min="2308" max="2308" width="32.85546875" style="90" customWidth="1"/>
    <col min="2309" max="2309" width="16.42578125" style="90" customWidth="1"/>
    <col min="2310" max="2310" width="20.7109375" style="90" customWidth="1"/>
    <col min="2311" max="2311" width="7.85546875" style="90" customWidth="1"/>
    <col min="2312" max="2312" width="16.42578125" style="90" customWidth="1"/>
    <col min="2313" max="2563" width="9.140625" style="90"/>
    <col min="2564" max="2564" width="32.85546875" style="90" customWidth="1"/>
    <col min="2565" max="2565" width="16.42578125" style="90" customWidth="1"/>
    <col min="2566" max="2566" width="20.7109375" style="90" customWidth="1"/>
    <col min="2567" max="2567" width="7.85546875" style="90" customWidth="1"/>
    <col min="2568" max="2568" width="16.42578125" style="90" customWidth="1"/>
    <col min="2569" max="2819" width="9.140625" style="90"/>
    <col min="2820" max="2820" width="32.85546875" style="90" customWidth="1"/>
    <col min="2821" max="2821" width="16.42578125" style="90" customWidth="1"/>
    <col min="2822" max="2822" width="20.7109375" style="90" customWidth="1"/>
    <col min="2823" max="2823" width="7.85546875" style="90" customWidth="1"/>
    <col min="2824" max="2824" width="16.42578125" style="90" customWidth="1"/>
    <col min="2825" max="3075" width="9.140625" style="90"/>
    <col min="3076" max="3076" width="32.85546875" style="90" customWidth="1"/>
    <col min="3077" max="3077" width="16.42578125" style="90" customWidth="1"/>
    <col min="3078" max="3078" width="20.7109375" style="90" customWidth="1"/>
    <col min="3079" max="3079" width="7.85546875" style="90" customWidth="1"/>
    <col min="3080" max="3080" width="16.42578125" style="90" customWidth="1"/>
    <col min="3081" max="3331" width="9.140625" style="90"/>
    <col min="3332" max="3332" width="32.85546875" style="90" customWidth="1"/>
    <col min="3333" max="3333" width="16.42578125" style="90" customWidth="1"/>
    <col min="3334" max="3334" width="20.7109375" style="90" customWidth="1"/>
    <col min="3335" max="3335" width="7.85546875" style="90" customWidth="1"/>
    <col min="3336" max="3336" width="16.42578125" style="90" customWidth="1"/>
    <col min="3337" max="3587" width="9.140625" style="90"/>
    <col min="3588" max="3588" width="32.85546875" style="90" customWidth="1"/>
    <col min="3589" max="3589" width="16.42578125" style="90" customWidth="1"/>
    <col min="3590" max="3590" width="20.7109375" style="90" customWidth="1"/>
    <col min="3591" max="3591" width="7.85546875" style="90" customWidth="1"/>
    <col min="3592" max="3592" width="16.42578125" style="90" customWidth="1"/>
    <col min="3593" max="3843" width="9.140625" style="90"/>
    <col min="3844" max="3844" width="32.85546875" style="90" customWidth="1"/>
    <col min="3845" max="3845" width="16.42578125" style="90" customWidth="1"/>
    <col min="3846" max="3846" width="20.7109375" style="90" customWidth="1"/>
    <col min="3847" max="3847" width="7.85546875" style="90" customWidth="1"/>
    <col min="3848" max="3848" width="16.42578125" style="90" customWidth="1"/>
    <col min="3849" max="4099" width="9.140625" style="90"/>
    <col min="4100" max="4100" width="32.85546875" style="90" customWidth="1"/>
    <col min="4101" max="4101" width="16.42578125" style="90" customWidth="1"/>
    <col min="4102" max="4102" width="20.7109375" style="90" customWidth="1"/>
    <col min="4103" max="4103" width="7.85546875" style="90" customWidth="1"/>
    <col min="4104" max="4104" width="16.42578125" style="90" customWidth="1"/>
    <col min="4105" max="4355" width="9.140625" style="90"/>
    <col min="4356" max="4356" width="32.85546875" style="90" customWidth="1"/>
    <col min="4357" max="4357" width="16.42578125" style="90" customWidth="1"/>
    <col min="4358" max="4358" width="20.7109375" style="90" customWidth="1"/>
    <col min="4359" max="4359" width="7.85546875" style="90" customWidth="1"/>
    <col min="4360" max="4360" width="16.42578125" style="90" customWidth="1"/>
    <col min="4361" max="4611" width="9.140625" style="90"/>
    <col min="4612" max="4612" width="32.85546875" style="90" customWidth="1"/>
    <col min="4613" max="4613" width="16.42578125" style="90" customWidth="1"/>
    <col min="4614" max="4614" width="20.7109375" style="90" customWidth="1"/>
    <col min="4615" max="4615" width="7.85546875" style="90" customWidth="1"/>
    <col min="4616" max="4616" width="16.42578125" style="90" customWidth="1"/>
    <col min="4617" max="4867" width="9.140625" style="90"/>
    <col min="4868" max="4868" width="32.85546875" style="90" customWidth="1"/>
    <col min="4869" max="4869" width="16.42578125" style="90" customWidth="1"/>
    <col min="4870" max="4870" width="20.7109375" style="90" customWidth="1"/>
    <col min="4871" max="4871" width="7.85546875" style="90" customWidth="1"/>
    <col min="4872" max="4872" width="16.42578125" style="90" customWidth="1"/>
    <col min="4873" max="5123" width="9.140625" style="90"/>
    <col min="5124" max="5124" width="32.85546875" style="90" customWidth="1"/>
    <col min="5125" max="5125" width="16.42578125" style="90" customWidth="1"/>
    <col min="5126" max="5126" width="20.7109375" style="90" customWidth="1"/>
    <col min="5127" max="5127" width="7.85546875" style="90" customWidth="1"/>
    <col min="5128" max="5128" width="16.42578125" style="90" customWidth="1"/>
    <col min="5129" max="5379" width="9.140625" style="90"/>
    <col min="5380" max="5380" width="32.85546875" style="90" customWidth="1"/>
    <col min="5381" max="5381" width="16.42578125" style="90" customWidth="1"/>
    <col min="5382" max="5382" width="20.7109375" style="90" customWidth="1"/>
    <col min="5383" max="5383" width="7.85546875" style="90" customWidth="1"/>
    <col min="5384" max="5384" width="16.42578125" style="90" customWidth="1"/>
    <col min="5385" max="5635" width="9.140625" style="90"/>
    <col min="5636" max="5636" width="32.85546875" style="90" customWidth="1"/>
    <col min="5637" max="5637" width="16.42578125" style="90" customWidth="1"/>
    <col min="5638" max="5638" width="20.7109375" style="90" customWidth="1"/>
    <col min="5639" max="5639" width="7.85546875" style="90" customWidth="1"/>
    <col min="5640" max="5640" width="16.42578125" style="90" customWidth="1"/>
    <col min="5641" max="5891" width="9.140625" style="90"/>
    <col min="5892" max="5892" width="32.85546875" style="90" customWidth="1"/>
    <col min="5893" max="5893" width="16.42578125" style="90" customWidth="1"/>
    <col min="5894" max="5894" width="20.7109375" style="90" customWidth="1"/>
    <col min="5895" max="5895" width="7.85546875" style="90" customWidth="1"/>
    <col min="5896" max="5896" width="16.42578125" style="90" customWidth="1"/>
    <col min="5897" max="6147" width="9.140625" style="90"/>
    <col min="6148" max="6148" width="32.85546875" style="90" customWidth="1"/>
    <col min="6149" max="6149" width="16.42578125" style="90" customWidth="1"/>
    <col min="6150" max="6150" width="20.7109375" style="90" customWidth="1"/>
    <col min="6151" max="6151" width="7.85546875" style="90" customWidth="1"/>
    <col min="6152" max="6152" width="16.42578125" style="90" customWidth="1"/>
    <col min="6153" max="6403" width="9.140625" style="90"/>
    <col min="6404" max="6404" width="32.85546875" style="90" customWidth="1"/>
    <col min="6405" max="6405" width="16.42578125" style="90" customWidth="1"/>
    <col min="6406" max="6406" width="20.7109375" style="90" customWidth="1"/>
    <col min="6407" max="6407" width="7.85546875" style="90" customWidth="1"/>
    <col min="6408" max="6408" width="16.42578125" style="90" customWidth="1"/>
    <col min="6409" max="6659" width="9.140625" style="90"/>
    <col min="6660" max="6660" width="32.85546875" style="90" customWidth="1"/>
    <col min="6661" max="6661" width="16.42578125" style="90" customWidth="1"/>
    <col min="6662" max="6662" width="20.7109375" style="90" customWidth="1"/>
    <col min="6663" max="6663" width="7.85546875" style="90" customWidth="1"/>
    <col min="6664" max="6664" width="16.42578125" style="90" customWidth="1"/>
    <col min="6665" max="6915" width="9.140625" style="90"/>
    <col min="6916" max="6916" width="32.85546875" style="90" customWidth="1"/>
    <col min="6917" max="6917" width="16.42578125" style="90" customWidth="1"/>
    <col min="6918" max="6918" width="20.7109375" style="90" customWidth="1"/>
    <col min="6919" max="6919" width="7.85546875" style="90" customWidth="1"/>
    <col min="6920" max="6920" width="16.42578125" style="90" customWidth="1"/>
    <col min="6921" max="7171" width="9.140625" style="90"/>
    <col min="7172" max="7172" width="32.85546875" style="90" customWidth="1"/>
    <col min="7173" max="7173" width="16.42578125" style="90" customWidth="1"/>
    <col min="7174" max="7174" width="20.7109375" style="90" customWidth="1"/>
    <col min="7175" max="7175" width="7.85546875" style="90" customWidth="1"/>
    <col min="7176" max="7176" width="16.42578125" style="90" customWidth="1"/>
    <col min="7177" max="7427" width="9.140625" style="90"/>
    <col min="7428" max="7428" width="32.85546875" style="90" customWidth="1"/>
    <col min="7429" max="7429" width="16.42578125" style="90" customWidth="1"/>
    <col min="7430" max="7430" width="20.7109375" style="90" customWidth="1"/>
    <col min="7431" max="7431" width="7.85546875" style="90" customWidth="1"/>
    <col min="7432" max="7432" width="16.42578125" style="90" customWidth="1"/>
    <col min="7433" max="7683" width="9.140625" style="90"/>
    <col min="7684" max="7684" width="32.85546875" style="90" customWidth="1"/>
    <col min="7685" max="7685" width="16.42578125" style="90" customWidth="1"/>
    <col min="7686" max="7686" width="20.7109375" style="90" customWidth="1"/>
    <col min="7687" max="7687" width="7.85546875" style="90" customWidth="1"/>
    <col min="7688" max="7688" width="16.42578125" style="90" customWidth="1"/>
    <col min="7689" max="7939" width="9.140625" style="90"/>
    <col min="7940" max="7940" width="32.85546875" style="90" customWidth="1"/>
    <col min="7941" max="7941" width="16.42578125" style="90" customWidth="1"/>
    <col min="7942" max="7942" width="20.7109375" style="90" customWidth="1"/>
    <col min="7943" max="7943" width="7.85546875" style="90" customWidth="1"/>
    <col min="7944" max="7944" width="16.42578125" style="90" customWidth="1"/>
    <col min="7945" max="8195" width="9.140625" style="90"/>
    <col min="8196" max="8196" width="32.85546875" style="90" customWidth="1"/>
    <col min="8197" max="8197" width="16.42578125" style="90" customWidth="1"/>
    <col min="8198" max="8198" width="20.7109375" style="90" customWidth="1"/>
    <col min="8199" max="8199" width="7.85546875" style="90" customWidth="1"/>
    <col min="8200" max="8200" width="16.42578125" style="90" customWidth="1"/>
    <col min="8201" max="8451" width="9.140625" style="90"/>
    <col min="8452" max="8452" width="32.85546875" style="90" customWidth="1"/>
    <col min="8453" max="8453" width="16.42578125" style="90" customWidth="1"/>
    <col min="8454" max="8454" width="20.7109375" style="90" customWidth="1"/>
    <col min="8455" max="8455" width="7.85546875" style="90" customWidth="1"/>
    <col min="8456" max="8456" width="16.42578125" style="90" customWidth="1"/>
    <col min="8457" max="8707" width="9.140625" style="90"/>
    <col min="8708" max="8708" width="32.85546875" style="90" customWidth="1"/>
    <col min="8709" max="8709" width="16.42578125" style="90" customWidth="1"/>
    <col min="8710" max="8710" width="20.7109375" style="90" customWidth="1"/>
    <col min="8711" max="8711" width="7.85546875" style="90" customWidth="1"/>
    <col min="8712" max="8712" width="16.42578125" style="90" customWidth="1"/>
    <col min="8713" max="8963" width="9.140625" style="90"/>
    <col min="8964" max="8964" width="32.85546875" style="90" customWidth="1"/>
    <col min="8965" max="8965" width="16.42578125" style="90" customWidth="1"/>
    <col min="8966" max="8966" width="20.7109375" style="90" customWidth="1"/>
    <col min="8967" max="8967" width="7.85546875" style="90" customWidth="1"/>
    <col min="8968" max="8968" width="16.42578125" style="90" customWidth="1"/>
    <col min="8969" max="9219" width="9.140625" style="90"/>
    <col min="9220" max="9220" width="32.85546875" style="90" customWidth="1"/>
    <col min="9221" max="9221" width="16.42578125" style="90" customWidth="1"/>
    <col min="9222" max="9222" width="20.7109375" style="90" customWidth="1"/>
    <col min="9223" max="9223" width="7.85546875" style="90" customWidth="1"/>
    <col min="9224" max="9224" width="16.42578125" style="90" customWidth="1"/>
    <col min="9225" max="9475" width="9.140625" style="90"/>
    <col min="9476" max="9476" width="32.85546875" style="90" customWidth="1"/>
    <col min="9477" max="9477" width="16.42578125" style="90" customWidth="1"/>
    <col min="9478" max="9478" width="20.7109375" style="90" customWidth="1"/>
    <col min="9479" max="9479" width="7.85546875" style="90" customWidth="1"/>
    <col min="9480" max="9480" width="16.42578125" style="90" customWidth="1"/>
    <col min="9481" max="9731" width="9.140625" style="90"/>
    <col min="9732" max="9732" width="32.85546875" style="90" customWidth="1"/>
    <col min="9733" max="9733" width="16.42578125" style="90" customWidth="1"/>
    <col min="9734" max="9734" width="20.7109375" style="90" customWidth="1"/>
    <col min="9735" max="9735" width="7.85546875" style="90" customWidth="1"/>
    <col min="9736" max="9736" width="16.42578125" style="90" customWidth="1"/>
    <col min="9737" max="9987" width="9.140625" style="90"/>
    <col min="9988" max="9988" width="32.85546875" style="90" customWidth="1"/>
    <col min="9989" max="9989" width="16.42578125" style="90" customWidth="1"/>
    <col min="9990" max="9990" width="20.7109375" style="90" customWidth="1"/>
    <col min="9991" max="9991" width="7.85546875" style="90" customWidth="1"/>
    <col min="9992" max="9992" width="16.42578125" style="90" customWidth="1"/>
    <col min="9993" max="10243" width="9.140625" style="90"/>
    <col min="10244" max="10244" width="32.85546875" style="90" customWidth="1"/>
    <col min="10245" max="10245" width="16.42578125" style="90" customWidth="1"/>
    <col min="10246" max="10246" width="20.7109375" style="90" customWidth="1"/>
    <col min="10247" max="10247" width="7.85546875" style="90" customWidth="1"/>
    <col min="10248" max="10248" width="16.42578125" style="90" customWidth="1"/>
    <col min="10249" max="10499" width="9.140625" style="90"/>
    <col min="10500" max="10500" width="32.85546875" style="90" customWidth="1"/>
    <col min="10501" max="10501" width="16.42578125" style="90" customWidth="1"/>
    <col min="10502" max="10502" width="20.7109375" style="90" customWidth="1"/>
    <col min="10503" max="10503" width="7.85546875" style="90" customWidth="1"/>
    <col min="10504" max="10504" width="16.42578125" style="90" customWidth="1"/>
    <col min="10505" max="10755" width="9.140625" style="90"/>
    <col min="10756" max="10756" width="32.85546875" style="90" customWidth="1"/>
    <col min="10757" max="10757" width="16.42578125" style="90" customWidth="1"/>
    <col min="10758" max="10758" width="20.7109375" style="90" customWidth="1"/>
    <col min="10759" max="10759" width="7.85546875" style="90" customWidth="1"/>
    <col min="10760" max="10760" width="16.42578125" style="90" customWidth="1"/>
    <col min="10761" max="11011" width="9.140625" style="90"/>
    <col min="11012" max="11012" width="32.85546875" style="90" customWidth="1"/>
    <col min="11013" max="11013" width="16.42578125" style="90" customWidth="1"/>
    <col min="11014" max="11014" width="20.7109375" style="90" customWidth="1"/>
    <col min="11015" max="11015" width="7.85546875" style="90" customWidth="1"/>
    <col min="11016" max="11016" width="16.42578125" style="90" customWidth="1"/>
    <col min="11017" max="11267" width="9.140625" style="90"/>
    <col min="11268" max="11268" width="32.85546875" style="90" customWidth="1"/>
    <col min="11269" max="11269" width="16.42578125" style="90" customWidth="1"/>
    <col min="11270" max="11270" width="20.7109375" style="90" customWidth="1"/>
    <col min="11271" max="11271" width="7.85546875" style="90" customWidth="1"/>
    <col min="11272" max="11272" width="16.42578125" style="90" customWidth="1"/>
    <col min="11273" max="11523" width="9.140625" style="90"/>
    <col min="11524" max="11524" width="32.85546875" style="90" customWidth="1"/>
    <col min="11525" max="11525" width="16.42578125" style="90" customWidth="1"/>
    <col min="11526" max="11526" width="20.7109375" style="90" customWidth="1"/>
    <col min="11527" max="11527" width="7.85546875" style="90" customWidth="1"/>
    <col min="11528" max="11528" width="16.42578125" style="90" customWidth="1"/>
    <col min="11529" max="11779" width="9.140625" style="90"/>
    <col min="11780" max="11780" width="32.85546875" style="90" customWidth="1"/>
    <col min="11781" max="11781" width="16.42578125" style="90" customWidth="1"/>
    <col min="11782" max="11782" width="20.7109375" style="90" customWidth="1"/>
    <col min="11783" max="11783" width="7.85546875" style="90" customWidth="1"/>
    <col min="11784" max="11784" width="16.42578125" style="90" customWidth="1"/>
    <col min="11785" max="12035" width="9.140625" style="90"/>
    <col min="12036" max="12036" width="32.85546875" style="90" customWidth="1"/>
    <col min="12037" max="12037" width="16.42578125" style="90" customWidth="1"/>
    <col min="12038" max="12038" width="20.7109375" style="90" customWidth="1"/>
    <col min="12039" max="12039" width="7.85546875" style="90" customWidth="1"/>
    <col min="12040" max="12040" width="16.42578125" style="90" customWidth="1"/>
    <col min="12041" max="12291" width="9.140625" style="90"/>
    <col min="12292" max="12292" width="32.85546875" style="90" customWidth="1"/>
    <col min="12293" max="12293" width="16.42578125" style="90" customWidth="1"/>
    <col min="12294" max="12294" width="20.7109375" style="90" customWidth="1"/>
    <col min="12295" max="12295" width="7.85546875" style="90" customWidth="1"/>
    <col min="12296" max="12296" width="16.42578125" style="90" customWidth="1"/>
    <col min="12297" max="12547" width="9.140625" style="90"/>
    <col min="12548" max="12548" width="32.85546875" style="90" customWidth="1"/>
    <col min="12549" max="12549" width="16.42578125" style="90" customWidth="1"/>
    <col min="12550" max="12550" width="20.7109375" style="90" customWidth="1"/>
    <col min="12551" max="12551" width="7.85546875" style="90" customWidth="1"/>
    <col min="12552" max="12552" width="16.42578125" style="90" customWidth="1"/>
    <col min="12553" max="12803" width="9.140625" style="90"/>
    <col min="12804" max="12804" width="32.85546875" style="90" customWidth="1"/>
    <col min="12805" max="12805" width="16.42578125" style="90" customWidth="1"/>
    <col min="12806" max="12806" width="20.7109375" style="90" customWidth="1"/>
    <col min="12807" max="12807" width="7.85546875" style="90" customWidth="1"/>
    <col min="12808" max="12808" width="16.42578125" style="90" customWidth="1"/>
    <col min="12809" max="13059" width="9.140625" style="90"/>
    <col min="13060" max="13060" width="32.85546875" style="90" customWidth="1"/>
    <col min="13061" max="13061" width="16.42578125" style="90" customWidth="1"/>
    <col min="13062" max="13062" width="20.7109375" style="90" customWidth="1"/>
    <col min="13063" max="13063" width="7.85546875" style="90" customWidth="1"/>
    <col min="13064" max="13064" width="16.42578125" style="90" customWidth="1"/>
    <col min="13065" max="13315" width="9.140625" style="90"/>
    <col min="13316" max="13316" width="32.85546875" style="90" customWidth="1"/>
    <col min="13317" max="13317" width="16.42578125" style="90" customWidth="1"/>
    <col min="13318" max="13318" width="20.7109375" style="90" customWidth="1"/>
    <col min="13319" max="13319" width="7.85546875" style="90" customWidth="1"/>
    <col min="13320" max="13320" width="16.42578125" style="90" customWidth="1"/>
    <col min="13321" max="13571" width="9.140625" style="90"/>
    <col min="13572" max="13572" width="32.85546875" style="90" customWidth="1"/>
    <col min="13573" max="13573" width="16.42578125" style="90" customWidth="1"/>
    <col min="13574" max="13574" width="20.7109375" style="90" customWidth="1"/>
    <col min="13575" max="13575" width="7.85546875" style="90" customWidth="1"/>
    <col min="13576" max="13576" width="16.42578125" style="90" customWidth="1"/>
    <col min="13577" max="13827" width="9.140625" style="90"/>
    <col min="13828" max="13828" width="32.85546875" style="90" customWidth="1"/>
    <col min="13829" max="13829" width="16.42578125" style="90" customWidth="1"/>
    <col min="13830" max="13830" width="20.7109375" style="90" customWidth="1"/>
    <col min="13831" max="13831" width="7.85546875" style="90" customWidth="1"/>
    <col min="13832" max="13832" width="16.42578125" style="90" customWidth="1"/>
    <col min="13833" max="14083" width="9.140625" style="90"/>
    <col min="14084" max="14084" width="32.85546875" style="90" customWidth="1"/>
    <col min="14085" max="14085" width="16.42578125" style="90" customWidth="1"/>
    <col min="14086" max="14086" width="20.7109375" style="90" customWidth="1"/>
    <col min="14087" max="14087" width="7.85546875" style="90" customWidth="1"/>
    <col min="14088" max="14088" width="16.42578125" style="90" customWidth="1"/>
    <col min="14089" max="14339" width="9.140625" style="90"/>
    <col min="14340" max="14340" width="32.85546875" style="90" customWidth="1"/>
    <col min="14341" max="14341" width="16.42578125" style="90" customWidth="1"/>
    <col min="14342" max="14342" width="20.7109375" style="90" customWidth="1"/>
    <col min="14343" max="14343" width="7.85546875" style="90" customWidth="1"/>
    <col min="14344" max="14344" width="16.42578125" style="90" customWidth="1"/>
    <col min="14345" max="14595" width="9.140625" style="90"/>
    <col min="14596" max="14596" width="32.85546875" style="90" customWidth="1"/>
    <col min="14597" max="14597" width="16.42578125" style="90" customWidth="1"/>
    <col min="14598" max="14598" width="20.7109375" style="90" customWidth="1"/>
    <col min="14599" max="14599" width="7.85546875" style="90" customWidth="1"/>
    <col min="14600" max="14600" width="16.42578125" style="90" customWidth="1"/>
    <col min="14601" max="14851" width="9.140625" style="90"/>
    <col min="14852" max="14852" width="32.85546875" style="90" customWidth="1"/>
    <col min="14853" max="14853" width="16.42578125" style="90" customWidth="1"/>
    <col min="14854" max="14854" width="20.7109375" style="90" customWidth="1"/>
    <col min="14855" max="14855" width="7.85546875" style="90" customWidth="1"/>
    <col min="14856" max="14856" width="16.42578125" style="90" customWidth="1"/>
    <col min="14857" max="15107" width="9.140625" style="90"/>
    <col min="15108" max="15108" width="32.85546875" style="90" customWidth="1"/>
    <col min="15109" max="15109" width="16.42578125" style="90" customWidth="1"/>
    <col min="15110" max="15110" width="20.7109375" style="90" customWidth="1"/>
    <col min="15111" max="15111" width="7.85546875" style="90" customWidth="1"/>
    <col min="15112" max="15112" width="16.42578125" style="90" customWidth="1"/>
    <col min="15113" max="15363" width="9.140625" style="90"/>
    <col min="15364" max="15364" width="32.85546875" style="90" customWidth="1"/>
    <col min="15365" max="15365" width="16.42578125" style="90" customWidth="1"/>
    <col min="15366" max="15366" width="20.7109375" style="90" customWidth="1"/>
    <col min="15367" max="15367" width="7.85546875" style="90" customWidth="1"/>
    <col min="15368" max="15368" width="16.42578125" style="90" customWidth="1"/>
    <col min="15369" max="15619" width="9.140625" style="90"/>
    <col min="15620" max="15620" width="32.85546875" style="90" customWidth="1"/>
    <col min="15621" max="15621" width="16.42578125" style="90" customWidth="1"/>
    <col min="15622" max="15622" width="20.7109375" style="90" customWidth="1"/>
    <col min="15623" max="15623" width="7.85546875" style="90" customWidth="1"/>
    <col min="15624" max="15624" width="16.42578125" style="90" customWidth="1"/>
    <col min="15625" max="15875" width="9.140625" style="90"/>
    <col min="15876" max="15876" width="32.85546875" style="90" customWidth="1"/>
    <col min="15877" max="15877" width="16.42578125" style="90" customWidth="1"/>
    <col min="15878" max="15878" width="20.7109375" style="90" customWidth="1"/>
    <col min="15879" max="15879" width="7.85546875" style="90" customWidth="1"/>
    <col min="15880" max="15880" width="16.42578125" style="90" customWidth="1"/>
    <col min="15881" max="16131" width="9.140625" style="90"/>
    <col min="16132" max="16132" width="32.85546875" style="90" customWidth="1"/>
    <col min="16133" max="16133" width="16.42578125" style="90" customWidth="1"/>
    <col min="16134" max="16134" width="20.7109375" style="90" customWidth="1"/>
    <col min="16135" max="16135" width="7.85546875" style="90" customWidth="1"/>
    <col min="16136" max="16136" width="16.42578125" style="90" customWidth="1"/>
    <col min="16137" max="16384" width="9.140625" style="90"/>
  </cols>
  <sheetData>
    <row r="1" spans="1:7" s="28" customFormat="1" ht="19.5" x14ac:dyDescent="0.3">
      <c r="A1" s="87"/>
      <c r="B1" s="188" t="s">
        <v>495</v>
      </c>
      <c r="C1" s="188"/>
      <c r="D1" s="188"/>
      <c r="E1" s="188"/>
      <c r="F1" s="188"/>
    </row>
    <row r="2" spans="1:7" s="28" customFormat="1" ht="19.5" x14ac:dyDescent="0.3">
      <c r="A2" s="87"/>
      <c r="B2" s="187"/>
      <c r="C2" s="187"/>
      <c r="D2" s="187"/>
      <c r="E2" s="187"/>
      <c r="F2" s="187"/>
    </row>
    <row r="3" spans="1:7" s="20" customFormat="1" ht="21" x14ac:dyDescent="0.35">
      <c r="A3" s="30" t="s">
        <v>102</v>
      </c>
      <c r="E3" s="23"/>
      <c r="F3" s="23"/>
      <c r="G3" s="23"/>
    </row>
    <row r="4" spans="1:7" s="28" customFormat="1" ht="19.5" x14ac:dyDescent="0.3">
      <c r="B4" s="170" t="s">
        <v>103</v>
      </c>
      <c r="C4" s="170"/>
      <c r="D4" s="170"/>
      <c r="E4" s="45" t="s">
        <v>65</v>
      </c>
      <c r="F4" s="45" t="s">
        <v>73</v>
      </c>
      <c r="G4" s="44"/>
    </row>
    <row r="5" spans="1:7" s="20" customFormat="1" ht="21" x14ac:dyDescent="0.35">
      <c r="B5" s="166" t="s">
        <v>67</v>
      </c>
      <c r="C5" s="167"/>
      <c r="D5" s="168"/>
      <c r="E5" s="89">
        <v>32</v>
      </c>
      <c r="F5" s="38">
        <f>E5*100/$E$9</f>
        <v>47.058823529411768</v>
      </c>
      <c r="G5" s="23"/>
    </row>
    <row r="6" spans="1:7" s="20" customFormat="1" ht="21" x14ac:dyDescent="0.35">
      <c r="B6" s="166" t="s">
        <v>68</v>
      </c>
      <c r="C6" s="167"/>
      <c r="D6" s="168"/>
      <c r="E6" s="89">
        <v>12</v>
      </c>
      <c r="F6" s="38">
        <f>E6*100/$E$9</f>
        <v>17.647058823529413</v>
      </c>
      <c r="G6" s="23"/>
    </row>
    <row r="7" spans="1:7" s="20" customFormat="1" ht="21" x14ac:dyDescent="0.35">
      <c r="B7" s="166" t="s">
        <v>34</v>
      </c>
      <c r="C7" s="167"/>
      <c r="D7" s="168"/>
      <c r="E7" s="89">
        <v>20</v>
      </c>
      <c r="F7" s="38">
        <f>E7*100/$E$9</f>
        <v>29.411764705882351</v>
      </c>
      <c r="G7" s="23"/>
    </row>
    <row r="8" spans="1:7" s="20" customFormat="1" ht="21" x14ac:dyDescent="0.35">
      <c r="B8" s="166" t="s">
        <v>41</v>
      </c>
      <c r="C8" s="167"/>
      <c r="D8" s="168"/>
      <c r="E8" s="89">
        <v>4</v>
      </c>
      <c r="F8" s="38">
        <f>E8*100/$E$9</f>
        <v>5.882352941176471</v>
      </c>
      <c r="G8" s="23"/>
    </row>
    <row r="9" spans="1:7" s="20" customFormat="1" ht="21" x14ac:dyDescent="0.35">
      <c r="B9" s="169" t="s">
        <v>59</v>
      </c>
      <c r="C9" s="169"/>
      <c r="D9" s="169"/>
      <c r="E9" s="91">
        <f>SUM(E5:E8)</f>
        <v>68</v>
      </c>
      <c r="F9" s="40">
        <f>E9*100/$E$9</f>
        <v>100</v>
      </c>
      <c r="G9" s="23"/>
    </row>
    <row r="10" spans="1:7" s="28" customFormat="1" ht="19.5" x14ac:dyDescent="0.3">
      <c r="E10" s="44"/>
      <c r="F10" s="44"/>
      <c r="G10" s="44"/>
    </row>
    <row r="11" spans="1:7" s="20" customFormat="1" ht="21" x14ac:dyDescent="0.35">
      <c r="A11" s="25"/>
      <c r="B11" s="20" t="s">
        <v>104</v>
      </c>
      <c r="E11" s="23"/>
      <c r="F11" s="23"/>
      <c r="G11" s="23"/>
    </row>
    <row r="12" spans="1:7" s="20" customFormat="1" ht="21" x14ac:dyDescent="0.35">
      <c r="A12" s="20" t="s">
        <v>449</v>
      </c>
      <c r="E12" s="23"/>
      <c r="F12" s="23"/>
      <c r="G12" s="23"/>
    </row>
    <row r="13" spans="1:7" s="20" customFormat="1" ht="21" x14ac:dyDescent="0.35">
      <c r="A13" s="20" t="s">
        <v>450</v>
      </c>
    </row>
    <row r="14" spans="1:7" s="20" customFormat="1" ht="21" x14ac:dyDescent="0.35">
      <c r="A14" s="25" t="s">
        <v>451</v>
      </c>
      <c r="B14" s="25"/>
      <c r="C14" s="25"/>
      <c r="D14" s="25"/>
      <c r="E14" s="25"/>
      <c r="F14" s="25"/>
    </row>
  </sheetData>
  <mergeCells count="7">
    <mergeCell ref="B9:D9"/>
    <mergeCell ref="B4:D4"/>
    <mergeCell ref="B5:D5"/>
    <mergeCell ref="B6:D6"/>
    <mergeCell ref="B7:D7"/>
    <mergeCell ref="B8:D8"/>
    <mergeCell ref="B1:F1"/>
  </mergeCells>
  <pageMargins left="0.70866141732283472" right="0.70866141732283472" top="0.35433070866141736" bottom="0.74803149606299213" header="0.31496062992125984" footer="0.31496062992125984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opLeftCell="A25" zoomScale="160" zoomScaleNormal="160" workbookViewId="0">
      <selection activeCell="B32" sqref="B32"/>
    </sheetView>
  </sheetViews>
  <sheetFormatPr defaultRowHeight="19.5" x14ac:dyDescent="0.3"/>
  <cols>
    <col min="1" max="1" width="2.5703125" style="28" customWidth="1"/>
    <col min="2" max="2" width="65.7109375" style="28" customWidth="1"/>
    <col min="3" max="3" width="9.85546875" style="28" customWidth="1"/>
    <col min="4" max="4" width="8.85546875" style="28" customWidth="1"/>
    <col min="5" max="5" width="12.28515625" style="28" customWidth="1"/>
    <col min="6" max="6" width="10.5703125" style="28" customWidth="1"/>
    <col min="7" max="9" width="9.140625" style="28" customWidth="1"/>
    <col min="10" max="256" width="9.140625" style="28"/>
    <col min="257" max="257" width="3.140625" style="28" customWidth="1"/>
    <col min="258" max="258" width="62.42578125" style="28" customWidth="1"/>
    <col min="259" max="259" width="9.85546875" style="28" customWidth="1"/>
    <col min="260" max="260" width="8.85546875" style="28" customWidth="1"/>
    <col min="261" max="261" width="13.140625" style="28" customWidth="1"/>
    <col min="262" max="262" width="10.5703125" style="28" customWidth="1"/>
    <col min="263" max="265" width="9.140625" style="28" customWidth="1"/>
    <col min="266" max="512" width="9.140625" style="28"/>
    <col min="513" max="513" width="3.140625" style="28" customWidth="1"/>
    <col min="514" max="514" width="62.42578125" style="28" customWidth="1"/>
    <col min="515" max="515" width="9.85546875" style="28" customWidth="1"/>
    <col min="516" max="516" width="8.85546875" style="28" customWidth="1"/>
    <col min="517" max="517" width="13.140625" style="28" customWidth="1"/>
    <col min="518" max="518" width="10.5703125" style="28" customWidth="1"/>
    <col min="519" max="521" width="9.140625" style="28" customWidth="1"/>
    <col min="522" max="768" width="9.140625" style="28"/>
    <col min="769" max="769" width="3.140625" style="28" customWidth="1"/>
    <col min="770" max="770" width="62.42578125" style="28" customWidth="1"/>
    <col min="771" max="771" width="9.85546875" style="28" customWidth="1"/>
    <col min="772" max="772" width="8.85546875" style="28" customWidth="1"/>
    <col min="773" max="773" width="13.140625" style="28" customWidth="1"/>
    <col min="774" max="774" width="10.5703125" style="28" customWidth="1"/>
    <col min="775" max="777" width="9.140625" style="28" customWidth="1"/>
    <col min="778" max="1024" width="9.140625" style="28"/>
    <col min="1025" max="1025" width="3.140625" style="28" customWidth="1"/>
    <col min="1026" max="1026" width="62.42578125" style="28" customWidth="1"/>
    <col min="1027" max="1027" width="9.85546875" style="28" customWidth="1"/>
    <col min="1028" max="1028" width="8.85546875" style="28" customWidth="1"/>
    <col min="1029" max="1029" width="13.140625" style="28" customWidth="1"/>
    <col min="1030" max="1030" width="10.5703125" style="28" customWidth="1"/>
    <col min="1031" max="1033" width="9.140625" style="28" customWidth="1"/>
    <col min="1034" max="1280" width="9.140625" style="28"/>
    <col min="1281" max="1281" width="3.140625" style="28" customWidth="1"/>
    <col min="1282" max="1282" width="62.42578125" style="28" customWidth="1"/>
    <col min="1283" max="1283" width="9.85546875" style="28" customWidth="1"/>
    <col min="1284" max="1284" width="8.85546875" style="28" customWidth="1"/>
    <col min="1285" max="1285" width="13.140625" style="28" customWidth="1"/>
    <col min="1286" max="1286" width="10.5703125" style="28" customWidth="1"/>
    <col min="1287" max="1289" width="9.140625" style="28" customWidth="1"/>
    <col min="1290" max="1536" width="9.140625" style="28"/>
    <col min="1537" max="1537" width="3.140625" style="28" customWidth="1"/>
    <col min="1538" max="1538" width="62.42578125" style="28" customWidth="1"/>
    <col min="1539" max="1539" width="9.85546875" style="28" customWidth="1"/>
    <col min="1540" max="1540" width="8.85546875" style="28" customWidth="1"/>
    <col min="1541" max="1541" width="13.140625" style="28" customWidth="1"/>
    <col min="1542" max="1542" width="10.5703125" style="28" customWidth="1"/>
    <col min="1543" max="1545" width="9.140625" style="28" customWidth="1"/>
    <col min="1546" max="1792" width="9.140625" style="28"/>
    <col min="1793" max="1793" width="3.140625" style="28" customWidth="1"/>
    <col min="1794" max="1794" width="62.42578125" style="28" customWidth="1"/>
    <col min="1795" max="1795" width="9.85546875" style="28" customWidth="1"/>
    <col min="1796" max="1796" width="8.85546875" style="28" customWidth="1"/>
    <col min="1797" max="1797" width="13.140625" style="28" customWidth="1"/>
    <col min="1798" max="1798" width="10.5703125" style="28" customWidth="1"/>
    <col min="1799" max="1801" width="9.140625" style="28" customWidth="1"/>
    <col min="1802" max="2048" width="9.140625" style="28"/>
    <col min="2049" max="2049" width="3.140625" style="28" customWidth="1"/>
    <col min="2050" max="2050" width="62.42578125" style="28" customWidth="1"/>
    <col min="2051" max="2051" width="9.85546875" style="28" customWidth="1"/>
    <col min="2052" max="2052" width="8.85546875" style="28" customWidth="1"/>
    <col min="2053" max="2053" width="13.140625" style="28" customWidth="1"/>
    <col min="2054" max="2054" width="10.5703125" style="28" customWidth="1"/>
    <col min="2055" max="2057" width="9.140625" style="28" customWidth="1"/>
    <col min="2058" max="2304" width="9.140625" style="28"/>
    <col min="2305" max="2305" width="3.140625" style="28" customWidth="1"/>
    <col min="2306" max="2306" width="62.42578125" style="28" customWidth="1"/>
    <col min="2307" max="2307" width="9.85546875" style="28" customWidth="1"/>
    <col min="2308" max="2308" width="8.85546875" style="28" customWidth="1"/>
    <col min="2309" max="2309" width="13.140625" style="28" customWidth="1"/>
    <col min="2310" max="2310" width="10.5703125" style="28" customWidth="1"/>
    <col min="2311" max="2313" width="9.140625" style="28" customWidth="1"/>
    <col min="2314" max="2560" width="9.140625" style="28"/>
    <col min="2561" max="2561" width="3.140625" style="28" customWidth="1"/>
    <col min="2562" max="2562" width="62.42578125" style="28" customWidth="1"/>
    <col min="2563" max="2563" width="9.85546875" style="28" customWidth="1"/>
    <col min="2564" max="2564" width="8.85546875" style="28" customWidth="1"/>
    <col min="2565" max="2565" width="13.140625" style="28" customWidth="1"/>
    <col min="2566" max="2566" width="10.5703125" style="28" customWidth="1"/>
    <col min="2567" max="2569" width="9.140625" style="28" customWidth="1"/>
    <col min="2570" max="2816" width="9.140625" style="28"/>
    <col min="2817" max="2817" width="3.140625" style="28" customWidth="1"/>
    <col min="2818" max="2818" width="62.42578125" style="28" customWidth="1"/>
    <col min="2819" max="2819" width="9.85546875" style="28" customWidth="1"/>
    <col min="2820" max="2820" width="8.85546875" style="28" customWidth="1"/>
    <col min="2821" max="2821" width="13.140625" style="28" customWidth="1"/>
    <col min="2822" max="2822" width="10.5703125" style="28" customWidth="1"/>
    <col min="2823" max="2825" width="9.140625" style="28" customWidth="1"/>
    <col min="2826" max="3072" width="9.140625" style="28"/>
    <col min="3073" max="3073" width="3.140625" style="28" customWidth="1"/>
    <col min="3074" max="3074" width="62.42578125" style="28" customWidth="1"/>
    <col min="3075" max="3075" width="9.85546875" style="28" customWidth="1"/>
    <col min="3076" max="3076" width="8.85546875" style="28" customWidth="1"/>
    <col min="3077" max="3077" width="13.140625" style="28" customWidth="1"/>
    <col min="3078" max="3078" width="10.5703125" style="28" customWidth="1"/>
    <col min="3079" max="3081" width="9.140625" style="28" customWidth="1"/>
    <col min="3082" max="3328" width="9.140625" style="28"/>
    <col min="3329" max="3329" width="3.140625" style="28" customWidth="1"/>
    <col min="3330" max="3330" width="62.42578125" style="28" customWidth="1"/>
    <col min="3331" max="3331" width="9.85546875" style="28" customWidth="1"/>
    <col min="3332" max="3332" width="8.85546875" style="28" customWidth="1"/>
    <col min="3333" max="3333" width="13.140625" style="28" customWidth="1"/>
    <col min="3334" max="3334" width="10.5703125" style="28" customWidth="1"/>
    <col min="3335" max="3337" width="9.140625" style="28" customWidth="1"/>
    <col min="3338" max="3584" width="9.140625" style="28"/>
    <col min="3585" max="3585" width="3.140625" style="28" customWidth="1"/>
    <col min="3586" max="3586" width="62.42578125" style="28" customWidth="1"/>
    <col min="3587" max="3587" width="9.85546875" style="28" customWidth="1"/>
    <col min="3588" max="3588" width="8.85546875" style="28" customWidth="1"/>
    <col min="3589" max="3589" width="13.140625" style="28" customWidth="1"/>
    <col min="3590" max="3590" width="10.5703125" style="28" customWidth="1"/>
    <col min="3591" max="3593" width="9.140625" style="28" customWidth="1"/>
    <col min="3594" max="3840" width="9.140625" style="28"/>
    <col min="3841" max="3841" width="3.140625" style="28" customWidth="1"/>
    <col min="3842" max="3842" width="62.42578125" style="28" customWidth="1"/>
    <col min="3843" max="3843" width="9.85546875" style="28" customWidth="1"/>
    <col min="3844" max="3844" width="8.85546875" style="28" customWidth="1"/>
    <col min="3845" max="3845" width="13.140625" style="28" customWidth="1"/>
    <col min="3846" max="3846" width="10.5703125" style="28" customWidth="1"/>
    <col min="3847" max="3849" width="9.140625" style="28" customWidth="1"/>
    <col min="3850" max="4096" width="9.140625" style="28"/>
    <col min="4097" max="4097" width="3.140625" style="28" customWidth="1"/>
    <col min="4098" max="4098" width="62.42578125" style="28" customWidth="1"/>
    <col min="4099" max="4099" width="9.85546875" style="28" customWidth="1"/>
    <col min="4100" max="4100" width="8.85546875" style="28" customWidth="1"/>
    <col min="4101" max="4101" width="13.140625" style="28" customWidth="1"/>
    <col min="4102" max="4102" width="10.5703125" style="28" customWidth="1"/>
    <col min="4103" max="4105" width="9.140625" style="28" customWidth="1"/>
    <col min="4106" max="4352" width="9.140625" style="28"/>
    <col min="4353" max="4353" width="3.140625" style="28" customWidth="1"/>
    <col min="4354" max="4354" width="62.42578125" style="28" customWidth="1"/>
    <col min="4355" max="4355" width="9.85546875" style="28" customWidth="1"/>
    <col min="4356" max="4356" width="8.85546875" style="28" customWidth="1"/>
    <col min="4357" max="4357" width="13.140625" style="28" customWidth="1"/>
    <col min="4358" max="4358" width="10.5703125" style="28" customWidth="1"/>
    <col min="4359" max="4361" width="9.140625" style="28" customWidth="1"/>
    <col min="4362" max="4608" width="9.140625" style="28"/>
    <col min="4609" max="4609" width="3.140625" style="28" customWidth="1"/>
    <col min="4610" max="4610" width="62.42578125" style="28" customWidth="1"/>
    <col min="4611" max="4611" width="9.85546875" style="28" customWidth="1"/>
    <col min="4612" max="4612" width="8.85546875" style="28" customWidth="1"/>
    <col min="4613" max="4613" width="13.140625" style="28" customWidth="1"/>
    <col min="4614" max="4614" width="10.5703125" style="28" customWidth="1"/>
    <col min="4615" max="4617" width="9.140625" style="28" customWidth="1"/>
    <col min="4618" max="4864" width="9.140625" style="28"/>
    <col min="4865" max="4865" width="3.140625" style="28" customWidth="1"/>
    <col min="4866" max="4866" width="62.42578125" style="28" customWidth="1"/>
    <col min="4867" max="4867" width="9.85546875" style="28" customWidth="1"/>
    <col min="4868" max="4868" width="8.85546875" style="28" customWidth="1"/>
    <col min="4869" max="4869" width="13.140625" style="28" customWidth="1"/>
    <col min="4870" max="4870" width="10.5703125" style="28" customWidth="1"/>
    <col min="4871" max="4873" width="9.140625" style="28" customWidth="1"/>
    <col min="4874" max="5120" width="9.140625" style="28"/>
    <col min="5121" max="5121" width="3.140625" style="28" customWidth="1"/>
    <col min="5122" max="5122" width="62.42578125" style="28" customWidth="1"/>
    <col min="5123" max="5123" width="9.85546875" style="28" customWidth="1"/>
    <col min="5124" max="5124" width="8.85546875" style="28" customWidth="1"/>
    <col min="5125" max="5125" width="13.140625" style="28" customWidth="1"/>
    <col min="5126" max="5126" width="10.5703125" style="28" customWidth="1"/>
    <col min="5127" max="5129" width="9.140625" style="28" customWidth="1"/>
    <col min="5130" max="5376" width="9.140625" style="28"/>
    <col min="5377" max="5377" width="3.140625" style="28" customWidth="1"/>
    <col min="5378" max="5378" width="62.42578125" style="28" customWidth="1"/>
    <col min="5379" max="5379" width="9.85546875" style="28" customWidth="1"/>
    <col min="5380" max="5380" width="8.85546875" style="28" customWidth="1"/>
    <col min="5381" max="5381" width="13.140625" style="28" customWidth="1"/>
    <col min="5382" max="5382" width="10.5703125" style="28" customWidth="1"/>
    <col min="5383" max="5385" width="9.140625" style="28" customWidth="1"/>
    <col min="5386" max="5632" width="9.140625" style="28"/>
    <col min="5633" max="5633" width="3.140625" style="28" customWidth="1"/>
    <col min="5634" max="5634" width="62.42578125" style="28" customWidth="1"/>
    <col min="5635" max="5635" width="9.85546875" style="28" customWidth="1"/>
    <col min="5636" max="5636" width="8.85546875" style="28" customWidth="1"/>
    <col min="5637" max="5637" width="13.140625" style="28" customWidth="1"/>
    <col min="5638" max="5638" width="10.5703125" style="28" customWidth="1"/>
    <col min="5639" max="5641" width="9.140625" style="28" customWidth="1"/>
    <col min="5642" max="5888" width="9.140625" style="28"/>
    <col min="5889" max="5889" width="3.140625" style="28" customWidth="1"/>
    <col min="5890" max="5890" width="62.42578125" style="28" customWidth="1"/>
    <col min="5891" max="5891" width="9.85546875" style="28" customWidth="1"/>
    <col min="5892" max="5892" width="8.85546875" style="28" customWidth="1"/>
    <col min="5893" max="5893" width="13.140625" style="28" customWidth="1"/>
    <col min="5894" max="5894" width="10.5703125" style="28" customWidth="1"/>
    <col min="5895" max="5897" width="9.140625" style="28" customWidth="1"/>
    <col min="5898" max="6144" width="9.140625" style="28"/>
    <col min="6145" max="6145" width="3.140625" style="28" customWidth="1"/>
    <col min="6146" max="6146" width="62.42578125" style="28" customWidth="1"/>
    <col min="6147" max="6147" width="9.85546875" style="28" customWidth="1"/>
    <col min="6148" max="6148" width="8.85546875" style="28" customWidth="1"/>
    <col min="6149" max="6149" width="13.140625" style="28" customWidth="1"/>
    <col min="6150" max="6150" width="10.5703125" style="28" customWidth="1"/>
    <col min="6151" max="6153" width="9.140625" style="28" customWidth="1"/>
    <col min="6154" max="6400" width="9.140625" style="28"/>
    <col min="6401" max="6401" width="3.140625" style="28" customWidth="1"/>
    <col min="6402" max="6402" width="62.42578125" style="28" customWidth="1"/>
    <col min="6403" max="6403" width="9.85546875" style="28" customWidth="1"/>
    <col min="6404" max="6404" width="8.85546875" style="28" customWidth="1"/>
    <col min="6405" max="6405" width="13.140625" style="28" customWidth="1"/>
    <col min="6406" max="6406" width="10.5703125" style="28" customWidth="1"/>
    <col min="6407" max="6409" width="9.140625" style="28" customWidth="1"/>
    <col min="6410" max="6656" width="9.140625" style="28"/>
    <col min="6657" max="6657" width="3.140625" style="28" customWidth="1"/>
    <col min="6658" max="6658" width="62.42578125" style="28" customWidth="1"/>
    <col min="6659" max="6659" width="9.85546875" style="28" customWidth="1"/>
    <col min="6660" max="6660" width="8.85546875" style="28" customWidth="1"/>
    <col min="6661" max="6661" width="13.140625" style="28" customWidth="1"/>
    <col min="6662" max="6662" width="10.5703125" style="28" customWidth="1"/>
    <col min="6663" max="6665" width="9.140625" style="28" customWidth="1"/>
    <col min="6666" max="6912" width="9.140625" style="28"/>
    <col min="6913" max="6913" width="3.140625" style="28" customWidth="1"/>
    <col min="6914" max="6914" width="62.42578125" style="28" customWidth="1"/>
    <col min="6915" max="6915" width="9.85546875" style="28" customWidth="1"/>
    <col min="6916" max="6916" width="8.85546875" style="28" customWidth="1"/>
    <col min="6917" max="6917" width="13.140625" style="28" customWidth="1"/>
    <col min="6918" max="6918" width="10.5703125" style="28" customWidth="1"/>
    <col min="6919" max="6921" width="9.140625" style="28" customWidth="1"/>
    <col min="6922" max="7168" width="9.140625" style="28"/>
    <col min="7169" max="7169" width="3.140625" style="28" customWidth="1"/>
    <col min="7170" max="7170" width="62.42578125" style="28" customWidth="1"/>
    <col min="7171" max="7171" width="9.85546875" style="28" customWidth="1"/>
    <col min="7172" max="7172" width="8.85546875" style="28" customWidth="1"/>
    <col min="7173" max="7173" width="13.140625" style="28" customWidth="1"/>
    <col min="7174" max="7174" width="10.5703125" style="28" customWidth="1"/>
    <col min="7175" max="7177" width="9.140625" style="28" customWidth="1"/>
    <col min="7178" max="7424" width="9.140625" style="28"/>
    <col min="7425" max="7425" width="3.140625" style="28" customWidth="1"/>
    <col min="7426" max="7426" width="62.42578125" style="28" customWidth="1"/>
    <col min="7427" max="7427" width="9.85546875" style="28" customWidth="1"/>
    <col min="7428" max="7428" width="8.85546875" style="28" customWidth="1"/>
    <col min="7429" max="7429" width="13.140625" style="28" customWidth="1"/>
    <col min="7430" max="7430" width="10.5703125" style="28" customWidth="1"/>
    <col min="7431" max="7433" width="9.140625" style="28" customWidth="1"/>
    <col min="7434" max="7680" width="9.140625" style="28"/>
    <col min="7681" max="7681" width="3.140625" style="28" customWidth="1"/>
    <col min="7682" max="7682" width="62.42578125" style="28" customWidth="1"/>
    <col min="7683" max="7683" width="9.85546875" style="28" customWidth="1"/>
    <col min="7684" max="7684" width="8.85546875" style="28" customWidth="1"/>
    <col min="7685" max="7685" width="13.140625" style="28" customWidth="1"/>
    <col min="7686" max="7686" width="10.5703125" style="28" customWidth="1"/>
    <col min="7687" max="7689" width="9.140625" style="28" customWidth="1"/>
    <col min="7690" max="7936" width="9.140625" style="28"/>
    <col min="7937" max="7937" width="3.140625" style="28" customWidth="1"/>
    <col min="7938" max="7938" width="62.42578125" style="28" customWidth="1"/>
    <col min="7939" max="7939" width="9.85546875" style="28" customWidth="1"/>
    <col min="7940" max="7940" width="8.85546875" style="28" customWidth="1"/>
    <col min="7941" max="7941" width="13.140625" style="28" customWidth="1"/>
    <col min="7942" max="7942" width="10.5703125" style="28" customWidth="1"/>
    <col min="7943" max="7945" width="9.140625" style="28" customWidth="1"/>
    <col min="7946" max="8192" width="9.140625" style="28"/>
    <col min="8193" max="8193" width="3.140625" style="28" customWidth="1"/>
    <col min="8194" max="8194" width="62.42578125" style="28" customWidth="1"/>
    <col min="8195" max="8195" width="9.85546875" style="28" customWidth="1"/>
    <col min="8196" max="8196" width="8.85546875" style="28" customWidth="1"/>
    <col min="8197" max="8197" width="13.140625" style="28" customWidth="1"/>
    <col min="8198" max="8198" width="10.5703125" style="28" customWidth="1"/>
    <col min="8199" max="8201" width="9.140625" style="28" customWidth="1"/>
    <col min="8202" max="8448" width="9.140625" style="28"/>
    <col min="8449" max="8449" width="3.140625" style="28" customWidth="1"/>
    <col min="8450" max="8450" width="62.42578125" style="28" customWidth="1"/>
    <col min="8451" max="8451" width="9.85546875" style="28" customWidth="1"/>
    <col min="8452" max="8452" width="8.85546875" style="28" customWidth="1"/>
    <col min="8453" max="8453" width="13.140625" style="28" customWidth="1"/>
    <col min="8454" max="8454" width="10.5703125" style="28" customWidth="1"/>
    <col min="8455" max="8457" width="9.140625" style="28" customWidth="1"/>
    <col min="8458" max="8704" width="9.140625" style="28"/>
    <col min="8705" max="8705" width="3.140625" style="28" customWidth="1"/>
    <col min="8706" max="8706" width="62.42578125" style="28" customWidth="1"/>
    <col min="8707" max="8707" width="9.85546875" style="28" customWidth="1"/>
    <col min="8708" max="8708" width="8.85546875" style="28" customWidth="1"/>
    <col min="8709" max="8709" width="13.140625" style="28" customWidth="1"/>
    <col min="8710" max="8710" width="10.5703125" style="28" customWidth="1"/>
    <col min="8711" max="8713" width="9.140625" style="28" customWidth="1"/>
    <col min="8714" max="8960" width="9.140625" style="28"/>
    <col min="8961" max="8961" width="3.140625" style="28" customWidth="1"/>
    <col min="8962" max="8962" width="62.42578125" style="28" customWidth="1"/>
    <col min="8963" max="8963" width="9.85546875" style="28" customWidth="1"/>
    <col min="8964" max="8964" width="8.85546875" style="28" customWidth="1"/>
    <col min="8965" max="8965" width="13.140625" style="28" customWidth="1"/>
    <col min="8966" max="8966" width="10.5703125" style="28" customWidth="1"/>
    <col min="8967" max="8969" width="9.140625" style="28" customWidth="1"/>
    <col min="8970" max="9216" width="9.140625" style="28"/>
    <col min="9217" max="9217" width="3.140625" style="28" customWidth="1"/>
    <col min="9218" max="9218" width="62.42578125" style="28" customWidth="1"/>
    <col min="9219" max="9219" width="9.85546875" style="28" customWidth="1"/>
    <col min="9220" max="9220" width="8.85546875" style="28" customWidth="1"/>
    <col min="9221" max="9221" width="13.140625" style="28" customWidth="1"/>
    <col min="9222" max="9222" width="10.5703125" style="28" customWidth="1"/>
    <col min="9223" max="9225" width="9.140625" style="28" customWidth="1"/>
    <col min="9226" max="9472" width="9.140625" style="28"/>
    <col min="9473" max="9473" width="3.140625" style="28" customWidth="1"/>
    <col min="9474" max="9474" width="62.42578125" style="28" customWidth="1"/>
    <col min="9475" max="9475" width="9.85546875" style="28" customWidth="1"/>
    <col min="9476" max="9476" width="8.85546875" style="28" customWidth="1"/>
    <col min="9477" max="9477" width="13.140625" style="28" customWidth="1"/>
    <col min="9478" max="9478" width="10.5703125" style="28" customWidth="1"/>
    <col min="9479" max="9481" width="9.140625" style="28" customWidth="1"/>
    <col min="9482" max="9728" width="9.140625" style="28"/>
    <col min="9729" max="9729" width="3.140625" style="28" customWidth="1"/>
    <col min="9730" max="9730" width="62.42578125" style="28" customWidth="1"/>
    <col min="9731" max="9731" width="9.85546875" style="28" customWidth="1"/>
    <col min="9732" max="9732" width="8.85546875" style="28" customWidth="1"/>
    <col min="9733" max="9733" width="13.140625" style="28" customWidth="1"/>
    <col min="9734" max="9734" width="10.5703125" style="28" customWidth="1"/>
    <col min="9735" max="9737" width="9.140625" style="28" customWidth="1"/>
    <col min="9738" max="9984" width="9.140625" style="28"/>
    <col min="9985" max="9985" width="3.140625" style="28" customWidth="1"/>
    <col min="9986" max="9986" width="62.42578125" style="28" customWidth="1"/>
    <col min="9987" max="9987" width="9.85546875" style="28" customWidth="1"/>
    <col min="9988" max="9988" width="8.85546875" style="28" customWidth="1"/>
    <col min="9989" max="9989" width="13.140625" style="28" customWidth="1"/>
    <col min="9990" max="9990" width="10.5703125" style="28" customWidth="1"/>
    <col min="9991" max="9993" width="9.140625" style="28" customWidth="1"/>
    <col min="9994" max="10240" width="9.140625" style="28"/>
    <col min="10241" max="10241" width="3.140625" style="28" customWidth="1"/>
    <col min="10242" max="10242" width="62.42578125" style="28" customWidth="1"/>
    <col min="10243" max="10243" width="9.85546875" style="28" customWidth="1"/>
    <col min="10244" max="10244" width="8.85546875" style="28" customWidth="1"/>
    <col min="10245" max="10245" width="13.140625" style="28" customWidth="1"/>
    <col min="10246" max="10246" width="10.5703125" style="28" customWidth="1"/>
    <col min="10247" max="10249" width="9.140625" style="28" customWidth="1"/>
    <col min="10250" max="10496" width="9.140625" style="28"/>
    <col min="10497" max="10497" width="3.140625" style="28" customWidth="1"/>
    <col min="10498" max="10498" width="62.42578125" style="28" customWidth="1"/>
    <col min="10499" max="10499" width="9.85546875" style="28" customWidth="1"/>
    <col min="10500" max="10500" width="8.85546875" style="28" customWidth="1"/>
    <col min="10501" max="10501" width="13.140625" style="28" customWidth="1"/>
    <col min="10502" max="10502" width="10.5703125" style="28" customWidth="1"/>
    <col min="10503" max="10505" width="9.140625" style="28" customWidth="1"/>
    <col min="10506" max="10752" width="9.140625" style="28"/>
    <col min="10753" max="10753" width="3.140625" style="28" customWidth="1"/>
    <col min="10754" max="10754" width="62.42578125" style="28" customWidth="1"/>
    <col min="10755" max="10755" width="9.85546875" style="28" customWidth="1"/>
    <col min="10756" max="10756" width="8.85546875" style="28" customWidth="1"/>
    <col min="10757" max="10757" width="13.140625" style="28" customWidth="1"/>
    <col min="10758" max="10758" width="10.5703125" style="28" customWidth="1"/>
    <col min="10759" max="10761" width="9.140625" style="28" customWidth="1"/>
    <col min="10762" max="11008" width="9.140625" style="28"/>
    <col min="11009" max="11009" width="3.140625" style="28" customWidth="1"/>
    <col min="11010" max="11010" width="62.42578125" style="28" customWidth="1"/>
    <col min="11011" max="11011" width="9.85546875" style="28" customWidth="1"/>
    <col min="11012" max="11012" width="8.85546875" style="28" customWidth="1"/>
    <col min="11013" max="11013" width="13.140625" style="28" customWidth="1"/>
    <col min="11014" max="11014" width="10.5703125" style="28" customWidth="1"/>
    <col min="11015" max="11017" width="9.140625" style="28" customWidth="1"/>
    <col min="11018" max="11264" width="9.140625" style="28"/>
    <col min="11265" max="11265" width="3.140625" style="28" customWidth="1"/>
    <col min="11266" max="11266" width="62.42578125" style="28" customWidth="1"/>
    <col min="11267" max="11267" width="9.85546875" style="28" customWidth="1"/>
    <col min="11268" max="11268" width="8.85546875" style="28" customWidth="1"/>
    <col min="11269" max="11269" width="13.140625" style="28" customWidth="1"/>
    <col min="11270" max="11270" width="10.5703125" style="28" customWidth="1"/>
    <col min="11271" max="11273" width="9.140625" style="28" customWidth="1"/>
    <col min="11274" max="11520" width="9.140625" style="28"/>
    <col min="11521" max="11521" width="3.140625" style="28" customWidth="1"/>
    <col min="11522" max="11522" width="62.42578125" style="28" customWidth="1"/>
    <col min="11523" max="11523" width="9.85546875" style="28" customWidth="1"/>
    <col min="11524" max="11524" width="8.85546875" style="28" customWidth="1"/>
    <col min="11525" max="11525" width="13.140625" style="28" customWidth="1"/>
    <col min="11526" max="11526" width="10.5703125" style="28" customWidth="1"/>
    <col min="11527" max="11529" width="9.140625" style="28" customWidth="1"/>
    <col min="11530" max="11776" width="9.140625" style="28"/>
    <col min="11777" max="11777" width="3.140625" style="28" customWidth="1"/>
    <col min="11778" max="11778" width="62.42578125" style="28" customWidth="1"/>
    <col min="11779" max="11779" width="9.85546875" style="28" customWidth="1"/>
    <col min="11780" max="11780" width="8.85546875" style="28" customWidth="1"/>
    <col min="11781" max="11781" width="13.140625" style="28" customWidth="1"/>
    <col min="11782" max="11782" width="10.5703125" style="28" customWidth="1"/>
    <col min="11783" max="11785" width="9.140625" style="28" customWidth="1"/>
    <col min="11786" max="12032" width="9.140625" style="28"/>
    <col min="12033" max="12033" width="3.140625" style="28" customWidth="1"/>
    <col min="12034" max="12034" width="62.42578125" style="28" customWidth="1"/>
    <col min="12035" max="12035" width="9.85546875" style="28" customWidth="1"/>
    <col min="12036" max="12036" width="8.85546875" style="28" customWidth="1"/>
    <col min="12037" max="12037" width="13.140625" style="28" customWidth="1"/>
    <col min="12038" max="12038" width="10.5703125" style="28" customWidth="1"/>
    <col min="12039" max="12041" width="9.140625" style="28" customWidth="1"/>
    <col min="12042" max="12288" width="9.140625" style="28"/>
    <col min="12289" max="12289" width="3.140625" style="28" customWidth="1"/>
    <col min="12290" max="12290" width="62.42578125" style="28" customWidth="1"/>
    <col min="12291" max="12291" width="9.85546875" style="28" customWidth="1"/>
    <col min="12292" max="12292" width="8.85546875" style="28" customWidth="1"/>
    <col min="12293" max="12293" width="13.140625" style="28" customWidth="1"/>
    <col min="12294" max="12294" width="10.5703125" style="28" customWidth="1"/>
    <col min="12295" max="12297" width="9.140625" style="28" customWidth="1"/>
    <col min="12298" max="12544" width="9.140625" style="28"/>
    <col min="12545" max="12545" width="3.140625" style="28" customWidth="1"/>
    <col min="12546" max="12546" width="62.42578125" style="28" customWidth="1"/>
    <col min="12547" max="12547" width="9.85546875" style="28" customWidth="1"/>
    <col min="12548" max="12548" width="8.85546875" style="28" customWidth="1"/>
    <col min="12549" max="12549" width="13.140625" style="28" customWidth="1"/>
    <col min="12550" max="12550" width="10.5703125" style="28" customWidth="1"/>
    <col min="12551" max="12553" width="9.140625" style="28" customWidth="1"/>
    <col min="12554" max="12800" width="9.140625" style="28"/>
    <col min="12801" max="12801" width="3.140625" style="28" customWidth="1"/>
    <col min="12802" max="12802" width="62.42578125" style="28" customWidth="1"/>
    <col min="12803" max="12803" width="9.85546875" style="28" customWidth="1"/>
    <col min="12804" max="12804" width="8.85546875" style="28" customWidth="1"/>
    <col min="12805" max="12805" width="13.140625" style="28" customWidth="1"/>
    <col min="12806" max="12806" width="10.5703125" style="28" customWidth="1"/>
    <col min="12807" max="12809" width="9.140625" style="28" customWidth="1"/>
    <col min="12810" max="13056" width="9.140625" style="28"/>
    <col min="13057" max="13057" width="3.140625" style="28" customWidth="1"/>
    <col min="13058" max="13058" width="62.42578125" style="28" customWidth="1"/>
    <col min="13059" max="13059" width="9.85546875" style="28" customWidth="1"/>
    <col min="13060" max="13060" width="8.85546875" style="28" customWidth="1"/>
    <col min="13061" max="13061" width="13.140625" style="28" customWidth="1"/>
    <col min="13062" max="13062" width="10.5703125" style="28" customWidth="1"/>
    <col min="13063" max="13065" width="9.140625" style="28" customWidth="1"/>
    <col min="13066" max="13312" width="9.140625" style="28"/>
    <col min="13313" max="13313" width="3.140625" style="28" customWidth="1"/>
    <col min="13314" max="13314" width="62.42578125" style="28" customWidth="1"/>
    <col min="13315" max="13315" width="9.85546875" style="28" customWidth="1"/>
    <col min="13316" max="13316" width="8.85546875" style="28" customWidth="1"/>
    <col min="13317" max="13317" width="13.140625" style="28" customWidth="1"/>
    <col min="13318" max="13318" width="10.5703125" style="28" customWidth="1"/>
    <col min="13319" max="13321" width="9.140625" style="28" customWidth="1"/>
    <col min="13322" max="13568" width="9.140625" style="28"/>
    <col min="13569" max="13569" width="3.140625" style="28" customWidth="1"/>
    <col min="13570" max="13570" width="62.42578125" style="28" customWidth="1"/>
    <col min="13571" max="13571" width="9.85546875" style="28" customWidth="1"/>
    <col min="13572" max="13572" width="8.85546875" style="28" customWidth="1"/>
    <col min="13573" max="13573" width="13.140625" style="28" customWidth="1"/>
    <col min="13574" max="13574" width="10.5703125" style="28" customWidth="1"/>
    <col min="13575" max="13577" width="9.140625" style="28" customWidth="1"/>
    <col min="13578" max="13824" width="9.140625" style="28"/>
    <col min="13825" max="13825" width="3.140625" style="28" customWidth="1"/>
    <col min="13826" max="13826" width="62.42578125" style="28" customWidth="1"/>
    <col min="13827" max="13827" width="9.85546875" style="28" customWidth="1"/>
    <col min="13828" max="13828" width="8.85546875" style="28" customWidth="1"/>
    <col min="13829" max="13829" width="13.140625" style="28" customWidth="1"/>
    <col min="13830" max="13830" width="10.5703125" style="28" customWidth="1"/>
    <col min="13831" max="13833" width="9.140625" style="28" customWidth="1"/>
    <col min="13834" max="14080" width="9.140625" style="28"/>
    <col min="14081" max="14081" width="3.140625" style="28" customWidth="1"/>
    <col min="14082" max="14082" width="62.42578125" style="28" customWidth="1"/>
    <col min="14083" max="14083" width="9.85546875" style="28" customWidth="1"/>
    <col min="14084" max="14084" width="8.85546875" style="28" customWidth="1"/>
    <col min="14085" max="14085" width="13.140625" style="28" customWidth="1"/>
    <col min="14086" max="14086" width="10.5703125" style="28" customWidth="1"/>
    <col min="14087" max="14089" width="9.140625" style="28" customWidth="1"/>
    <col min="14090" max="14336" width="9.140625" style="28"/>
    <col min="14337" max="14337" width="3.140625" style="28" customWidth="1"/>
    <col min="14338" max="14338" width="62.42578125" style="28" customWidth="1"/>
    <col min="14339" max="14339" width="9.85546875" style="28" customWidth="1"/>
    <col min="14340" max="14340" width="8.85546875" style="28" customWidth="1"/>
    <col min="14341" max="14341" width="13.140625" style="28" customWidth="1"/>
    <col min="14342" max="14342" width="10.5703125" style="28" customWidth="1"/>
    <col min="14343" max="14345" width="9.140625" style="28" customWidth="1"/>
    <col min="14346" max="14592" width="9.140625" style="28"/>
    <col min="14593" max="14593" width="3.140625" style="28" customWidth="1"/>
    <col min="14594" max="14594" width="62.42578125" style="28" customWidth="1"/>
    <col min="14595" max="14595" width="9.85546875" style="28" customWidth="1"/>
    <col min="14596" max="14596" width="8.85546875" style="28" customWidth="1"/>
    <col min="14597" max="14597" width="13.140625" style="28" customWidth="1"/>
    <col min="14598" max="14598" width="10.5703125" style="28" customWidth="1"/>
    <col min="14599" max="14601" width="9.140625" style="28" customWidth="1"/>
    <col min="14602" max="14848" width="9.140625" style="28"/>
    <col min="14849" max="14849" width="3.140625" style="28" customWidth="1"/>
    <col min="14850" max="14850" width="62.42578125" style="28" customWidth="1"/>
    <col min="14851" max="14851" width="9.85546875" style="28" customWidth="1"/>
    <col min="14852" max="14852" width="8.85546875" style="28" customWidth="1"/>
    <col min="14853" max="14853" width="13.140625" style="28" customWidth="1"/>
    <col min="14854" max="14854" width="10.5703125" style="28" customWidth="1"/>
    <col min="14855" max="14857" width="9.140625" style="28" customWidth="1"/>
    <col min="14858" max="15104" width="9.140625" style="28"/>
    <col min="15105" max="15105" width="3.140625" style="28" customWidth="1"/>
    <col min="15106" max="15106" width="62.42578125" style="28" customWidth="1"/>
    <col min="15107" max="15107" width="9.85546875" style="28" customWidth="1"/>
    <col min="15108" max="15108" width="8.85546875" style="28" customWidth="1"/>
    <col min="15109" max="15109" width="13.140625" style="28" customWidth="1"/>
    <col min="15110" max="15110" width="10.5703125" style="28" customWidth="1"/>
    <col min="15111" max="15113" width="9.140625" style="28" customWidth="1"/>
    <col min="15114" max="15360" width="9.140625" style="28"/>
    <col min="15361" max="15361" width="3.140625" style="28" customWidth="1"/>
    <col min="15362" max="15362" width="62.42578125" style="28" customWidth="1"/>
    <col min="15363" max="15363" width="9.85546875" style="28" customWidth="1"/>
    <col min="15364" max="15364" width="8.85546875" style="28" customWidth="1"/>
    <col min="15365" max="15365" width="13.140625" style="28" customWidth="1"/>
    <col min="15366" max="15366" width="10.5703125" style="28" customWidth="1"/>
    <col min="15367" max="15369" width="9.140625" style="28" customWidth="1"/>
    <col min="15370" max="15616" width="9.140625" style="28"/>
    <col min="15617" max="15617" width="3.140625" style="28" customWidth="1"/>
    <col min="15618" max="15618" width="62.42578125" style="28" customWidth="1"/>
    <col min="15619" max="15619" width="9.85546875" style="28" customWidth="1"/>
    <col min="15620" max="15620" width="8.85546875" style="28" customWidth="1"/>
    <col min="15621" max="15621" width="13.140625" style="28" customWidth="1"/>
    <col min="15622" max="15622" width="10.5703125" style="28" customWidth="1"/>
    <col min="15623" max="15625" width="9.140625" style="28" customWidth="1"/>
    <col min="15626" max="15872" width="9.140625" style="28"/>
    <col min="15873" max="15873" width="3.140625" style="28" customWidth="1"/>
    <col min="15874" max="15874" width="62.42578125" style="28" customWidth="1"/>
    <col min="15875" max="15875" width="9.85546875" style="28" customWidth="1"/>
    <col min="15876" max="15876" width="8.85546875" style="28" customWidth="1"/>
    <col min="15877" max="15877" width="13.140625" style="28" customWidth="1"/>
    <col min="15878" max="15878" width="10.5703125" style="28" customWidth="1"/>
    <col min="15879" max="15881" width="9.140625" style="28" customWidth="1"/>
    <col min="15882" max="16128" width="9.140625" style="28"/>
    <col min="16129" max="16129" width="3.140625" style="28" customWidth="1"/>
    <col min="16130" max="16130" width="62.42578125" style="28" customWidth="1"/>
    <col min="16131" max="16131" width="9.85546875" style="28" customWidth="1"/>
    <col min="16132" max="16132" width="8.85546875" style="28" customWidth="1"/>
    <col min="16133" max="16133" width="13.140625" style="28" customWidth="1"/>
    <col min="16134" max="16134" width="10.5703125" style="28" customWidth="1"/>
    <col min="16135" max="16137" width="9.140625" style="28" customWidth="1"/>
    <col min="16138" max="16384" width="9.140625" style="28"/>
  </cols>
  <sheetData>
    <row r="1" spans="1:8" ht="13.5" customHeight="1" x14ac:dyDescent="0.3">
      <c r="A1" s="157" t="s">
        <v>496</v>
      </c>
      <c r="B1" s="157"/>
      <c r="C1" s="157"/>
      <c r="D1" s="157"/>
      <c r="E1" s="157"/>
      <c r="F1" s="42"/>
      <c r="G1" s="42"/>
      <c r="H1" s="42"/>
    </row>
    <row r="2" spans="1:8" ht="13.5" customHeight="1" x14ac:dyDescent="0.3">
      <c r="A2" s="151"/>
      <c r="B2" s="151"/>
      <c r="C2" s="151"/>
      <c r="D2" s="151"/>
      <c r="E2" s="151"/>
      <c r="F2" s="152"/>
      <c r="G2" s="152"/>
      <c r="H2" s="152"/>
    </row>
    <row r="3" spans="1:8" ht="21" customHeight="1" x14ac:dyDescent="0.35">
      <c r="A3" s="30" t="s">
        <v>105</v>
      </c>
      <c r="B3" s="20"/>
      <c r="C3" s="20"/>
      <c r="D3" s="20"/>
      <c r="E3" s="20"/>
    </row>
    <row r="4" spans="1:8" s="92" customFormat="1" ht="21" customHeight="1" x14ac:dyDescent="0.3">
      <c r="A4" s="171" t="s">
        <v>143</v>
      </c>
      <c r="B4" s="172"/>
      <c r="C4" s="172"/>
      <c r="D4" s="172"/>
      <c r="E4" s="172"/>
    </row>
    <row r="5" spans="1:8" s="93" customFormat="1" ht="18" customHeight="1" x14ac:dyDescent="0.25">
      <c r="A5" s="177" t="s">
        <v>106</v>
      </c>
      <c r="B5" s="178"/>
      <c r="C5" s="173" t="s">
        <v>452</v>
      </c>
      <c r="D5" s="173"/>
      <c r="E5" s="121" t="s">
        <v>107</v>
      </c>
    </row>
    <row r="6" spans="1:8" s="93" customFormat="1" ht="20.25" customHeight="1" x14ac:dyDescent="0.35">
      <c r="A6" s="179"/>
      <c r="B6" s="180"/>
      <c r="C6" s="97"/>
      <c r="D6" s="122" t="s">
        <v>108</v>
      </c>
      <c r="E6" s="112" t="s">
        <v>109</v>
      </c>
    </row>
    <row r="7" spans="1:8" s="93" customFormat="1" ht="21" x14ac:dyDescent="0.35">
      <c r="A7" s="123">
        <v>1</v>
      </c>
      <c r="B7" s="30" t="s">
        <v>110</v>
      </c>
      <c r="C7" s="124"/>
      <c r="D7" s="125"/>
      <c r="E7" s="124"/>
    </row>
    <row r="8" spans="1:8" s="93" customFormat="1" ht="21" x14ac:dyDescent="0.35">
      <c r="A8" s="126"/>
      <c r="B8" s="20" t="s">
        <v>136</v>
      </c>
      <c r="C8" s="127">
        <f>'Form Responses 1'!S70</f>
        <v>3.9558823529411766</v>
      </c>
      <c r="D8" s="127">
        <f>'Form Responses 1'!S71</f>
        <v>0.88829576104297425</v>
      </c>
      <c r="E8" s="116" t="str">
        <f>IF(C8&gt;4.5,"มากที่สุด",IF(C8&gt;3.5,"มาก",IF(C8&gt;2.5,"ปานกลาง",IF(C8&gt;1.5,"น้อย",IF(C8&lt;=1.5,"น้อยที่สุด")))))</f>
        <v>มาก</v>
      </c>
    </row>
    <row r="9" spans="1:8" s="93" customFormat="1" ht="21" x14ac:dyDescent="0.35">
      <c r="A9" s="126"/>
      <c r="B9" s="20" t="s">
        <v>137</v>
      </c>
      <c r="C9" s="127">
        <f>'Form Responses 1'!T70</f>
        <v>4.1029411764705879</v>
      </c>
      <c r="D9" s="127">
        <f>'Form Responses 1'!T71</f>
        <v>0.94852132970537761</v>
      </c>
      <c r="E9" s="116" t="str">
        <f>IF(C9&gt;4.5,"มากที่สุด",IF(C9&gt;3.5,"มาก",IF(C9&gt;2.5,"ปานกลาง",IF(C9&gt;1.5,"น้อย",IF(C9&lt;=1.5,"น้อยที่สุด")))))</f>
        <v>มาก</v>
      </c>
    </row>
    <row r="10" spans="1:8" s="94" customFormat="1" ht="21" x14ac:dyDescent="0.35">
      <c r="A10" s="103"/>
      <c r="B10" s="128" t="s">
        <v>111</v>
      </c>
      <c r="C10" s="40">
        <f>AVERAGE(C8:C9)</f>
        <v>4.0294117647058822</v>
      </c>
      <c r="D10" s="40">
        <f>'Form Responses 1'!T72</f>
        <v>0.91846229359155296</v>
      </c>
      <c r="E10" s="39" t="str">
        <f>IF(C10&gt;4.5,"มากที่สุด",IF(C10&gt;3.5,"มาก",IF(C10&gt;2.5,"ปานกลาง",IF(C10&gt;1.5,"น้อย",IF(C10&lt;=1.5,"น้อยที่สุด")))))</f>
        <v>มาก</v>
      </c>
    </row>
    <row r="11" spans="1:8" s="93" customFormat="1" ht="21" x14ac:dyDescent="0.35">
      <c r="A11" s="129">
        <v>2</v>
      </c>
      <c r="B11" s="30" t="s">
        <v>112</v>
      </c>
      <c r="C11" s="130"/>
      <c r="D11" s="130"/>
      <c r="E11" s="131"/>
    </row>
    <row r="12" spans="1:8" s="93" customFormat="1" ht="43.5" customHeight="1" x14ac:dyDescent="0.35">
      <c r="A12" s="126"/>
      <c r="B12" s="145" t="s">
        <v>138</v>
      </c>
      <c r="C12" s="132">
        <f>'Form Responses 1'!U70</f>
        <v>4.132352941176471</v>
      </c>
      <c r="D12" s="132">
        <f>'Form Responses 1'!U71</f>
        <v>0.78994448633037306</v>
      </c>
      <c r="E12" s="141" t="str">
        <f>IF(C12&gt;4.5,"มากที่สุด",IF(C12&gt;3.5,"มาก",IF(C12&gt;2.5,"ปานกลาง",IF(C12&gt;1.5,"น้อย",IF(C12&lt;=1.5,"น้อยที่สุด")))))</f>
        <v>มาก</v>
      </c>
    </row>
    <row r="13" spans="1:8" s="94" customFormat="1" ht="21" x14ac:dyDescent="0.35">
      <c r="A13" s="103"/>
      <c r="B13" s="128" t="s">
        <v>111</v>
      </c>
      <c r="C13" s="40">
        <f>AVERAGE(C12:C12)</f>
        <v>4.132352941176471</v>
      </c>
      <c r="D13" s="40">
        <f>'Form Responses 1'!U72</f>
        <v>0.78994448633037306</v>
      </c>
      <c r="E13" s="39" t="str">
        <f t="shared" ref="E13:E29" si="0">IF(C13&gt;4.5,"มากที่สุด",IF(C13&gt;3.5,"มาก",IF(C13&gt;2.5,"ปานกลาง",IF(C13&gt;1.5,"น้อย",IF(C13&lt;=1.5,"น้อยที่สุด")))))</f>
        <v>มาก</v>
      </c>
    </row>
    <row r="14" spans="1:8" s="93" customFormat="1" ht="21" x14ac:dyDescent="0.35">
      <c r="A14" s="129">
        <v>3</v>
      </c>
      <c r="B14" s="30" t="s">
        <v>113</v>
      </c>
      <c r="C14" s="130"/>
      <c r="D14" s="130"/>
      <c r="E14" s="116"/>
    </row>
    <row r="15" spans="1:8" s="93" customFormat="1" ht="21" x14ac:dyDescent="0.35">
      <c r="A15" s="126"/>
      <c r="B15" s="20" t="s">
        <v>454</v>
      </c>
      <c r="C15" s="127"/>
      <c r="D15" s="127"/>
      <c r="E15" s="116"/>
    </row>
    <row r="16" spans="1:8" s="93" customFormat="1" ht="21" x14ac:dyDescent="0.35">
      <c r="A16" s="126"/>
      <c r="B16" s="20" t="s">
        <v>453</v>
      </c>
      <c r="C16" s="127">
        <f>'Form Responses 1'!V70</f>
        <v>4.2686567164179108</v>
      </c>
      <c r="D16" s="127">
        <f>'Form Responses 1'!V71</f>
        <v>0.64154381867489296</v>
      </c>
      <c r="E16" s="116" t="str">
        <f t="shared" si="0"/>
        <v>มาก</v>
      </c>
    </row>
    <row r="17" spans="1:5" s="93" customFormat="1" ht="21" x14ac:dyDescent="0.35">
      <c r="A17" s="126"/>
      <c r="B17" s="20" t="s">
        <v>114</v>
      </c>
      <c r="C17" s="127">
        <f>'Form Responses 1'!W70</f>
        <v>4.2794117647058822</v>
      </c>
      <c r="D17" s="127">
        <f>'Form Responses 1'!W71</f>
        <v>0.6877518694190351</v>
      </c>
      <c r="E17" s="116" t="str">
        <f>IF(C17&gt;4.5,"มากที่สุด",IF(C17&gt;3.5,"มาก",IF(C17&gt;2.5,"ปานกลาง",IF(C17&gt;1.5,"น้อย",IF(C17&lt;=1.5,"น้อยที่สุด")))))</f>
        <v>มาก</v>
      </c>
    </row>
    <row r="18" spans="1:5" s="93" customFormat="1" ht="21" x14ac:dyDescent="0.35">
      <c r="A18" s="126"/>
      <c r="B18" s="20" t="s">
        <v>115</v>
      </c>
      <c r="C18" s="127">
        <f>'Form Responses 1'!X70</f>
        <v>4.2352941176470589</v>
      </c>
      <c r="D18" s="127">
        <f>'Form Responses 1'!X71</f>
        <v>0.7148248310385974</v>
      </c>
      <c r="E18" s="116" t="str">
        <f>IF(C18&gt;4.5,"มากที่สุด",IF(C18&gt;3.5,"มาก",IF(C18&gt;2.5,"ปานกลาง",IF(C18&gt;1.5,"น้อย",IF(C18&lt;=1.5,"น้อยที่สุด")))))</f>
        <v>มาก</v>
      </c>
    </row>
    <row r="19" spans="1:5" s="93" customFormat="1" ht="21" x14ac:dyDescent="0.35">
      <c r="A19" s="126"/>
      <c r="B19" s="20" t="s">
        <v>139</v>
      </c>
      <c r="C19" s="127">
        <f>'Form Responses 1'!Y70</f>
        <v>4.2941176470588234</v>
      </c>
      <c r="D19" s="127">
        <f>'Form Responses 1'!Y71</f>
        <v>0.64781662066690593</v>
      </c>
      <c r="E19" s="116" t="str">
        <f t="shared" si="0"/>
        <v>มาก</v>
      </c>
    </row>
    <row r="20" spans="1:5" s="93" customFormat="1" ht="21" x14ac:dyDescent="0.35">
      <c r="A20" s="103"/>
      <c r="B20" s="128" t="s">
        <v>111</v>
      </c>
      <c r="C20" s="40">
        <f>AVERAGE(C16:C19)</f>
        <v>4.2693700614574182</v>
      </c>
      <c r="D20" s="40">
        <f>'Form Responses 1'!Y72</f>
        <v>0.67036693478393317</v>
      </c>
      <c r="E20" s="39" t="str">
        <f t="shared" ref="E20" si="1">IF(C20&gt;4.5,"มากที่สุด",IF(C20&gt;3.5,"มาก",IF(C20&gt;2.5,"ปานกลาง",IF(C20&gt;1.5,"น้อย",IF(C20&lt;=1.5,"น้อยที่สุด")))))</f>
        <v>มาก</v>
      </c>
    </row>
    <row r="21" spans="1:5" s="93" customFormat="1" ht="21" x14ac:dyDescent="0.35">
      <c r="A21" s="129">
        <v>4</v>
      </c>
      <c r="B21" s="30" t="s">
        <v>455</v>
      </c>
      <c r="C21" s="130"/>
      <c r="D21" s="130"/>
      <c r="E21" s="116"/>
    </row>
    <row r="22" spans="1:5" s="93" customFormat="1" ht="21" x14ac:dyDescent="0.35">
      <c r="A22" s="126"/>
      <c r="B22" s="20" t="s">
        <v>460</v>
      </c>
      <c r="C22" s="127">
        <f>'Form Responses 1'!Z70</f>
        <v>4.2985074626865671</v>
      </c>
      <c r="D22" s="127">
        <f>'Form Responses 1'!Z71</f>
        <v>0.65168605039297778</v>
      </c>
      <c r="E22" s="116" t="str">
        <f t="shared" ref="E22:E28" si="2">IF(C22&gt;4.5,"มากที่สุด",IF(C22&gt;3.5,"มาก",IF(C22&gt;2.5,"ปานกลาง",IF(C22&gt;1.5,"น้อย",IF(C22&lt;=1.5,"น้อยที่สุด")))))</f>
        <v>มาก</v>
      </c>
    </row>
    <row r="23" spans="1:5" s="93" customFormat="1" ht="21" x14ac:dyDescent="0.35">
      <c r="A23" s="126"/>
      <c r="B23" s="20" t="s">
        <v>456</v>
      </c>
      <c r="C23" s="127">
        <f>'Form Responses 1'!AA70</f>
        <v>4.1470588235294121</v>
      </c>
      <c r="D23" s="127">
        <f>'Form Responses 1'!AA71</f>
        <v>0.77776384173029833</v>
      </c>
      <c r="E23" s="116" t="str">
        <f t="shared" si="2"/>
        <v>มาก</v>
      </c>
    </row>
    <row r="24" spans="1:5" s="93" customFormat="1" ht="21" x14ac:dyDescent="0.35">
      <c r="A24" s="126"/>
      <c r="B24" s="20" t="s">
        <v>461</v>
      </c>
      <c r="C24" s="127">
        <f>'Form Responses 1'!AB70</f>
        <v>4.1617647058823533</v>
      </c>
      <c r="D24" s="127">
        <f>'Form Responses 1'!AB71</f>
        <v>0.74533963244346357</v>
      </c>
      <c r="E24" s="116" t="str">
        <f t="shared" si="2"/>
        <v>มาก</v>
      </c>
    </row>
    <row r="25" spans="1:5" s="93" customFormat="1" ht="21" x14ac:dyDescent="0.35">
      <c r="A25" s="126"/>
      <c r="B25" s="20" t="s">
        <v>462</v>
      </c>
      <c r="C25" s="127"/>
      <c r="D25" s="127"/>
      <c r="E25" s="116"/>
    </row>
    <row r="26" spans="1:5" s="93" customFormat="1" ht="21" x14ac:dyDescent="0.35">
      <c r="A26" s="126"/>
      <c r="B26" s="20" t="s">
        <v>457</v>
      </c>
      <c r="C26" s="127">
        <f>'Form Responses 1'!AC70</f>
        <v>4.2352941176470589</v>
      </c>
      <c r="D26" s="127">
        <f>'Form Responses 1'!AC71</f>
        <v>0.73540824399650018</v>
      </c>
      <c r="E26" s="116" t="str">
        <f>IF(C26&gt;4.5,"มากที่สุด",IF(C26&gt;3.5,"มาก",IF(C26&gt;2.5,"ปานกลาง",IF(C26&gt;1.5,"น้อย",IF(C26&lt;=1.5,"น้อยที่สุด")))))</f>
        <v>มาก</v>
      </c>
    </row>
    <row r="27" spans="1:5" s="93" customFormat="1" ht="21" x14ac:dyDescent="0.35">
      <c r="A27" s="126"/>
      <c r="B27" s="20" t="s">
        <v>458</v>
      </c>
      <c r="C27" s="127">
        <f>'Form Responses 1'!AD70</f>
        <v>4.2352941176470589</v>
      </c>
      <c r="D27" s="127">
        <f>'Form Responses 1'!AD71</f>
        <v>0.7148248310385974</v>
      </c>
      <c r="E27" s="116" t="str">
        <f t="shared" si="2"/>
        <v>มาก</v>
      </c>
    </row>
    <row r="28" spans="1:5" s="93" customFormat="1" ht="21" x14ac:dyDescent="0.35">
      <c r="A28" s="126"/>
      <c r="B28" s="20" t="s">
        <v>459</v>
      </c>
      <c r="C28" s="127">
        <f>'Form Responses 1'!AE70</f>
        <v>4.1617647058823533</v>
      </c>
      <c r="D28" s="127">
        <f>'Form Responses 1'!AE71</f>
        <v>0.76510255126983739</v>
      </c>
      <c r="E28" s="116" t="str">
        <f t="shared" si="2"/>
        <v>มาก</v>
      </c>
    </row>
    <row r="29" spans="1:5" s="94" customFormat="1" ht="19.5" customHeight="1" x14ac:dyDescent="0.35">
      <c r="A29" s="146"/>
      <c r="B29" s="147" t="s">
        <v>111</v>
      </c>
      <c r="C29" s="40">
        <f>AVERAGE(C22:C28)</f>
        <v>4.2066139888791341</v>
      </c>
      <c r="D29" s="40">
        <f>'Form Responses 1'!AE72</f>
        <v>0.73051603102512808</v>
      </c>
      <c r="E29" s="39" t="str">
        <f t="shared" si="0"/>
        <v>มาก</v>
      </c>
    </row>
    <row r="30" spans="1:5" s="93" customFormat="1" ht="19.5" customHeight="1" thickBot="1" x14ac:dyDescent="0.4">
      <c r="A30" s="174" t="s">
        <v>116</v>
      </c>
      <c r="B30" s="175"/>
      <c r="C30" s="133">
        <f>'Form Responses 1'!AF70</f>
        <v>4.1927437641723353</v>
      </c>
      <c r="D30" s="133">
        <f>'Form Responses 1'!AF71</f>
        <v>0.75277282366794496</v>
      </c>
      <c r="E30" s="134" t="str">
        <f>IF(C30&gt;4.5,"มากที่สุด",IF(C30&gt;3.5,"มาก",IF(C30&gt;2.5,"ปานกลาง",IF(C30&gt;1.5,"น้อย",IF(C30&lt;=1.5,"น้อยที่สุด")))))</f>
        <v>มาก</v>
      </c>
    </row>
    <row r="31" spans="1:5" s="93" customFormat="1" ht="21.75" thickTop="1" x14ac:dyDescent="0.35">
      <c r="A31" s="135"/>
      <c r="B31" s="136"/>
      <c r="C31" s="137"/>
      <c r="D31" s="137"/>
      <c r="E31" s="27"/>
    </row>
    <row r="32" spans="1:5" s="93" customFormat="1" ht="21" x14ac:dyDescent="0.35">
      <c r="A32" s="135"/>
      <c r="B32" s="136"/>
      <c r="C32" s="137"/>
      <c r="D32" s="137"/>
      <c r="E32" s="27"/>
    </row>
    <row r="33" spans="1:8" s="93" customFormat="1" ht="21" x14ac:dyDescent="0.35">
      <c r="A33" s="135"/>
      <c r="B33" s="136"/>
      <c r="C33" s="137"/>
      <c r="D33" s="137"/>
      <c r="E33" s="27"/>
    </row>
    <row r="34" spans="1:8" s="93" customFormat="1" ht="21" x14ac:dyDescent="0.35">
      <c r="A34" s="135"/>
      <c r="B34" s="136"/>
      <c r="C34" s="137"/>
      <c r="D34" s="137"/>
      <c r="E34" s="27"/>
    </row>
    <row r="35" spans="1:8" s="93" customFormat="1" ht="21" x14ac:dyDescent="0.35">
      <c r="A35" s="135"/>
      <c r="B35" s="136"/>
      <c r="C35" s="137"/>
      <c r="D35" s="137"/>
      <c r="E35" s="27"/>
    </row>
    <row r="36" spans="1:8" s="93" customFormat="1" ht="21" x14ac:dyDescent="0.35">
      <c r="A36" s="135"/>
      <c r="B36" s="136"/>
      <c r="C36" s="137"/>
      <c r="D36" s="137"/>
      <c r="E36" s="27"/>
    </row>
    <row r="37" spans="1:8" s="93" customFormat="1" ht="21" x14ac:dyDescent="0.35">
      <c r="A37" s="135"/>
      <c r="B37" s="136"/>
      <c r="C37" s="137"/>
      <c r="D37" s="137"/>
      <c r="E37" s="27"/>
    </row>
    <row r="38" spans="1:8" ht="21" x14ac:dyDescent="0.35">
      <c r="A38" s="176" t="s">
        <v>439</v>
      </c>
      <c r="B38" s="176"/>
      <c r="C38" s="176"/>
      <c r="D38" s="176"/>
      <c r="E38" s="176"/>
      <c r="F38" s="29"/>
      <c r="G38" s="42"/>
      <c r="H38" s="42"/>
    </row>
    <row r="39" spans="1:8" ht="21" x14ac:dyDescent="0.35">
      <c r="A39" s="20"/>
      <c r="B39" s="106"/>
      <c r="C39" s="106"/>
      <c r="D39" s="106"/>
      <c r="E39" s="106"/>
      <c r="F39" s="29"/>
      <c r="G39" s="29"/>
      <c r="H39" s="29"/>
    </row>
    <row r="40" spans="1:8" s="25" customFormat="1" ht="21" x14ac:dyDescent="0.35">
      <c r="A40" s="24"/>
      <c r="B40" s="24" t="s">
        <v>147</v>
      </c>
    </row>
    <row r="41" spans="1:8" s="25" customFormat="1" ht="21" x14ac:dyDescent="0.35">
      <c r="A41" s="24" t="s">
        <v>140</v>
      </c>
      <c r="B41" s="24"/>
    </row>
    <row r="42" spans="1:8" s="21" customFormat="1" ht="21" x14ac:dyDescent="0.2">
      <c r="A42" s="156" t="s">
        <v>463</v>
      </c>
      <c r="B42" s="156"/>
      <c r="C42" s="156"/>
      <c r="D42" s="156"/>
      <c r="E42" s="156"/>
    </row>
    <row r="43" spans="1:8" s="21" customFormat="1" ht="21" x14ac:dyDescent="0.2">
      <c r="A43" s="156" t="s">
        <v>464</v>
      </c>
      <c r="B43" s="156"/>
      <c r="C43" s="156"/>
      <c r="D43" s="156"/>
      <c r="E43" s="156"/>
    </row>
    <row r="44" spans="1:8" s="21" customFormat="1" ht="21" x14ac:dyDescent="0.2">
      <c r="A44" s="156" t="s">
        <v>465</v>
      </c>
      <c r="B44" s="156"/>
      <c r="C44" s="156"/>
      <c r="D44" s="156"/>
      <c r="E44" s="156"/>
    </row>
    <row r="45" spans="1:8" s="21" customFormat="1" ht="21" x14ac:dyDescent="0.2">
      <c r="A45" s="156" t="s">
        <v>466</v>
      </c>
      <c r="B45" s="156"/>
      <c r="C45" s="156"/>
      <c r="D45" s="156"/>
      <c r="E45" s="156"/>
    </row>
    <row r="46" spans="1:8" s="21" customFormat="1" ht="21" x14ac:dyDescent="0.2">
      <c r="A46" s="156" t="s">
        <v>468</v>
      </c>
      <c r="B46" s="156"/>
      <c r="C46" s="156"/>
      <c r="D46" s="156"/>
      <c r="E46" s="156"/>
    </row>
    <row r="47" spans="1:8" s="21" customFormat="1" ht="21" x14ac:dyDescent="0.2">
      <c r="A47" s="156" t="s">
        <v>467</v>
      </c>
      <c r="B47" s="156"/>
      <c r="C47" s="156"/>
      <c r="D47" s="156"/>
      <c r="E47" s="156"/>
    </row>
    <row r="48" spans="1:8" x14ac:dyDescent="0.3">
      <c r="A48" s="87"/>
      <c r="B48" s="87"/>
    </row>
    <row r="49" spans="1:2" x14ac:dyDescent="0.3">
      <c r="A49" s="87"/>
      <c r="B49" s="87"/>
    </row>
    <row r="50" spans="1:2" x14ac:dyDescent="0.3">
      <c r="A50" s="87"/>
      <c r="B50" s="87"/>
    </row>
    <row r="51" spans="1:2" x14ac:dyDescent="0.3">
      <c r="A51" s="87"/>
      <c r="B51" s="87"/>
    </row>
    <row r="52" spans="1:2" x14ac:dyDescent="0.3">
      <c r="A52" s="87"/>
      <c r="B52" s="87"/>
    </row>
    <row r="53" spans="1:2" x14ac:dyDescent="0.3">
      <c r="A53" s="87"/>
      <c r="B53" s="87"/>
    </row>
    <row r="54" spans="1:2" x14ac:dyDescent="0.3">
      <c r="A54" s="87"/>
      <c r="B54" s="87"/>
    </row>
    <row r="55" spans="1:2" x14ac:dyDescent="0.3">
      <c r="A55" s="87"/>
      <c r="B55" s="87"/>
    </row>
    <row r="56" spans="1:2" x14ac:dyDescent="0.3">
      <c r="A56" s="87"/>
      <c r="B56" s="87"/>
    </row>
    <row r="57" spans="1:2" x14ac:dyDescent="0.3">
      <c r="A57" s="87"/>
      <c r="B57" s="87"/>
    </row>
    <row r="58" spans="1:2" x14ac:dyDescent="0.3">
      <c r="A58" s="87"/>
      <c r="B58" s="87"/>
    </row>
    <row r="59" spans="1:2" x14ac:dyDescent="0.3">
      <c r="A59" s="87"/>
      <c r="B59" s="87"/>
    </row>
    <row r="60" spans="1:2" x14ac:dyDescent="0.3">
      <c r="A60" s="87"/>
      <c r="B60" s="87"/>
    </row>
    <row r="61" spans="1:2" x14ac:dyDescent="0.3">
      <c r="A61" s="87"/>
      <c r="B61" s="87"/>
    </row>
    <row r="62" spans="1:2" x14ac:dyDescent="0.3">
      <c r="A62" s="87"/>
      <c r="B62" s="87"/>
    </row>
    <row r="63" spans="1:2" x14ac:dyDescent="0.3">
      <c r="A63" s="87"/>
      <c r="B63" s="87"/>
    </row>
    <row r="64" spans="1:2" x14ac:dyDescent="0.3">
      <c r="A64" s="87"/>
      <c r="B64" s="87"/>
    </row>
    <row r="65" spans="1:7" x14ac:dyDescent="0.3">
      <c r="A65" s="87"/>
      <c r="B65" s="87"/>
    </row>
    <row r="66" spans="1:7" x14ac:dyDescent="0.3">
      <c r="A66" s="87"/>
      <c r="B66" s="87"/>
    </row>
    <row r="67" spans="1:7" x14ac:dyDescent="0.3">
      <c r="A67" s="87"/>
      <c r="B67" s="87"/>
    </row>
    <row r="68" spans="1:7" x14ac:dyDescent="0.3">
      <c r="A68" s="87"/>
      <c r="B68" s="87"/>
    </row>
    <row r="69" spans="1:7" x14ac:dyDescent="0.3">
      <c r="A69" s="87"/>
      <c r="B69" s="87"/>
    </row>
    <row r="70" spans="1:7" x14ac:dyDescent="0.3">
      <c r="E70" s="44"/>
      <c r="F70" s="44"/>
      <c r="G70" s="44"/>
    </row>
    <row r="71" spans="1:7" s="20" customFormat="1" ht="21" x14ac:dyDescent="0.35">
      <c r="A71" s="25"/>
      <c r="E71" s="23"/>
      <c r="F71" s="23"/>
      <c r="G71" s="23"/>
    </row>
    <row r="72" spans="1:7" s="20" customFormat="1" ht="21" x14ac:dyDescent="0.35">
      <c r="E72" s="23"/>
      <c r="F72" s="23"/>
      <c r="G72" s="23"/>
    </row>
    <row r="73" spans="1:7" s="20" customFormat="1" ht="21" x14ac:dyDescent="0.35"/>
  </sheetData>
  <mergeCells count="12">
    <mergeCell ref="A1:E1"/>
    <mergeCell ref="A47:E47"/>
    <mergeCell ref="A4:E4"/>
    <mergeCell ref="C5:D5"/>
    <mergeCell ref="A30:B30"/>
    <mergeCell ref="A38:E38"/>
    <mergeCell ref="A42:E42"/>
    <mergeCell ref="A43:E43"/>
    <mergeCell ref="A44:E44"/>
    <mergeCell ref="A45:E45"/>
    <mergeCell ref="A46:E46"/>
    <mergeCell ref="A5:B6"/>
  </mergeCells>
  <pageMargins left="0.70866141732283472" right="0" top="0.35433070866141736" bottom="0.15748031496062992" header="0.31496062992125984" footer="0.31496062992125984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</vt:lpstr>
      <vt:lpstr>Form Responses 1</vt:lpstr>
      <vt:lpstr>บทสรุป</vt:lpstr>
      <vt:lpstr>เพศ</vt:lpstr>
      <vt:lpstr>อายุ</vt:lpstr>
      <vt:lpstr>ตาราง 3</vt:lpstr>
      <vt:lpstr>ตาราง 4</vt:lpstr>
      <vt:lpstr>ตาราง 5</vt:lpstr>
      <vt:lpstr>ตาราง 6</vt:lpstr>
      <vt:lpstr>ข้อเสนอแนะ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chat-apiwan</dc:creator>
  <cp:lastModifiedBy>monta chat-apiwan</cp:lastModifiedBy>
  <cp:lastPrinted>2021-07-06T08:42:38Z</cp:lastPrinted>
  <dcterms:created xsi:type="dcterms:W3CDTF">2020-07-14T02:28:57Z</dcterms:created>
  <dcterms:modified xsi:type="dcterms:W3CDTF">2021-07-06T08:43:53Z</dcterms:modified>
</cp:coreProperties>
</file>