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3"/>
  </bookViews>
  <sheets>
    <sheet name="คีย์ข้อมูล" sheetId="1" r:id="rId1"/>
    <sheet name="บทสรุป" sheetId="9" r:id="rId2"/>
    <sheet name="สรุป" sheetId="2" r:id="rId3"/>
    <sheet name="เสนอแนะ" sheetId="16" r:id="rId4"/>
  </sheets>
  <definedNames>
    <definedName name="_xlnm._FilterDatabase" localSheetId="0" hidden="1">คีย์ข้อมูล!$C$1:$C$220</definedName>
  </definedNames>
  <calcPr calcId="162913"/>
</workbook>
</file>

<file path=xl/calcChain.xml><?xml version="1.0" encoding="utf-8"?>
<calcChain xmlns="http://schemas.openxmlformats.org/spreadsheetml/2006/main">
  <c r="F42" i="2" l="1"/>
  <c r="G19" i="2" s="1"/>
  <c r="G40" i="2" l="1"/>
  <c r="G39" i="2"/>
  <c r="G37" i="2"/>
  <c r="G38" i="2"/>
  <c r="G23" i="2"/>
  <c r="G21" i="2"/>
  <c r="G94" i="2"/>
  <c r="F94" i="2"/>
  <c r="G93" i="2"/>
  <c r="G92" i="2"/>
  <c r="G91" i="2"/>
  <c r="G90" i="2"/>
  <c r="G89" i="2"/>
  <c r="F93" i="2"/>
  <c r="F92" i="2"/>
  <c r="F91" i="2"/>
  <c r="F90" i="2"/>
  <c r="F89" i="2"/>
  <c r="G83" i="2"/>
  <c r="F85" i="2"/>
  <c r="F84" i="2"/>
  <c r="F83" i="2"/>
  <c r="F76" i="2"/>
  <c r="F75" i="2"/>
  <c r="P56" i="1"/>
  <c r="P55" i="1"/>
  <c r="O56" i="1"/>
  <c r="O55" i="1"/>
  <c r="K56" i="1"/>
  <c r="K55" i="1"/>
  <c r="G56" i="1"/>
  <c r="G55" i="1"/>
  <c r="E56" i="1"/>
  <c r="E55" i="1"/>
  <c r="D53" i="1"/>
  <c r="D16" i="16"/>
  <c r="C61" i="1"/>
  <c r="C74" i="1"/>
  <c r="C72" i="1"/>
  <c r="C66" i="1"/>
  <c r="C65" i="1"/>
  <c r="C62" i="1"/>
  <c r="C76" i="1"/>
  <c r="E54" i="1"/>
  <c r="F54" i="1"/>
  <c r="G54" i="1"/>
  <c r="H54" i="1"/>
  <c r="I54" i="1"/>
  <c r="J54" i="1"/>
  <c r="K54" i="1"/>
  <c r="L54" i="1"/>
  <c r="M54" i="1"/>
  <c r="N54" i="1"/>
  <c r="O54" i="1"/>
  <c r="P54" i="1"/>
  <c r="E53" i="1"/>
  <c r="F53" i="1"/>
  <c r="G53" i="1"/>
  <c r="H53" i="1"/>
  <c r="I53" i="1"/>
  <c r="J53" i="1"/>
  <c r="K53" i="1"/>
  <c r="L53" i="1"/>
  <c r="M53" i="1"/>
  <c r="N53" i="1"/>
  <c r="O53" i="1"/>
  <c r="P53" i="1"/>
  <c r="D54" i="1"/>
  <c r="Q53" i="1" l="1"/>
  <c r="Q54" i="1"/>
  <c r="R53" i="1"/>
  <c r="F12" i="2"/>
  <c r="H94" i="2"/>
  <c r="H90" i="2"/>
  <c r="H89" i="2"/>
  <c r="H91" i="2" l="1"/>
  <c r="C67" i="1" l="1"/>
  <c r="C68" i="1"/>
  <c r="C63" i="1"/>
  <c r="G11" i="2" l="1"/>
  <c r="C70" i="1"/>
  <c r="C69" i="1"/>
  <c r="C71" i="1"/>
  <c r="C59" i="1"/>
  <c r="C73" i="1" l="1"/>
  <c r="C75" i="1"/>
  <c r="G12" i="2"/>
  <c r="G10" i="2"/>
  <c r="C64" i="1"/>
  <c r="C77" i="1" s="1"/>
  <c r="G28" i="2" l="1"/>
  <c r="G41" i="2"/>
  <c r="G27" i="2"/>
  <c r="G26" i="2"/>
  <c r="G18" i="2"/>
  <c r="G42" i="2"/>
  <c r="G25" i="2"/>
  <c r="G22" i="2"/>
  <c r="G24" i="2"/>
  <c r="G20" i="2"/>
  <c r="F87" i="2" l="1"/>
  <c r="F81" i="2"/>
  <c r="G87" i="2"/>
  <c r="G81" i="2"/>
  <c r="G77" i="2"/>
  <c r="G95" i="2"/>
  <c r="G86" i="2"/>
  <c r="G85" i="2"/>
  <c r="G84" i="2"/>
  <c r="G80" i="2"/>
  <c r="G79" i="2"/>
  <c r="G76" i="2"/>
  <c r="G75" i="2"/>
  <c r="F95" i="2"/>
  <c r="F86" i="2"/>
  <c r="F80" i="2"/>
  <c r="F79" i="2"/>
  <c r="F77" i="2" l="1"/>
  <c r="H93" i="2"/>
  <c r="H92" i="2" l="1"/>
  <c r="H86" i="2" l="1"/>
  <c r="H85" i="2"/>
  <c r="H84" i="2"/>
  <c r="H80" i="2"/>
  <c r="H81" i="2"/>
  <c r="H76" i="2"/>
  <c r="H75" i="2"/>
  <c r="H79" i="2" l="1"/>
  <c r="H77" i="2"/>
  <c r="H87" i="2"/>
  <c r="H95" i="2"/>
  <c r="H83" i="2"/>
</calcChain>
</file>

<file path=xl/sharedStrings.xml><?xml version="1.0" encoding="utf-8"?>
<sst xmlns="http://schemas.openxmlformats.org/spreadsheetml/2006/main" count="275" uniqueCount="128">
  <si>
    <t>คณะ</t>
  </si>
  <si>
    <t>- 1 -</t>
  </si>
  <si>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</si>
  <si>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</si>
  <si>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</si>
  <si>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</si>
  <si>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</si>
  <si>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</si>
  <si>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</si>
  <si>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</si>
  <si>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</si>
  <si>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</si>
  <si>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</si>
  <si>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</si>
  <si>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</si>
  <si>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>รวมเฉลี่ยทุกด้าน</t>
  </si>
  <si>
    <t>บทสรุปสำหรับผู้บริหาร</t>
  </si>
  <si>
    <t>- 3 -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</si>
  <si>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</si>
  <si>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</si>
  <si>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</si>
  <si>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</si>
  <si>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</si>
  <si>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- 4 -</t>
  </si>
  <si>
    <t>เจ้าหน้าที่</t>
  </si>
  <si>
    <t>วิทยาศาสตร์</t>
  </si>
  <si>
    <t>วิศวกรรมศาสตร์</t>
  </si>
  <si>
    <t>บริหารธุรกิจ</t>
  </si>
  <si>
    <t>ศึกษาศาสตร์</t>
  </si>
  <si>
    <t>มนุษยศาสตร์</t>
  </si>
  <si>
    <t>วิทยาศาสตร์การแพทย์</t>
  </si>
  <si>
    <t>สาธารณสุขศาสตร์</t>
  </si>
  <si>
    <t>สถาปัตยกรรมศาสตร์</t>
  </si>
  <si>
    <t>ตำแหน่ง</t>
  </si>
  <si>
    <t>พยาบาลศาสตร์</t>
  </si>
  <si>
    <t>กองบริการการศึกษา</t>
  </si>
  <si>
    <t>วิทยาลัยโลจิสติกส์และโซ่อุปทาน</t>
  </si>
  <si>
    <t>ทันตแพทยศาสตร์</t>
  </si>
  <si>
    <t>คณะวิทยาศาสตร์</t>
  </si>
  <si>
    <t>คณะพยาบาลศาสตร์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</si>
  <si>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</si>
  <si>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</si>
  <si>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</si>
  <si>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คณะทันตแพทยศาสตร์</t>
  </si>
  <si>
    <t>คณะสถาปัตยกรรมศาสตร์</t>
  </si>
  <si>
    <t>คณะสาธารณสุขศาสตร์</t>
  </si>
  <si>
    <t>คณะมนุษยศาสตร์</t>
  </si>
  <si>
    <t>คณะบริหารธุรกิจ เศรษฐศาสตร์และการสื่อสาร</t>
  </si>
  <si>
    <t xml:space="preserve">            จากตาราง 2  แสดงจำนวนร้อยละของผู้ตอบแบบสอบถาม จำแนกตามคณะ พบว่า ผู้ตอบแบบสอบถาม</t>
  </si>
  <si>
    <t>คณะ/วิทยาลัย</t>
  </si>
  <si>
    <t xml:space="preserve">เมื่อพิจารณารายข้อแล้ว พบว่า ข้อที่มีค่าเฉลี่ยสูงที่สุดคือ เจ้าหน้าที่ให้บริการด้วยความเต็มใจ ยิ้มแย้มแจ่มใส </t>
  </si>
  <si>
    <t>วิทยาลัยพลังงานทดแทนและสมาร์ตกริดเทคโนโลยี</t>
  </si>
  <si>
    <t>ที่</t>
  </si>
  <si>
    <t>ความถี่</t>
  </si>
  <si>
    <t>มหาวิทยาลัยนเรศวร โดยมีวัตถุประสงค์ เพื่อสร้างความรู้ ความเข้าใจ เกี่ยวกับข้องบังคับ ระเบียบ และแนวทาง</t>
  </si>
  <si>
    <t xml:space="preserve">           ที่มีการเปลี่ยนแปลงให้เกิดความชัดเจน สามารถนำไปใช้ปฏิบัติงานได้อย่างมีประสิทธิภาพ มีโอกาสแลกเปลี่ยน</t>
  </si>
  <si>
    <t xml:space="preserve"> วันพุธที่ 18 กันยายน 2562</t>
  </si>
  <si>
    <t>วันพุธที่ 18 กันยายน 2562</t>
  </si>
  <si>
    <r>
      <rPr>
        <b/>
        <i/>
        <sz val="16"/>
        <rFont val="TH SarabunPSK"/>
        <family val="2"/>
      </rPr>
      <t xml:space="preserve">ตาราง 1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</si>
  <si>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 xml:space="preserve">   </t>
    </r>
    <r>
      <rPr>
        <b/>
        <i/>
        <sz val="16"/>
        <rFont val="TH SarabunPSK"/>
        <family val="2"/>
      </rPr>
      <t xml:space="preserve">  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</si>
  <si>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t>ผลการประเมินโครงการสัมมนาเชิงปฏิบัติการสำหรับบุคลากรผู้ปฏิบัติงานวิชาการระดับบัณฑิตศึกษา</t>
  </si>
  <si>
    <t>ณ ห้องประชุมเอกาทศรถ 210 อาคารเอกาทศรถ มหาวิทยาลัยนเรศวร</t>
  </si>
  <si>
    <t xml:space="preserve">           ในวันพุธที่ 18 กันยายน 2562 ณ ห้องประชุมเอกาทศรถ 210 อาคารเอกาทศรถ มหาวิทยาลัยนเรศวร</t>
  </si>
  <si>
    <t xml:space="preserve">   1.1  ความเหมาะสมของวันจัดโครงการ (วันพุธที่ 18 กันยายน 2562)</t>
  </si>
  <si>
    <t xml:space="preserve">   1.2  ความเหมาะสมของระยะเวลาในการจัดโครงการ (08.30 - 13.45 น.)</t>
  </si>
  <si>
    <t xml:space="preserve">   3.1 ความเหมาะสมของขนาดห้องจัดกิจกรรม</t>
  </si>
  <si>
    <t xml:space="preserve">   3.2 ความเหมาะสมของสื่อที่ใช้ในการประกอบกิจกรรม</t>
  </si>
  <si>
    <t xml:space="preserve">   3.3 ความเหมาะสมของเอกสารประกอบกิจกรรม</t>
  </si>
  <si>
    <t xml:space="preserve">   3.4 ความพึงพอใจเกี่ยวกับเอกสารประกอบกิจกรรม</t>
  </si>
  <si>
    <t>5. ประโยชน์ที่ได้รับจากการเข้าร่วมกิจกรรมฯ</t>
  </si>
  <si>
    <t>คณะสังคมศาสตร์</t>
  </si>
  <si>
    <t>อาจารย์</t>
  </si>
  <si>
    <t>ควรจัดอบรมโครงการนอกสถานที่</t>
  </si>
  <si>
    <t>เอกสารประกอบการบรรยายไม่ชัดเจน</t>
  </si>
  <si>
    <t>ควรจัดโครงการก่อนเปิดปีการศึกษาหรือภาคการศึกษา</t>
  </si>
  <si>
    <t>ควรจัดโต๊ะหันหน้าไปทางเดียวกัน</t>
  </si>
  <si>
    <r>
      <rPr>
        <b/>
        <sz val="16"/>
        <rFont val="TH SarabunPSK"/>
        <family val="2"/>
      </rPr>
      <t xml:space="preserve">  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</si>
  <si>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4. ด้านคุณภาพของกิจกรรมฯ</t>
  </si>
  <si>
    <t xml:space="preserve">       เฉลี่ยรวมด้านคุณภาพของกิจกรรมฯ</t>
  </si>
  <si>
    <t>วิทยาลัยพลังงานทดเแทนและสมาร์ตกริดเทคโนโลยี</t>
  </si>
  <si>
    <t>สังคมศาสตร์</t>
  </si>
  <si>
    <t>แพทยศาสตร์</t>
  </si>
  <si>
    <t>และบัณฑิต​วิทยาลัย​จะได้ไม่ต้อง​ตอบคำถามเดิมซ้ำๆ</t>
  </si>
  <si>
    <t xml:space="preserve">ควรจัดทำ​ Q&amp;A จากกรณี​/ปัญหา​ที่เกิดขึ้น​จริงในอดีต​ เพื่อให้เป็น​กรณีศึกษา​ </t>
  </si>
  <si>
    <r>
      <rPr>
        <b/>
        <i/>
        <sz val="16"/>
        <color theme="1"/>
        <rFont val="TH SarabunPSK"/>
        <family val="2"/>
      </rPr>
      <t>ตาราง 3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51)</t>
    </r>
  </si>
  <si>
    <t>- 2 -</t>
  </si>
  <si>
    <t xml:space="preserve">- 5 - </t>
  </si>
  <si>
    <t xml:space="preserve">          จากตาราง 3 พบว่าผู้ตอบแบบสอบถามมีความคิดเห็นเกี่ยวกับโครงการสัมมนาเชิงปฏิบัติการสำหรับบุคลากร</t>
  </si>
  <si>
    <t>มหาวิทยาลัยนเรศวร ในภาพรวมพบว่า ผู้เข้าร่วมโครงการฯ มีความคิดเห็นอยู่ในระดับมาก (ค่าเฉลี่ย 4.46)</t>
  </si>
  <si>
    <t xml:space="preserve">   ของจำนวนผู้เข้าร่วมโครงการ</t>
  </si>
  <si>
    <t xml:space="preserve">เมื่อพิจารณารายด้านแล้ว พบว่า ด้านเจ้าหน้าที่ผู้ให้บริการ มีค่าเฉลี่ยสูงที่สุด (ค่าเฉลี่ย 4.66) รองลงมาคือ </t>
  </si>
  <si>
    <t>(ค่าเฉลี่ย 4.69) และข้อที่มีค่าเฉลี่ยต่ำที่สุดคือ ความเหมาะสมของเอกสารประกอบกิจกรรม (ค่าเฉลี่ย 4.16)</t>
  </si>
  <si>
    <t xml:space="preserve">      ส่วนใหญ่สังกัดคณะวิทยาศาสตร์  คิดเป็นร้อยละ 17.65 รองลงมาได้แก่ คณะศึกษาศาสตร์ คิดเป็นร้อยละ 11.76</t>
  </si>
  <si>
    <t>และคณะบริหารธุรกิจ เศรษฐศาสตร์และการสื่อสาร คิดเป็นร้อยละ 9.80</t>
  </si>
  <si>
    <t>ด้านคุณภาพของกิจกรรมฯ (ค่าเฉลี่ย 4.47) และด้านกระบวนการและขั้นตอนการให้บริการ (ค่าเฉลี่ย 4.42)</t>
  </si>
  <si>
    <t xml:space="preserve">        ศึกษาในระดับคณะ/วิทยาลัย ในมหาวิทยาลัยนเรศวร จำนวนกลุ่มเป้าหมายทั้งสิ้นจำนวน 70 คน </t>
  </si>
  <si>
    <t xml:space="preserve">          และคณะบริหารธุรกิจ เศรษฐศาสตร์และการสื่อสาร คิดเป็นร้อยละ 9.80</t>
  </si>
  <si>
    <t xml:space="preserve">            อยู่ในระดับมาก (ค่าเฉลี่ย 4.46) เมื่อพิจารณารายด้านแล้ว พบว่า ด้านเจ้าหน้าที่ผู้ให้บริการมีค่าเฉลี่ยสูงที่สุด  </t>
  </si>
  <si>
    <t xml:space="preserve">         (ค่าเฉลี่ย 4.66) รองลงมาคือ ด้านคุณภาพของกิจกรรมฯ (ค่าเฉลี่ย 4.47) และด้านกระบวนการและขั้นตอน</t>
  </si>
  <si>
    <t xml:space="preserve">         การให้บริการ (ค่าเฉลี่ย 4.42) เมื่อพิจารณารายข้อแล้ว พบว่า ข้อที่มีค่าเฉลี่ยสูงที่สุดคือ เจ้าหน้าที่ให้บริการ</t>
  </si>
  <si>
    <t xml:space="preserve">         ด้วยความเต็มใจ ยิ้มแย้มแจ่มใส (ค่าเฉลี่ย 4.69) และข้อที่มีค่าเฉลี่ยต่ำที่สุดคือ ความเหมาะสมของเอกสาร</t>
  </si>
  <si>
    <t xml:space="preserve">และโดยประโยชน์ที่ได้รับจากการเข้าร่วมกิจกรรม ในภาพรวมอยู่ในระดับมากที่สุด (ค่าเฉลี่ย = 4.59) </t>
  </si>
  <si>
    <t xml:space="preserve">         ประกอบกิจกรรม (ค่าเฉลี่ย 4.16) และโดยประโยชน์ที่ได้รับจากการเข้าร่วมกิจกรรม ในภาพรวมอยู่ใน</t>
  </si>
  <si>
    <t xml:space="preserve">         ระดับมากที่สุด (ค่าเฉลี่ย = 4.59) </t>
  </si>
  <si>
    <t xml:space="preserve">   มีผู้เข้าร่วมโครงการ จำนวน 51 คน และมีผู้ตอบแบบสอบถาม จำนวน 51 คน คิดเป็นร้อยละ 100.00</t>
  </si>
  <si>
    <t>ควรจัดโครงการทุกปีการศึกษา</t>
  </si>
  <si>
    <t>ในครั้งต่อไป</t>
  </si>
  <si>
    <t xml:space="preserve">        ประสบการณ์ในการปฏิบัติงาน และเป็นการสร้างเครือข่ายสำหรับบุคลากรผู้ปฏิบัติงานด้านวิชาการระดับบัณฑิต</t>
  </si>
  <si>
    <t xml:space="preserve">                    ผลการประเมินด้านการดำเนินงานโครงการฯ ในภาพรวม พบว่า ผู้เข้าร่วมโครงการฯ มีความคิดเห็น</t>
  </si>
  <si>
    <r>
      <t xml:space="preserve">  ข้อเสนอแนะ </t>
    </r>
    <r>
      <rPr>
        <sz val="16"/>
        <rFont val="TH SarabunPSK"/>
        <family val="2"/>
      </rPr>
      <t>เอกสารประกอบการบรรยายไม่ชัดเจน และควรจัดโครงการทุกปีการศึกษา</t>
    </r>
  </si>
  <si>
    <t>ผลการประเมินโครงการสัมมนาเชิงปฏิบัติการสำหรับบุคลากรผู้ปฏิบัติงานวิชาการ ระดับบัณฑิตศึกษา</t>
  </si>
  <si>
    <t xml:space="preserve">          จากการจัดโครงการสัมมนาเชิงปฏิบัติการสำหรับบุคลากรผู้ปฏิบัติงานวิชาการ ระดับบัณฑิตศึกษา </t>
  </si>
  <si>
    <t xml:space="preserve">ผู้ปฏิบัติงานวิชาการ ระดับบัณฑิตศึกษา วันพุธที่ 18 กันยายน 2562 ณ ห้องประชุมเอกาทศรถ 210 อาคารเอกาทศรถ </t>
  </si>
  <si>
    <t xml:space="preserve">ข้อเสนอแนะการจัดโครงการสัมมนาเชิงปฏิบัติการสำหรับบุคลากรผู้ปฏิบัติงานวิชาการ ระดับบัณฑิตศึกษา </t>
  </si>
  <si>
    <t xml:space="preserve">   4.1 การบรรยายพิเศษ เรื่อง "การปฏิบัติงานวิชาการตามนโยบายของ  มหาวิทยาลัยนเรศวร" </t>
  </si>
  <si>
    <t xml:space="preserve">   4.2 การบรรยายพิเศษ เรื่อง "การให้บริการของบัณฑิตวิทยาลัย         ด้านการจัดการเรียนการสอน" </t>
  </si>
  <si>
    <t xml:space="preserve">   4.3 การบรรยายพิเศษ เรื่อง "แนวปฏิบัติข้อบังคับ ระเบียบ ประกาศ      ที่เกี่ยวกับนิสิตบัณฑิตศึกษา" </t>
  </si>
  <si>
    <t xml:space="preserve">   4.4 การเสนวนา เรื่อง "ปัญหาอุปสรรค แนวทางแก้ไขในการปฏิบัติงาน    วิชาการที่เกี่ยวกับนิสิตบัณฑิตศึกษา" </t>
  </si>
  <si>
    <t xml:space="preserve">         ควรจัดโครงการก่อนเปิดปีการศึกษาหรือภาคการศึกษา ควรจัดโต๊ะหันหน้าไปทางเดียวกัน</t>
  </si>
  <si>
    <t xml:space="preserve">         ควรจัดทำ​ Q&amp;A จากกรณี​/ปัญหา​ที่เกิดขึ้น​จริงในอดีต​ เพื่อให้เป็น​กรณีศึกษา​ และบัณฑิต​วิทยาลัย​</t>
  </si>
  <si>
    <t xml:space="preserve">         ฉบับภาษาอังกฤษ</t>
  </si>
  <si>
    <t xml:space="preserve">       คณะวิทยาศาสตร์  คิดเป็นร้อยละ 17.65 รองลงมาได้แก่ คณะศึกษาศาสตร์  คิดเป็นร้อยละ 11.76 </t>
  </si>
  <si>
    <t xml:space="preserve">                 ผู้ตอบแบบสอบถามเป็นเจ้าหน้าที่ คิดเป็นร้อยละ 98.04 อาจารย์ คิดเป็นร้อยละ 1.96 ส่วนใหญ่สังกัด</t>
  </si>
  <si>
    <t>จากตาราง 1 พบว่า ผู้ตอบแบบสอบถามเป็นเจ้าหน้าที่ คิดเป็นร้อยละ 98.04 อาจารย์ คิดเป็นร้อยละ 1.96</t>
  </si>
  <si>
    <t xml:space="preserve">         ควรจัดอบรมโครงการนอกสถานที่ ควรมีคู่มือแนวปฏิบัติข้อบังคับ ระเบียบ ประจำปี 2562</t>
  </si>
  <si>
    <t xml:space="preserve">         จะได้ไม่ต้อง​ตอบคำถามเดิมซ้ำๆ ควรมี Roadmap ข้อบังคับ ระเบียบประกาศเกี่ยวกับวิทยานิพนธ์</t>
  </si>
  <si>
    <t>ควรมี Roadmap ข้อบังคับ ระเบียบประกาศเกี่ยวกับวิทยานิพนธ์ฉบับภาษาอังกฤษ</t>
  </si>
  <si>
    <t>ควรมีคู่มือแนวปฏิบัติข้อบังคับ ระเบียบ ประจำปี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</si>
</sst>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sz val="16"/>
      <name val="TH Sarabun New"/>
      <family val="2"/>
    </font>
    <font>
      <sz val="16"/>
      <color theme="1"/>
      <name val="Calibri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Alignment="1"/>
    <xf numFmtId="0" fontId="11" fillId="0" borderId="0" xfId="0" applyFont="1"/>
    <xf numFmtId="0" fontId="3" fillId="0" borderId="0" xfId="0" applyFont="1" applyAlignment="1"/>
    <xf numFmtId="0" fontId="12" fillId="0" borderId="0" xfId="0" applyFont="1"/>
    <xf numFmtId="0" fontId="1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5" fillId="0" borderId="0" xfId="0" applyFont="1"/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/>
    <xf numFmtId="2" fontId="17" fillId="0" borderId="9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2" fontId="8" fillId="0" borderId="0" xfId="0" applyNumberFormat="1" applyFont="1"/>
    <xf numFmtId="2" fontId="17" fillId="0" borderId="12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21" fillId="0" borderId="0" xfId="0" applyFont="1" applyAlignment="1"/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0" fillId="7" borderId="0" xfId="0" applyFont="1" applyFill="1" applyAlignment="1">
      <alignment wrapText="1"/>
    </xf>
    <xf numFmtId="0" fontId="20" fillId="0" borderId="12" xfId="0" applyFont="1" applyBorder="1" applyAlignment="1">
      <alignment horizontal="center" wrapText="1"/>
    </xf>
    <xf numFmtId="0" fontId="20" fillId="2" borderId="12" xfId="0" applyFont="1" applyFill="1" applyBorder="1" applyAlignment="1">
      <alignment wrapText="1"/>
    </xf>
    <xf numFmtId="0" fontId="20" fillId="3" borderId="12" xfId="0" applyFont="1" applyFill="1" applyBorder="1" applyAlignment="1">
      <alignment wrapText="1"/>
    </xf>
    <xf numFmtId="0" fontId="20" fillId="4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10" fillId="4" borderId="12" xfId="0" applyFont="1" applyFill="1" applyBorder="1" applyAlignment="1">
      <alignment wrapText="1"/>
    </xf>
    <xf numFmtId="2" fontId="9" fillId="5" borderId="12" xfId="0" applyNumberFormat="1" applyFont="1" applyFill="1" applyBorder="1" applyAlignment="1">
      <alignment wrapText="1"/>
    </xf>
    <xf numFmtId="0" fontId="20" fillId="0" borderId="12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2" fillId="0" borderId="0" xfId="0" applyNumberFormat="1" applyFont="1" applyAlignment="1"/>
    <xf numFmtId="2" fontId="9" fillId="5" borderId="13" xfId="0" applyNumberFormat="1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5" borderId="0" xfId="0" applyFont="1" applyFill="1" applyBorder="1" applyAlignment="1">
      <alignment wrapText="1"/>
    </xf>
    <xf numFmtId="0" fontId="10" fillId="0" borderId="12" xfId="0" applyFont="1" applyBorder="1" applyAlignment="1">
      <alignment vertical="top" wrapText="1"/>
    </xf>
    <xf numFmtId="2" fontId="9" fillId="8" borderId="12" xfId="0" applyNumberFormat="1" applyFont="1" applyFill="1" applyBorder="1" applyAlignment="1">
      <alignment wrapText="1"/>
    </xf>
    <xf numFmtId="2" fontId="7" fillId="8" borderId="12" xfId="0" applyNumberFormat="1" applyFont="1" applyFill="1" applyBorder="1" applyAlignment="1">
      <alignment wrapText="1"/>
    </xf>
    <xf numFmtId="0" fontId="10" fillId="5" borderId="0" xfId="0" applyFont="1" applyFill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5" xfId="0" applyFont="1" applyBorder="1"/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22" fillId="0" borderId="12" xfId="0" applyFont="1" applyBorder="1"/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 indent="5"/>
    </xf>
    <xf numFmtId="0" fontId="23" fillId="0" borderId="0" xfId="0" applyFont="1"/>
    <xf numFmtId="0" fontId="8" fillId="0" borderId="0" xfId="0" applyFont="1" applyAlignment="1"/>
    <xf numFmtId="49" fontId="1" fillId="0" borderId="0" xfId="0" applyNumberFormat="1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2" borderId="12" xfId="0" applyFont="1" applyFill="1" applyBorder="1" applyAlignment="1">
      <alignment vertical="top" wrapText="1"/>
    </xf>
    <xf numFmtId="0" fontId="10" fillId="3" borderId="12" xfId="0" applyFont="1" applyFill="1" applyBorder="1" applyAlignment="1">
      <alignment vertical="top" wrapText="1"/>
    </xf>
    <xf numFmtId="0" fontId="10" fillId="4" borderId="12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0" fillId="9" borderId="12" xfId="0" applyFont="1" applyFill="1" applyBorder="1" applyAlignment="1">
      <alignment wrapText="1"/>
    </xf>
    <xf numFmtId="0" fontId="10" fillId="9" borderId="12" xfId="0" applyFont="1" applyFill="1" applyBorder="1" applyAlignment="1">
      <alignment wrapText="1"/>
    </xf>
    <xf numFmtId="0" fontId="10" fillId="9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/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indent="2"/>
    </xf>
    <xf numFmtId="0" fontId="22" fillId="0" borderId="24" xfId="0" applyFont="1" applyBorder="1"/>
    <xf numFmtId="0" fontId="22" fillId="0" borderId="22" xfId="0" applyFont="1" applyBorder="1"/>
    <xf numFmtId="0" fontId="22" fillId="0" borderId="13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71</xdr:row>
          <xdr:rowOff>180975</xdr:rowOff>
        </xdr:from>
        <xdr:to>
          <xdr:col>5</xdr:col>
          <xdr:colOff>333375</xdr:colOff>
          <xdr:row>72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0"/>
  <sheetViews>
    <sheetView topLeftCell="A43" zoomScaleNormal="100" workbookViewId="0">
      <selection activeCell="C61" sqref="C61:C76"/>
    </sheetView>
  </sheetViews>
  <sheetFormatPr defaultColWidth="15" defaultRowHeight="24"/>
  <cols>
    <col min="1" max="1" width="4.42578125" style="12" bestFit="1" customWidth="1"/>
    <col min="2" max="2" width="41.7109375" style="12" bestFit="1" customWidth="1"/>
    <col min="3" max="3" width="37" style="12" customWidth="1"/>
    <col min="4" max="5" width="5" style="56" bestFit="1" customWidth="1"/>
    <col min="6" max="7" width="5" style="57" bestFit="1" customWidth="1"/>
    <col min="8" max="11" width="5" style="58" bestFit="1" customWidth="1"/>
    <col min="12" max="13" width="5.140625" style="60" bestFit="1" customWidth="1"/>
    <col min="14" max="16" width="5.140625" style="61" bestFit="1" customWidth="1"/>
    <col min="17" max="18" width="5.140625" style="12" bestFit="1" customWidth="1"/>
    <col min="19" max="16384" width="15" style="12"/>
  </cols>
  <sheetData>
    <row r="1" spans="1:16" s="41" customFormat="1" ht="46.5" customHeight="1">
      <c r="A1" s="71"/>
      <c r="B1" s="62" t="s">
        <v>33</v>
      </c>
      <c r="C1" s="62" t="s">
        <v>0</v>
      </c>
      <c r="D1" s="63">
        <v>1.1000000000000001</v>
      </c>
      <c r="E1" s="63">
        <v>1.2</v>
      </c>
      <c r="F1" s="64">
        <v>2.1</v>
      </c>
      <c r="G1" s="64">
        <v>2.2000000000000002</v>
      </c>
      <c r="H1" s="65">
        <v>3.1</v>
      </c>
      <c r="I1" s="65">
        <v>3.2</v>
      </c>
      <c r="J1" s="65">
        <v>3.3</v>
      </c>
      <c r="K1" s="65">
        <v>3.4</v>
      </c>
      <c r="L1" s="111">
        <v>4.0999999999999996</v>
      </c>
      <c r="M1" s="111">
        <v>4.2</v>
      </c>
      <c r="N1" s="111">
        <v>4.3</v>
      </c>
      <c r="O1" s="111">
        <v>4.4000000000000004</v>
      </c>
      <c r="P1" s="63">
        <v>5</v>
      </c>
    </row>
    <row r="2" spans="1:16">
      <c r="A2" s="79">
        <v>1</v>
      </c>
      <c r="B2" s="66" t="s">
        <v>24</v>
      </c>
      <c r="C2" s="66" t="s">
        <v>18</v>
      </c>
      <c r="D2" s="67">
        <v>4</v>
      </c>
      <c r="E2" s="67">
        <v>4</v>
      </c>
      <c r="F2" s="68">
        <v>4</v>
      </c>
      <c r="G2" s="68">
        <v>4</v>
      </c>
      <c r="H2" s="69">
        <v>4</v>
      </c>
      <c r="I2" s="69">
        <v>4</v>
      </c>
      <c r="J2" s="69">
        <v>4</v>
      </c>
      <c r="K2" s="69">
        <v>4</v>
      </c>
      <c r="L2" s="112">
        <v>4</v>
      </c>
      <c r="M2" s="112">
        <v>4</v>
      </c>
      <c r="N2" s="112">
        <v>4</v>
      </c>
      <c r="O2" s="112">
        <v>4</v>
      </c>
      <c r="P2" s="67">
        <v>4</v>
      </c>
    </row>
    <row r="3" spans="1:16" s="110" customFormat="1">
      <c r="A3" s="79">
        <v>2</v>
      </c>
      <c r="B3" s="79" t="s">
        <v>24</v>
      </c>
      <c r="C3" s="79" t="s">
        <v>80</v>
      </c>
      <c r="D3" s="107">
        <v>5</v>
      </c>
      <c r="E3" s="107">
        <v>5</v>
      </c>
      <c r="F3" s="108">
        <v>5</v>
      </c>
      <c r="G3" s="108">
        <v>5</v>
      </c>
      <c r="H3" s="109">
        <v>4</v>
      </c>
      <c r="I3" s="109">
        <v>4</v>
      </c>
      <c r="J3" s="109">
        <v>4</v>
      </c>
      <c r="K3" s="109">
        <v>4</v>
      </c>
      <c r="L3" s="113">
        <v>4</v>
      </c>
      <c r="M3" s="113">
        <v>4</v>
      </c>
      <c r="N3" s="113">
        <v>4</v>
      </c>
      <c r="O3" s="113">
        <v>4</v>
      </c>
      <c r="P3" s="107">
        <v>5</v>
      </c>
    </row>
    <row r="4" spans="1:16" s="110" customFormat="1">
      <c r="A4" s="79">
        <v>3</v>
      </c>
      <c r="B4" s="79" t="s">
        <v>24</v>
      </c>
      <c r="C4" s="79" t="s">
        <v>25</v>
      </c>
      <c r="D4" s="107">
        <v>5</v>
      </c>
      <c r="E4" s="107">
        <v>5</v>
      </c>
      <c r="F4" s="108">
        <v>5</v>
      </c>
      <c r="G4" s="108">
        <v>5</v>
      </c>
      <c r="H4" s="109">
        <v>5</v>
      </c>
      <c r="I4" s="109">
        <v>4</v>
      </c>
      <c r="J4" s="109">
        <v>4</v>
      </c>
      <c r="K4" s="109">
        <v>4</v>
      </c>
      <c r="L4" s="113">
        <v>5</v>
      </c>
      <c r="M4" s="113">
        <v>5</v>
      </c>
      <c r="N4" s="113">
        <v>5</v>
      </c>
      <c r="O4" s="113">
        <v>5</v>
      </c>
      <c r="P4" s="107">
        <v>5</v>
      </c>
    </row>
    <row r="5" spans="1:16">
      <c r="A5" s="66">
        <v>4</v>
      </c>
      <c r="B5" s="66" t="s">
        <v>24</v>
      </c>
      <c r="C5" s="66" t="s">
        <v>29</v>
      </c>
      <c r="D5" s="67">
        <v>5</v>
      </c>
      <c r="E5" s="67">
        <v>5</v>
      </c>
      <c r="F5" s="68">
        <v>5</v>
      </c>
      <c r="G5" s="68">
        <v>5</v>
      </c>
      <c r="H5" s="69">
        <v>5</v>
      </c>
      <c r="I5" s="69">
        <v>5</v>
      </c>
      <c r="J5" s="69">
        <v>5</v>
      </c>
      <c r="K5" s="69">
        <v>5</v>
      </c>
      <c r="L5" s="112">
        <v>5</v>
      </c>
      <c r="M5" s="112">
        <v>5</v>
      </c>
      <c r="N5" s="112">
        <v>5</v>
      </c>
      <c r="O5" s="112">
        <v>5</v>
      </c>
      <c r="P5" s="67">
        <v>5</v>
      </c>
    </row>
    <row r="6" spans="1:16">
      <c r="A6" s="79">
        <v>5</v>
      </c>
      <c r="B6" s="66" t="s">
        <v>24</v>
      </c>
      <c r="C6" s="66" t="s">
        <v>29</v>
      </c>
      <c r="D6" s="67">
        <v>5</v>
      </c>
      <c r="E6" s="67">
        <v>5</v>
      </c>
      <c r="F6" s="68">
        <v>5</v>
      </c>
      <c r="G6" s="68">
        <v>5</v>
      </c>
      <c r="H6" s="69">
        <v>5</v>
      </c>
      <c r="I6" s="69">
        <v>5</v>
      </c>
      <c r="J6" s="69">
        <v>5</v>
      </c>
      <c r="K6" s="69">
        <v>5</v>
      </c>
      <c r="L6" s="112">
        <v>5</v>
      </c>
      <c r="M6" s="112">
        <v>5</v>
      </c>
      <c r="N6" s="112">
        <v>5</v>
      </c>
      <c r="O6" s="112">
        <v>5</v>
      </c>
      <c r="P6" s="67">
        <v>5</v>
      </c>
    </row>
    <row r="7" spans="1:16">
      <c r="A7" s="66">
        <v>6</v>
      </c>
      <c r="B7" s="66" t="s">
        <v>24</v>
      </c>
      <c r="C7" s="66" t="s">
        <v>18</v>
      </c>
      <c r="D7" s="67">
        <v>4</v>
      </c>
      <c r="E7" s="67">
        <v>4</v>
      </c>
      <c r="F7" s="68">
        <v>5</v>
      </c>
      <c r="G7" s="68">
        <v>5</v>
      </c>
      <c r="H7" s="69">
        <v>5</v>
      </c>
      <c r="I7" s="69">
        <v>4</v>
      </c>
      <c r="J7" s="69">
        <v>5</v>
      </c>
      <c r="K7" s="69">
        <v>5</v>
      </c>
      <c r="L7" s="112">
        <v>5</v>
      </c>
      <c r="M7" s="112">
        <v>5</v>
      </c>
      <c r="N7" s="112">
        <v>5</v>
      </c>
      <c r="O7" s="112">
        <v>5</v>
      </c>
      <c r="P7" s="67">
        <v>5</v>
      </c>
    </row>
    <row r="8" spans="1:16">
      <c r="A8" s="79">
        <v>7</v>
      </c>
      <c r="B8" s="66" t="s">
        <v>24</v>
      </c>
      <c r="C8" s="66" t="s">
        <v>18</v>
      </c>
      <c r="D8" s="67">
        <v>4</v>
      </c>
      <c r="E8" s="67">
        <v>4</v>
      </c>
      <c r="F8" s="68">
        <v>4</v>
      </c>
      <c r="G8" s="68">
        <v>4</v>
      </c>
      <c r="H8" s="69">
        <v>3</v>
      </c>
      <c r="I8" s="69">
        <v>3</v>
      </c>
      <c r="J8" s="69">
        <v>3</v>
      </c>
      <c r="K8" s="69">
        <v>3</v>
      </c>
      <c r="L8" s="112">
        <v>4</v>
      </c>
      <c r="M8" s="112">
        <v>4</v>
      </c>
      <c r="N8" s="112">
        <v>3</v>
      </c>
      <c r="O8" s="112">
        <v>3</v>
      </c>
      <c r="P8" s="67">
        <v>4</v>
      </c>
    </row>
    <row r="9" spans="1:16">
      <c r="A9" s="66">
        <v>8</v>
      </c>
      <c r="B9" s="66" t="s">
        <v>24</v>
      </c>
      <c r="C9" s="66" t="s">
        <v>34</v>
      </c>
      <c r="D9" s="67">
        <v>5</v>
      </c>
      <c r="E9" s="67">
        <v>5</v>
      </c>
      <c r="F9" s="68">
        <v>5</v>
      </c>
      <c r="G9" s="68">
        <v>5</v>
      </c>
      <c r="H9" s="69">
        <v>5</v>
      </c>
      <c r="I9" s="69">
        <v>5</v>
      </c>
      <c r="J9" s="69">
        <v>5</v>
      </c>
      <c r="K9" s="69">
        <v>5</v>
      </c>
      <c r="L9" s="112">
        <v>5</v>
      </c>
      <c r="M9" s="112">
        <v>5</v>
      </c>
      <c r="N9" s="112">
        <v>5</v>
      </c>
      <c r="O9" s="112">
        <v>5</v>
      </c>
      <c r="P9" s="67">
        <v>5</v>
      </c>
    </row>
    <row r="10" spans="1:16">
      <c r="A10" s="79">
        <v>9</v>
      </c>
      <c r="B10" s="66" t="s">
        <v>24</v>
      </c>
      <c r="C10" s="66" t="s">
        <v>25</v>
      </c>
      <c r="D10" s="67">
        <v>5</v>
      </c>
      <c r="E10" s="67">
        <v>5</v>
      </c>
      <c r="F10" s="68">
        <v>5</v>
      </c>
      <c r="G10" s="68">
        <v>5</v>
      </c>
      <c r="H10" s="69">
        <v>5</v>
      </c>
      <c r="I10" s="69">
        <v>5</v>
      </c>
      <c r="J10" s="69">
        <v>5</v>
      </c>
      <c r="K10" s="69">
        <v>5</v>
      </c>
      <c r="L10" s="112">
        <v>5</v>
      </c>
      <c r="M10" s="112">
        <v>5</v>
      </c>
      <c r="N10" s="112">
        <v>5</v>
      </c>
      <c r="O10" s="112">
        <v>5</v>
      </c>
      <c r="P10" s="67">
        <v>5</v>
      </c>
    </row>
    <row r="11" spans="1:16">
      <c r="A11" s="66">
        <v>10</v>
      </c>
      <c r="B11" s="66" t="s">
        <v>24</v>
      </c>
      <c r="C11" s="66" t="s">
        <v>25</v>
      </c>
      <c r="D11" s="67">
        <v>5</v>
      </c>
      <c r="E11" s="67">
        <v>5</v>
      </c>
      <c r="F11" s="68">
        <v>4</v>
      </c>
      <c r="G11" s="68">
        <v>4</v>
      </c>
      <c r="H11" s="69">
        <v>4</v>
      </c>
      <c r="I11" s="69">
        <v>4</v>
      </c>
      <c r="J11" s="69">
        <v>4</v>
      </c>
      <c r="K11" s="69">
        <v>4</v>
      </c>
      <c r="L11" s="112">
        <v>4</v>
      </c>
      <c r="M11" s="112">
        <v>4</v>
      </c>
      <c r="N11" s="112">
        <v>4</v>
      </c>
      <c r="O11" s="112">
        <v>4</v>
      </c>
      <c r="P11" s="67">
        <v>4</v>
      </c>
    </row>
    <row r="12" spans="1:16">
      <c r="A12" s="79">
        <v>11</v>
      </c>
      <c r="B12" s="66" t="s">
        <v>24</v>
      </c>
      <c r="C12" s="66" t="s">
        <v>27</v>
      </c>
      <c r="D12" s="67">
        <v>4</v>
      </c>
      <c r="E12" s="67">
        <v>4</v>
      </c>
      <c r="F12" s="68">
        <v>5</v>
      </c>
      <c r="G12" s="68">
        <v>5</v>
      </c>
      <c r="H12" s="69">
        <v>4</v>
      </c>
      <c r="I12" s="69">
        <v>4</v>
      </c>
      <c r="J12" s="69">
        <v>4</v>
      </c>
      <c r="K12" s="69">
        <v>5</v>
      </c>
      <c r="L12" s="112">
        <v>5</v>
      </c>
      <c r="M12" s="112">
        <v>5</v>
      </c>
      <c r="N12" s="112">
        <v>5</v>
      </c>
      <c r="O12" s="112">
        <v>5</v>
      </c>
      <c r="P12" s="67">
        <v>5</v>
      </c>
    </row>
    <row r="13" spans="1:16">
      <c r="A13" s="66">
        <v>12</v>
      </c>
      <c r="B13" s="66" t="s">
        <v>24</v>
      </c>
      <c r="C13" s="66" t="s">
        <v>18</v>
      </c>
      <c r="D13" s="67">
        <v>4</v>
      </c>
      <c r="E13" s="67">
        <v>4</v>
      </c>
      <c r="F13" s="68">
        <v>5</v>
      </c>
      <c r="G13" s="68">
        <v>5</v>
      </c>
      <c r="H13" s="69">
        <v>5</v>
      </c>
      <c r="I13" s="69">
        <v>5</v>
      </c>
      <c r="J13" s="69">
        <v>4</v>
      </c>
      <c r="K13" s="69">
        <v>3</v>
      </c>
      <c r="L13" s="112">
        <v>4</v>
      </c>
      <c r="M13" s="112">
        <v>5</v>
      </c>
      <c r="N13" s="112">
        <v>5</v>
      </c>
      <c r="O13" s="112">
        <v>5</v>
      </c>
      <c r="P13" s="67">
        <v>5</v>
      </c>
    </row>
    <row r="14" spans="1:16">
      <c r="A14" s="79">
        <v>13</v>
      </c>
      <c r="B14" s="66" t="s">
        <v>24</v>
      </c>
      <c r="C14" s="66" t="s">
        <v>18</v>
      </c>
      <c r="D14" s="67">
        <v>4</v>
      </c>
      <c r="E14" s="67">
        <v>4</v>
      </c>
      <c r="F14" s="68">
        <v>4</v>
      </c>
      <c r="G14" s="68">
        <v>4</v>
      </c>
      <c r="H14" s="69">
        <v>4</v>
      </c>
      <c r="I14" s="69">
        <v>4</v>
      </c>
      <c r="J14" s="69">
        <v>4</v>
      </c>
      <c r="K14" s="69">
        <v>3</v>
      </c>
      <c r="L14" s="112">
        <v>4</v>
      </c>
      <c r="M14" s="112">
        <v>4</v>
      </c>
      <c r="N14" s="112">
        <v>4</v>
      </c>
      <c r="O14" s="112">
        <v>4</v>
      </c>
      <c r="P14" s="67">
        <v>4</v>
      </c>
    </row>
    <row r="15" spans="1:16">
      <c r="A15" s="66">
        <v>14</v>
      </c>
      <c r="B15" s="66" t="s">
        <v>24</v>
      </c>
      <c r="C15" s="66" t="s">
        <v>18</v>
      </c>
      <c r="D15" s="67">
        <v>3</v>
      </c>
      <c r="E15" s="67">
        <v>3</v>
      </c>
      <c r="F15" s="68">
        <v>4</v>
      </c>
      <c r="G15" s="68">
        <v>4</v>
      </c>
      <c r="H15" s="69">
        <v>3</v>
      </c>
      <c r="I15" s="69">
        <v>3</v>
      </c>
      <c r="J15" s="69">
        <v>3</v>
      </c>
      <c r="K15" s="69">
        <v>3</v>
      </c>
      <c r="L15" s="112">
        <v>4</v>
      </c>
      <c r="M15" s="112">
        <v>4</v>
      </c>
      <c r="N15" s="112">
        <v>4</v>
      </c>
      <c r="O15" s="112">
        <v>4</v>
      </c>
      <c r="P15" s="67">
        <v>4</v>
      </c>
    </row>
    <row r="16" spans="1:16">
      <c r="A16" s="79">
        <v>15</v>
      </c>
      <c r="B16" s="66" t="s">
        <v>24</v>
      </c>
      <c r="C16" s="66" t="s">
        <v>31</v>
      </c>
      <c r="D16" s="67">
        <v>5</v>
      </c>
      <c r="E16" s="67">
        <v>5</v>
      </c>
      <c r="F16" s="68">
        <v>5</v>
      </c>
      <c r="G16" s="68">
        <v>5</v>
      </c>
      <c r="H16" s="69">
        <v>5</v>
      </c>
      <c r="I16" s="69">
        <v>5</v>
      </c>
      <c r="J16" s="69">
        <v>5</v>
      </c>
      <c r="K16" s="69">
        <v>5</v>
      </c>
      <c r="L16" s="112">
        <v>5</v>
      </c>
      <c r="M16" s="112">
        <v>4</v>
      </c>
      <c r="N16" s="112">
        <v>5</v>
      </c>
      <c r="O16" s="112">
        <v>5</v>
      </c>
      <c r="P16" s="67">
        <v>5</v>
      </c>
    </row>
    <row r="17" spans="1:16">
      <c r="A17" s="66">
        <v>16</v>
      </c>
      <c r="B17" s="66" t="s">
        <v>24</v>
      </c>
      <c r="C17" s="66" t="s">
        <v>31</v>
      </c>
      <c r="D17" s="67">
        <v>5</v>
      </c>
      <c r="E17" s="67">
        <v>5</v>
      </c>
      <c r="F17" s="68">
        <v>5</v>
      </c>
      <c r="G17" s="68">
        <v>5</v>
      </c>
      <c r="H17" s="69">
        <v>5</v>
      </c>
      <c r="I17" s="69">
        <v>5</v>
      </c>
      <c r="J17" s="69">
        <v>5</v>
      </c>
      <c r="K17" s="69">
        <v>5</v>
      </c>
      <c r="L17" s="112">
        <v>5</v>
      </c>
      <c r="M17" s="112">
        <v>5</v>
      </c>
      <c r="N17" s="112">
        <v>5</v>
      </c>
      <c r="O17" s="112">
        <v>5</v>
      </c>
      <c r="P17" s="67">
        <v>5</v>
      </c>
    </row>
    <row r="18" spans="1:16">
      <c r="A18" s="79">
        <v>17</v>
      </c>
      <c r="B18" s="66" t="s">
        <v>24</v>
      </c>
      <c r="C18" s="66" t="s">
        <v>80</v>
      </c>
      <c r="D18" s="67">
        <v>5</v>
      </c>
      <c r="E18" s="67">
        <v>5</v>
      </c>
      <c r="F18" s="68">
        <v>5</v>
      </c>
      <c r="G18" s="68">
        <v>5</v>
      </c>
      <c r="H18" s="69">
        <v>5</v>
      </c>
      <c r="I18" s="69">
        <v>5</v>
      </c>
      <c r="J18" s="69">
        <v>5</v>
      </c>
      <c r="K18" s="69">
        <v>5</v>
      </c>
      <c r="L18" s="112">
        <v>5</v>
      </c>
      <c r="M18" s="112">
        <v>5</v>
      </c>
      <c r="N18" s="112">
        <v>5</v>
      </c>
      <c r="O18" s="112">
        <v>5</v>
      </c>
      <c r="P18" s="67">
        <v>5</v>
      </c>
    </row>
    <row r="19" spans="1:16">
      <c r="A19" s="66">
        <v>18</v>
      </c>
      <c r="B19" s="66" t="s">
        <v>24</v>
      </c>
      <c r="C19" s="66" t="s">
        <v>25</v>
      </c>
      <c r="D19" s="67">
        <v>5</v>
      </c>
      <c r="E19" s="67">
        <v>5</v>
      </c>
      <c r="F19" s="68">
        <v>5</v>
      </c>
      <c r="G19" s="68">
        <v>5</v>
      </c>
      <c r="H19" s="69">
        <v>5</v>
      </c>
      <c r="I19" s="69">
        <v>5</v>
      </c>
      <c r="J19" s="69">
        <v>5</v>
      </c>
      <c r="K19" s="69">
        <v>5</v>
      </c>
      <c r="L19" s="112">
        <v>5</v>
      </c>
      <c r="M19" s="112">
        <v>5</v>
      </c>
      <c r="N19" s="112">
        <v>5</v>
      </c>
      <c r="O19" s="112">
        <v>5</v>
      </c>
      <c r="P19" s="67">
        <v>5</v>
      </c>
    </row>
    <row r="20" spans="1:16">
      <c r="A20" s="79">
        <v>19</v>
      </c>
      <c r="B20" s="66" t="s">
        <v>24</v>
      </c>
      <c r="C20" s="66" t="s">
        <v>25</v>
      </c>
      <c r="D20" s="67">
        <v>4</v>
      </c>
      <c r="E20" s="67">
        <v>4</v>
      </c>
      <c r="F20" s="68">
        <v>4</v>
      </c>
      <c r="G20" s="68">
        <v>4</v>
      </c>
      <c r="H20" s="69">
        <v>4</v>
      </c>
      <c r="I20" s="69">
        <v>4</v>
      </c>
      <c r="J20" s="69">
        <v>4</v>
      </c>
      <c r="K20" s="69">
        <v>4</v>
      </c>
      <c r="L20" s="112">
        <v>4</v>
      </c>
      <c r="M20" s="112">
        <v>4</v>
      </c>
      <c r="N20" s="112">
        <v>4</v>
      </c>
      <c r="O20" s="112">
        <v>4</v>
      </c>
      <c r="P20" s="67">
        <v>4</v>
      </c>
    </row>
    <row r="21" spans="1:16">
      <c r="A21" s="66">
        <v>20</v>
      </c>
      <c r="B21" s="66" t="s">
        <v>24</v>
      </c>
      <c r="C21" s="66" t="s">
        <v>25</v>
      </c>
      <c r="D21" s="67">
        <v>4</v>
      </c>
      <c r="E21" s="67">
        <v>4</v>
      </c>
      <c r="F21" s="68">
        <v>4</v>
      </c>
      <c r="G21" s="68">
        <v>4</v>
      </c>
      <c r="H21" s="69">
        <v>4</v>
      </c>
      <c r="I21" s="69">
        <v>4</v>
      </c>
      <c r="J21" s="69">
        <v>4</v>
      </c>
      <c r="K21" s="69">
        <v>4</v>
      </c>
      <c r="L21" s="112">
        <v>4</v>
      </c>
      <c r="M21" s="112">
        <v>4</v>
      </c>
      <c r="N21" s="112">
        <v>4</v>
      </c>
      <c r="O21" s="112">
        <v>4</v>
      </c>
      <c r="P21" s="67">
        <v>4</v>
      </c>
    </row>
    <row r="22" spans="1:16">
      <c r="A22" s="79">
        <v>21</v>
      </c>
      <c r="B22" s="66" t="s">
        <v>24</v>
      </c>
      <c r="C22" s="66" t="s">
        <v>25</v>
      </c>
      <c r="D22" s="67">
        <v>4</v>
      </c>
      <c r="E22" s="67">
        <v>3</v>
      </c>
      <c r="F22" s="68">
        <v>4</v>
      </c>
      <c r="G22" s="68">
        <v>3</v>
      </c>
      <c r="H22" s="69">
        <v>4</v>
      </c>
      <c r="I22" s="69">
        <v>4</v>
      </c>
      <c r="J22" s="69">
        <v>4</v>
      </c>
      <c r="K22" s="69">
        <v>4</v>
      </c>
      <c r="L22" s="112">
        <v>4</v>
      </c>
      <c r="M22" s="112">
        <v>4</v>
      </c>
      <c r="N22" s="112">
        <v>4</v>
      </c>
      <c r="O22" s="112">
        <v>4</v>
      </c>
      <c r="P22" s="67">
        <v>4</v>
      </c>
    </row>
    <row r="23" spans="1:16">
      <c r="A23" s="66">
        <v>22</v>
      </c>
      <c r="B23" s="66" t="s">
        <v>24</v>
      </c>
      <c r="C23" s="66" t="s">
        <v>27</v>
      </c>
      <c r="D23" s="67">
        <v>4</v>
      </c>
      <c r="E23" s="67">
        <v>4</v>
      </c>
      <c r="F23" s="68">
        <v>5</v>
      </c>
      <c r="G23" s="68">
        <v>5</v>
      </c>
      <c r="H23" s="69">
        <v>4</v>
      </c>
      <c r="I23" s="69">
        <v>3</v>
      </c>
      <c r="J23" s="69">
        <v>2</v>
      </c>
      <c r="K23" s="69">
        <v>2</v>
      </c>
      <c r="L23" s="112">
        <v>4</v>
      </c>
      <c r="M23" s="112">
        <v>4</v>
      </c>
      <c r="N23" s="112">
        <v>4</v>
      </c>
      <c r="O23" s="112">
        <v>4</v>
      </c>
      <c r="P23" s="67">
        <v>5</v>
      </c>
    </row>
    <row r="24" spans="1:16">
      <c r="A24" s="79">
        <v>23</v>
      </c>
      <c r="B24" s="66" t="s">
        <v>24</v>
      </c>
      <c r="C24" s="66" t="s">
        <v>18</v>
      </c>
      <c r="D24" s="67">
        <v>4</v>
      </c>
      <c r="E24" s="67">
        <v>4</v>
      </c>
      <c r="F24" s="68">
        <v>5</v>
      </c>
      <c r="G24" s="68">
        <v>4</v>
      </c>
      <c r="H24" s="69">
        <v>5</v>
      </c>
      <c r="I24" s="69">
        <v>5</v>
      </c>
      <c r="J24" s="69">
        <v>4</v>
      </c>
      <c r="K24" s="69">
        <v>4</v>
      </c>
      <c r="L24" s="112">
        <v>4</v>
      </c>
      <c r="M24" s="112">
        <v>4</v>
      </c>
      <c r="N24" s="112">
        <v>3</v>
      </c>
      <c r="O24" s="112">
        <v>4</v>
      </c>
      <c r="P24" s="67">
        <v>4</v>
      </c>
    </row>
    <row r="25" spans="1:16">
      <c r="A25" s="66">
        <v>24</v>
      </c>
      <c r="B25" s="66" t="s">
        <v>24</v>
      </c>
      <c r="C25" s="66" t="s">
        <v>27</v>
      </c>
      <c r="D25" s="67">
        <v>4</v>
      </c>
      <c r="E25" s="67">
        <v>4</v>
      </c>
      <c r="F25" s="68">
        <v>4</v>
      </c>
      <c r="G25" s="68">
        <v>4</v>
      </c>
      <c r="H25" s="69">
        <v>4</v>
      </c>
      <c r="I25" s="69">
        <v>4</v>
      </c>
      <c r="J25" s="69">
        <v>4</v>
      </c>
      <c r="K25" s="69">
        <v>4</v>
      </c>
      <c r="L25" s="112">
        <v>4</v>
      </c>
      <c r="M25" s="112">
        <v>4</v>
      </c>
      <c r="N25" s="112">
        <v>4</v>
      </c>
      <c r="O25" s="112">
        <v>4</v>
      </c>
      <c r="P25" s="67">
        <v>5</v>
      </c>
    </row>
    <row r="26" spans="1:16">
      <c r="A26" s="79">
        <v>25</v>
      </c>
      <c r="B26" s="66" t="s">
        <v>24</v>
      </c>
      <c r="C26" s="66" t="s">
        <v>27</v>
      </c>
      <c r="D26" s="67">
        <v>4</v>
      </c>
      <c r="E26" s="67">
        <v>4</v>
      </c>
      <c r="F26" s="68">
        <v>4</v>
      </c>
      <c r="G26" s="68">
        <v>4</v>
      </c>
      <c r="H26" s="69">
        <v>4</v>
      </c>
      <c r="I26" s="69">
        <v>4</v>
      </c>
      <c r="J26" s="69">
        <v>4</v>
      </c>
      <c r="K26" s="69">
        <v>4</v>
      </c>
      <c r="L26" s="112">
        <v>4</v>
      </c>
      <c r="M26" s="112">
        <v>4</v>
      </c>
      <c r="N26" s="112">
        <v>4</v>
      </c>
      <c r="O26" s="112">
        <v>4</v>
      </c>
      <c r="P26" s="67">
        <v>4</v>
      </c>
    </row>
    <row r="27" spans="1:16">
      <c r="A27" s="66">
        <v>26</v>
      </c>
      <c r="B27" s="66" t="s">
        <v>24</v>
      </c>
      <c r="C27" s="66" t="s">
        <v>32</v>
      </c>
      <c r="D27" s="67">
        <v>5</v>
      </c>
      <c r="E27" s="67">
        <v>5</v>
      </c>
      <c r="F27" s="68">
        <v>5</v>
      </c>
      <c r="G27" s="68">
        <v>5</v>
      </c>
      <c r="H27" s="69">
        <v>5</v>
      </c>
      <c r="I27" s="69">
        <v>5</v>
      </c>
      <c r="J27" s="69">
        <v>5</v>
      </c>
      <c r="K27" s="69">
        <v>5</v>
      </c>
      <c r="L27" s="112">
        <v>5</v>
      </c>
      <c r="M27" s="112">
        <v>5</v>
      </c>
      <c r="N27" s="112">
        <v>5</v>
      </c>
      <c r="O27" s="112">
        <v>5</v>
      </c>
      <c r="P27" s="67">
        <v>5</v>
      </c>
    </row>
    <row r="28" spans="1:16">
      <c r="A28" s="79">
        <v>27</v>
      </c>
      <c r="B28" s="66" t="s">
        <v>24</v>
      </c>
      <c r="C28" s="66" t="s">
        <v>28</v>
      </c>
      <c r="D28" s="67">
        <v>4</v>
      </c>
      <c r="E28" s="67">
        <v>5</v>
      </c>
      <c r="F28" s="68">
        <v>5</v>
      </c>
      <c r="G28" s="68">
        <v>5</v>
      </c>
      <c r="H28" s="69">
        <v>5</v>
      </c>
      <c r="I28" s="69">
        <v>5</v>
      </c>
      <c r="J28" s="69">
        <v>5</v>
      </c>
      <c r="K28" s="69">
        <v>5</v>
      </c>
      <c r="L28" s="112">
        <v>5</v>
      </c>
      <c r="M28" s="112">
        <v>5</v>
      </c>
      <c r="N28" s="112">
        <v>5</v>
      </c>
      <c r="O28" s="112">
        <v>5</v>
      </c>
      <c r="P28" s="67">
        <v>5</v>
      </c>
    </row>
    <row r="29" spans="1:16">
      <c r="A29" s="66">
        <v>28</v>
      </c>
      <c r="B29" s="66" t="s">
        <v>24</v>
      </c>
      <c r="C29" s="66" t="s">
        <v>18</v>
      </c>
      <c r="D29" s="67">
        <v>5</v>
      </c>
      <c r="E29" s="67">
        <v>5</v>
      </c>
      <c r="F29" s="68">
        <v>5</v>
      </c>
      <c r="G29" s="68">
        <v>5</v>
      </c>
      <c r="H29" s="69">
        <v>5</v>
      </c>
      <c r="I29" s="69">
        <v>5</v>
      </c>
      <c r="J29" s="69">
        <v>5</v>
      </c>
      <c r="K29" s="69">
        <v>5</v>
      </c>
      <c r="L29" s="112">
        <v>5</v>
      </c>
      <c r="M29" s="112">
        <v>5</v>
      </c>
      <c r="N29" s="112">
        <v>5</v>
      </c>
      <c r="O29" s="112">
        <v>3</v>
      </c>
      <c r="P29" s="67">
        <v>5</v>
      </c>
    </row>
    <row r="30" spans="1:16">
      <c r="A30" s="79">
        <v>29</v>
      </c>
      <c r="B30" s="66" t="s">
        <v>24</v>
      </c>
      <c r="C30" s="66" t="s">
        <v>37</v>
      </c>
      <c r="D30" s="67">
        <v>4</v>
      </c>
      <c r="E30" s="67">
        <v>3</v>
      </c>
      <c r="F30" s="68">
        <v>5</v>
      </c>
      <c r="G30" s="68">
        <v>5</v>
      </c>
      <c r="H30" s="69">
        <v>5</v>
      </c>
      <c r="I30" s="69">
        <v>5</v>
      </c>
      <c r="J30" s="69">
        <v>4</v>
      </c>
      <c r="K30" s="69">
        <v>4</v>
      </c>
      <c r="L30" s="112">
        <v>5</v>
      </c>
      <c r="M30" s="112">
        <v>5</v>
      </c>
      <c r="N30" s="112">
        <v>5</v>
      </c>
      <c r="O30" s="112">
        <v>5</v>
      </c>
      <c r="P30" s="67">
        <v>5</v>
      </c>
    </row>
    <row r="31" spans="1:16" s="110" customFormat="1" ht="48">
      <c r="A31" s="79">
        <v>30</v>
      </c>
      <c r="B31" s="79" t="s">
        <v>24</v>
      </c>
      <c r="C31" s="79" t="s">
        <v>79</v>
      </c>
      <c r="D31" s="107">
        <v>4</v>
      </c>
      <c r="E31" s="107">
        <v>4</v>
      </c>
      <c r="F31" s="108">
        <v>4</v>
      </c>
      <c r="G31" s="108">
        <v>4</v>
      </c>
      <c r="H31" s="109">
        <v>4</v>
      </c>
      <c r="I31" s="109">
        <v>4</v>
      </c>
      <c r="J31" s="109">
        <v>4</v>
      </c>
      <c r="K31" s="109">
        <v>4</v>
      </c>
      <c r="L31" s="113">
        <v>4</v>
      </c>
      <c r="M31" s="113">
        <v>4</v>
      </c>
      <c r="N31" s="113">
        <v>4</v>
      </c>
      <c r="O31" s="113">
        <v>4</v>
      </c>
      <c r="P31" s="107">
        <v>4</v>
      </c>
    </row>
    <row r="32" spans="1:16">
      <c r="A32" s="79">
        <v>31</v>
      </c>
      <c r="B32" s="66" t="s">
        <v>24</v>
      </c>
      <c r="C32" s="66" t="s">
        <v>26</v>
      </c>
      <c r="D32" s="67">
        <v>3</v>
      </c>
      <c r="E32" s="67">
        <v>5</v>
      </c>
      <c r="F32" s="68">
        <v>5</v>
      </c>
      <c r="G32" s="68">
        <v>5</v>
      </c>
      <c r="H32" s="69">
        <v>5</v>
      </c>
      <c r="I32" s="69">
        <v>5</v>
      </c>
      <c r="J32" s="69">
        <v>5</v>
      </c>
      <c r="K32" s="69">
        <v>5</v>
      </c>
      <c r="L32" s="112">
        <v>5</v>
      </c>
      <c r="M32" s="112">
        <v>5</v>
      </c>
      <c r="N32" s="112">
        <v>5</v>
      </c>
      <c r="O32" s="112">
        <v>5</v>
      </c>
      <c r="P32" s="67">
        <v>5</v>
      </c>
    </row>
    <row r="33" spans="1:16">
      <c r="A33" s="66">
        <v>32</v>
      </c>
      <c r="B33" s="66" t="s">
        <v>24</v>
      </c>
      <c r="C33" s="66" t="s">
        <v>81</v>
      </c>
      <c r="D33" s="67">
        <v>5</v>
      </c>
      <c r="E33" s="67">
        <v>5</v>
      </c>
      <c r="F33" s="68">
        <v>5</v>
      </c>
      <c r="G33" s="68">
        <v>5</v>
      </c>
      <c r="H33" s="69">
        <v>5</v>
      </c>
      <c r="I33" s="69">
        <v>5</v>
      </c>
      <c r="J33" s="69">
        <v>5</v>
      </c>
      <c r="K33" s="69">
        <v>5</v>
      </c>
      <c r="L33" s="112">
        <v>5</v>
      </c>
      <c r="M33" s="112">
        <v>5</v>
      </c>
      <c r="N33" s="112">
        <v>5</v>
      </c>
      <c r="O33" s="112">
        <v>5</v>
      </c>
      <c r="P33" s="67">
        <v>5</v>
      </c>
    </row>
    <row r="34" spans="1:16">
      <c r="A34" s="79">
        <v>33</v>
      </c>
      <c r="B34" s="66" t="s">
        <v>24</v>
      </c>
      <c r="C34" s="66" t="s">
        <v>35</v>
      </c>
      <c r="D34" s="67">
        <v>4</v>
      </c>
      <c r="E34" s="67">
        <v>4</v>
      </c>
      <c r="F34" s="68">
        <v>5</v>
      </c>
      <c r="G34" s="68">
        <v>5</v>
      </c>
      <c r="H34" s="69">
        <v>5</v>
      </c>
      <c r="I34" s="69">
        <v>4</v>
      </c>
      <c r="J34" s="69">
        <v>4</v>
      </c>
      <c r="K34" s="69">
        <v>4</v>
      </c>
      <c r="L34" s="112">
        <v>5</v>
      </c>
      <c r="M34" s="112">
        <v>5</v>
      </c>
      <c r="N34" s="112">
        <v>5</v>
      </c>
      <c r="O34" s="112">
        <v>5</v>
      </c>
      <c r="P34" s="67">
        <v>5</v>
      </c>
    </row>
    <row r="35" spans="1:16">
      <c r="A35" s="66">
        <v>34</v>
      </c>
      <c r="B35" s="66" t="s">
        <v>71</v>
      </c>
      <c r="C35" s="66" t="s">
        <v>25</v>
      </c>
      <c r="D35" s="67">
        <v>4</v>
      </c>
      <c r="E35" s="67">
        <v>4</v>
      </c>
      <c r="F35" s="68">
        <v>4</v>
      </c>
      <c r="G35" s="68">
        <v>4</v>
      </c>
      <c r="H35" s="69">
        <v>4</v>
      </c>
      <c r="I35" s="69">
        <v>4</v>
      </c>
      <c r="J35" s="69">
        <v>4</v>
      </c>
      <c r="K35" s="69">
        <v>4</v>
      </c>
      <c r="L35" s="112">
        <v>4</v>
      </c>
      <c r="M35" s="112">
        <v>4</v>
      </c>
      <c r="N35" s="112">
        <v>4</v>
      </c>
      <c r="O35" s="112">
        <v>4</v>
      </c>
      <c r="P35" s="67">
        <v>4</v>
      </c>
    </row>
    <row r="36" spans="1:16" s="110" customFormat="1">
      <c r="A36" s="79">
        <v>35</v>
      </c>
      <c r="B36" s="79" t="s">
        <v>24</v>
      </c>
      <c r="C36" s="66" t="s">
        <v>30</v>
      </c>
      <c r="D36" s="107">
        <v>4</v>
      </c>
      <c r="E36" s="107">
        <v>4</v>
      </c>
      <c r="F36" s="108">
        <v>5</v>
      </c>
      <c r="G36" s="108">
        <v>5</v>
      </c>
      <c r="H36" s="109">
        <v>5</v>
      </c>
      <c r="I36" s="109">
        <v>5</v>
      </c>
      <c r="J36" s="109">
        <v>4</v>
      </c>
      <c r="K36" s="109">
        <v>4</v>
      </c>
      <c r="L36" s="113">
        <v>5</v>
      </c>
      <c r="M36" s="113">
        <v>5</v>
      </c>
      <c r="N36" s="113">
        <v>5</v>
      </c>
      <c r="O36" s="113">
        <v>5</v>
      </c>
      <c r="P36" s="107">
        <v>5</v>
      </c>
    </row>
    <row r="37" spans="1:16">
      <c r="A37" s="66">
        <v>36</v>
      </c>
      <c r="B37" s="66" t="s">
        <v>24</v>
      </c>
      <c r="C37" s="66" t="s">
        <v>30</v>
      </c>
      <c r="D37" s="67">
        <v>4</v>
      </c>
      <c r="E37" s="67">
        <v>4</v>
      </c>
      <c r="F37" s="68">
        <v>4</v>
      </c>
      <c r="G37" s="68">
        <v>4</v>
      </c>
      <c r="H37" s="69">
        <v>4</v>
      </c>
      <c r="I37" s="69">
        <v>4</v>
      </c>
      <c r="J37" s="69">
        <v>4</v>
      </c>
      <c r="K37" s="69">
        <v>4</v>
      </c>
      <c r="L37" s="112">
        <v>4</v>
      </c>
      <c r="M37" s="112">
        <v>4</v>
      </c>
      <c r="N37" s="112">
        <v>4</v>
      </c>
      <c r="O37" s="112">
        <v>4</v>
      </c>
      <c r="P37" s="67">
        <v>4</v>
      </c>
    </row>
    <row r="38" spans="1:16">
      <c r="A38" s="79">
        <v>37</v>
      </c>
      <c r="B38" s="66" t="s">
        <v>24</v>
      </c>
      <c r="C38" s="66" t="s">
        <v>27</v>
      </c>
      <c r="D38" s="67">
        <v>5</v>
      </c>
      <c r="E38" s="67">
        <v>3</v>
      </c>
      <c r="F38" s="68">
        <v>5</v>
      </c>
      <c r="G38" s="68">
        <v>5</v>
      </c>
      <c r="H38" s="69">
        <v>5</v>
      </c>
      <c r="I38" s="69">
        <v>5</v>
      </c>
      <c r="J38" s="69">
        <v>5</v>
      </c>
      <c r="K38" s="69">
        <v>5</v>
      </c>
      <c r="L38" s="112">
        <v>5</v>
      </c>
      <c r="M38" s="112">
        <v>5</v>
      </c>
      <c r="N38" s="112">
        <v>5</v>
      </c>
      <c r="O38" s="112">
        <v>5</v>
      </c>
      <c r="P38" s="67">
        <v>5</v>
      </c>
    </row>
    <row r="39" spans="1:16">
      <c r="A39" s="66">
        <v>38</v>
      </c>
      <c r="B39" s="66" t="s">
        <v>24</v>
      </c>
      <c r="C39" s="66" t="s">
        <v>28</v>
      </c>
      <c r="D39" s="67">
        <v>5</v>
      </c>
      <c r="E39" s="67">
        <v>5</v>
      </c>
      <c r="F39" s="68">
        <v>5</v>
      </c>
      <c r="G39" s="68">
        <v>5</v>
      </c>
      <c r="H39" s="69">
        <v>5</v>
      </c>
      <c r="I39" s="69">
        <v>5</v>
      </c>
      <c r="J39" s="69">
        <v>5</v>
      </c>
      <c r="K39" s="69">
        <v>5</v>
      </c>
      <c r="L39" s="112">
        <v>5</v>
      </c>
      <c r="M39" s="112">
        <v>5</v>
      </c>
      <c r="N39" s="112">
        <v>5</v>
      </c>
      <c r="O39" s="112">
        <v>5</v>
      </c>
      <c r="P39" s="67">
        <v>5</v>
      </c>
    </row>
    <row r="40" spans="1:16">
      <c r="A40" s="79">
        <v>39</v>
      </c>
      <c r="B40" s="66" t="s">
        <v>24</v>
      </c>
      <c r="C40" s="66" t="s">
        <v>28</v>
      </c>
      <c r="D40" s="67">
        <v>4</v>
      </c>
      <c r="E40" s="67">
        <v>4</v>
      </c>
      <c r="F40" s="68">
        <v>4</v>
      </c>
      <c r="G40" s="68">
        <v>4</v>
      </c>
      <c r="H40" s="69">
        <v>4</v>
      </c>
      <c r="I40" s="69">
        <v>4</v>
      </c>
      <c r="J40" s="69">
        <v>4</v>
      </c>
      <c r="K40" s="69">
        <v>4</v>
      </c>
      <c r="L40" s="112">
        <v>4</v>
      </c>
      <c r="M40" s="112">
        <v>4</v>
      </c>
      <c r="N40" s="112">
        <v>4</v>
      </c>
      <c r="O40" s="112">
        <v>4</v>
      </c>
      <c r="P40" s="67">
        <v>4</v>
      </c>
    </row>
    <row r="41" spans="1:16">
      <c r="A41" s="66">
        <v>40</v>
      </c>
      <c r="B41" s="66" t="s">
        <v>24</v>
      </c>
      <c r="C41" s="66" t="s">
        <v>28</v>
      </c>
      <c r="D41" s="67">
        <v>5</v>
      </c>
      <c r="E41" s="67">
        <v>5</v>
      </c>
      <c r="F41" s="68">
        <v>5</v>
      </c>
      <c r="G41" s="68">
        <v>5</v>
      </c>
      <c r="H41" s="69">
        <v>5</v>
      </c>
      <c r="I41" s="69">
        <v>5</v>
      </c>
      <c r="J41" s="69">
        <v>5</v>
      </c>
      <c r="K41" s="69">
        <v>4</v>
      </c>
      <c r="L41" s="112">
        <v>4</v>
      </c>
      <c r="M41" s="112">
        <v>4</v>
      </c>
      <c r="N41" s="112">
        <v>4</v>
      </c>
      <c r="O41" s="112">
        <v>4</v>
      </c>
      <c r="P41" s="67">
        <v>5</v>
      </c>
    </row>
    <row r="42" spans="1:16">
      <c r="A42" s="79">
        <v>41</v>
      </c>
      <c r="B42" s="66" t="s">
        <v>24</v>
      </c>
      <c r="C42" s="66" t="s">
        <v>28</v>
      </c>
      <c r="D42" s="67">
        <v>4</v>
      </c>
      <c r="E42" s="67">
        <v>4</v>
      </c>
      <c r="F42" s="68">
        <v>4</v>
      </c>
      <c r="G42" s="68">
        <v>4</v>
      </c>
      <c r="H42" s="69">
        <v>4</v>
      </c>
      <c r="I42" s="69">
        <v>4</v>
      </c>
      <c r="J42" s="69">
        <v>4</v>
      </c>
      <c r="K42" s="69">
        <v>4</v>
      </c>
      <c r="L42" s="112">
        <v>5</v>
      </c>
      <c r="M42" s="112">
        <v>5</v>
      </c>
      <c r="N42" s="112">
        <v>5</v>
      </c>
      <c r="O42" s="112">
        <v>5</v>
      </c>
      <c r="P42" s="67">
        <v>5</v>
      </c>
    </row>
    <row r="43" spans="1:16">
      <c r="A43" s="66">
        <v>42</v>
      </c>
      <c r="B43" s="66" t="s">
        <v>24</v>
      </c>
      <c r="C43" s="66" t="s">
        <v>31</v>
      </c>
      <c r="D43" s="67">
        <v>5</v>
      </c>
      <c r="E43" s="67">
        <v>2</v>
      </c>
      <c r="F43" s="68">
        <v>5</v>
      </c>
      <c r="G43" s="68">
        <v>5</v>
      </c>
      <c r="H43" s="69">
        <v>5</v>
      </c>
      <c r="I43" s="69">
        <v>4</v>
      </c>
      <c r="J43" s="69">
        <v>3</v>
      </c>
      <c r="K43" s="69">
        <v>3</v>
      </c>
      <c r="L43" s="112">
        <v>4</v>
      </c>
      <c r="M43" s="112">
        <v>4</v>
      </c>
      <c r="N43" s="112">
        <v>4</v>
      </c>
      <c r="O43" s="112">
        <v>4</v>
      </c>
      <c r="P43" s="67">
        <v>4</v>
      </c>
    </row>
    <row r="44" spans="1:16">
      <c r="A44" s="79">
        <v>43</v>
      </c>
      <c r="B44" s="66" t="s">
        <v>24</v>
      </c>
      <c r="C44" s="66" t="s">
        <v>26</v>
      </c>
      <c r="D44" s="67">
        <v>5</v>
      </c>
      <c r="E44" s="67">
        <v>5</v>
      </c>
      <c r="F44" s="68">
        <v>5</v>
      </c>
      <c r="G44" s="68">
        <v>5</v>
      </c>
      <c r="H44" s="69">
        <v>4</v>
      </c>
      <c r="I44" s="69">
        <v>4</v>
      </c>
      <c r="J44" s="69">
        <v>4</v>
      </c>
      <c r="K44" s="69">
        <v>4</v>
      </c>
      <c r="L44" s="112">
        <v>4</v>
      </c>
      <c r="M44" s="112">
        <v>4</v>
      </c>
      <c r="N44" s="112">
        <v>4</v>
      </c>
      <c r="O44" s="112">
        <v>4</v>
      </c>
      <c r="P44" s="67">
        <v>4</v>
      </c>
    </row>
    <row r="45" spans="1:16">
      <c r="A45" s="66">
        <v>44</v>
      </c>
      <c r="B45" s="66" t="s">
        <v>24</v>
      </c>
      <c r="C45" s="66" t="s">
        <v>18</v>
      </c>
      <c r="D45" s="67">
        <v>5</v>
      </c>
      <c r="E45" s="67">
        <v>5</v>
      </c>
      <c r="F45" s="68">
        <v>4</v>
      </c>
      <c r="G45" s="68">
        <v>4</v>
      </c>
      <c r="H45" s="69">
        <v>4</v>
      </c>
      <c r="I45" s="69">
        <v>3</v>
      </c>
      <c r="J45" s="69">
        <v>3</v>
      </c>
      <c r="K45" s="69">
        <v>3</v>
      </c>
      <c r="L45" s="112">
        <v>4</v>
      </c>
      <c r="M45" s="112">
        <v>4</v>
      </c>
      <c r="N45" s="112">
        <v>4</v>
      </c>
      <c r="O45" s="112">
        <v>5</v>
      </c>
      <c r="P45" s="67">
        <v>4</v>
      </c>
    </row>
    <row r="46" spans="1:16">
      <c r="A46" s="79">
        <v>45</v>
      </c>
      <c r="B46" s="66" t="s">
        <v>24</v>
      </c>
      <c r="C46" s="66" t="s">
        <v>28</v>
      </c>
      <c r="D46" s="67">
        <v>5</v>
      </c>
      <c r="E46" s="67">
        <v>5</v>
      </c>
      <c r="F46" s="68">
        <v>5</v>
      </c>
      <c r="G46" s="68">
        <v>5</v>
      </c>
      <c r="H46" s="69">
        <v>5</v>
      </c>
      <c r="I46" s="69">
        <v>5</v>
      </c>
      <c r="J46" s="69">
        <v>3</v>
      </c>
      <c r="K46" s="69">
        <v>3</v>
      </c>
      <c r="L46" s="112">
        <v>5</v>
      </c>
      <c r="M46" s="112">
        <v>5</v>
      </c>
      <c r="N46" s="112">
        <v>5</v>
      </c>
      <c r="O46" s="112">
        <v>5</v>
      </c>
      <c r="P46" s="67">
        <v>5</v>
      </c>
    </row>
    <row r="47" spans="1:16">
      <c r="A47" s="66">
        <v>46</v>
      </c>
      <c r="B47" s="66" t="s">
        <v>24</v>
      </c>
      <c r="C47" s="66" t="s">
        <v>38</v>
      </c>
      <c r="D47" s="67">
        <v>5</v>
      </c>
      <c r="E47" s="67">
        <v>5</v>
      </c>
      <c r="F47" s="68">
        <v>5</v>
      </c>
      <c r="G47" s="68">
        <v>5</v>
      </c>
      <c r="H47" s="69">
        <v>5</v>
      </c>
      <c r="I47" s="69">
        <v>5</v>
      </c>
      <c r="J47" s="69">
        <v>3</v>
      </c>
      <c r="K47" s="69">
        <v>4</v>
      </c>
      <c r="L47" s="112">
        <v>4</v>
      </c>
      <c r="M47" s="112">
        <v>3</v>
      </c>
      <c r="N47" s="112">
        <v>3</v>
      </c>
      <c r="O47" s="112">
        <v>3</v>
      </c>
      <c r="P47" s="67">
        <v>3</v>
      </c>
    </row>
    <row r="48" spans="1:16">
      <c r="A48" s="79">
        <v>47</v>
      </c>
      <c r="B48" s="66" t="s">
        <v>24</v>
      </c>
      <c r="C48" s="66" t="s">
        <v>18</v>
      </c>
      <c r="D48" s="67">
        <v>4</v>
      </c>
      <c r="E48" s="67">
        <v>4</v>
      </c>
      <c r="F48" s="68">
        <v>5</v>
      </c>
      <c r="G48" s="68">
        <v>5</v>
      </c>
      <c r="H48" s="69">
        <v>5</v>
      </c>
      <c r="I48" s="69">
        <v>4</v>
      </c>
      <c r="J48" s="69">
        <v>2</v>
      </c>
      <c r="K48" s="69">
        <v>3</v>
      </c>
      <c r="L48" s="112">
        <v>4</v>
      </c>
      <c r="M48" s="112">
        <v>4</v>
      </c>
      <c r="N48" s="112">
        <v>4</v>
      </c>
      <c r="O48" s="112">
        <v>4</v>
      </c>
      <c r="P48" s="67">
        <v>4</v>
      </c>
    </row>
    <row r="49" spans="1:44" s="110" customFormat="1" ht="48">
      <c r="A49" s="79">
        <v>48</v>
      </c>
      <c r="B49" s="79" t="s">
        <v>24</v>
      </c>
      <c r="C49" s="79" t="s">
        <v>79</v>
      </c>
      <c r="D49" s="107">
        <v>5</v>
      </c>
      <c r="E49" s="107">
        <v>5</v>
      </c>
      <c r="F49" s="108">
        <v>5</v>
      </c>
      <c r="G49" s="108">
        <v>4</v>
      </c>
      <c r="H49" s="109">
        <v>5</v>
      </c>
      <c r="I49" s="109">
        <v>4</v>
      </c>
      <c r="J49" s="109">
        <v>4</v>
      </c>
      <c r="K49" s="109">
        <v>4</v>
      </c>
      <c r="L49" s="113">
        <v>4</v>
      </c>
      <c r="M49" s="113">
        <v>4</v>
      </c>
      <c r="N49" s="113">
        <v>4</v>
      </c>
      <c r="O49" s="113">
        <v>4</v>
      </c>
      <c r="P49" s="107">
        <v>4</v>
      </c>
    </row>
    <row r="50" spans="1:44">
      <c r="A50" s="79">
        <v>49</v>
      </c>
      <c r="B50" s="66" t="s">
        <v>24</v>
      </c>
      <c r="C50" s="66" t="s">
        <v>36</v>
      </c>
      <c r="D50" s="67">
        <v>4</v>
      </c>
      <c r="E50" s="67">
        <v>5</v>
      </c>
      <c r="F50" s="68">
        <v>5</v>
      </c>
      <c r="G50" s="68">
        <v>5</v>
      </c>
      <c r="H50" s="69">
        <v>4</v>
      </c>
      <c r="I50" s="69">
        <v>5</v>
      </c>
      <c r="J50" s="69">
        <v>4</v>
      </c>
      <c r="K50" s="69">
        <v>4</v>
      </c>
      <c r="L50" s="112">
        <v>4</v>
      </c>
      <c r="M50" s="112">
        <v>4</v>
      </c>
      <c r="N50" s="112">
        <v>4</v>
      </c>
      <c r="O50" s="112">
        <v>5</v>
      </c>
      <c r="P50" s="67">
        <v>5</v>
      </c>
    </row>
    <row r="51" spans="1:44">
      <c r="A51" s="66">
        <v>50</v>
      </c>
      <c r="B51" s="66" t="s">
        <v>24</v>
      </c>
      <c r="C51" s="66" t="s">
        <v>36</v>
      </c>
      <c r="D51" s="67">
        <v>5</v>
      </c>
      <c r="E51" s="67">
        <v>5</v>
      </c>
      <c r="F51" s="68">
        <v>5</v>
      </c>
      <c r="G51" s="68">
        <v>5</v>
      </c>
      <c r="H51" s="69">
        <v>5</v>
      </c>
      <c r="I51" s="69">
        <v>5</v>
      </c>
      <c r="J51" s="69">
        <v>4</v>
      </c>
      <c r="K51" s="69">
        <v>5</v>
      </c>
      <c r="L51" s="112">
        <v>5</v>
      </c>
      <c r="M51" s="112">
        <v>5</v>
      </c>
      <c r="N51" s="112">
        <v>5</v>
      </c>
      <c r="O51" s="112">
        <v>5</v>
      </c>
      <c r="P51" s="67">
        <v>5</v>
      </c>
    </row>
    <row r="52" spans="1:44">
      <c r="A52" s="79">
        <v>51</v>
      </c>
      <c r="B52" s="66" t="s">
        <v>24</v>
      </c>
      <c r="C52" s="66" t="s">
        <v>25</v>
      </c>
      <c r="D52" s="67">
        <v>5</v>
      </c>
      <c r="E52" s="67">
        <v>5</v>
      </c>
      <c r="F52" s="68">
        <v>5</v>
      </c>
      <c r="G52" s="68">
        <v>5</v>
      </c>
      <c r="H52" s="69">
        <v>5</v>
      </c>
      <c r="I52" s="69">
        <v>5</v>
      </c>
      <c r="J52" s="69">
        <v>5</v>
      </c>
      <c r="K52" s="69">
        <v>5</v>
      </c>
      <c r="L52" s="112">
        <v>5</v>
      </c>
      <c r="M52" s="112">
        <v>5</v>
      </c>
      <c r="N52" s="112">
        <v>5</v>
      </c>
      <c r="O52" s="112">
        <v>5</v>
      </c>
      <c r="P52" s="67">
        <v>5</v>
      </c>
    </row>
    <row r="53" spans="1:44" s="59" customFormat="1">
      <c r="A53" s="12"/>
      <c r="B53" s="12"/>
      <c r="C53" s="12"/>
      <c r="D53" s="76">
        <f>AVERAGE(D2:D52)</f>
        <v>4.4509803921568629</v>
      </c>
      <c r="E53" s="76">
        <f t="shared" ref="E53:P53" si="0">AVERAGE(E2:E52)</f>
        <v>4.3921568627450984</v>
      </c>
      <c r="F53" s="76">
        <f t="shared" si="0"/>
        <v>4.6862745098039218</v>
      </c>
      <c r="G53" s="76">
        <f t="shared" si="0"/>
        <v>4.6274509803921573</v>
      </c>
      <c r="H53" s="76">
        <f t="shared" si="0"/>
        <v>4.5490196078431371</v>
      </c>
      <c r="I53" s="76">
        <f t="shared" si="0"/>
        <v>4.4117647058823533</v>
      </c>
      <c r="J53" s="76">
        <f t="shared" si="0"/>
        <v>4.1568627450980395</v>
      </c>
      <c r="K53" s="76">
        <f t="shared" si="0"/>
        <v>4.1764705882352944</v>
      </c>
      <c r="L53" s="76">
        <f t="shared" si="0"/>
        <v>4.4901960784313726</v>
      </c>
      <c r="M53" s="76">
        <f t="shared" si="0"/>
        <v>4.4705882352941178</v>
      </c>
      <c r="N53" s="76">
        <f t="shared" si="0"/>
        <v>4.4509803921568629</v>
      </c>
      <c r="O53" s="76">
        <f t="shared" si="0"/>
        <v>4.4705882352941178</v>
      </c>
      <c r="P53" s="76">
        <f t="shared" si="0"/>
        <v>4.5882352941176467</v>
      </c>
      <c r="Q53" s="70">
        <f>AVERAGE(D53:K53,L53:P53)</f>
        <v>4.455505279034691</v>
      </c>
      <c r="R53" s="70">
        <f>AVERAGE(D53:K53,M53:P53)</f>
        <v>4.4526143790849675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59" customFormat="1">
      <c r="A54" s="12"/>
      <c r="B54" s="12"/>
      <c r="C54" s="12"/>
      <c r="D54" s="70">
        <f t="shared" ref="D54:P54" si="1">STDEV(D2:D52)</f>
        <v>0.57667063355770343</v>
      </c>
      <c r="E54" s="70">
        <f t="shared" si="1"/>
        <v>0.72328227885242713</v>
      </c>
      <c r="F54" s="70">
        <f t="shared" si="1"/>
        <v>0.46862334890320484</v>
      </c>
      <c r="G54" s="70">
        <f t="shared" si="1"/>
        <v>0.52766596682846723</v>
      </c>
      <c r="H54" s="70">
        <f t="shared" si="1"/>
        <v>0.57667063355770543</v>
      </c>
      <c r="I54" s="70">
        <f t="shared" si="1"/>
        <v>0.6380116170802943</v>
      </c>
      <c r="J54" s="70">
        <f t="shared" si="1"/>
        <v>0.78415684705568556</v>
      </c>
      <c r="K54" s="70">
        <f t="shared" si="1"/>
        <v>0.76696498884736997</v>
      </c>
      <c r="L54" s="70">
        <f t="shared" si="1"/>
        <v>0.5048781642974014</v>
      </c>
      <c r="M54" s="70">
        <f t="shared" si="1"/>
        <v>0.54232614454664119</v>
      </c>
      <c r="N54" s="70">
        <f t="shared" si="1"/>
        <v>0.61036793789307375</v>
      </c>
      <c r="O54" s="70">
        <f t="shared" si="1"/>
        <v>0.61165157324969277</v>
      </c>
      <c r="P54" s="70">
        <f t="shared" si="1"/>
        <v>0.53577870761109003</v>
      </c>
      <c r="Q54" s="70">
        <f>AVERAGE(D54:K54,L54:P54)</f>
        <v>0.60515760325236601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>
      <c r="D55" s="12"/>
      <c r="E55" s="80">
        <f>STDEV(D2:E52)</f>
        <v>0.65152182109462209</v>
      </c>
      <c r="F55" s="12"/>
      <c r="G55" s="80">
        <f>STDEVA(F2:G52)</f>
        <v>0.49742103287342521</v>
      </c>
      <c r="H55" s="12"/>
      <c r="I55" s="12"/>
      <c r="J55" s="12"/>
      <c r="K55" s="80">
        <f>STDEVA(H3:K52)</f>
        <v>0.71670659387823532</v>
      </c>
      <c r="L55" s="12"/>
      <c r="M55" s="12"/>
      <c r="N55" s="12"/>
      <c r="O55" s="80">
        <f>STDEVA(L2:O52)</f>
        <v>0.56509090515813276</v>
      </c>
      <c r="P55" s="80">
        <f>STDEVA(P2:P52)</f>
        <v>0.53577870761109003</v>
      </c>
      <c r="Q55" s="46"/>
    </row>
    <row r="56" spans="1:44">
      <c r="D56" s="12"/>
      <c r="E56" s="81">
        <f>AVERAGE(D2:E52)</f>
        <v>4.4215686274509807</v>
      </c>
      <c r="F56" s="12"/>
      <c r="G56" s="81">
        <f>AVERAGE(F2:G52)</f>
        <v>4.6568627450980395</v>
      </c>
      <c r="H56" s="12"/>
      <c r="I56" s="12"/>
      <c r="J56" s="12"/>
      <c r="K56" s="81">
        <f>AVERAGE(H2:K52)</f>
        <v>4.3235294117647056</v>
      </c>
      <c r="L56" s="12"/>
      <c r="M56" s="12"/>
      <c r="N56" s="12"/>
      <c r="O56" s="81">
        <f>AVERAGE(L2:O52)</f>
        <v>4.4705882352941178</v>
      </c>
      <c r="P56" s="81">
        <f>AVERAGE(P2:P52)</f>
        <v>4.5882352941176467</v>
      </c>
      <c r="Q56" s="46"/>
    </row>
    <row r="57" spans="1:44">
      <c r="B57" s="78" t="s">
        <v>24</v>
      </c>
      <c r="C57" s="77">
        <v>50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44">
      <c r="B58" s="78" t="s">
        <v>71</v>
      </c>
      <c r="C58" s="77">
        <v>1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44">
      <c r="C59" s="46">
        <f>SUM(C57:C58)</f>
        <v>51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44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44">
      <c r="B61" s="83" t="s">
        <v>51</v>
      </c>
      <c r="C61" s="82">
        <f>COUNTIF(C2:C52,"วิทยาลัยพลังงานทดเแทนและสมาร์ตกริดเทคโนโลยี")</f>
        <v>2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44">
      <c r="B62" s="78" t="s">
        <v>25</v>
      </c>
      <c r="C62" s="77">
        <f>COUNTIF(C2:C52,"วิทยาศาสตร์")</f>
        <v>9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44">
      <c r="B63" s="78" t="s">
        <v>27</v>
      </c>
      <c r="C63" s="77">
        <f>COUNTIF(C2:C55,"บริหารธุรกิจ")</f>
        <v>5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44">
      <c r="B64" s="78" t="s">
        <v>29</v>
      </c>
      <c r="C64" s="77">
        <f>COUNTIF(C2:C55,"มนุษยศาสตร์")</f>
        <v>2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2:16">
      <c r="B65" s="78" t="s">
        <v>28</v>
      </c>
      <c r="C65" s="77">
        <f>COUNTIF(C2:C52,"ศึกษาศาสตร์")</f>
        <v>6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>
      <c r="B66" s="78" t="s">
        <v>37</v>
      </c>
      <c r="C66" s="77">
        <f>COUNTIF(C2:C52,"ทันตแพทยศาสตร์")</f>
        <v>1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2:16">
      <c r="B67" s="78" t="s">
        <v>30</v>
      </c>
      <c r="C67" s="77">
        <f>COUNTIF(C2:C54,"วิทยาศาสตร์การแพทย์")</f>
        <v>2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>
      <c r="B68" s="78" t="s">
        <v>35</v>
      </c>
      <c r="C68" s="77">
        <f>COUNTIF(C2:C55,"กองบริการการศึกษา")</f>
        <v>1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2:16">
      <c r="B69" s="78" t="s">
        <v>26</v>
      </c>
      <c r="C69" s="77">
        <f>COUNTIF(C2:C56,"วิศวกรรมศาสตร์")</f>
        <v>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>
      <c r="B70" s="78" t="s">
        <v>34</v>
      </c>
      <c r="C70" s="77">
        <f>COUNTIF(C2:C56,"พยาบาลศาสตร์")</f>
        <v>1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2:16">
      <c r="B71" s="78" t="s">
        <v>32</v>
      </c>
      <c r="C71" s="77">
        <f>COUNTIF(C2:C57,"สถาปัตยกรรมศาสตร์")</f>
        <v>1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2:16">
      <c r="B72" s="78" t="s">
        <v>80</v>
      </c>
      <c r="C72" s="77">
        <f>COUNTIF(C2:C58,"สังคมศาสตร์")</f>
        <v>2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2:16">
      <c r="B73" s="78" t="s">
        <v>26</v>
      </c>
      <c r="C73" s="77">
        <f>COUNTIF(C2:C59,"วิศวกรรมศาสตร์")</f>
        <v>2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2:16">
      <c r="B74" s="78" t="s">
        <v>31</v>
      </c>
      <c r="C74" s="77">
        <f>COUNTIF(C2:C58,"สาธารณสุขศาสตร์")</f>
        <v>3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2:16">
      <c r="B75" s="78" t="s">
        <v>36</v>
      </c>
      <c r="C75" s="77">
        <f>COUNTIF(C2:C59,"วิทยาลัยโลจิสติกส์และโซ่อุปทาน")</f>
        <v>2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2:16">
      <c r="B76" s="78" t="s">
        <v>18</v>
      </c>
      <c r="C76" s="77">
        <f>COUNTIF(C2:C52,"ไม่ระบุ")</f>
        <v>10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2:16">
      <c r="C77" s="59">
        <f>SUM(C61:C76)</f>
        <v>51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2:16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2:16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2:16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4:16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4:16"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4:16"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4:16"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4:16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4:16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4:16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4:16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4:16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4:16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4:16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4:16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4:16"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4:16"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4:16"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4:16"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4:16"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4:16"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4:16"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4:16"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4:16"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4:16"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4:16"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4:16"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4:16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4:16"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4:16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4:16"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4:16"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4:16"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4:16"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4:16"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4:16"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4:16"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4:16"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4:16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4:16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4:16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4:16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4:16"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4:16"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4:16"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4:16"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4:16"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4:16"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4:16"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4:16"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4:16"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4:16"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4:16"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4:16"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4:16"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4:16"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4:16"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4:16"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4:16"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4:16"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4:16"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4:16"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4:16"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4:16"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4:16"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4:16"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4:16"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4:16"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4:16"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4:16"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4:16"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4:16"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4:16"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4:16"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4:16"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4:16"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4:16"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4:16"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4:16"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4:16"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4:16"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4:16"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4:16"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4:16"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4:16"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4:16"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4:16"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4:16"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4:16"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4:16"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4:16"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4:16"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4:16"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4:16"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4:16"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4:16"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4:16"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4:16"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4:16"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4:16"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4:16"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4:16"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4:16"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4:16"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4:16"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4:16"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4:16"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4:16"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4:16"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4:16"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4:16"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4:16"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4:16"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4:16"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4:16"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4:16"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4:16"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4:16"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4:16"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4:16"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4:16"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4:16"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4:16"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4:16"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4:16"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4:16"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4:16"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4:16"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4:16"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4:16"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4:16"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4:16"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4:16"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4:16"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4:16"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4:16"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4:16"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4:16"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4:16"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4:16"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4:16"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4:16"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4:16"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9" zoomScale="140" zoomScaleNormal="140" workbookViewId="0">
      <selection activeCell="B28" sqref="B28"/>
    </sheetView>
  </sheetViews>
  <sheetFormatPr defaultRowHeight="15"/>
  <cols>
    <col min="1" max="1" width="1.7109375" style="40" customWidth="1"/>
    <col min="2" max="2" width="9.28515625" style="40" customWidth="1"/>
    <col min="3" max="4" width="9.140625" style="40"/>
    <col min="5" max="5" width="9.140625" style="40" customWidth="1"/>
    <col min="6" max="6" width="57.28515625" style="40" customWidth="1"/>
    <col min="7" max="16384" width="9.140625" style="40"/>
  </cols>
  <sheetData>
    <row r="1" spans="1:14" s="39" customFormat="1" ht="27.75">
      <c r="A1" s="129" t="s">
        <v>16</v>
      </c>
      <c r="B1" s="129"/>
      <c r="C1" s="129"/>
      <c r="D1" s="129"/>
      <c r="E1" s="129"/>
      <c r="F1" s="129"/>
    </row>
    <row r="2" spans="1:14" s="39" customFormat="1" ht="27.75">
      <c r="A2" s="129" t="s">
        <v>110</v>
      </c>
      <c r="B2" s="129"/>
      <c r="C2" s="129"/>
      <c r="D2" s="129"/>
      <c r="E2" s="129"/>
      <c r="F2" s="129"/>
    </row>
    <row r="3" spans="1:14" s="39" customFormat="1" ht="27.75">
      <c r="A3" s="129" t="s">
        <v>56</v>
      </c>
      <c r="B3" s="129"/>
      <c r="C3" s="129"/>
      <c r="D3" s="129"/>
      <c r="E3" s="129"/>
      <c r="F3" s="129"/>
    </row>
    <row r="4" spans="1:14" s="39" customFormat="1" ht="27.75">
      <c r="A4" s="132" t="s">
        <v>61</v>
      </c>
      <c r="B4" s="132"/>
      <c r="C4" s="132"/>
      <c r="D4" s="132"/>
      <c r="E4" s="132"/>
      <c r="F4" s="132"/>
      <c r="G4" s="55"/>
    </row>
    <row r="5" spans="1:14" ht="24">
      <c r="A5" s="130"/>
      <c r="B5" s="130"/>
      <c r="C5" s="130"/>
      <c r="D5" s="130"/>
      <c r="E5" s="130"/>
      <c r="F5" s="130"/>
    </row>
    <row r="6" spans="1:14" s="100" customFormat="1" ht="24">
      <c r="A6" s="99" t="s">
        <v>111</v>
      </c>
      <c r="B6" s="99"/>
      <c r="C6" s="99"/>
      <c r="D6" s="99"/>
      <c r="E6" s="99"/>
      <c r="F6" s="99"/>
    </row>
    <row r="7" spans="1:14" s="100" customFormat="1" ht="24">
      <c r="A7" s="131" t="s">
        <v>62</v>
      </c>
      <c r="B7" s="131"/>
      <c r="C7" s="131"/>
      <c r="D7" s="131"/>
      <c r="E7" s="131"/>
      <c r="F7" s="131"/>
    </row>
    <row r="8" spans="1:14" s="100" customFormat="1" ht="24">
      <c r="A8" s="99" t="s">
        <v>54</v>
      </c>
      <c r="B8" s="99"/>
      <c r="C8" s="99"/>
      <c r="D8" s="99"/>
      <c r="E8" s="99"/>
      <c r="F8" s="99"/>
    </row>
    <row r="9" spans="1:14" s="100" customFormat="1" ht="24">
      <c r="A9" s="131" t="s">
        <v>55</v>
      </c>
      <c r="B9" s="131"/>
      <c r="C9" s="131"/>
      <c r="D9" s="131"/>
      <c r="E9" s="131"/>
      <c r="F9" s="131"/>
    </row>
    <row r="10" spans="1:14" s="100" customFormat="1" ht="24">
      <c r="A10" s="101"/>
      <c r="B10" s="101" t="s">
        <v>107</v>
      </c>
      <c r="C10" s="101"/>
      <c r="D10" s="101"/>
      <c r="E10" s="101"/>
      <c r="F10" s="101"/>
    </row>
    <row r="11" spans="1:14" s="100" customFormat="1" ht="24">
      <c r="A11" s="101"/>
      <c r="B11" s="101" t="s">
        <v>95</v>
      </c>
      <c r="C11" s="101"/>
      <c r="D11" s="101"/>
      <c r="E11" s="101"/>
      <c r="F11" s="101"/>
    </row>
    <row r="12" spans="1:14" s="120" customFormat="1" ht="24">
      <c r="B12" s="121" t="s">
        <v>104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s="120" customFormat="1" ht="24">
      <c r="B13" s="121" t="s">
        <v>89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s="8" customFormat="1" ht="24">
      <c r="B14" s="128" t="s">
        <v>122</v>
      </c>
      <c r="C14" s="128"/>
      <c r="D14" s="128"/>
      <c r="E14" s="128"/>
      <c r="F14" s="128"/>
      <c r="G14" s="106"/>
    </row>
    <row r="15" spans="1:14" s="8" customFormat="1" ht="24">
      <c r="A15" s="13"/>
      <c r="B15" s="8" t="s">
        <v>121</v>
      </c>
      <c r="E15" s="106"/>
      <c r="F15" s="106"/>
      <c r="G15" s="106"/>
    </row>
    <row r="16" spans="1:14" s="8" customFormat="1" ht="24">
      <c r="A16" s="8" t="s">
        <v>96</v>
      </c>
      <c r="E16" s="106"/>
      <c r="F16" s="106"/>
      <c r="G16" s="106"/>
    </row>
    <row r="17" spans="1:8" s="8" customFormat="1" ht="24">
      <c r="A17" s="128" t="s">
        <v>108</v>
      </c>
      <c r="B17" s="128"/>
      <c r="C17" s="128"/>
      <c r="D17" s="128"/>
      <c r="E17" s="128"/>
      <c r="F17" s="128"/>
    </row>
    <row r="18" spans="1:8" s="42" customFormat="1" ht="24">
      <c r="A18" s="42" t="s">
        <v>97</v>
      </c>
    </row>
    <row r="19" spans="1:8" s="8" customFormat="1" ht="24">
      <c r="B19" s="126" t="s">
        <v>98</v>
      </c>
      <c r="C19" s="126"/>
      <c r="D19" s="126"/>
      <c r="E19" s="126"/>
      <c r="F19" s="126"/>
      <c r="G19" s="126"/>
      <c r="H19" s="126"/>
    </row>
    <row r="20" spans="1:8" s="8" customFormat="1" ht="24">
      <c r="B20" s="126" t="s">
        <v>99</v>
      </c>
      <c r="C20" s="127"/>
      <c r="D20" s="127"/>
      <c r="E20" s="127"/>
      <c r="F20" s="127"/>
      <c r="G20" s="127"/>
      <c r="H20" s="127"/>
    </row>
    <row r="21" spans="1:8" s="8" customFormat="1" ht="24">
      <c r="B21" s="126" t="s">
        <v>100</v>
      </c>
      <c r="C21" s="127"/>
      <c r="D21" s="127"/>
      <c r="E21" s="127"/>
      <c r="F21" s="127"/>
      <c r="G21" s="127"/>
      <c r="H21" s="127"/>
    </row>
    <row r="22" spans="1:8" s="8" customFormat="1" ht="24">
      <c r="B22" s="8" t="s">
        <v>102</v>
      </c>
    </row>
    <row r="23" spans="1:8" s="8" customFormat="1" ht="24">
      <c r="B23" s="8" t="s">
        <v>103</v>
      </c>
    </row>
    <row r="24" spans="1:8" s="8" customFormat="1" ht="24">
      <c r="C24" s="54" t="s">
        <v>109</v>
      </c>
    </row>
    <row r="25" spans="1:8" s="8" customFormat="1" ht="24">
      <c r="B25" s="8" t="s">
        <v>124</v>
      </c>
    </row>
    <row r="26" spans="1:8" s="8" customFormat="1" ht="24">
      <c r="B26" s="8" t="s">
        <v>118</v>
      </c>
    </row>
    <row r="27" spans="1:8" s="8" customFormat="1" ht="24">
      <c r="B27" s="8" t="s">
        <v>119</v>
      </c>
    </row>
    <row r="28" spans="1:8" s="8" customFormat="1" ht="24">
      <c r="B28" s="8" t="s">
        <v>125</v>
      </c>
    </row>
    <row r="29" spans="1:8" s="8" customFormat="1" ht="24">
      <c r="B29" s="8" t="s">
        <v>120</v>
      </c>
    </row>
  </sheetData>
  <mergeCells count="12">
    <mergeCell ref="A1:F1"/>
    <mergeCell ref="A2:F2"/>
    <mergeCell ref="A5:F5"/>
    <mergeCell ref="A9:F9"/>
    <mergeCell ref="A4:F4"/>
    <mergeCell ref="A3:F3"/>
    <mergeCell ref="A7:F7"/>
    <mergeCell ref="B20:H20"/>
    <mergeCell ref="B21:H21"/>
    <mergeCell ref="B19:H19"/>
    <mergeCell ref="B14:F14"/>
    <mergeCell ref="A17:F17"/>
  </mergeCells>
  <pageMargins left="0.5" right="0.25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5"/>
  <sheetViews>
    <sheetView topLeftCell="A19" zoomScale="140" zoomScaleNormal="140" workbookViewId="0">
      <selection activeCell="D30" sqref="D30"/>
    </sheetView>
  </sheetViews>
  <sheetFormatPr defaultRowHeight="23.25"/>
  <cols>
    <col min="1" max="1" width="3.42578125" style="1" customWidth="1"/>
    <col min="2" max="2" width="7.7109375" style="1" customWidth="1"/>
    <col min="3" max="3" width="9" style="1"/>
    <col min="4" max="4" width="15.42578125" style="1" customWidth="1"/>
    <col min="5" max="5" width="25.7109375" style="1" customWidth="1"/>
    <col min="6" max="6" width="8" style="3" customWidth="1"/>
    <col min="7" max="7" width="9" style="3" customWidth="1"/>
    <col min="8" max="8" width="17" style="3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" style="1"/>
    <col min="16384" max="16384" width="9" style="1" customWidth="1"/>
  </cols>
  <sheetData>
    <row r="1" spans="1:9">
      <c r="A1" s="142" t="s">
        <v>1</v>
      </c>
      <c r="B1" s="142"/>
      <c r="C1" s="142"/>
      <c r="D1" s="142"/>
      <c r="E1" s="142"/>
      <c r="F1" s="142"/>
      <c r="G1" s="142"/>
      <c r="H1" s="142"/>
    </row>
    <row r="2" spans="1:9">
      <c r="B2" s="2"/>
      <c r="C2" s="2"/>
      <c r="D2" s="2"/>
      <c r="E2" s="2"/>
      <c r="F2" s="2"/>
      <c r="G2" s="2"/>
      <c r="H2" s="2"/>
    </row>
    <row r="3" spans="1:9" s="16" customFormat="1" ht="27.75">
      <c r="B3" s="129" t="s">
        <v>60</v>
      </c>
      <c r="C3" s="129"/>
      <c r="D3" s="129"/>
      <c r="E3" s="129"/>
      <c r="F3" s="129"/>
      <c r="G3" s="129"/>
      <c r="H3" s="129"/>
      <c r="I3" s="15"/>
    </row>
    <row r="4" spans="1:9" s="16" customFormat="1" ht="27.75">
      <c r="B4" s="129" t="s">
        <v>57</v>
      </c>
      <c r="C4" s="129"/>
      <c r="D4" s="129"/>
      <c r="E4" s="129"/>
      <c r="F4" s="129"/>
      <c r="G4" s="129"/>
      <c r="H4" s="129"/>
      <c r="I4" s="15"/>
    </row>
    <row r="5" spans="1:9" s="16" customFormat="1" ht="27.75">
      <c r="B5" s="132" t="s">
        <v>61</v>
      </c>
      <c r="C5" s="132"/>
      <c r="D5" s="132"/>
      <c r="E5" s="132"/>
      <c r="F5" s="132"/>
      <c r="G5" s="132"/>
      <c r="H5" s="132"/>
      <c r="I5" s="15"/>
    </row>
    <row r="6" spans="1:9">
      <c r="B6" s="172"/>
      <c r="C6" s="172"/>
      <c r="D6" s="172"/>
      <c r="E6" s="172"/>
      <c r="F6" s="172"/>
      <c r="G6" s="172"/>
      <c r="H6" s="172"/>
    </row>
    <row r="7" spans="1:9" s="8" customFormat="1" ht="24">
      <c r="B7" s="9" t="s">
        <v>21</v>
      </c>
      <c r="F7" s="17"/>
      <c r="G7" s="17"/>
      <c r="H7" s="17"/>
    </row>
    <row r="8" spans="1:9" s="8" customFormat="1" ht="24.75" thickBot="1">
      <c r="B8" s="18" t="s">
        <v>58</v>
      </c>
      <c r="C8" s="86"/>
      <c r="D8" s="86"/>
      <c r="E8" s="86"/>
      <c r="F8" s="47"/>
      <c r="G8" s="47"/>
      <c r="H8" s="17"/>
    </row>
    <row r="9" spans="1:9" s="8" customFormat="1" ht="25.5" thickTop="1" thickBot="1">
      <c r="B9" s="18"/>
      <c r="C9" s="141" t="s">
        <v>2</v>
      </c>
      <c r="D9" s="141"/>
      <c r="E9" s="141"/>
      <c r="F9" s="52" t="s">
        <v>3</v>
      </c>
      <c r="G9" s="52" t="s">
        <v>4</v>
      </c>
      <c r="H9" s="17"/>
    </row>
    <row r="10" spans="1:9" s="8" customFormat="1" ht="24.75" thickTop="1">
      <c r="B10" s="18"/>
      <c r="C10" s="138" t="s">
        <v>24</v>
      </c>
      <c r="D10" s="139"/>
      <c r="E10" s="140"/>
      <c r="F10" s="50">
        <v>50</v>
      </c>
      <c r="G10" s="51">
        <f>F10*100/F$12</f>
        <v>98.039215686274517</v>
      </c>
      <c r="H10" s="17"/>
    </row>
    <row r="11" spans="1:9" s="8" customFormat="1" ht="24">
      <c r="B11" s="18"/>
      <c r="C11" s="138" t="s">
        <v>71</v>
      </c>
      <c r="D11" s="139"/>
      <c r="E11" s="140"/>
      <c r="F11" s="50">
        <v>1</v>
      </c>
      <c r="G11" s="51">
        <f>F11*100/F$12</f>
        <v>1.9607843137254901</v>
      </c>
      <c r="H11" s="94"/>
    </row>
    <row r="12" spans="1:9" s="8" customFormat="1" ht="24.75" thickBot="1">
      <c r="B12" s="18"/>
      <c r="C12" s="171" t="s">
        <v>5</v>
      </c>
      <c r="D12" s="171"/>
      <c r="E12" s="171"/>
      <c r="F12" s="22">
        <f>SUM(F10:F11)</f>
        <v>51</v>
      </c>
      <c r="G12" s="38">
        <f>F12*100/F$12</f>
        <v>100</v>
      </c>
    </row>
    <row r="13" spans="1:9" s="8" customFormat="1" ht="24.75" thickTop="1">
      <c r="B13" s="18"/>
      <c r="C13" s="19"/>
      <c r="D13" s="19"/>
      <c r="E13" s="19"/>
      <c r="F13" s="20"/>
      <c r="G13" s="21"/>
    </row>
    <row r="14" spans="1:9" s="8" customFormat="1" ht="24">
      <c r="B14" s="18"/>
      <c r="C14" s="8" t="s">
        <v>123</v>
      </c>
      <c r="F14" s="17"/>
      <c r="G14" s="17"/>
    </row>
    <row r="15" spans="1:9" s="8" customFormat="1" ht="24">
      <c r="F15" s="72"/>
      <c r="G15" s="72"/>
      <c r="H15" s="72"/>
    </row>
    <row r="16" spans="1:9" s="8" customFormat="1" ht="24.75" thickBot="1">
      <c r="A16" s="18" t="s">
        <v>59</v>
      </c>
      <c r="C16" s="86"/>
      <c r="D16" s="86"/>
      <c r="E16" s="47"/>
      <c r="F16" s="47"/>
      <c r="G16" s="53"/>
    </row>
    <row r="17" spans="3:8" ht="25.5" thickTop="1" thickBot="1">
      <c r="C17" s="141" t="s">
        <v>49</v>
      </c>
      <c r="D17" s="141"/>
      <c r="E17" s="141"/>
      <c r="F17" s="85" t="s">
        <v>3</v>
      </c>
      <c r="G17" s="74" t="s">
        <v>4</v>
      </c>
      <c r="H17" s="1"/>
    </row>
    <row r="18" spans="3:8" ht="24.75" thickTop="1">
      <c r="C18" s="133" t="s">
        <v>38</v>
      </c>
      <c r="D18" s="133" t="s">
        <v>25</v>
      </c>
      <c r="E18" s="133" t="s">
        <v>25</v>
      </c>
      <c r="F18" s="84">
        <v>9</v>
      </c>
      <c r="G18" s="51">
        <f t="shared" ref="G18:G28" si="0">F18*100/F$42</f>
        <v>17.647058823529413</v>
      </c>
      <c r="H18" s="1"/>
    </row>
    <row r="19" spans="3:8" ht="24">
      <c r="C19" s="134" t="s">
        <v>42</v>
      </c>
      <c r="D19" s="134" t="s">
        <v>28</v>
      </c>
      <c r="E19" s="134" t="s">
        <v>28</v>
      </c>
      <c r="F19" s="84">
        <v>6</v>
      </c>
      <c r="G19" s="51">
        <f t="shared" si="0"/>
        <v>11.764705882352942</v>
      </c>
      <c r="H19" s="1"/>
    </row>
    <row r="20" spans="3:8" ht="24">
      <c r="C20" s="134" t="s">
        <v>47</v>
      </c>
      <c r="D20" s="134" t="s">
        <v>27</v>
      </c>
      <c r="E20" s="134" t="s">
        <v>27</v>
      </c>
      <c r="F20" s="84">
        <v>5</v>
      </c>
      <c r="G20" s="51">
        <f t="shared" si="0"/>
        <v>9.8039215686274517</v>
      </c>
      <c r="H20" s="1"/>
    </row>
    <row r="21" spans="3:8" ht="24">
      <c r="C21" s="138" t="s">
        <v>45</v>
      </c>
      <c r="D21" s="139" t="s">
        <v>31</v>
      </c>
      <c r="E21" s="140" t="s">
        <v>31</v>
      </c>
      <c r="F21" s="84">
        <v>3</v>
      </c>
      <c r="G21" s="51">
        <f t="shared" si="0"/>
        <v>5.882352941176471</v>
      </c>
      <c r="H21" s="1"/>
    </row>
    <row r="22" spans="3:8" ht="24">
      <c r="C22" s="134" t="s">
        <v>46</v>
      </c>
      <c r="D22" s="134" t="s">
        <v>29</v>
      </c>
      <c r="E22" s="134" t="s">
        <v>29</v>
      </c>
      <c r="F22" s="84">
        <v>2</v>
      </c>
      <c r="G22" s="51">
        <f t="shared" si="0"/>
        <v>3.9215686274509802</v>
      </c>
      <c r="H22" s="1"/>
    </row>
    <row r="23" spans="3:8" ht="24">
      <c r="C23" s="133" t="s">
        <v>51</v>
      </c>
      <c r="D23" s="133" t="s">
        <v>51</v>
      </c>
      <c r="E23" s="133" t="s">
        <v>51</v>
      </c>
      <c r="F23" s="50">
        <v>2</v>
      </c>
      <c r="G23" s="51">
        <f t="shared" si="0"/>
        <v>3.9215686274509802</v>
      </c>
      <c r="H23" s="1"/>
    </row>
    <row r="24" spans="3:8" ht="24">
      <c r="C24" s="134" t="s">
        <v>40</v>
      </c>
      <c r="D24" s="134" t="s">
        <v>30</v>
      </c>
      <c r="E24" s="134" t="s">
        <v>30</v>
      </c>
      <c r="F24" s="84">
        <v>2</v>
      </c>
      <c r="G24" s="51">
        <f t="shared" si="0"/>
        <v>3.9215686274509802</v>
      </c>
      <c r="H24" s="1"/>
    </row>
    <row r="25" spans="3:8" ht="24">
      <c r="C25" s="134" t="s">
        <v>41</v>
      </c>
      <c r="D25" s="134" t="s">
        <v>26</v>
      </c>
      <c r="E25" s="134" t="s">
        <v>26</v>
      </c>
      <c r="F25" s="84">
        <v>2</v>
      </c>
      <c r="G25" s="51">
        <f t="shared" si="0"/>
        <v>3.9215686274509802</v>
      </c>
      <c r="H25" s="1"/>
    </row>
    <row r="26" spans="3:8" ht="24">
      <c r="C26" s="138" t="s">
        <v>70</v>
      </c>
      <c r="D26" s="139" t="s">
        <v>80</v>
      </c>
      <c r="E26" s="140" t="s">
        <v>80</v>
      </c>
      <c r="F26" s="84">
        <v>2</v>
      </c>
      <c r="G26" s="51">
        <f t="shared" si="0"/>
        <v>3.9215686274509802</v>
      </c>
      <c r="H26" s="1"/>
    </row>
    <row r="27" spans="3:8" ht="24">
      <c r="C27" s="95" t="s">
        <v>41</v>
      </c>
      <c r="D27" s="96"/>
      <c r="E27" s="97"/>
      <c r="F27" s="84">
        <v>2</v>
      </c>
      <c r="G27" s="51">
        <f t="shared" si="0"/>
        <v>3.9215686274509802</v>
      </c>
      <c r="H27" s="1"/>
    </row>
    <row r="28" spans="3:8" ht="24">
      <c r="C28" s="138" t="s">
        <v>36</v>
      </c>
      <c r="D28" s="139" t="s">
        <v>36</v>
      </c>
      <c r="E28" s="140" t="s">
        <v>36</v>
      </c>
      <c r="F28" s="84">
        <v>2</v>
      </c>
      <c r="G28" s="116">
        <f t="shared" si="0"/>
        <v>3.9215686274509802</v>
      </c>
      <c r="H28" s="1"/>
    </row>
    <row r="29" spans="3:8" ht="24">
      <c r="C29" s="104"/>
      <c r="D29" s="104"/>
      <c r="E29" s="104"/>
      <c r="F29" s="114"/>
      <c r="G29" s="115"/>
      <c r="H29" s="1"/>
    </row>
    <row r="30" spans="3:8" ht="24">
      <c r="C30" s="104"/>
      <c r="D30" s="104"/>
      <c r="E30" s="104"/>
      <c r="F30" s="114"/>
      <c r="G30" s="115"/>
      <c r="H30" s="1"/>
    </row>
    <row r="31" spans="3:8" ht="24">
      <c r="C31" s="104"/>
      <c r="D31" s="104"/>
      <c r="E31" s="104"/>
      <c r="F31" s="114"/>
      <c r="G31" s="115"/>
      <c r="H31" s="1"/>
    </row>
    <row r="32" spans="3:8" ht="24">
      <c r="C32" s="104"/>
      <c r="D32" s="104"/>
      <c r="E32" s="104"/>
      <c r="F32" s="114"/>
      <c r="G32" s="115"/>
      <c r="H32" s="1"/>
    </row>
    <row r="33" spans="1:9" ht="24">
      <c r="C33" s="125"/>
      <c r="D33" s="125"/>
      <c r="E33" s="125"/>
      <c r="F33" s="114"/>
      <c r="G33" s="115"/>
      <c r="H33" s="1"/>
    </row>
    <row r="34" spans="1:9">
      <c r="A34" s="142" t="s">
        <v>85</v>
      </c>
      <c r="B34" s="142"/>
      <c r="C34" s="142"/>
      <c r="D34" s="142"/>
      <c r="E34" s="142"/>
      <c r="F34" s="142"/>
      <c r="G34" s="142"/>
      <c r="H34" s="142"/>
    </row>
    <row r="35" spans="1:9" ht="24" thickBot="1">
      <c r="A35" s="105"/>
      <c r="B35" s="105"/>
      <c r="C35" s="117"/>
      <c r="D35" s="117"/>
      <c r="E35" s="117"/>
      <c r="F35" s="117"/>
      <c r="G35" s="117"/>
      <c r="H35" s="105"/>
    </row>
    <row r="36" spans="1:9" ht="25.5" thickTop="1" thickBot="1">
      <c r="C36" s="141" t="s">
        <v>49</v>
      </c>
      <c r="D36" s="141"/>
      <c r="E36" s="141"/>
      <c r="F36" s="85" t="s">
        <v>3</v>
      </c>
      <c r="G36" s="103" t="s">
        <v>4</v>
      </c>
      <c r="H36" s="1"/>
    </row>
    <row r="37" spans="1:9" ht="24.75" thickTop="1">
      <c r="C37" s="134" t="s">
        <v>39</v>
      </c>
      <c r="D37" s="134" t="s">
        <v>34</v>
      </c>
      <c r="E37" s="134" t="s">
        <v>34</v>
      </c>
      <c r="F37" s="84">
        <v>1</v>
      </c>
      <c r="G37" s="51">
        <f t="shared" ref="G37:G42" si="1">F37*100/F$42</f>
        <v>1.9607843137254901</v>
      </c>
      <c r="H37" s="1"/>
    </row>
    <row r="38" spans="1:9" ht="24">
      <c r="C38" s="138" t="s">
        <v>44</v>
      </c>
      <c r="D38" s="139" t="s">
        <v>32</v>
      </c>
      <c r="E38" s="140" t="s">
        <v>32</v>
      </c>
      <c r="F38" s="84">
        <v>1</v>
      </c>
      <c r="G38" s="51">
        <f t="shared" si="1"/>
        <v>1.9607843137254901</v>
      </c>
      <c r="H38" s="1"/>
    </row>
    <row r="39" spans="1:9" ht="24">
      <c r="C39" s="134" t="s">
        <v>43</v>
      </c>
      <c r="D39" s="134" t="s">
        <v>37</v>
      </c>
      <c r="E39" s="134" t="s">
        <v>37</v>
      </c>
      <c r="F39" s="84">
        <v>1</v>
      </c>
      <c r="G39" s="51">
        <f t="shared" si="1"/>
        <v>1.9607843137254901</v>
      </c>
      <c r="H39" s="1"/>
    </row>
    <row r="40" spans="1:9" ht="24">
      <c r="C40" s="134" t="s">
        <v>35</v>
      </c>
      <c r="D40" s="134" t="s">
        <v>35</v>
      </c>
      <c r="E40" s="134" t="s">
        <v>35</v>
      </c>
      <c r="F40" s="84">
        <v>1</v>
      </c>
      <c r="G40" s="51">
        <f t="shared" si="1"/>
        <v>1.9607843137254901</v>
      </c>
      <c r="H40" s="1"/>
    </row>
    <row r="41" spans="1:9" ht="24">
      <c r="C41" s="138" t="s">
        <v>18</v>
      </c>
      <c r="D41" s="139" t="s">
        <v>18</v>
      </c>
      <c r="E41" s="140" t="s">
        <v>18</v>
      </c>
      <c r="F41" s="84">
        <v>10</v>
      </c>
      <c r="G41" s="51">
        <f t="shared" si="1"/>
        <v>19.607843137254903</v>
      </c>
      <c r="H41" s="1"/>
    </row>
    <row r="42" spans="1:9" ht="24.75" thickBot="1">
      <c r="C42" s="155" t="s">
        <v>5</v>
      </c>
      <c r="D42" s="156"/>
      <c r="E42" s="157"/>
      <c r="F42" s="22">
        <f>SUM(F18:F41)</f>
        <v>51</v>
      </c>
      <c r="G42" s="38">
        <f t="shared" si="1"/>
        <v>100</v>
      </c>
      <c r="H42" s="1"/>
    </row>
    <row r="43" spans="1:9" ht="24" thickTop="1">
      <c r="C43" s="4"/>
      <c r="D43" s="4"/>
      <c r="E43" s="5"/>
      <c r="G43" s="1"/>
      <c r="H43" s="1"/>
    </row>
    <row r="44" spans="1:9" s="8" customFormat="1" ht="24">
      <c r="A44" s="13"/>
      <c r="B44" s="8" t="s">
        <v>48</v>
      </c>
      <c r="E44" s="53"/>
      <c r="F44" s="53"/>
      <c r="G44" s="53"/>
    </row>
    <row r="45" spans="1:9" s="8" customFormat="1" ht="24">
      <c r="A45" s="8" t="s">
        <v>92</v>
      </c>
      <c r="E45" s="53"/>
      <c r="F45" s="53"/>
      <c r="G45" s="53"/>
    </row>
    <row r="46" spans="1:9" s="8" customFormat="1" ht="24">
      <c r="B46" s="8" t="s">
        <v>93</v>
      </c>
      <c r="F46" s="53"/>
      <c r="G46" s="53"/>
      <c r="H46" s="53"/>
    </row>
    <row r="47" spans="1:9">
      <c r="A47" s="73"/>
      <c r="B47" s="73"/>
      <c r="C47" s="73"/>
      <c r="D47" s="73"/>
      <c r="E47" s="73"/>
      <c r="F47" s="73"/>
      <c r="G47" s="73"/>
      <c r="H47" s="73"/>
      <c r="I47" s="75"/>
    </row>
    <row r="48" spans="1:9">
      <c r="A48" s="105"/>
      <c r="B48" s="105"/>
      <c r="C48" s="105"/>
      <c r="D48" s="105"/>
      <c r="E48" s="105"/>
      <c r="F48" s="105"/>
      <c r="G48" s="105"/>
      <c r="H48" s="105"/>
      <c r="I48" s="75"/>
    </row>
    <row r="49" spans="1:9">
      <c r="A49" s="105"/>
      <c r="B49" s="105"/>
      <c r="C49" s="105"/>
      <c r="D49" s="105"/>
      <c r="E49" s="105"/>
      <c r="F49" s="105"/>
      <c r="G49" s="105"/>
      <c r="H49" s="105"/>
      <c r="I49" s="75"/>
    </row>
    <row r="50" spans="1:9">
      <c r="A50" s="105"/>
      <c r="B50" s="105"/>
      <c r="C50" s="105"/>
      <c r="D50" s="105"/>
      <c r="E50" s="105"/>
      <c r="F50" s="105"/>
      <c r="G50" s="105"/>
      <c r="H50" s="105"/>
      <c r="I50" s="75"/>
    </row>
    <row r="51" spans="1:9">
      <c r="A51" s="105"/>
      <c r="B51" s="105"/>
      <c r="C51" s="105"/>
      <c r="D51" s="105"/>
      <c r="E51" s="105"/>
      <c r="F51" s="105"/>
      <c r="G51" s="105"/>
      <c r="H51" s="105"/>
      <c r="I51" s="75"/>
    </row>
    <row r="52" spans="1:9">
      <c r="A52" s="105"/>
      <c r="B52" s="105"/>
      <c r="C52" s="105"/>
      <c r="D52" s="105"/>
      <c r="E52" s="105"/>
      <c r="F52" s="105"/>
      <c r="G52" s="105"/>
      <c r="H52" s="105"/>
      <c r="I52" s="75"/>
    </row>
    <row r="53" spans="1:9">
      <c r="A53" s="105"/>
      <c r="B53" s="105"/>
      <c r="C53" s="105"/>
      <c r="D53" s="105"/>
      <c r="E53" s="105"/>
      <c r="F53" s="105"/>
      <c r="G53" s="105"/>
      <c r="H53" s="105"/>
      <c r="I53" s="75"/>
    </row>
    <row r="54" spans="1:9">
      <c r="A54" s="105"/>
      <c r="B54" s="105"/>
      <c r="C54" s="105"/>
      <c r="D54" s="105"/>
      <c r="E54" s="105"/>
      <c r="F54" s="105"/>
      <c r="G54" s="105"/>
      <c r="H54" s="105"/>
      <c r="I54" s="75"/>
    </row>
    <row r="55" spans="1:9">
      <c r="A55" s="105"/>
      <c r="B55" s="105"/>
      <c r="C55" s="105"/>
      <c r="D55" s="105"/>
      <c r="E55" s="105"/>
      <c r="F55" s="105"/>
      <c r="G55" s="105"/>
      <c r="H55" s="105"/>
      <c r="I55" s="75"/>
    </row>
    <row r="56" spans="1:9">
      <c r="A56" s="105"/>
      <c r="B56" s="105"/>
      <c r="C56" s="105"/>
      <c r="D56" s="105"/>
      <c r="E56" s="105"/>
      <c r="F56" s="105"/>
      <c r="G56" s="105"/>
      <c r="H56" s="105"/>
      <c r="I56" s="75"/>
    </row>
    <row r="57" spans="1:9">
      <c r="A57" s="105"/>
      <c r="B57" s="105"/>
      <c r="C57" s="105"/>
      <c r="D57" s="105"/>
      <c r="E57" s="105"/>
      <c r="F57" s="105"/>
      <c r="G57" s="105"/>
      <c r="H57" s="105"/>
      <c r="I57" s="75"/>
    </row>
    <row r="58" spans="1:9">
      <c r="A58" s="105"/>
      <c r="B58" s="105"/>
      <c r="C58" s="105"/>
      <c r="D58" s="105"/>
      <c r="E58" s="105"/>
      <c r="F58" s="105"/>
      <c r="G58" s="105"/>
      <c r="H58" s="105"/>
      <c r="I58" s="75"/>
    </row>
    <row r="59" spans="1:9">
      <c r="A59" s="105"/>
      <c r="B59" s="105"/>
      <c r="C59" s="105"/>
      <c r="D59" s="105"/>
      <c r="E59" s="105"/>
      <c r="F59" s="105"/>
      <c r="G59" s="105"/>
      <c r="H59" s="105"/>
      <c r="I59" s="75"/>
    </row>
    <row r="60" spans="1:9">
      <c r="A60" s="105"/>
      <c r="B60" s="105"/>
      <c r="C60" s="105"/>
      <c r="D60" s="105"/>
      <c r="E60" s="105"/>
      <c r="F60" s="105"/>
      <c r="G60" s="105"/>
      <c r="H60" s="105"/>
      <c r="I60" s="75"/>
    </row>
    <row r="61" spans="1:9">
      <c r="A61" s="105"/>
      <c r="B61" s="105"/>
      <c r="C61" s="105"/>
      <c r="D61" s="105"/>
      <c r="E61" s="105"/>
      <c r="F61" s="105"/>
      <c r="G61" s="105"/>
      <c r="H61" s="105"/>
      <c r="I61" s="75"/>
    </row>
    <row r="62" spans="1:9">
      <c r="A62" s="105"/>
      <c r="B62" s="105"/>
      <c r="C62" s="105"/>
      <c r="D62" s="105"/>
      <c r="E62" s="105"/>
      <c r="F62" s="105"/>
      <c r="G62" s="105"/>
      <c r="H62" s="105"/>
      <c r="I62" s="75"/>
    </row>
    <row r="63" spans="1:9">
      <c r="A63" s="105"/>
      <c r="B63" s="105"/>
      <c r="C63" s="105"/>
      <c r="D63" s="105"/>
      <c r="E63" s="105"/>
      <c r="F63" s="105"/>
      <c r="G63" s="105"/>
      <c r="H63" s="105"/>
      <c r="I63" s="75"/>
    </row>
    <row r="64" spans="1:9">
      <c r="A64" s="105"/>
      <c r="B64" s="105"/>
      <c r="C64" s="105"/>
      <c r="D64" s="105"/>
      <c r="E64" s="105"/>
      <c r="F64" s="105"/>
      <c r="G64" s="105"/>
      <c r="H64" s="105"/>
      <c r="I64" s="75"/>
    </row>
    <row r="65" spans="1:10">
      <c r="A65" s="105"/>
      <c r="B65" s="105"/>
      <c r="C65" s="105"/>
      <c r="D65" s="105"/>
      <c r="E65" s="105"/>
      <c r="F65" s="105"/>
      <c r="G65" s="105"/>
      <c r="H65" s="105"/>
      <c r="I65" s="75"/>
    </row>
    <row r="66" spans="1:10">
      <c r="A66" s="105"/>
      <c r="B66" s="105"/>
      <c r="C66" s="105"/>
      <c r="D66" s="105"/>
      <c r="E66" s="105"/>
      <c r="F66" s="105"/>
      <c r="G66" s="105"/>
      <c r="H66" s="105"/>
      <c r="I66" s="75"/>
    </row>
    <row r="67" spans="1:10">
      <c r="A67" s="105"/>
      <c r="B67" s="105"/>
      <c r="C67" s="105"/>
      <c r="D67" s="105"/>
      <c r="E67" s="105"/>
      <c r="F67" s="105"/>
      <c r="G67" s="105"/>
      <c r="H67" s="105"/>
      <c r="I67" s="75"/>
    </row>
    <row r="68" spans="1:10">
      <c r="A68" s="142" t="s">
        <v>17</v>
      </c>
      <c r="B68" s="142"/>
      <c r="C68" s="142"/>
      <c r="D68" s="142"/>
      <c r="E68" s="142"/>
      <c r="F68" s="142"/>
      <c r="G68" s="142"/>
      <c r="H68" s="142"/>
      <c r="I68" s="75"/>
    </row>
    <row r="69" spans="1:10">
      <c r="A69" s="105"/>
      <c r="B69" s="105"/>
      <c r="C69" s="105"/>
      <c r="D69" s="105"/>
      <c r="E69" s="105"/>
      <c r="F69" s="105"/>
      <c r="G69" s="105"/>
      <c r="H69" s="105"/>
      <c r="I69" s="75"/>
    </row>
    <row r="70" spans="1:10" s="8" customFormat="1" ht="24">
      <c r="B70" s="9" t="s">
        <v>22</v>
      </c>
      <c r="F70" s="17"/>
      <c r="G70" s="17"/>
      <c r="H70" s="17"/>
    </row>
    <row r="71" spans="1:10" s="10" customFormat="1" ht="24.75" thickBot="1">
      <c r="B71" s="24" t="s">
        <v>84</v>
      </c>
      <c r="F71" s="11"/>
      <c r="G71" s="11"/>
      <c r="H71" s="11"/>
    </row>
    <row r="72" spans="1:10" s="10" customFormat="1" ht="24.75" thickTop="1">
      <c r="B72" s="147" t="s">
        <v>6</v>
      </c>
      <c r="C72" s="148"/>
      <c r="D72" s="148"/>
      <c r="E72" s="149"/>
      <c r="F72" s="145"/>
      <c r="G72" s="143" t="s">
        <v>7</v>
      </c>
      <c r="H72" s="143" t="s">
        <v>8</v>
      </c>
    </row>
    <row r="73" spans="1:10" s="10" customFormat="1" ht="19.5" customHeight="1" thickBot="1">
      <c r="B73" s="150"/>
      <c r="C73" s="151"/>
      <c r="D73" s="151"/>
      <c r="E73" s="152"/>
      <c r="F73" s="146"/>
      <c r="G73" s="144"/>
      <c r="H73" s="144"/>
    </row>
    <row r="74" spans="1:10" s="10" customFormat="1" ht="24.75" thickTop="1">
      <c r="B74" s="162" t="s">
        <v>9</v>
      </c>
      <c r="C74" s="163"/>
      <c r="D74" s="163"/>
      <c r="E74" s="164"/>
      <c r="F74" s="48"/>
      <c r="G74" s="49"/>
      <c r="H74" s="49"/>
    </row>
    <row r="75" spans="1:10" s="10" customFormat="1" ht="24">
      <c r="B75" s="27" t="s">
        <v>63</v>
      </c>
      <c r="C75" s="27"/>
      <c r="D75" s="27"/>
      <c r="E75" s="27"/>
      <c r="F75" s="25">
        <f>คีย์ข้อมูล!D53</f>
        <v>4.4509803921568629</v>
      </c>
      <c r="G75" s="25">
        <f>คีย์ข้อมูล!D54</f>
        <v>0.57667063355770343</v>
      </c>
      <c r="H75" s="26" t="str">
        <f>IF(F75&gt;4.5,"มากที่สุด",IF(F75&gt;3.5,"มาก",IF(F75&gt;2.5,"ปานกลาง",IF(F75&gt;1.5,"น้อย",IF(F75&lt;=1.5,"น้อยที่สุด")))))</f>
        <v>มาก</v>
      </c>
    </row>
    <row r="76" spans="1:10" s="10" customFormat="1" ht="24">
      <c r="B76" s="27" t="s">
        <v>64</v>
      </c>
      <c r="C76" s="27"/>
      <c r="D76" s="27"/>
      <c r="E76" s="27"/>
      <c r="F76" s="25">
        <f>คีย์ข้อมูล!E53</f>
        <v>4.3921568627450984</v>
      </c>
      <c r="G76" s="25">
        <f>คีย์ข้อมูล!E54</f>
        <v>0.72328227885242713</v>
      </c>
      <c r="H76" s="26" t="str">
        <f t="shared" ref="H76:H94" si="2">IF(F76&gt;4.5,"มากที่สุด",IF(F76&gt;3.5,"มาก",IF(F76&gt;2.5,"ปานกลาง",IF(F76&gt;1.5,"น้อย",IF(F76&lt;=1.5,"น้อยที่สุด")))))</f>
        <v>มาก</v>
      </c>
    </row>
    <row r="77" spans="1:10" s="10" customFormat="1" ht="24">
      <c r="B77" s="159" t="s">
        <v>10</v>
      </c>
      <c r="C77" s="160"/>
      <c r="D77" s="160"/>
      <c r="E77" s="161"/>
      <c r="F77" s="28">
        <f>คีย์ข้อมูล!E56</f>
        <v>4.4215686274509807</v>
      </c>
      <c r="G77" s="28">
        <f>คีย์ข้อมูล!E55</f>
        <v>0.65152182109462209</v>
      </c>
      <c r="H77" s="29" t="str">
        <f>IF(F77&gt;4.5,"มากที่สุด",IF(F77&gt;3.5,"มาก",IF(F77&gt;2.5,"ปานกลาง",IF(F77&gt;1.5,"น้อย",IF(F77&lt;=1.5,"น้อยที่สุด")))))</f>
        <v>มาก</v>
      </c>
      <c r="J77" s="30"/>
    </row>
    <row r="78" spans="1:10" s="10" customFormat="1" ht="24">
      <c r="B78" s="135" t="s">
        <v>11</v>
      </c>
      <c r="C78" s="136"/>
      <c r="D78" s="136"/>
      <c r="E78" s="137"/>
      <c r="F78" s="26"/>
      <c r="G78" s="26"/>
      <c r="H78" s="26"/>
    </row>
    <row r="79" spans="1:10" s="10" customFormat="1" ht="24">
      <c r="B79" s="27" t="s">
        <v>12</v>
      </c>
      <c r="C79" s="27"/>
      <c r="D79" s="27"/>
      <c r="E79" s="27"/>
      <c r="F79" s="25">
        <f>คีย์ข้อมูล!F53</f>
        <v>4.6862745098039218</v>
      </c>
      <c r="G79" s="25">
        <f>คีย์ข้อมูล!F54</f>
        <v>0.46862334890320484</v>
      </c>
      <c r="H79" s="26" t="str">
        <f t="shared" si="2"/>
        <v>มากที่สุด</v>
      </c>
    </row>
    <row r="80" spans="1:10" s="10" customFormat="1" ht="24">
      <c r="B80" s="135" t="s">
        <v>13</v>
      </c>
      <c r="C80" s="136"/>
      <c r="D80" s="136"/>
      <c r="E80" s="137"/>
      <c r="F80" s="25">
        <f>คีย์ข้อมูล!G53</f>
        <v>4.6274509803921573</v>
      </c>
      <c r="G80" s="25">
        <f>คีย์ข้อมูล!G54</f>
        <v>0.52766596682846723</v>
      </c>
      <c r="H80" s="26" t="str">
        <f>IF(F80&gt;4.5,"มากที่สุด",IF(F80&gt;3.5,"มาก",IF(F80&gt;2.5,"ปานกลาง",IF(F80&gt;1.5,"น้อย",IF(F80&lt;=1.5,"น้อยที่สุด")))))</f>
        <v>มากที่สุด</v>
      </c>
    </row>
    <row r="81" spans="2:8" s="10" customFormat="1" ht="24">
      <c r="B81" s="159" t="s">
        <v>19</v>
      </c>
      <c r="C81" s="160"/>
      <c r="D81" s="160"/>
      <c r="E81" s="161"/>
      <c r="F81" s="31">
        <f>คีย์ข้อมูล!G56</f>
        <v>4.6568627450980395</v>
      </c>
      <c r="G81" s="31">
        <f>คีย์ข้อมูล!G55</f>
        <v>0.49742103287342521</v>
      </c>
      <c r="H81" s="32" t="str">
        <f t="shared" si="2"/>
        <v>มากที่สุด</v>
      </c>
    </row>
    <row r="82" spans="2:8" s="10" customFormat="1" ht="24">
      <c r="B82" s="135" t="s">
        <v>14</v>
      </c>
      <c r="C82" s="136"/>
      <c r="D82" s="136"/>
      <c r="E82" s="137"/>
      <c r="F82" s="25"/>
      <c r="G82" s="25"/>
      <c r="H82" s="26"/>
    </row>
    <row r="83" spans="2:8" s="10" customFormat="1" ht="24">
      <c r="B83" s="135" t="s">
        <v>65</v>
      </c>
      <c r="C83" s="136"/>
      <c r="D83" s="136"/>
      <c r="E83" s="137"/>
      <c r="F83" s="25">
        <f>คีย์ข้อมูล!H53</f>
        <v>4.5490196078431371</v>
      </c>
      <c r="G83" s="25">
        <f>คีย์ข้อมูล!H54</f>
        <v>0.57667063355770543</v>
      </c>
      <c r="H83" s="26" t="str">
        <f t="shared" si="2"/>
        <v>มากที่สุด</v>
      </c>
    </row>
    <row r="84" spans="2:8" s="10" customFormat="1" ht="24">
      <c r="B84" s="27" t="s">
        <v>66</v>
      </c>
      <c r="C84" s="27"/>
      <c r="D84" s="27"/>
      <c r="E84" s="27"/>
      <c r="F84" s="25">
        <f>คีย์ข้อมูล!I53</f>
        <v>4.4117647058823533</v>
      </c>
      <c r="G84" s="25">
        <f>คีย์ข้อมูล!I54</f>
        <v>0.6380116170802943</v>
      </c>
      <c r="H84" s="26" t="str">
        <f t="shared" si="2"/>
        <v>มาก</v>
      </c>
    </row>
    <row r="85" spans="2:8" s="10" customFormat="1" ht="24">
      <c r="B85" s="135" t="s">
        <v>67</v>
      </c>
      <c r="C85" s="136"/>
      <c r="D85" s="136"/>
      <c r="E85" s="137"/>
      <c r="F85" s="25">
        <f>คีย์ข้อมูล!J53</f>
        <v>4.1568627450980395</v>
      </c>
      <c r="G85" s="25">
        <f>คีย์ข้อมูล!J54</f>
        <v>0.78415684705568556</v>
      </c>
      <c r="H85" s="26" t="str">
        <f t="shared" si="2"/>
        <v>มาก</v>
      </c>
    </row>
    <row r="86" spans="2:8" s="10" customFormat="1" ht="24">
      <c r="B86" s="135" t="s">
        <v>68</v>
      </c>
      <c r="C86" s="136"/>
      <c r="D86" s="136"/>
      <c r="E86" s="137"/>
      <c r="F86" s="25">
        <f>คีย์ข้อมูล!K53</f>
        <v>4.1764705882352944</v>
      </c>
      <c r="G86" s="25">
        <f>คีย์ข้อมูล!K54</f>
        <v>0.76696498884736997</v>
      </c>
      <c r="H86" s="26" t="str">
        <f t="shared" si="2"/>
        <v>มาก</v>
      </c>
    </row>
    <row r="87" spans="2:8" s="10" customFormat="1" ht="24">
      <c r="B87" s="159" t="s">
        <v>20</v>
      </c>
      <c r="C87" s="160"/>
      <c r="D87" s="160"/>
      <c r="E87" s="161"/>
      <c r="F87" s="31">
        <f>คีย์ข้อมูล!K56</f>
        <v>4.3235294117647056</v>
      </c>
      <c r="G87" s="31">
        <f>คีย์ข้อมูล!K55</f>
        <v>0.71670659387823532</v>
      </c>
      <c r="H87" s="33" t="str">
        <f t="shared" si="2"/>
        <v>มาก</v>
      </c>
    </row>
    <row r="88" spans="2:8" s="10" customFormat="1" ht="24">
      <c r="B88" s="135" t="s">
        <v>77</v>
      </c>
      <c r="C88" s="136"/>
      <c r="D88" s="136"/>
      <c r="E88" s="137"/>
      <c r="F88" s="31"/>
      <c r="G88" s="31"/>
      <c r="H88" s="33"/>
    </row>
    <row r="89" spans="2:8" s="10" customFormat="1" ht="46.5" customHeight="1">
      <c r="B89" s="153" t="s">
        <v>114</v>
      </c>
      <c r="C89" s="153"/>
      <c r="D89" s="153"/>
      <c r="E89" s="153"/>
      <c r="F89" s="34">
        <f>คีย์ข้อมูล!L53</f>
        <v>4.4901960784313726</v>
      </c>
      <c r="G89" s="34">
        <f>คีย์ข้อมูล!L54</f>
        <v>0.5048781642974014</v>
      </c>
      <c r="H89" s="35" t="str">
        <f t="shared" ref="H89" si="3">IF(F89&gt;4.5,"มากที่สุด",IF(F89&gt;3.5,"มาก",IF(F89&gt;2.5,"ปานกลาง",IF(F89&gt;1.5,"น้อย",IF(F89&lt;=1.5,"น้อยที่สุด")))))</f>
        <v>มาก</v>
      </c>
    </row>
    <row r="90" spans="2:8" s="10" customFormat="1" ht="46.5" customHeight="1">
      <c r="B90" s="153" t="s">
        <v>115</v>
      </c>
      <c r="C90" s="153"/>
      <c r="D90" s="153"/>
      <c r="E90" s="153"/>
      <c r="F90" s="34">
        <f>คีย์ข้อมูล!M53</f>
        <v>4.4705882352941178</v>
      </c>
      <c r="G90" s="34">
        <f>คีย์ข้อมูล!M54</f>
        <v>0.54232614454664119</v>
      </c>
      <c r="H90" s="35" t="str">
        <f t="shared" ref="H90" si="4">IF(F90&gt;4.5,"มากที่สุด",IF(F90&gt;3.5,"มาก",IF(F90&gt;2.5,"ปานกลาง",IF(F90&gt;1.5,"น้อย",IF(F90&lt;=1.5,"น้อยที่สุด")))))</f>
        <v>มาก</v>
      </c>
    </row>
    <row r="91" spans="2:8" s="10" customFormat="1" ht="47.25" customHeight="1">
      <c r="B91" s="153" t="s">
        <v>116</v>
      </c>
      <c r="C91" s="153"/>
      <c r="D91" s="153"/>
      <c r="E91" s="153"/>
      <c r="F91" s="34">
        <f>คีย์ข้อมูล!N53</f>
        <v>4.4509803921568629</v>
      </c>
      <c r="G91" s="34">
        <f>คีย์ข้อมูล!N54</f>
        <v>0.61036793789307375</v>
      </c>
      <c r="H91" s="35" t="str">
        <f t="shared" ref="H91" si="5">IF(F91&gt;4.5,"มากที่สุด",IF(F91&gt;3.5,"มาก",IF(F91&gt;2.5,"ปานกลาง",IF(F91&gt;1.5,"น้อย",IF(F91&lt;=1.5,"น้อยที่สุด")))))</f>
        <v>มาก</v>
      </c>
    </row>
    <row r="92" spans="2:8" s="10" customFormat="1" ht="47.25" customHeight="1">
      <c r="B92" s="153" t="s">
        <v>117</v>
      </c>
      <c r="C92" s="153"/>
      <c r="D92" s="153"/>
      <c r="E92" s="153"/>
      <c r="F92" s="34">
        <f>คีย์ข้อมูล!O53</f>
        <v>4.4705882352941178</v>
      </c>
      <c r="G92" s="34">
        <f>คีย์ข้อมูล!O54</f>
        <v>0.61165157324969277</v>
      </c>
      <c r="H92" s="35" t="str">
        <f t="shared" si="2"/>
        <v>มาก</v>
      </c>
    </row>
    <row r="93" spans="2:8" s="10" customFormat="1" ht="24">
      <c r="B93" s="159" t="s">
        <v>78</v>
      </c>
      <c r="C93" s="160"/>
      <c r="D93" s="160"/>
      <c r="E93" s="161"/>
      <c r="F93" s="31">
        <f>คีย์ข้อมูล!O56</f>
        <v>4.4705882352941178</v>
      </c>
      <c r="G93" s="31">
        <f>คีย์ข้อมูล!O55</f>
        <v>0.56509090515813276</v>
      </c>
      <c r="H93" s="33" t="str">
        <f t="shared" si="2"/>
        <v>มาก</v>
      </c>
    </row>
    <row r="94" spans="2:8" s="119" customFormat="1" ht="24">
      <c r="B94" s="165" t="s">
        <v>69</v>
      </c>
      <c r="C94" s="166"/>
      <c r="D94" s="166"/>
      <c r="E94" s="167"/>
      <c r="F94" s="31">
        <f>คีย์ข้อมูล!P53</f>
        <v>4.5882352941176467</v>
      </c>
      <c r="G94" s="31">
        <f>คีย์ข้อมูล!P54</f>
        <v>0.53577870761109003</v>
      </c>
      <c r="H94" s="118" t="str">
        <f t="shared" si="2"/>
        <v>มากที่สุด</v>
      </c>
    </row>
    <row r="95" spans="2:8" s="10" customFormat="1" ht="24.75" thickBot="1">
      <c r="B95" s="168" t="s">
        <v>15</v>
      </c>
      <c r="C95" s="169"/>
      <c r="D95" s="169"/>
      <c r="E95" s="170"/>
      <c r="F95" s="36">
        <f>คีย์ข้อมูล!Q53</f>
        <v>4.455505279034691</v>
      </c>
      <c r="G95" s="36">
        <f>คีย์ข้อมูล!Q54</f>
        <v>0.60515760325236601</v>
      </c>
      <c r="H95" s="37" t="str">
        <f t="shared" ref="H95" si="6">IF(F95&gt;4.5,"มากที่สุด",IF(F95&gt;3.5,"มาก",IF(F95&gt;2.5,"ปานกลาง",IF(F95&gt;1.5,"น้อย",IF(F95&lt;=1.5,"น้อยที่สุด")))))</f>
        <v>มาก</v>
      </c>
    </row>
    <row r="96" spans="2:8" s="10" customFormat="1" ht="24.75" thickTop="1">
      <c r="B96" s="43"/>
      <c r="C96" s="43"/>
      <c r="D96" s="43"/>
      <c r="E96" s="43"/>
      <c r="F96" s="44"/>
      <c r="G96" s="44"/>
      <c r="H96" s="45"/>
    </row>
    <row r="97" spans="2:10" s="10" customFormat="1" ht="24">
      <c r="B97" s="43"/>
      <c r="C97" s="43"/>
      <c r="D97" s="43"/>
      <c r="E97" s="43"/>
      <c r="F97" s="44"/>
      <c r="G97" s="44"/>
      <c r="H97" s="45"/>
    </row>
    <row r="98" spans="2:10" s="10" customFormat="1" ht="24">
      <c r="B98" s="158" t="s">
        <v>23</v>
      </c>
      <c r="C98" s="158"/>
      <c r="D98" s="158"/>
      <c r="E98" s="158"/>
      <c r="F98" s="158"/>
      <c r="G98" s="158"/>
      <c r="H98" s="158"/>
    </row>
    <row r="99" spans="2:10" s="10" customFormat="1" ht="24">
      <c r="B99" s="102"/>
      <c r="C99" s="102"/>
      <c r="D99" s="102"/>
      <c r="E99" s="102"/>
      <c r="F99" s="102"/>
      <c r="G99" s="102"/>
      <c r="H99" s="102"/>
    </row>
    <row r="100" spans="2:10" s="8" customFormat="1" ht="24">
      <c r="B100" s="154" t="s">
        <v>87</v>
      </c>
      <c r="C100" s="154"/>
      <c r="D100" s="154"/>
      <c r="E100" s="154"/>
      <c r="F100" s="154"/>
      <c r="G100" s="154"/>
      <c r="H100" s="154"/>
      <c r="I100" s="154"/>
      <c r="J100" s="154"/>
    </row>
    <row r="101" spans="2:10" s="8" customFormat="1" ht="24">
      <c r="B101" s="126" t="s">
        <v>112</v>
      </c>
      <c r="C101" s="126"/>
      <c r="D101" s="126"/>
      <c r="E101" s="126"/>
      <c r="F101" s="126"/>
      <c r="G101" s="126"/>
      <c r="H101" s="126"/>
      <c r="I101" s="126"/>
    </row>
    <row r="102" spans="2:10" s="8" customFormat="1" ht="24">
      <c r="B102" s="126" t="s">
        <v>88</v>
      </c>
      <c r="C102" s="126"/>
      <c r="D102" s="126"/>
      <c r="E102" s="126"/>
      <c r="F102" s="126"/>
      <c r="G102" s="126"/>
      <c r="H102" s="126"/>
      <c r="I102" s="126"/>
    </row>
    <row r="103" spans="2:10" s="8" customFormat="1" ht="24">
      <c r="B103" s="42"/>
      <c r="C103" s="126" t="s">
        <v>90</v>
      </c>
      <c r="D103" s="126"/>
      <c r="E103" s="126"/>
      <c r="F103" s="126"/>
      <c r="G103" s="126"/>
      <c r="H103" s="126"/>
    </row>
    <row r="104" spans="2:10" s="8" customFormat="1" ht="24">
      <c r="B104" s="126" t="s">
        <v>94</v>
      </c>
      <c r="C104" s="127"/>
      <c r="D104" s="127"/>
      <c r="E104" s="127"/>
      <c r="F104" s="127"/>
      <c r="G104" s="127"/>
      <c r="H104" s="127"/>
    </row>
    <row r="105" spans="2:10" s="8" customFormat="1" ht="24">
      <c r="B105" s="126" t="s">
        <v>50</v>
      </c>
      <c r="C105" s="127"/>
      <c r="D105" s="127"/>
      <c r="E105" s="127"/>
      <c r="F105" s="127"/>
      <c r="G105" s="127"/>
      <c r="H105" s="127"/>
    </row>
    <row r="106" spans="2:10" s="8" customFormat="1" ht="24">
      <c r="B106" s="8" t="s">
        <v>91</v>
      </c>
    </row>
    <row r="107" spans="2:10" s="8" customFormat="1" ht="24">
      <c r="B107" s="8" t="s">
        <v>101</v>
      </c>
    </row>
    <row r="108" spans="2:10" s="14" customFormat="1" ht="24"/>
    <row r="109" spans="2:10" s="14" customFormat="1" ht="24"/>
    <row r="110" spans="2:10" s="14" customFormat="1" ht="24"/>
    <row r="111" spans="2:10" s="14" customFormat="1" ht="24"/>
    <row r="112" spans="2:10" s="14" customFormat="1" ht="24"/>
    <row r="113" s="14" customFormat="1" ht="24"/>
    <row r="114" s="14" customFormat="1" ht="24"/>
    <row r="115" s="14" customFormat="1" ht="24"/>
    <row r="116" s="14" customFormat="1" ht="24"/>
    <row r="117" s="14" customFormat="1" ht="24"/>
    <row r="118" s="14" customFormat="1" ht="24"/>
    <row r="119" s="14" customFormat="1" ht="24"/>
    <row r="120" s="14" customFormat="1" ht="24"/>
    <row r="121" s="8" customFormat="1" ht="24"/>
    <row r="122" s="8" customFormat="1" ht="24"/>
    <row r="123" s="8" customFormat="1" ht="24"/>
    <row r="124" s="8" customFormat="1" ht="24"/>
    <row r="125" s="8" customFormat="1" ht="24"/>
    <row r="126" s="8" customFormat="1" ht="24"/>
    <row r="127" s="13" customFormat="1" ht="24"/>
    <row r="128" s="13" customFormat="1" ht="24"/>
    <row r="129" spans="2:8" s="13" customFormat="1" ht="24"/>
    <row r="130" spans="2:8" s="13" customFormat="1" ht="24"/>
    <row r="131" spans="2:8" s="13" customFormat="1" ht="24"/>
    <row r="132" spans="2:8" s="13" customFormat="1" ht="24"/>
    <row r="133" spans="2:8" s="6" customFormat="1">
      <c r="B133" s="7"/>
      <c r="C133" s="7"/>
    </row>
    <row r="134" spans="2:8">
      <c r="B134" s="4"/>
      <c r="C134" s="4"/>
      <c r="D134" s="4"/>
      <c r="E134" s="4"/>
      <c r="F134" s="5"/>
      <c r="G134" s="5"/>
      <c r="H134" s="5"/>
    </row>
    <row r="135" spans="2:8">
      <c r="B135" s="4"/>
      <c r="C135" s="4"/>
      <c r="D135" s="4"/>
      <c r="E135" s="4"/>
      <c r="F135" s="5"/>
      <c r="G135" s="5"/>
      <c r="H135" s="5"/>
    </row>
    <row r="136" spans="2:8">
      <c r="B136" s="4"/>
      <c r="C136" s="4"/>
      <c r="D136" s="4"/>
      <c r="E136" s="4"/>
      <c r="F136" s="5"/>
      <c r="G136" s="5"/>
      <c r="H136" s="5"/>
    </row>
    <row r="137" spans="2:8">
      <c r="B137" s="4"/>
      <c r="C137" s="4"/>
      <c r="D137" s="4"/>
      <c r="E137" s="4"/>
      <c r="F137" s="5"/>
      <c r="G137" s="5"/>
      <c r="H137" s="5"/>
    </row>
    <row r="138" spans="2:8">
      <c r="B138" s="4"/>
      <c r="C138" s="4"/>
      <c r="D138" s="4"/>
      <c r="E138" s="4"/>
      <c r="F138" s="5"/>
      <c r="G138" s="5"/>
      <c r="H138" s="5"/>
    </row>
    <row r="139" spans="2:8">
      <c r="B139" s="4"/>
      <c r="C139" s="4"/>
      <c r="D139" s="4"/>
      <c r="E139" s="4"/>
      <c r="F139" s="5"/>
      <c r="G139" s="5"/>
      <c r="H139" s="5"/>
    </row>
    <row r="140" spans="2:8">
      <c r="B140" s="4"/>
      <c r="C140" s="4"/>
      <c r="D140" s="4"/>
      <c r="E140" s="4"/>
      <c r="F140" s="5"/>
      <c r="G140" s="5"/>
      <c r="H140" s="5"/>
    </row>
    <row r="141" spans="2:8">
      <c r="B141" s="4"/>
      <c r="C141" s="4"/>
      <c r="D141" s="4"/>
      <c r="E141" s="4"/>
      <c r="F141" s="5"/>
      <c r="G141" s="5"/>
      <c r="H141" s="5"/>
    </row>
    <row r="142" spans="2:8">
      <c r="B142" s="4"/>
      <c r="C142" s="4"/>
      <c r="D142" s="4"/>
      <c r="E142" s="4"/>
      <c r="F142" s="5"/>
      <c r="G142" s="5"/>
      <c r="H142" s="5"/>
    </row>
    <row r="143" spans="2:8">
      <c r="B143" s="4"/>
      <c r="C143" s="4"/>
      <c r="D143" s="4"/>
      <c r="E143" s="4"/>
      <c r="F143" s="5"/>
      <c r="G143" s="5"/>
      <c r="H143" s="5"/>
    </row>
    <row r="144" spans="2:8">
      <c r="B144" s="4"/>
      <c r="C144" s="4"/>
      <c r="D144" s="4"/>
      <c r="E144" s="4"/>
      <c r="F144" s="5"/>
      <c r="G144" s="5"/>
      <c r="H144" s="5"/>
    </row>
    <row r="145" spans="2:8">
      <c r="B145" s="4"/>
      <c r="C145" s="4"/>
      <c r="D145" s="4"/>
      <c r="E145" s="4"/>
      <c r="F145" s="5"/>
      <c r="G145" s="5"/>
      <c r="H145" s="5"/>
    </row>
  </sheetData>
  <mergeCells count="58">
    <mergeCell ref="A1:H1"/>
    <mergeCell ref="C20:E20"/>
    <mergeCell ref="C22:E22"/>
    <mergeCell ref="C11:E11"/>
    <mergeCell ref="C17:E17"/>
    <mergeCell ref="C10:E10"/>
    <mergeCell ref="C12:E12"/>
    <mergeCell ref="B3:H3"/>
    <mergeCell ref="B4:H4"/>
    <mergeCell ref="B5:H5"/>
    <mergeCell ref="B6:H6"/>
    <mergeCell ref="C9:E9"/>
    <mergeCell ref="C18:E18"/>
    <mergeCell ref="C19:E19"/>
    <mergeCell ref="C21:E21"/>
    <mergeCell ref="C42:E42"/>
    <mergeCell ref="B98:H98"/>
    <mergeCell ref="B81:E81"/>
    <mergeCell ref="B77:E77"/>
    <mergeCell ref="B74:E74"/>
    <mergeCell ref="B85:E85"/>
    <mergeCell ref="B86:E86"/>
    <mergeCell ref="B87:E87"/>
    <mergeCell ref="B94:E94"/>
    <mergeCell ref="B91:E91"/>
    <mergeCell ref="B95:E95"/>
    <mergeCell ref="B92:E92"/>
    <mergeCell ref="B93:E93"/>
    <mergeCell ref="B88:E88"/>
    <mergeCell ref="B82:E82"/>
    <mergeCell ref="B83:E83"/>
    <mergeCell ref="F72:F73"/>
    <mergeCell ref="B105:H105"/>
    <mergeCell ref="C103:H103"/>
    <mergeCell ref="B72:E73"/>
    <mergeCell ref="B104:H104"/>
    <mergeCell ref="B89:E89"/>
    <mergeCell ref="B100:J100"/>
    <mergeCell ref="B101:I101"/>
    <mergeCell ref="B102:I102"/>
    <mergeCell ref="B80:E80"/>
    <mergeCell ref="B90:E90"/>
    <mergeCell ref="C23:E23"/>
    <mergeCell ref="C24:E24"/>
    <mergeCell ref="C25:E25"/>
    <mergeCell ref="B78:E78"/>
    <mergeCell ref="C26:E26"/>
    <mergeCell ref="C28:E28"/>
    <mergeCell ref="C41:E41"/>
    <mergeCell ref="C37:E37"/>
    <mergeCell ref="C38:E38"/>
    <mergeCell ref="C39:E39"/>
    <mergeCell ref="C40:E40"/>
    <mergeCell ref="C36:E36"/>
    <mergeCell ref="A34:H34"/>
    <mergeCell ref="A68:H68"/>
    <mergeCell ref="G72:G73"/>
    <mergeCell ref="H72:H73"/>
  </mergeCells>
  <pageMargins left="0.5" right="0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200025</xdr:colOff>
                <xdr:row>71</xdr:row>
                <xdr:rowOff>180975</xdr:rowOff>
              </from>
              <to>
                <xdr:col>5</xdr:col>
                <xdr:colOff>333375</xdr:colOff>
                <xdr:row>72</xdr:row>
                <xdr:rowOff>38100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10" sqref="C10"/>
    </sheetView>
  </sheetViews>
  <sheetFormatPr defaultRowHeight="24"/>
  <cols>
    <col min="1" max="1" width="5.85546875" style="8" customWidth="1"/>
    <col min="2" max="2" width="5.5703125" style="8" customWidth="1"/>
    <col min="3" max="3" width="66.140625" style="8" customWidth="1"/>
    <col min="4" max="4" width="8.7109375" style="8" customWidth="1"/>
    <col min="5" max="255" width="9.140625" style="8"/>
    <col min="256" max="256" width="5.85546875" style="8" customWidth="1"/>
    <col min="257" max="257" width="5.5703125" style="8" customWidth="1"/>
    <col min="258" max="258" width="69.28515625" style="8" customWidth="1"/>
    <col min="259" max="259" width="7.42578125" style="8" customWidth="1"/>
    <col min="260" max="511" width="9.140625" style="8"/>
    <col min="512" max="512" width="5.85546875" style="8" customWidth="1"/>
    <col min="513" max="513" width="5.5703125" style="8" customWidth="1"/>
    <col min="514" max="514" width="69.28515625" style="8" customWidth="1"/>
    <col min="515" max="515" width="7.42578125" style="8" customWidth="1"/>
    <col min="516" max="767" width="9.140625" style="8"/>
    <col min="768" max="768" width="5.85546875" style="8" customWidth="1"/>
    <col min="769" max="769" width="5.5703125" style="8" customWidth="1"/>
    <col min="770" max="770" width="69.28515625" style="8" customWidth="1"/>
    <col min="771" max="771" width="7.42578125" style="8" customWidth="1"/>
    <col min="772" max="1023" width="9.140625" style="8"/>
    <col min="1024" max="1024" width="5.85546875" style="8" customWidth="1"/>
    <col min="1025" max="1025" width="5.5703125" style="8" customWidth="1"/>
    <col min="1026" max="1026" width="69.28515625" style="8" customWidth="1"/>
    <col min="1027" max="1027" width="7.42578125" style="8" customWidth="1"/>
    <col min="1028" max="1279" width="9.140625" style="8"/>
    <col min="1280" max="1280" width="5.85546875" style="8" customWidth="1"/>
    <col min="1281" max="1281" width="5.5703125" style="8" customWidth="1"/>
    <col min="1282" max="1282" width="69.28515625" style="8" customWidth="1"/>
    <col min="1283" max="1283" width="7.42578125" style="8" customWidth="1"/>
    <col min="1284" max="1535" width="9.140625" style="8"/>
    <col min="1536" max="1536" width="5.85546875" style="8" customWidth="1"/>
    <col min="1537" max="1537" width="5.5703125" style="8" customWidth="1"/>
    <col min="1538" max="1538" width="69.28515625" style="8" customWidth="1"/>
    <col min="1539" max="1539" width="7.42578125" style="8" customWidth="1"/>
    <col min="1540" max="1791" width="9.140625" style="8"/>
    <col min="1792" max="1792" width="5.85546875" style="8" customWidth="1"/>
    <col min="1793" max="1793" width="5.5703125" style="8" customWidth="1"/>
    <col min="1794" max="1794" width="69.28515625" style="8" customWidth="1"/>
    <col min="1795" max="1795" width="7.42578125" style="8" customWidth="1"/>
    <col min="1796" max="2047" width="9.140625" style="8"/>
    <col min="2048" max="2048" width="5.85546875" style="8" customWidth="1"/>
    <col min="2049" max="2049" width="5.5703125" style="8" customWidth="1"/>
    <col min="2050" max="2050" width="69.28515625" style="8" customWidth="1"/>
    <col min="2051" max="2051" width="7.42578125" style="8" customWidth="1"/>
    <col min="2052" max="2303" width="9.140625" style="8"/>
    <col min="2304" max="2304" width="5.85546875" style="8" customWidth="1"/>
    <col min="2305" max="2305" width="5.5703125" style="8" customWidth="1"/>
    <col min="2306" max="2306" width="69.28515625" style="8" customWidth="1"/>
    <col min="2307" max="2307" width="7.42578125" style="8" customWidth="1"/>
    <col min="2308" max="2559" width="9.140625" style="8"/>
    <col min="2560" max="2560" width="5.85546875" style="8" customWidth="1"/>
    <col min="2561" max="2561" width="5.5703125" style="8" customWidth="1"/>
    <col min="2562" max="2562" width="69.28515625" style="8" customWidth="1"/>
    <col min="2563" max="2563" width="7.42578125" style="8" customWidth="1"/>
    <col min="2564" max="2815" width="9.140625" style="8"/>
    <col min="2816" max="2816" width="5.85546875" style="8" customWidth="1"/>
    <col min="2817" max="2817" width="5.5703125" style="8" customWidth="1"/>
    <col min="2818" max="2818" width="69.28515625" style="8" customWidth="1"/>
    <col min="2819" max="2819" width="7.42578125" style="8" customWidth="1"/>
    <col min="2820" max="3071" width="9.140625" style="8"/>
    <col min="3072" max="3072" width="5.85546875" style="8" customWidth="1"/>
    <col min="3073" max="3073" width="5.5703125" style="8" customWidth="1"/>
    <col min="3074" max="3074" width="69.28515625" style="8" customWidth="1"/>
    <col min="3075" max="3075" width="7.42578125" style="8" customWidth="1"/>
    <col min="3076" max="3327" width="9.140625" style="8"/>
    <col min="3328" max="3328" width="5.85546875" style="8" customWidth="1"/>
    <col min="3329" max="3329" width="5.5703125" style="8" customWidth="1"/>
    <col min="3330" max="3330" width="69.28515625" style="8" customWidth="1"/>
    <col min="3331" max="3331" width="7.42578125" style="8" customWidth="1"/>
    <col min="3332" max="3583" width="9.140625" style="8"/>
    <col min="3584" max="3584" width="5.85546875" style="8" customWidth="1"/>
    <col min="3585" max="3585" width="5.5703125" style="8" customWidth="1"/>
    <col min="3586" max="3586" width="69.28515625" style="8" customWidth="1"/>
    <col min="3587" max="3587" width="7.42578125" style="8" customWidth="1"/>
    <col min="3588" max="3839" width="9.140625" style="8"/>
    <col min="3840" max="3840" width="5.85546875" style="8" customWidth="1"/>
    <col min="3841" max="3841" width="5.5703125" style="8" customWidth="1"/>
    <col min="3842" max="3842" width="69.28515625" style="8" customWidth="1"/>
    <col min="3843" max="3843" width="7.42578125" style="8" customWidth="1"/>
    <col min="3844" max="4095" width="9.140625" style="8"/>
    <col min="4096" max="4096" width="5.85546875" style="8" customWidth="1"/>
    <col min="4097" max="4097" width="5.5703125" style="8" customWidth="1"/>
    <col min="4098" max="4098" width="69.28515625" style="8" customWidth="1"/>
    <col min="4099" max="4099" width="7.42578125" style="8" customWidth="1"/>
    <col min="4100" max="4351" width="9.140625" style="8"/>
    <col min="4352" max="4352" width="5.85546875" style="8" customWidth="1"/>
    <col min="4353" max="4353" width="5.5703125" style="8" customWidth="1"/>
    <col min="4354" max="4354" width="69.28515625" style="8" customWidth="1"/>
    <col min="4355" max="4355" width="7.42578125" style="8" customWidth="1"/>
    <col min="4356" max="4607" width="9.140625" style="8"/>
    <col min="4608" max="4608" width="5.85546875" style="8" customWidth="1"/>
    <col min="4609" max="4609" width="5.5703125" style="8" customWidth="1"/>
    <col min="4610" max="4610" width="69.28515625" style="8" customWidth="1"/>
    <col min="4611" max="4611" width="7.42578125" style="8" customWidth="1"/>
    <col min="4612" max="4863" width="9.140625" style="8"/>
    <col min="4864" max="4864" width="5.85546875" style="8" customWidth="1"/>
    <col min="4865" max="4865" width="5.5703125" style="8" customWidth="1"/>
    <col min="4866" max="4866" width="69.28515625" style="8" customWidth="1"/>
    <col min="4867" max="4867" width="7.42578125" style="8" customWidth="1"/>
    <col min="4868" max="5119" width="9.140625" style="8"/>
    <col min="5120" max="5120" width="5.85546875" style="8" customWidth="1"/>
    <col min="5121" max="5121" width="5.5703125" style="8" customWidth="1"/>
    <col min="5122" max="5122" width="69.28515625" style="8" customWidth="1"/>
    <col min="5123" max="5123" width="7.42578125" style="8" customWidth="1"/>
    <col min="5124" max="5375" width="9.140625" style="8"/>
    <col min="5376" max="5376" width="5.85546875" style="8" customWidth="1"/>
    <col min="5377" max="5377" width="5.5703125" style="8" customWidth="1"/>
    <col min="5378" max="5378" width="69.28515625" style="8" customWidth="1"/>
    <col min="5379" max="5379" width="7.42578125" style="8" customWidth="1"/>
    <col min="5380" max="5631" width="9.140625" style="8"/>
    <col min="5632" max="5632" width="5.85546875" style="8" customWidth="1"/>
    <col min="5633" max="5633" width="5.5703125" style="8" customWidth="1"/>
    <col min="5634" max="5634" width="69.28515625" style="8" customWidth="1"/>
    <col min="5635" max="5635" width="7.42578125" style="8" customWidth="1"/>
    <col min="5636" max="5887" width="9.140625" style="8"/>
    <col min="5888" max="5888" width="5.85546875" style="8" customWidth="1"/>
    <col min="5889" max="5889" width="5.5703125" style="8" customWidth="1"/>
    <col min="5890" max="5890" width="69.28515625" style="8" customWidth="1"/>
    <col min="5891" max="5891" width="7.42578125" style="8" customWidth="1"/>
    <col min="5892" max="6143" width="9.140625" style="8"/>
    <col min="6144" max="6144" width="5.85546875" style="8" customWidth="1"/>
    <col min="6145" max="6145" width="5.5703125" style="8" customWidth="1"/>
    <col min="6146" max="6146" width="69.28515625" style="8" customWidth="1"/>
    <col min="6147" max="6147" width="7.42578125" style="8" customWidth="1"/>
    <col min="6148" max="6399" width="9.140625" style="8"/>
    <col min="6400" max="6400" width="5.85546875" style="8" customWidth="1"/>
    <col min="6401" max="6401" width="5.5703125" style="8" customWidth="1"/>
    <col min="6402" max="6402" width="69.28515625" style="8" customWidth="1"/>
    <col min="6403" max="6403" width="7.42578125" style="8" customWidth="1"/>
    <col min="6404" max="6655" width="9.140625" style="8"/>
    <col min="6656" max="6656" width="5.85546875" style="8" customWidth="1"/>
    <col min="6657" max="6657" width="5.5703125" style="8" customWidth="1"/>
    <col min="6658" max="6658" width="69.28515625" style="8" customWidth="1"/>
    <col min="6659" max="6659" width="7.42578125" style="8" customWidth="1"/>
    <col min="6660" max="6911" width="9.140625" style="8"/>
    <col min="6912" max="6912" width="5.85546875" style="8" customWidth="1"/>
    <col min="6913" max="6913" width="5.5703125" style="8" customWidth="1"/>
    <col min="6914" max="6914" width="69.28515625" style="8" customWidth="1"/>
    <col min="6915" max="6915" width="7.42578125" style="8" customWidth="1"/>
    <col min="6916" max="7167" width="9.140625" style="8"/>
    <col min="7168" max="7168" width="5.85546875" style="8" customWidth="1"/>
    <col min="7169" max="7169" width="5.5703125" style="8" customWidth="1"/>
    <col min="7170" max="7170" width="69.28515625" style="8" customWidth="1"/>
    <col min="7171" max="7171" width="7.42578125" style="8" customWidth="1"/>
    <col min="7172" max="7423" width="9.140625" style="8"/>
    <col min="7424" max="7424" width="5.85546875" style="8" customWidth="1"/>
    <col min="7425" max="7425" width="5.5703125" style="8" customWidth="1"/>
    <col min="7426" max="7426" width="69.28515625" style="8" customWidth="1"/>
    <col min="7427" max="7427" width="7.42578125" style="8" customWidth="1"/>
    <col min="7428" max="7679" width="9.140625" style="8"/>
    <col min="7680" max="7680" width="5.85546875" style="8" customWidth="1"/>
    <col min="7681" max="7681" width="5.5703125" style="8" customWidth="1"/>
    <col min="7682" max="7682" width="69.28515625" style="8" customWidth="1"/>
    <col min="7683" max="7683" width="7.42578125" style="8" customWidth="1"/>
    <col min="7684" max="7935" width="9.140625" style="8"/>
    <col min="7936" max="7936" width="5.85546875" style="8" customWidth="1"/>
    <col min="7937" max="7937" width="5.5703125" style="8" customWidth="1"/>
    <col min="7938" max="7938" width="69.28515625" style="8" customWidth="1"/>
    <col min="7939" max="7939" width="7.42578125" style="8" customWidth="1"/>
    <col min="7940" max="8191" width="9.140625" style="8"/>
    <col min="8192" max="8192" width="5.85546875" style="8" customWidth="1"/>
    <col min="8193" max="8193" width="5.5703125" style="8" customWidth="1"/>
    <col min="8194" max="8194" width="69.28515625" style="8" customWidth="1"/>
    <col min="8195" max="8195" width="7.42578125" style="8" customWidth="1"/>
    <col min="8196" max="8447" width="9.140625" style="8"/>
    <col min="8448" max="8448" width="5.85546875" style="8" customWidth="1"/>
    <col min="8449" max="8449" width="5.5703125" style="8" customWidth="1"/>
    <col min="8450" max="8450" width="69.28515625" style="8" customWidth="1"/>
    <col min="8451" max="8451" width="7.42578125" style="8" customWidth="1"/>
    <col min="8452" max="8703" width="9.140625" style="8"/>
    <col min="8704" max="8704" width="5.85546875" style="8" customWidth="1"/>
    <col min="8705" max="8705" width="5.5703125" style="8" customWidth="1"/>
    <col min="8706" max="8706" width="69.28515625" style="8" customWidth="1"/>
    <col min="8707" max="8707" width="7.42578125" style="8" customWidth="1"/>
    <col min="8708" max="8959" width="9.140625" style="8"/>
    <col min="8960" max="8960" width="5.85546875" style="8" customWidth="1"/>
    <col min="8961" max="8961" width="5.5703125" style="8" customWidth="1"/>
    <col min="8962" max="8962" width="69.28515625" style="8" customWidth="1"/>
    <col min="8963" max="8963" width="7.42578125" style="8" customWidth="1"/>
    <col min="8964" max="9215" width="9.140625" style="8"/>
    <col min="9216" max="9216" width="5.85546875" style="8" customWidth="1"/>
    <col min="9217" max="9217" width="5.5703125" style="8" customWidth="1"/>
    <col min="9218" max="9218" width="69.28515625" style="8" customWidth="1"/>
    <col min="9219" max="9219" width="7.42578125" style="8" customWidth="1"/>
    <col min="9220" max="9471" width="9.140625" style="8"/>
    <col min="9472" max="9472" width="5.85546875" style="8" customWidth="1"/>
    <col min="9473" max="9473" width="5.5703125" style="8" customWidth="1"/>
    <col min="9474" max="9474" width="69.28515625" style="8" customWidth="1"/>
    <col min="9475" max="9475" width="7.42578125" style="8" customWidth="1"/>
    <col min="9476" max="9727" width="9.140625" style="8"/>
    <col min="9728" max="9728" width="5.85546875" style="8" customWidth="1"/>
    <col min="9729" max="9729" width="5.5703125" style="8" customWidth="1"/>
    <col min="9730" max="9730" width="69.28515625" style="8" customWidth="1"/>
    <col min="9731" max="9731" width="7.42578125" style="8" customWidth="1"/>
    <col min="9732" max="9983" width="9.140625" style="8"/>
    <col min="9984" max="9984" width="5.85546875" style="8" customWidth="1"/>
    <col min="9985" max="9985" width="5.5703125" style="8" customWidth="1"/>
    <col min="9986" max="9986" width="69.28515625" style="8" customWidth="1"/>
    <col min="9987" max="9987" width="7.42578125" style="8" customWidth="1"/>
    <col min="9988" max="10239" width="9.140625" style="8"/>
    <col min="10240" max="10240" width="5.85546875" style="8" customWidth="1"/>
    <col min="10241" max="10241" width="5.5703125" style="8" customWidth="1"/>
    <col min="10242" max="10242" width="69.28515625" style="8" customWidth="1"/>
    <col min="10243" max="10243" width="7.42578125" style="8" customWidth="1"/>
    <col min="10244" max="10495" width="9.140625" style="8"/>
    <col min="10496" max="10496" width="5.85546875" style="8" customWidth="1"/>
    <col min="10497" max="10497" width="5.5703125" style="8" customWidth="1"/>
    <col min="10498" max="10498" width="69.28515625" style="8" customWidth="1"/>
    <col min="10499" max="10499" width="7.42578125" style="8" customWidth="1"/>
    <col min="10500" max="10751" width="9.140625" style="8"/>
    <col min="10752" max="10752" width="5.85546875" style="8" customWidth="1"/>
    <col min="10753" max="10753" width="5.5703125" style="8" customWidth="1"/>
    <col min="10754" max="10754" width="69.28515625" style="8" customWidth="1"/>
    <col min="10755" max="10755" width="7.42578125" style="8" customWidth="1"/>
    <col min="10756" max="11007" width="9.140625" style="8"/>
    <col min="11008" max="11008" width="5.85546875" style="8" customWidth="1"/>
    <col min="11009" max="11009" width="5.5703125" style="8" customWidth="1"/>
    <col min="11010" max="11010" width="69.28515625" style="8" customWidth="1"/>
    <col min="11011" max="11011" width="7.42578125" style="8" customWidth="1"/>
    <col min="11012" max="11263" width="9.140625" style="8"/>
    <col min="11264" max="11264" width="5.85546875" style="8" customWidth="1"/>
    <col min="11265" max="11265" width="5.5703125" style="8" customWidth="1"/>
    <col min="11266" max="11266" width="69.28515625" style="8" customWidth="1"/>
    <col min="11267" max="11267" width="7.42578125" style="8" customWidth="1"/>
    <col min="11268" max="11519" width="9.140625" style="8"/>
    <col min="11520" max="11520" width="5.85546875" style="8" customWidth="1"/>
    <col min="11521" max="11521" width="5.5703125" style="8" customWidth="1"/>
    <col min="11522" max="11522" width="69.28515625" style="8" customWidth="1"/>
    <col min="11523" max="11523" width="7.42578125" style="8" customWidth="1"/>
    <col min="11524" max="11775" width="9.140625" style="8"/>
    <col min="11776" max="11776" width="5.85546875" style="8" customWidth="1"/>
    <col min="11777" max="11777" width="5.5703125" style="8" customWidth="1"/>
    <col min="11778" max="11778" width="69.28515625" style="8" customWidth="1"/>
    <col min="11779" max="11779" width="7.42578125" style="8" customWidth="1"/>
    <col min="11780" max="12031" width="9.140625" style="8"/>
    <col min="12032" max="12032" width="5.85546875" style="8" customWidth="1"/>
    <col min="12033" max="12033" width="5.5703125" style="8" customWidth="1"/>
    <col min="12034" max="12034" width="69.28515625" style="8" customWidth="1"/>
    <col min="12035" max="12035" width="7.42578125" style="8" customWidth="1"/>
    <col min="12036" max="12287" width="9.140625" style="8"/>
    <col min="12288" max="12288" width="5.85546875" style="8" customWidth="1"/>
    <col min="12289" max="12289" width="5.5703125" style="8" customWidth="1"/>
    <col min="12290" max="12290" width="69.28515625" style="8" customWidth="1"/>
    <col min="12291" max="12291" width="7.42578125" style="8" customWidth="1"/>
    <col min="12292" max="12543" width="9.140625" style="8"/>
    <col min="12544" max="12544" width="5.85546875" style="8" customWidth="1"/>
    <col min="12545" max="12545" width="5.5703125" style="8" customWidth="1"/>
    <col min="12546" max="12546" width="69.28515625" style="8" customWidth="1"/>
    <col min="12547" max="12547" width="7.42578125" style="8" customWidth="1"/>
    <col min="12548" max="12799" width="9.140625" style="8"/>
    <col min="12800" max="12800" width="5.85546875" style="8" customWidth="1"/>
    <col min="12801" max="12801" width="5.5703125" style="8" customWidth="1"/>
    <col min="12802" max="12802" width="69.28515625" style="8" customWidth="1"/>
    <col min="12803" max="12803" width="7.42578125" style="8" customWidth="1"/>
    <col min="12804" max="13055" width="9.140625" style="8"/>
    <col min="13056" max="13056" width="5.85546875" style="8" customWidth="1"/>
    <col min="13057" max="13057" width="5.5703125" style="8" customWidth="1"/>
    <col min="13058" max="13058" width="69.28515625" style="8" customWidth="1"/>
    <col min="13059" max="13059" width="7.42578125" style="8" customWidth="1"/>
    <col min="13060" max="13311" width="9.140625" style="8"/>
    <col min="13312" max="13312" width="5.85546875" style="8" customWidth="1"/>
    <col min="13313" max="13313" width="5.5703125" style="8" customWidth="1"/>
    <col min="13314" max="13314" width="69.28515625" style="8" customWidth="1"/>
    <col min="13315" max="13315" width="7.42578125" style="8" customWidth="1"/>
    <col min="13316" max="13567" width="9.140625" style="8"/>
    <col min="13568" max="13568" width="5.85546875" style="8" customWidth="1"/>
    <col min="13569" max="13569" width="5.5703125" style="8" customWidth="1"/>
    <col min="13570" max="13570" width="69.28515625" style="8" customWidth="1"/>
    <col min="13571" max="13571" width="7.42578125" style="8" customWidth="1"/>
    <col min="13572" max="13823" width="9.140625" style="8"/>
    <col min="13824" max="13824" width="5.85546875" style="8" customWidth="1"/>
    <col min="13825" max="13825" width="5.5703125" style="8" customWidth="1"/>
    <col min="13826" max="13826" width="69.28515625" style="8" customWidth="1"/>
    <col min="13827" max="13827" width="7.42578125" style="8" customWidth="1"/>
    <col min="13828" max="14079" width="9.140625" style="8"/>
    <col min="14080" max="14080" width="5.85546875" style="8" customWidth="1"/>
    <col min="14081" max="14081" width="5.5703125" style="8" customWidth="1"/>
    <col min="14082" max="14082" width="69.28515625" style="8" customWidth="1"/>
    <col min="14083" max="14083" width="7.42578125" style="8" customWidth="1"/>
    <col min="14084" max="14335" width="9.140625" style="8"/>
    <col min="14336" max="14336" width="5.85546875" style="8" customWidth="1"/>
    <col min="14337" max="14337" width="5.5703125" style="8" customWidth="1"/>
    <col min="14338" max="14338" width="69.28515625" style="8" customWidth="1"/>
    <col min="14339" max="14339" width="7.42578125" style="8" customWidth="1"/>
    <col min="14340" max="14591" width="9.140625" style="8"/>
    <col min="14592" max="14592" width="5.85546875" style="8" customWidth="1"/>
    <col min="14593" max="14593" width="5.5703125" style="8" customWidth="1"/>
    <col min="14594" max="14594" width="69.28515625" style="8" customWidth="1"/>
    <col min="14595" max="14595" width="7.42578125" style="8" customWidth="1"/>
    <col min="14596" max="14847" width="9.140625" style="8"/>
    <col min="14848" max="14848" width="5.85546875" style="8" customWidth="1"/>
    <col min="14849" max="14849" width="5.5703125" style="8" customWidth="1"/>
    <col min="14850" max="14850" width="69.28515625" style="8" customWidth="1"/>
    <col min="14851" max="14851" width="7.42578125" style="8" customWidth="1"/>
    <col min="14852" max="15103" width="9.140625" style="8"/>
    <col min="15104" max="15104" width="5.85546875" style="8" customWidth="1"/>
    <col min="15105" max="15105" width="5.5703125" style="8" customWidth="1"/>
    <col min="15106" max="15106" width="69.28515625" style="8" customWidth="1"/>
    <col min="15107" max="15107" width="7.42578125" style="8" customWidth="1"/>
    <col min="15108" max="15359" width="9.140625" style="8"/>
    <col min="15360" max="15360" width="5.85546875" style="8" customWidth="1"/>
    <col min="15361" max="15361" width="5.5703125" style="8" customWidth="1"/>
    <col min="15362" max="15362" width="69.28515625" style="8" customWidth="1"/>
    <col min="15363" max="15363" width="7.42578125" style="8" customWidth="1"/>
    <col min="15364" max="15615" width="9.140625" style="8"/>
    <col min="15616" max="15616" width="5.85546875" style="8" customWidth="1"/>
    <col min="15617" max="15617" width="5.5703125" style="8" customWidth="1"/>
    <col min="15618" max="15618" width="69.28515625" style="8" customWidth="1"/>
    <col min="15619" max="15619" width="7.42578125" style="8" customWidth="1"/>
    <col min="15620" max="15871" width="9.140625" style="8"/>
    <col min="15872" max="15872" width="5.85546875" style="8" customWidth="1"/>
    <col min="15873" max="15873" width="5.5703125" style="8" customWidth="1"/>
    <col min="15874" max="15874" width="69.28515625" style="8" customWidth="1"/>
    <col min="15875" max="15875" width="7.42578125" style="8" customWidth="1"/>
    <col min="15876" max="16127" width="9.140625" style="8"/>
    <col min="16128" max="16128" width="5.85546875" style="8" customWidth="1"/>
    <col min="16129" max="16129" width="5.5703125" style="8" customWidth="1"/>
    <col min="16130" max="16130" width="69.28515625" style="8" customWidth="1"/>
    <col min="16131" max="16131" width="7.42578125" style="8" customWidth="1"/>
    <col min="16132" max="16383" width="9.140625" style="8"/>
    <col min="16384" max="16384" width="9" style="8" customWidth="1"/>
  </cols>
  <sheetData>
    <row r="1" spans="1:4">
      <c r="A1" s="158" t="s">
        <v>86</v>
      </c>
      <c r="B1" s="158"/>
      <c r="C1" s="158"/>
      <c r="D1" s="158"/>
    </row>
    <row r="2" spans="1:4">
      <c r="A2" s="98"/>
      <c r="B2" s="98"/>
      <c r="C2" s="98"/>
      <c r="D2" s="98"/>
    </row>
    <row r="3" spans="1:4">
      <c r="A3" s="9" t="s">
        <v>76</v>
      </c>
    </row>
    <row r="4" spans="1:4">
      <c r="B4" s="54" t="s">
        <v>113</v>
      </c>
    </row>
    <row r="5" spans="1:4">
      <c r="B5" s="54" t="s">
        <v>106</v>
      </c>
    </row>
    <row r="6" spans="1:4">
      <c r="B6" s="87" t="s">
        <v>52</v>
      </c>
      <c r="C6" s="87" t="s">
        <v>6</v>
      </c>
      <c r="D6" s="88" t="s">
        <v>53</v>
      </c>
    </row>
    <row r="7" spans="1:4">
      <c r="B7" s="89">
        <v>1</v>
      </c>
      <c r="C7" s="93" t="s">
        <v>73</v>
      </c>
      <c r="D7" s="91">
        <v>2</v>
      </c>
    </row>
    <row r="8" spans="1:4">
      <c r="B8" s="89">
        <v>2</v>
      </c>
      <c r="C8" s="93" t="s">
        <v>105</v>
      </c>
      <c r="D8" s="23">
        <v>2</v>
      </c>
    </row>
    <row r="9" spans="1:4">
      <c r="B9" s="89">
        <v>3</v>
      </c>
      <c r="C9" s="93" t="s">
        <v>72</v>
      </c>
      <c r="D9" s="90">
        <v>1</v>
      </c>
    </row>
    <row r="10" spans="1:4">
      <c r="B10" s="89">
        <v>4</v>
      </c>
      <c r="C10" s="93" t="s">
        <v>127</v>
      </c>
      <c r="D10" s="90">
        <v>1</v>
      </c>
    </row>
    <row r="11" spans="1:4">
      <c r="B11" s="89">
        <v>5</v>
      </c>
      <c r="C11" s="93" t="s">
        <v>74</v>
      </c>
      <c r="D11" s="90">
        <v>1</v>
      </c>
    </row>
    <row r="12" spans="1:4">
      <c r="B12" s="89">
        <v>6</v>
      </c>
      <c r="C12" s="93" t="s">
        <v>75</v>
      </c>
      <c r="D12" s="23">
        <v>1</v>
      </c>
    </row>
    <row r="13" spans="1:4">
      <c r="B13" s="175">
        <v>7</v>
      </c>
      <c r="C13" s="122" t="s">
        <v>83</v>
      </c>
      <c r="D13" s="177">
        <v>1</v>
      </c>
    </row>
    <row r="14" spans="1:4">
      <c r="B14" s="176"/>
      <c r="C14" s="124" t="s">
        <v>82</v>
      </c>
      <c r="D14" s="178"/>
    </row>
    <row r="15" spans="1:4">
      <c r="B15" s="89">
        <v>8</v>
      </c>
      <c r="C15" s="123" t="s">
        <v>126</v>
      </c>
      <c r="D15" s="23">
        <v>1</v>
      </c>
    </row>
    <row r="16" spans="1:4" s="14" customFormat="1">
      <c r="B16" s="173" t="s">
        <v>5</v>
      </c>
      <c r="C16" s="174"/>
      <c r="D16" s="92">
        <f>SUM(D7:D15)</f>
        <v>10</v>
      </c>
    </row>
    <row r="17" spans="2:4">
      <c r="B17" s="14"/>
      <c r="C17" s="14"/>
      <c r="D17" s="14"/>
    </row>
  </sheetData>
  <mergeCells count="4">
    <mergeCell ref="A1:D1"/>
    <mergeCell ref="B16:C16"/>
    <mergeCell ref="B13:B14"/>
    <mergeCell ref="D13:D1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2019-09-23T03:03:39Z</cp:lastPrinted>
  <dcterms:created xsi:type="dcterms:W3CDTF">2014-10-15T08:34:52Z</dcterms:created>
  <dcterms:modified xsi:type="dcterms:W3CDTF">2019-09-23T03:05:20Z</dcterms:modified>
</cp:coreProperties>
</file>