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14" r:id="rId3"/>
  </sheets>
  <definedNames>
    <definedName name="_xlnm._FilterDatabase" localSheetId="0" hidden="1">คีย์ข้อมูล!$A$1:$AC$34</definedName>
  </definedNames>
  <calcPr calcId="162913"/>
</workbook>
</file>

<file path=xl/calcChain.xml><?xml version="1.0" encoding="utf-8"?>
<calcChain xmlns="http://schemas.openxmlformats.org/spreadsheetml/2006/main">
  <c r="D116" i="14" l="1"/>
  <c r="D111" i="14"/>
  <c r="AA33" i="1" l="1"/>
  <c r="AA32" i="1"/>
  <c r="X33" i="1"/>
  <c r="X32" i="1"/>
  <c r="V33" i="1"/>
  <c r="V32" i="1"/>
  <c r="T33" i="1"/>
  <c r="T32" i="1"/>
  <c r="R33" i="1"/>
  <c r="R32" i="1"/>
  <c r="M33" i="1"/>
  <c r="M32" i="1"/>
  <c r="K33" i="1"/>
  <c r="K32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I31" i="1"/>
  <c r="I30" i="1"/>
  <c r="AB30" i="1" s="1"/>
  <c r="E31" i="1"/>
  <c r="F31" i="1"/>
  <c r="G31" i="1"/>
  <c r="H31" i="1"/>
  <c r="E30" i="1"/>
  <c r="F30" i="1"/>
  <c r="G30" i="1"/>
  <c r="H30" i="1"/>
  <c r="D31" i="1"/>
  <c r="D30" i="1"/>
  <c r="AB31" i="1" l="1"/>
  <c r="E52" i="14" l="1"/>
  <c r="E53" i="14"/>
  <c r="E56" i="14"/>
  <c r="C38" i="1"/>
  <c r="E20" i="14" s="1"/>
  <c r="C37" i="1"/>
  <c r="E19" i="14" s="1"/>
  <c r="E38" i="14"/>
  <c r="E40" i="14"/>
  <c r="AB33" i="1" l="1"/>
  <c r="AC30" i="1"/>
  <c r="E21" i="14"/>
  <c r="C39" i="1"/>
  <c r="F91" i="14" l="1"/>
  <c r="F90" i="14"/>
  <c r="E91" i="14"/>
  <c r="E90" i="14"/>
  <c r="G91" i="14" l="1"/>
  <c r="G90" i="14"/>
  <c r="C34" i="1" l="1"/>
  <c r="E11" i="14" s="1"/>
  <c r="E12" i="14" s="1"/>
  <c r="C35" i="1" l="1"/>
  <c r="E86" i="14"/>
  <c r="F85" i="14"/>
  <c r="F86" i="14"/>
  <c r="F87" i="14"/>
  <c r="F21" i="14" l="1"/>
  <c r="F20" i="14"/>
  <c r="F19" i="14"/>
  <c r="E85" i="14"/>
  <c r="G85" i="14" s="1"/>
  <c r="E87" i="14"/>
  <c r="G87" i="14" s="1"/>
  <c r="G86" i="14"/>
  <c r="F12" i="14" l="1"/>
  <c r="E69" i="14"/>
  <c r="G69" i="14" s="1"/>
  <c r="F11" i="14"/>
  <c r="E92" i="14"/>
  <c r="G92" i="14" s="1"/>
  <c r="E58" i="14"/>
  <c r="G58" i="14" s="1"/>
  <c r="E83" i="14"/>
  <c r="G83" i="14" s="1"/>
  <c r="E76" i="14"/>
  <c r="G76" i="14" s="1"/>
  <c r="F92" i="14"/>
  <c r="F58" i="14"/>
  <c r="F54" i="14"/>
  <c r="F83" i="14"/>
  <c r="F76" i="14"/>
  <c r="F72" i="14"/>
  <c r="F89" i="14"/>
  <c r="F57" i="14"/>
  <c r="F56" i="14"/>
  <c r="F53" i="14"/>
  <c r="F52" i="14"/>
  <c r="F82" i="14"/>
  <c r="F81" i="14"/>
  <c r="F80" i="14"/>
  <c r="F79" i="14"/>
  <c r="F78" i="14"/>
  <c r="F75" i="14"/>
  <c r="F74" i="14"/>
  <c r="F71" i="14"/>
  <c r="F70" i="14"/>
  <c r="E89" i="14"/>
  <c r="G89" i="14" s="1"/>
  <c r="E57" i="14"/>
  <c r="G57" i="14" s="1"/>
  <c r="G56" i="14"/>
  <c r="G53" i="14"/>
  <c r="E82" i="14"/>
  <c r="G82" i="14" s="1"/>
  <c r="E81" i="14"/>
  <c r="G81" i="14" s="1"/>
  <c r="E80" i="14"/>
  <c r="G80" i="14" s="1"/>
  <c r="E79" i="14"/>
  <c r="G79" i="14" s="1"/>
  <c r="E78" i="14"/>
  <c r="G78" i="14" s="1"/>
  <c r="E75" i="14"/>
  <c r="G75" i="14" s="1"/>
  <c r="E74" i="14"/>
  <c r="G74" i="14" s="1"/>
  <c r="E71" i="14"/>
  <c r="G71" i="14" s="1"/>
  <c r="E70" i="14"/>
  <c r="G70" i="14" s="1"/>
  <c r="E39" i="14"/>
  <c r="E41" i="14" s="1"/>
  <c r="F39" i="14" l="1"/>
  <c r="F93" i="14"/>
  <c r="F69" i="14"/>
  <c r="E72" i="14"/>
  <c r="G72" i="14" s="1"/>
  <c r="E93" i="14"/>
  <c r="G93" i="14" s="1"/>
  <c r="G52" i="14"/>
  <c r="E54" i="14"/>
  <c r="G54" i="14" s="1"/>
  <c r="F40" i="14" l="1"/>
  <c r="F41" i="14"/>
  <c r="F38" i="14"/>
</calcChain>
</file>

<file path=xl/sharedStrings.xml><?xml version="1.0" encoding="utf-8"?>
<sst xmlns="http://schemas.openxmlformats.org/spreadsheetml/2006/main" count="205" uniqueCount="122">
  <si>
    <t>คณะ</t>
  </si>
  <si>
    <t>web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</si>
  <si>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</si>
  <si>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</si>
  <si>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</si>
  <si>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</si>
  <si>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</si>
  <si>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</si>
  <si>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</si>
  <si>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</si>
  <si>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</si>
  <si>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</si>
  <si>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</si>
  <si>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</si>
  <si>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</si>
  <si>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</si>
  <si>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</si>
  <si>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</si>
  <si>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</si>
  <si>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</si>
  <si>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</si>
  <si>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</si>
  <si>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</si>
  <si>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</si>
  <si>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</si>
  <si>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</si>
  <si>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</si>
  <si>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</si>
  <si>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</si>
  <si>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</si>
  <si>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</si>
  <si>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4.1.2</t>
  </si>
  <si>
    <t>4.2.2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</si>
  <si>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</si>
  <si>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</si>
  <si>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</si>
  <si>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</si>
  <si>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</si>
  <si>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</si>
  <si>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</si>
  <si>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(ตอบได้มากกว่า 1 ข้อ)</t>
  </si>
  <si>
    <t>นิสิตระดับปริญญาโท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</si>
  <si>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</si>
  <si>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>สาขาวิชา</t>
  </si>
  <si>
    <r>
      <t>ตาราง 3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</si>
  <si>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4. ด้านคุณภาพการให้บริการ (โครงการอบรมจริยธรรมการวิจัยฯ)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</si>
  <si>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</si>
  <si>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</si>
  <si>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</si>
  <si>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website บัณฑิตวิทยาลัย</t>
  </si>
  <si>
    <t>เจ้าหน้าที่</t>
  </si>
  <si>
    <t xml:space="preserve"> </t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</si>
  <si>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</si>
  <si>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เภสัชกรรมชุมชน</t>
  </si>
  <si>
    <t>- 4 -</t>
  </si>
  <si>
    <t>- 1 -</t>
  </si>
  <si>
    <t>- 2 -</t>
  </si>
  <si>
    <t>- 3 -</t>
  </si>
  <si>
    <t xml:space="preserve">จากตาราง 3  พบว่าผู้ตอบแบบสอบถามทราบข้อมูลจากโครงการฯ จากคณะที่สังกัดมากที่สุด </t>
  </si>
  <si>
    <t xml:space="preserve">          เพื่อให้นิสิตระดับบัณฑิตศึกษา เกิดความรู้ ความเข้าใจ ในเรื่องจรรยาบรรณของนักวิจัยและการคัดลอกผลงานวิจัย</t>
  </si>
  <si>
    <t>4.1.1</t>
  </si>
  <si>
    <t>4.2.1</t>
  </si>
  <si>
    <t>ที่</t>
  </si>
  <si>
    <t>ความถี่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</si>
  <si>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</si>
  <si>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ข้อเสนอแนะการจัดโครงการฯ ในครั้งต่อไป</t>
  </si>
  <si>
    <t>3.2  ข้อเสนอแนะอื่นๆ</t>
  </si>
  <si>
    <t>ณ ห้องทับทิม - เกษม เภสัชกรรมสมาคมแห่งประเทศไทยในพระบรมราชูปถัมภ์ กรุงเทพมหานคร</t>
  </si>
  <si>
    <t>4.1.1  การตรวสอบการคัดลอกผลงานวิชาการ</t>
  </si>
  <si>
    <t>4.1.2  การเขียนผลงานวิทยานิพนธ์ โดยไม่มีการคัดลอก</t>
  </si>
  <si>
    <t>4.2.1  การตรวจสอบการคัดลอกผลงานวิชาการ</t>
  </si>
  <si>
    <t>4.2.2  การเขียนผลงานวิทยานิพนธ์ โดยไม่มีการคัดลอก</t>
  </si>
  <si>
    <t xml:space="preserve">   1.3  ความเหมาะสมของระยะเวลาในการจัดโครงการ (08.30 - 12.30 น.)</t>
  </si>
  <si>
    <t xml:space="preserve">4.4  การเข้ารับการอบรมจริยธรรมการวิจัยในครั้งนี้เป็นประโยชน์ต่อการทำวิทยานิพนธ์และการรายงานการค้นคว้าอิสระ
</t>
  </si>
  <si>
    <t xml:space="preserve">                    ก่อนเข้ารับการอบรมผู้ตอบแบบสอบถามมีความรู้ความเข้าใจเกี่ยวกับการจัดโครงการอบรม</t>
  </si>
  <si>
    <t xml:space="preserve">                    หลังเข้ารับการอบรมผู้ตอบแบบสอบถามมีความรู้ความเข้าใจเกี่ยวกับการจัดโครงการอบรม</t>
  </si>
  <si>
    <t xml:space="preserve">                    ผลการประเมินตามวัตถุประสงค์โครงการ พบว่า การจัดโครงการบรรลุตามวัตถุประสงค์ของโครงการฯ</t>
  </si>
  <si>
    <t xml:space="preserve">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</si>
  <si>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     ณ ห้องทับทิม - เกษม เภสัชกรรมสมาคมแห่งประเทศไทยในพระบรมราชูปถัมภ์ กรุงเทพมหานคร โดยมีวัตถุประสงค์ </t>
  </si>
  <si>
    <t>ในพระบรมราชูปถัมภ์ กรุงเทพมหานคร ในภาพรวมพบว่า ผู้เข้าร่วมโครงการฯ มีความคิดเห็นอยู่ในระดับมากที่สุด</t>
  </si>
  <si>
    <t>ใบปลิว</t>
  </si>
  <si>
    <t>line group</t>
  </si>
  <si>
    <t>มีความชัดเจนและเข้าใจง่าย</t>
  </si>
  <si>
    <t>ควรจัดอบรมตั้งแต่ ปี 1</t>
  </si>
  <si>
    <t>คิดเป็นร้อยละ 82.14  รองลงมาได้แก่ website บัณฑิตวิทยาลัย คิดเป็นร้อยละ 14.29 และเจ้าหน้าที่</t>
  </si>
  <si>
    <t>คิดเป็นร้อยละ 3.57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</si>
  <si>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28)</t>
    </r>
  </si>
  <si>
    <t xml:space="preserve">(ค่าเฉลี่ย 4.45) </t>
  </si>
  <si>
    <t xml:space="preserve">   1.2  ความเหมาะสมของวันจัดโครงการ (วันเสาร์ที่ 18 สิงหาคม 2561)</t>
  </si>
  <si>
    <t>ระดับบัณฑิตศึกษา ในเสาร์ที่ 18 สิงหาคม 2561 ณ ห้องทับทิม - เกษม เภสัชกรรมสมาคมแห่งประเทศไทย</t>
  </si>
  <si>
    <t>(ค่าเฉลี่ย = 4.72)</t>
  </si>
  <si>
    <t>จากตาราง 1 พบว่า ผู้ตอบแบบสอบถามเป็นนิสิตระดับปริญญาโท  คิดเป็นร้อยละ 100.00</t>
  </si>
  <si>
    <t xml:space="preserve">ส่วนใหญ่สังกัดสาขาวิชาเภสัชกรรมชุมชน  คิดเป็นร้อยละ 78.57 </t>
  </si>
  <si>
    <r>
      <t>ตาราง 5</t>
    </r>
    <r>
      <rPr>
        <sz val="15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28)</t>
    </r>
  </si>
  <si>
    <t>วันเสาร์ที่ 18 สิงหาคม 2561</t>
  </si>
  <si>
    <t>จำนวน 29 คน ผู้ตอบแบบสอบถาม จำนวน 28 คน คิดเป็นร้อยละ 96.55 ของจำนวนผู้ที่เข้าร่วมโครงการฯ</t>
  </si>
  <si>
    <t xml:space="preserve">                </t>
  </si>
  <si>
    <t xml:space="preserve">                ผู้ตอบแบบสอบถามส่วนใหญ่ทราบข้อมูลฯ จากคณะที่สังกัดมากที่สุด คิดเป็นร้อยละ 82.14</t>
  </si>
  <si>
    <t xml:space="preserve">          รองลงมาได้แก่ website บัณฑิตวิทยาลัย คิดเป็นร้อยละ 14.29 และเจ้าหน้าที่ คิดเป็นร้อยละ 3.57</t>
  </si>
  <si>
    <t xml:space="preserve">          จริยธรรมการวิจัยระดับบัณฑิตศึกษา อยู่ในระดับมาก (ค่าเฉลี่ย = 3.63)</t>
  </si>
  <si>
    <t xml:space="preserve">          จริยธรรมการวิจัยระดับบัณฑิตศึกษา อยู่ในระดับมาก (ค่าเฉลี่ย = 4.45)</t>
  </si>
  <si>
    <t xml:space="preserve">          เนื่องจากนิสิตมีความรู้ ความเข้าใจมากขึ้น (ก่อนการอบรมมีความรู้ในระดับมาก (ค่าเฉลี่ย = 3.63) </t>
  </si>
  <si>
    <t xml:space="preserve">     หลังการอบรมมีความรู้อยู่ในระดับมาก (ค่าเฉลี่ย = 4.45)</t>
  </si>
  <si>
    <t xml:space="preserve">          อยู่ในระดับมากที่สุด (ค่าเฉลี่ย = 4.72) เมื่อพิจารณารายด้าน พบว่า ด้านคุณภาพการให้บริการ มีค่าเฉลี่ยมากที่สุด 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</si>
  <si>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= 4.86) </t>
  </si>
  <si>
    <t xml:space="preserve">รองลงมาคือ ด้านเจ้าหน้าที่ให้บริการ (ค่าเฉลี่ย = 4.79) และด้านเอกสารประกอบการอบรม (ค่าเฉลี่ย = 4.76) </t>
  </si>
  <si>
    <t xml:space="preserve">เมื่อพิจารณารายข้อแล้ว พบว่า ข้อที่มีค่าเฉลี่ยสูงที่สุดคือ ความรู้ และความสามารถในการถ่ายทอดความรู้ของวิทยากร </t>
  </si>
  <si>
    <t>(รศ.ดร.รัตติมา จีนาพงษา) (ค่าเฉลี่ย = 4.89) และข้อที่มีค่าเฉลี่ยต่ำที่สุดคือ ความเหมาะสมของวันจัดโครงการ</t>
  </si>
  <si>
    <t>(วันเสาร์ที่ 18 สิงหาคม 2561) (ค่าเฉลี่ย = 4.50)</t>
  </si>
  <si>
    <t xml:space="preserve">         (ค่าเฉลี่ย = 4.76) เมื่อพิจารณารายข้อแล้ว พบว่า ข้อที่มีค่าเฉลี่ยสูงที่สุดคือ ความรู้ และความสามารถในการถ่ายทอด</t>
  </si>
  <si>
    <t xml:space="preserve">         ความรู้ของวิทยากร (รศ.ดร.รัตติมา จีนาพงษา) (ค่าเฉลี่ย = 4.89) และข้อที่มีค่าเฉลี่ยต่ำที่สุดคือ ความเหมาะสม</t>
  </si>
  <si>
    <t xml:space="preserve">         ของวันจัดโครงการ (วันเสาร์ที่ 18 สิงหาคม 2561) (ค่าเฉลี่ย = 4.50)</t>
  </si>
  <si>
    <t xml:space="preserve">         (ค่าเฉลี่ย = 4.86) รองลงมาคือ ด้านเจ้าหน้าที่ให้บริการ (ค่าเฉลี่ย = 4.79) และด้านเอกสารประกอบการอบรม</t>
  </si>
  <si>
    <r>
      <rPr>
        <b/>
        <sz val="16"/>
        <rFont val="TH SarabunPSK"/>
        <family val="2"/>
      </rPr>
      <t xml:space="preserve"> 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มีความชัดเจนและเข้าใจง่าย และควรจัดอบรมตั้งแต่ ปี 1</t>
    </r>
  </si>
  <si>
    <t xml:space="preserve">   5.2 เนื้อหาสาระของเอกสารประกอบการอบรมตรงตามความต้องการของท่าน
</t>
  </si>
  <si>
    <t xml:space="preserve">4.3  ความรู้ และความสามารถในการถ่ายทอดความรู้ของวิทยากร (รศ.ดร.รัตติมา จีนาพงษา)
</t>
  </si>
  <si>
    <t xml:space="preserve">                    จากการประเมินโครงการ พบว่า เป้าหมายผู้เข้าร่วมโครงการ จำนวน 35 คน ผู้เข้าร่วมโครงการ </t>
  </si>
  <si>
    <t xml:space="preserve">                ผู้ตอบแบบสอบถามเป็นนิสิตระดับปริญญาโททั้งหมด โดยผู้ตอบแบบสอบถามส่วนใหญ่  </t>
  </si>
  <si>
    <t xml:space="preserve">     สังกัดสาขาวิชาเภสัชกรรมชุมชน คิดเป็นร้อยละ 78.57</t>
  </si>
  <si>
    <t>จากตาราง 2  แสดงจำนวนร้อยละของผู้ตอบแบบสอบถาม จำแนกตามสาขาวิชา พบว่า ผู้ตอบแบบสอบถาม</t>
  </si>
  <si>
    <t xml:space="preserve">ภาพรวม อยู่ในระดับมาก (ค่าเฉลี่ย 3.63) และหลังเข้ารับการอบรมค่าเฉลี่ยความรู้ ความเข้าใจสูงขึ้น อยู่ในระดับมาก </t>
  </si>
  <si>
    <t xml:space="preserve">          จากการจัดโครงการอบรมจริยธรรมการวิจัยระดับบัณฑิตศึกษา  ในวันเสาร์ที่ 18 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</si>
</sst>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i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2" fontId="8" fillId="0" borderId="7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left" indent="5"/>
    </xf>
    <xf numFmtId="0" fontId="19" fillId="0" borderId="0" xfId="0" applyFont="1"/>
    <xf numFmtId="0" fontId="20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1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2" fontId="10" fillId="6" borderId="0" xfId="0" applyNumberFormat="1" applyFont="1" applyFill="1" applyAlignment="1">
      <alignment wrapText="1"/>
    </xf>
    <xf numFmtId="2" fontId="21" fillId="6" borderId="0" xfId="0" applyNumberFormat="1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2" fontId="21" fillId="7" borderId="0" xfId="0" applyNumberFormat="1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0" fontId="11" fillId="8" borderId="0" xfId="0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21" fillId="8" borderId="0" xfId="0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11" fillId="9" borderId="0" xfId="0" applyFont="1" applyFill="1" applyAlignment="1">
      <alignment wrapText="1"/>
    </xf>
    <xf numFmtId="2" fontId="10" fillId="9" borderId="0" xfId="0" applyNumberFormat="1" applyFont="1" applyFill="1" applyAlignment="1">
      <alignment wrapText="1"/>
    </xf>
    <xf numFmtId="0" fontId="10" fillId="9" borderId="0" xfId="0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5" borderId="13" xfId="0" applyFont="1" applyFill="1" applyBorder="1" applyAlignment="1">
      <alignment wrapText="1"/>
    </xf>
    <xf numFmtId="0" fontId="20" fillId="2" borderId="13" xfId="0" applyFont="1" applyFill="1" applyBorder="1" applyAlignment="1">
      <alignment wrapText="1"/>
    </xf>
    <xf numFmtId="0" fontId="20" fillId="4" borderId="13" xfId="0" applyFont="1" applyFill="1" applyBorder="1" applyAlignment="1">
      <alignment wrapText="1"/>
    </xf>
    <xf numFmtId="0" fontId="20" fillId="6" borderId="13" xfId="0" applyFont="1" applyFill="1" applyBorder="1" applyAlignment="1">
      <alignment horizontal="right" wrapText="1"/>
    </xf>
    <xf numFmtId="0" fontId="20" fillId="7" borderId="13" xfId="0" applyFont="1" applyFill="1" applyBorder="1" applyAlignment="1">
      <alignment horizontal="right" wrapText="1"/>
    </xf>
    <xf numFmtId="0" fontId="20" fillId="8" borderId="13" xfId="0" applyFont="1" applyFill="1" applyBorder="1" applyAlignment="1">
      <alignment wrapText="1"/>
    </xf>
    <xf numFmtId="0" fontId="20" fillId="9" borderId="13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5" borderId="13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7" borderId="13" xfId="0" applyFont="1" applyFill="1" applyBorder="1" applyAlignment="1">
      <alignment wrapText="1"/>
    </xf>
    <xf numFmtId="0" fontId="11" fillId="8" borderId="13" xfId="0" applyFont="1" applyFill="1" applyBorder="1" applyAlignment="1">
      <alignment wrapText="1"/>
    </xf>
    <xf numFmtId="0" fontId="11" fillId="9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/>
    <xf numFmtId="0" fontId="1" fillId="0" borderId="0" xfId="1" applyFont="1" applyAlignment="1"/>
    <xf numFmtId="0" fontId="22" fillId="0" borderId="0" xfId="0" applyFont="1" applyAlignment="1"/>
    <xf numFmtId="0" fontId="8" fillId="0" borderId="1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8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2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2" fontId="26" fillId="0" borderId="0" xfId="0" applyNumberFormat="1" applyFont="1"/>
    <xf numFmtId="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2" fontId="25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6" fillId="0" borderId="12" xfId="0" applyFont="1" applyBorder="1"/>
    <xf numFmtId="0" fontId="26" fillId="0" borderId="21" xfId="0" applyFont="1" applyBorder="1"/>
    <xf numFmtId="0" fontId="26" fillId="0" borderId="11" xfId="0" applyFont="1" applyBorder="1"/>
    <xf numFmtId="2" fontId="25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/>
    <xf numFmtId="0" fontId="1" fillId="0" borderId="30" xfId="0" applyFont="1" applyBorder="1"/>
    <xf numFmtId="0" fontId="16" fillId="0" borderId="29" xfId="0" applyFont="1" applyBorder="1" applyAlignment="1">
      <alignment horizontal="center"/>
    </xf>
    <xf numFmtId="0" fontId="1" fillId="0" borderId="21" xfId="0" applyFont="1" applyBorder="1"/>
    <xf numFmtId="0" fontId="26" fillId="0" borderId="3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" fillId="0" borderId="31" xfId="0" applyFont="1" applyBorder="1"/>
    <xf numFmtId="0" fontId="1" fillId="0" borderId="2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136280</xdr:colOff>
          <xdr:row>65</xdr:row>
          <xdr:rowOff>194897</xdr:rowOff>
        </xdr:from>
        <xdr:to>
          <xdr:col>4</xdr:col>
          <xdr:colOff>269630</xdr:colOff>
          <xdr:row>66</xdr:row>
          <xdr:rowOff>52022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136281</xdr:colOff>
          <xdr:row>48</xdr:row>
          <xdr:rowOff>209550</xdr:rowOff>
        </xdr:from>
        <xdr:to>
          <xdr:col>4</xdr:col>
          <xdr:colOff>269631</xdr:colOff>
          <xdr:row>49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13" zoomScale="130" zoomScaleNormal="130" workbookViewId="0">
      <selection activeCell="B32" sqref="B32"/>
    </sheetView>
  </sheetViews>
  <sheetFormatPr defaultColWidth="15" defaultRowHeight="24"/>
  <cols>
    <col min="1" max="1" width="5.7109375" style="13" customWidth="1"/>
    <col min="2" max="2" width="40.28515625" style="13" customWidth="1"/>
    <col min="3" max="3" width="35.28515625" style="13" bestFit="1" customWidth="1"/>
    <col min="4" max="4" width="8.85546875" style="13" customWidth="1"/>
    <col min="5" max="5" width="7.28515625" style="13" customWidth="1"/>
    <col min="6" max="6" width="7.7109375" style="13" bestFit="1" customWidth="1"/>
    <col min="7" max="7" width="9.85546875" style="13" bestFit="1" customWidth="1"/>
    <col min="8" max="8" width="9.85546875" style="13" customWidth="1"/>
    <col min="9" max="11" width="5.140625" style="74" bestFit="1" customWidth="1"/>
    <col min="12" max="13" width="5.140625" style="78" bestFit="1" customWidth="1"/>
    <col min="14" max="18" width="5.140625" style="81" bestFit="1" customWidth="1"/>
    <col min="19" max="20" width="6.28515625" style="85" bestFit="1" customWidth="1"/>
    <col min="21" max="22" width="6.28515625" style="89" bestFit="1" customWidth="1"/>
    <col min="23" max="24" width="5.140625" style="93" bestFit="1" customWidth="1"/>
    <col min="25" max="27" width="5.140625" style="98" bestFit="1" customWidth="1"/>
    <col min="28" max="29" width="5.140625" style="13" bestFit="1" customWidth="1"/>
    <col min="30" max="16384" width="15" style="13"/>
  </cols>
  <sheetData>
    <row r="1" spans="1:27" s="47" customFormat="1" ht="46.5" customHeight="1">
      <c r="A1" s="102"/>
      <c r="B1" s="103" t="s">
        <v>0</v>
      </c>
      <c r="C1" s="103" t="s">
        <v>0</v>
      </c>
      <c r="D1" s="103" t="s">
        <v>1</v>
      </c>
      <c r="E1" s="103" t="s">
        <v>0</v>
      </c>
      <c r="F1" s="103" t="s">
        <v>80</v>
      </c>
      <c r="G1" s="103" t="s">
        <v>50</v>
      </c>
      <c r="H1" s="103" t="s">
        <v>81</v>
      </c>
      <c r="I1" s="104">
        <v>1.1000000000000001</v>
      </c>
      <c r="J1" s="104">
        <v>1.2</v>
      </c>
      <c r="K1" s="104">
        <v>1.3</v>
      </c>
      <c r="L1" s="105">
        <v>2.1</v>
      </c>
      <c r="M1" s="105">
        <v>2.2000000000000002</v>
      </c>
      <c r="N1" s="106">
        <v>3.1</v>
      </c>
      <c r="O1" s="106">
        <v>3.2</v>
      </c>
      <c r="P1" s="106">
        <v>3.3</v>
      </c>
      <c r="Q1" s="106">
        <v>3.4</v>
      </c>
      <c r="R1" s="106">
        <v>3.5</v>
      </c>
      <c r="S1" s="107" t="s">
        <v>60</v>
      </c>
      <c r="T1" s="107" t="s">
        <v>31</v>
      </c>
      <c r="U1" s="108" t="s">
        <v>61</v>
      </c>
      <c r="V1" s="108" t="s">
        <v>32</v>
      </c>
      <c r="W1" s="109">
        <v>4.3</v>
      </c>
      <c r="X1" s="109">
        <v>4.4000000000000004</v>
      </c>
      <c r="Y1" s="110">
        <v>5.0999999999999996</v>
      </c>
      <c r="Z1" s="110">
        <v>5.2</v>
      </c>
      <c r="AA1" s="110">
        <v>5.3</v>
      </c>
    </row>
    <row r="2" spans="1:27">
      <c r="A2" s="111">
        <v>1</v>
      </c>
      <c r="B2" s="111" t="s">
        <v>41</v>
      </c>
      <c r="C2" s="111" t="s">
        <v>33</v>
      </c>
      <c r="D2" s="111">
        <v>0</v>
      </c>
      <c r="E2" s="111">
        <v>1</v>
      </c>
      <c r="F2" s="111">
        <v>0</v>
      </c>
      <c r="G2" s="111">
        <v>0</v>
      </c>
      <c r="H2" s="111"/>
      <c r="I2" s="112">
        <v>5</v>
      </c>
      <c r="J2" s="112">
        <v>4</v>
      </c>
      <c r="K2" s="112">
        <v>5</v>
      </c>
      <c r="L2" s="113">
        <v>5</v>
      </c>
      <c r="M2" s="113">
        <v>5</v>
      </c>
      <c r="N2" s="114">
        <v>5</v>
      </c>
      <c r="O2" s="114">
        <v>5</v>
      </c>
      <c r="P2" s="114">
        <v>5</v>
      </c>
      <c r="Q2" s="114">
        <v>5</v>
      </c>
      <c r="R2" s="114">
        <v>5</v>
      </c>
      <c r="S2" s="115">
        <v>4</v>
      </c>
      <c r="T2" s="115">
        <v>4</v>
      </c>
      <c r="U2" s="116">
        <v>4</v>
      </c>
      <c r="V2" s="116">
        <v>3</v>
      </c>
      <c r="W2" s="117">
        <v>5</v>
      </c>
      <c r="X2" s="117">
        <v>5</v>
      </c>
      <c r="Y2" s="118">
        <v>5</v>
      </c>
      <c r="Z2" s="118">
        <v>5</v>
      </c>
      <c r="AA2" s="118">
        <v>5</v>
      </c>
    </row>
    <row r="3" spans="1:27">
      <c r="A3" s="111">
        <v>2</v>
      </c>
      <c r="B3" s="111" t="s">
        <v>41</v>
      </c>
      <c r="C3" s="111" t="s">
        <v>53</v>
      </c>
      <c r="D3" s="111">
        <v>1</v>
      </c>
      <c r="E3" s="111">
        <v>0</v>
      </c>
      <c r="F3" s="111">
        <v>0</v>
      </c>
      <c r="G3" s="111">
        <v>0</v>
      </c>
      <c r="H3" s="111"/>
      <c r="I3" s="112">
        <v>5</v>
      </c>
      <c r="J3" s="112">
        <v>5</v>
      </c>
      <c r="K3" s="112">
        <v>5</v>
      </c>
      <c r="L3" s="113">
        <v>5</v>
      </c>
      <c r="M3" s="113">
        <v>5</v>
      </c>
      <c r="N3" s="114">
        <v>5</v>
      </c>
      <c r="O3" s="114">
        <v>5</v>
      </c>
      <c r="P3" s="114">
        <v>5</v>
      </c>
      <c r="Q3" s="114">
        <v>5</v>
      </c>
      <c r="R3" s="114">
        <v>5</v>
      </c>
      <c r="S3" s="115">
        <v>5</v>
      </c>
      <c r="T3" s="115">
        <v>5</v>
      </c>
      <c r="U3" s="116">
        <v>5</v>
      </c>
      <c r="V3" s="116">
        <v>5</v>
      </c>
      <c r="W3" s="117">
        <v>5</v>
      </c>
      <c r="X3" s="117">
        <v>5</v>
      </c>
      <c r="Y3" s="118">
        <v>5</v>
      </c>
      <c r="Z3" s="118">
        <v>5</v>
      </c>
      <c r="AA3" s="118">
        <v>5</v>
      </c>
    </row>
    <row r="4" spans="1:27">
      <c r="A4" s="111">
        <v>3</v>
      </c>
      <c r="B4" s="111" t="s">
        <v>41</v>
      </c>
      <c r="C4" s="111" t="s">
        <v>53</v>
      </c>
      <c r="D4" s="111">
        <v>0</v>
      </c>
      <c r="E4" s="111">
        <v>1</v>
      </c>
      <c r="F4" s="111">
        <v>0</v>
      </c>
      <c r="G4" s="111">
        <v>0</v>
      </c>
      <c r="H4" s="111"/>
      <c r="I4" s="112">
        <v>5</v>
      </c>
      <c r="J4" s="112">
        <v>5</v>
      </c>
      <c r="K4" s="112">
        <v>5</v>
      </c>
      <c r="L4" s="113">
        <v>5</v>
      </c>
      <c r="M4" s="113">
        <v>5</v>
      </c>
      <c r="N4" s="114">
        <v>5</v>
      </c>
      <c r="O4" s="114">
        <v>5</v>
      </c>
      <c r="P4" s="114">
        <v>5</v>
      </c>
      <c r="Q4" s="114">
        <v>5</v>
      </c>
      <c r="R4" s="114">
        <v>2</v>
      </c>
      <c r="S4" s="115">
        <v>2</v>
      </c>
      <c r="T4" s="115">
        <v>2</v>
      </c>
      <c r="U4" s="116">
        <v>4</v>
      </c>
      <c r="V4" s="116">
        <v>4</v>
      </c>
      <c r="W4" s="117">
        <v>5</v>
      </c>
      <c r="X4" s="117">
        <v>4</v>
      </c>
      <c r="Y4" s="118">
        <v>4</v>
      </c>
      <c r="Z4" s="118">
        <v>4</v>
      </c>
      <c r="AA4" s="118">
        <v>4</v>
      </c>
    </row>
    <row r="5" spans="1:27">
      <c r="A5" s="111">
        <v>4</v>
      </c>
      <c r="B5" s="111" t="s">
        <v>41</v>
      </c>
      <c r="C5" s="111" t="s">
        <v>53</v>
      </c>
      <c r="D5" s="111">
        <v>0</v>
      </c>
      <c r="E5" s="111">
        <v>1</v>
      </c>
      <c r="F5" s="111">
        <v>1</v>
      </c>
      <c r="G5" s="111">
        <v>0</v>
      </c>
      <c r="H5" s="111"/>
      <c r="I5" s="112">
        <v>5</v>
      </c>
      <c r="J5" s="112">
        <v>3</v>
      </c>
      <c r="K5" s="112">
        <v>4</v>
      </c>
      <c r="L5" s="113">
        <v>5</v>
      </c>
      <c r="M5" s="113">
        <v>5</v>
      </c>
      <c r="N5" s="114">
        <v>4</v>
      </c>
      <c r="O5" s="114">
        <v>5</v>
      </c>
      <c r="P5" s="114">
        <v>5</v>
      </c>
      <c r="Q5" s="114">
        <v>4</v>
      </c>
      <c r="R5" s="114">
        <v>5</v>
      </c>
      <c r="S5" s="115">
        <v>4</v>
      </c>
      <c r="T5" s="115">
        <v>3</v>
      </c>
      <c r="U5" s="116">
        <v>5</v>
      </c>
      <c r="V5" s="116">
        <v>5</v>
      </c>
      <c r="W5" s="117">
        <v>5</v>
      </c>
      <c r="X5" s="117">
        <v>5</v>
      </c>
      <c r="Y5" s="118">
        <v>4</v>
      </c>
      <c r="Z5" s="118">
        <v>5</v>
      </c>
      <c r="AA5" s="118">
        <v>5</v>
      </c>
    </row>
    <row r="6" spans="1:27">
      <c r="A6" s="111">
        <v>5</v>
      </c>
      <c r="B6" s="111" t="s">
        <v>41</v>
      </c>
      <c r="C6" s="111" t="s">
        <v>53</v>
      </c>
      <c r="D6" s="111">
        <v>0</v>
      </c>
      <c r="E6" s="111">
        <v>1</v>
      </c>
      <c r="F6" s="111">
        <v>0</v>
      </c>
      <c r="G6" s="111">
        <v>0</v>
      </c>
      <c r="H6" s="111"/>
      <c r="I6" s="112">
        <v>4</v>
      </c>
      <c r="J6" s="112">
        <v>3</v>
      </c>
      <c r="K6" s="112">
        <v>4</v>
      </c>
      <c r="L6" s="113">
        <v>4</v>
      </c>
      <c r="M6" s="113">
        <v>4</v>
      </c>
      <c r="N6" s="114">
        <v>4</v>
      </c>
      <c r="O6" s="114">
        <v>4</v>
      </c>
      <c r="P6" s="114">
        <v>4</v>
      </c>
      <c r="Q6" s="114">
        <v>4</v>
      </c>
      <c r="R6" s="114">
        <v>4</v>
      </c>
      <c r="S6" s="115">
        <v>3</v>
      </c>
      <c r="T6" s="115">
        <v>3</v>
      </c>
      <c r="U6" s="116">
        <v>4</v>
      </c>
      <c r="V6" s="116">
        <v>4</v>
      </c>
      <c r="W6" s="117">
        <v>5</v>
      </c>
      <c r="X6" s="117">
        <v>5</v>
      </c>
      <c r="Y6" s="118">
        <v>5</v>
      </c>
      <c r="Z6" s="118">
        <v>4</v>
      </c>
      <c r="AA6" s="118">
        <v>5</v>
      </c>
    </row>
    <row r="7" spans="1:27">
      <c r="A7" s="111">
        <v>6</v>
      </c>
      <c r="B7" s="111" t="s">
        <v>41</v>
      </c>
      <c r="C7" s="111" t="s">
        <v>33</v>
      </c>
      <c r="D7" s="111">
        <v>0</v>
      </c>
      <c r="E7" s="111">
        <v>0</v>
      </c>
      <c r="F7" s="111">
        <v>0</v>
      </c>
      <c r="G7" s="111">
        <v>0</v>
      </c>
      <c r="H7" s="111"/>
      <c r="I7" s="112">
        <v>4</v>
      </c>
      <c r="J7" s="112">
        <v>4</v>
      </c>
      <c r="K7" s="112">
        <v>4</v>
      </c>
      <c r="L7" s="113">
        <v>4</v>
      </c>
      <c r="M7" s="113">
        <v>4</v>
      </c>
      <c r="N7" s="114">
        <v>4</v>
      </c>
      <c r="O7" s="114">
        <v>4</v>
      </c>
      <c r="P7" s="114">
        <v>4</v>
      </c>
      <c r="Q7" s="114">
        <v>4</v>
      </c>
      <c r="R7" s="114">
        <v>4</v>
      </c>
      <c r="S7" s="115">
        <v>4</v>
      </c>
      <c r="T7" s="115">
        <v>4</v>
      </c>
      <c r="U7" s="116">
        <v>4</v>
      </c>
      <c r="V7" s="116">
        <v>4</v>
      </c>
      <c r="W7" s="117">
        <v>4</v>
      </c>
      <c r="X7" s="117">
        <v>4</v>
      </c>
      <c r="Y7" s="118">
        <v>4</v>
      </c>
      <c r="Z7" s="118">
        <v>4</v>
      </c>
      <c r="AA7" s="118">
        <v>4</v>
      </c>
    </row>
    <row r="8" spans="1:27">
      <c r="A8" s="111">
        <v>7</v>
      </c>
      <c r="B8" s="111" t="s">
        <v>41</v>
      </c>
      <c r="C8" s="111" t="s">
        <v>33</v>
      </c>
      <c r="D8" s="111">
        <v>0</v>
      </c>
      <c r="E8" s="111">
        <v>1</v>
      </c>
      <c r="F8" s="111">
        <v>0</v>
      </c>
      <c r="G8" s="111">
        <v>0</v>
      </c>
      <c r="H8" s="111"/>
      <c r="I8" s="112">
        <v>4</v>
      </c>
      <c r="J8" s="112">
        <v>4</v>
      </c>
      <c r="K8" s="112">
        <v>4</v>
      </c>
      <c r="L8" s="113">
        <v>5</v>
      </c>
      <c r="M8" s="113">
        <v>5</v>
      </c>
      <c r="N8" s="114">
        <v>5</v>
      </c>
      <c r="O8" s="114">
        <v>2</v>
      </c>
      <c r="P8" s="114">
        <v>4</v>
      </c>
      <c r="Q8" s="114">
        <v>4</v>
      </c>
      <c r="R8" s="114">
        <v>4</v>
      </c>
      <c r="S8" s="115">
        <v>2</v>
      </c>
      <c r="T8" s="115">
        <v>2</v>
      </c>
      <c r="U8" s="116">
        <v>4</v>
      </c>
      <c r="V8" s="116">
        <v>4</v>
      </c>
      <c r="W8" s="117">
        <v>5</v>
      </c>
      <c r="X8" s="117">
        <v>4</v>
      </c>
      <c r="Y8" s="118">
        <v>4</v>
      </c>
      <c r="Z8" s="118">
        <v>4</v>
      </c>
      <c r="AA8" s="118">
        <v>4</v>
      </c>
    </row>
    <row r="9" spans="1:27">
      <c r="A9" s="111">
        <v>8</v>
      </c>
      <c r="B9" s="111" t="s">
        <v>41</v>
      </c>
      <c r="C9" s="111" t="s">
        <v>53</v>
      </c>
      <c r="D9" s="111">
        <v>0</v>
      </c>
      <c r="E9" s="111">
        <v>1</v>
      </c>
      <c r="F9" s="111">
        <v>0</v>
      </c>
      <c r="G9" s="111">
        <v>0</v>
      </c>
      <c r="H9" s="111">
        <v>1</v>
      </c>
      <c r="I9" s="112">
        <v>5</v>
      </c>
      <c r="J9" s="112">
        <v>5</v>
      </c>
      <c r="K9" s="112">
        <v>5</v>
      </c>
      <c r="L9" s="113">
        <v>5</v>
      </c>
      <c r="M9" s="113">
        <v>5</v>
      </c>
      <c r="N9" s="114">
        <v>5</v>
      </c>
      <c r="O9" s="114">
        <v>5</v>
      </c>
      <c r="P9" s="114">
        <v>5</v>
      </c>
      <c r="Q9" s="114">
        <v>5</v>
      </c>
      <c r="R9" s="114">
        <v>5</v>
      </c>
      <c r="S9" s="115">
        <v>2</v>
      </c>
      <c r="T9" s="115">
        <v>2</v>
      </c>
      <c r="U9" s="116">
        <v>5</v>
      </c>
      <c r="V9" s="116">
        <v>4</v>
      </c>
      <c r="W9" s="117">
        <v>5</v>
      </c>
      <c r="X9" s="117">
        <v>5</v>
      </c>
      <c r="Y9" s="118">
        <v>5</v>
      </c>
      <c r="Z9" s="118">
        <v>5</v>
      </c>
      <c r="AA9" s="118">
        <v>5</v>
      </c>
    </row>
    <row r="10" spans="1:27">
      <c r="A10" s="111">
        <v>9</v>
      </c>
      <c r="B10" s="111" t="s">
        <v>41</v>
      </c>
      <c r="C10" s="111" t="s">
        <v>53</v>
      </c>
      <c r="D10" s="111">
        <v>0</v>
      </c>
      <c r="E10" s="111">
        <v>1</v>
      </c>
      <c r="F10" s="111">
        <v>0</v>
      </c>
      <c r="G10" s="111">
        <v>0</v>
      </c>
      <c r="H10" s="111">
        <v>0</v>
      </c>
      <c r="I10" s="112">
        <v>5</v>
      </c>
      <c r="J10" s="112">
        <v>5</v>
      </c>
      <c r="K10" s="112">
        <v>5</v>
      </c>
      <c r="L10" s="113">
        <v>5</v>
      </c>
      <c r="M10" s="113">
        <v>5</v>
      </c>
      <c r="N10" s="114">
        <v>5</v>
      </c>
      <c r="O10" s="114">
        <v>5</v>
      </c>
      <c r="P10" s="114">
        <v>5</v>
      </c>
      <c r="Q10" s="114">
        <v>5</v>
      </c>
      <c r="R10" s="114">
        <v>5</v>
      </c>
      <c r="S10" s="115">
        <v>3</v>
      </c>
      <c r="T10" s="115">
        <v>3</v>
      </c>
      <c r="U10" s="116">
        <v>4</v>
      </c>
      <c r="V10" s="116">
        <v>4</v>
      </c>
      <c r="W10" s="117">
        <v>5</v>
      </c>
      <c r="X10" s="117">
        <v>5</v>
      </c>
      <c r="Y10" s="118">
        <v>5</v>
      </c>
      <c r="Z10" s="118">
        <v>5</v>
      </c>
      <c r="AA10" s="118">
        <v>5</v>
      </c>
    </row>
    <row r="11" spans="1:27">
      <c r="A11" s="111">
        <v>10</v>
      </c>
      <c r="B11" s="111" t="s">
        <v>41</v>
      </c>
      <c r="C11" s="111" t="s">
        <v>53</v>
      </c>
      <c r="D11" s="111">
        <v>0</v>
      </c>
      <c r="E11" s="111">
        <v>1</v>
      </c>
      <c r="F11" s="111">
        <v>0</v>
      </c>
      <c r="G11" s="111">
        <v>0</v>
      </c>
      <c r="H11" s="111">
        <v>0</v>
      </c>
      <c r="I11" s="112">
        <v>5</v>
      </c>
      <c r="J11" s="112">
        <v>5</v>
      </c>
      <c r="K11" s="112">
        <v>5</v>
      </c>
      <c r="L11" s="113">
        <v>5</v>
      </c>
      <c r="M11" s="113">
        <v>5</v>
      </c>
      <c r="N11" s="114">
        <v>5</v>
      </c>
      <c r="O11" s="114">
        <v>5</v>
      </c>
      <c r="P11" s="114">
        <v>5</v>
      </c>
      <c r="Q11" s="114">
        <v>4</v>
      </c>
      <c r="R11" s="114">
        <v>5</v>
      </c>
      <c r="S11" s="115">
        <v>5</v>
      </c>
      <c r="T11" s="115">
        <v>5</v>
      </c>
      <c r="U11" s="116">
        <v>5</v>
      </c>
      <c r="V11" s="116">
        <v>5</v>
      </c>
      <c r="W11" s="117">
        <v>5</v>
      </c>
      <c r="X11" s="117">
        <v>5</v>
      </c>
      <c r="Y11" s="118">
        <v>5</v>
      </c>
      <c r="Z11" s="118">
        <v>5</v>
      </c>
      <c r="AA11" s="118">
        <v>5</v>
      </c>
    </row>
    <row r="12" spans="1:27">
      <c r="A12" s="111">
        <v>11</v>
      </c>
      <c r="B12" s="111" t="s">
        <v>41</v>
      </c>
      <c r="C12" s="111" t="s">
        <v>53</v>
      </c>
      <c r="D12" s="111">
        <v>1</v>
      </c>
      <c r="E12" s="111">
        <v>0</v>
      </c>
      <c r="F12" s="111">
        <v>0</v>
      </c>
      <c r="G12" s="111">
        <v>0</v>
      </c>
      <c r="H12" s="111">
        <v>0</v>
      </c>
      <c r="I12" s="112">
        <v>4</v>
      </c>
      <c r="J12" s="112">
        <v>4</v>
      </c>
      <c r="K12" s="112">
        <v>4</v>
      </c>
      <c r="L12" s="113">
        <v>5</v>
      </c>
      <c r="M12" s="113">
        <v>5</v>
      </c>
      <c r="N12" s="114">
        <v>4</v>
      </c>
      <c r="O12" s="114">
        <v>4</v>
      </c>
      <c r="P12" s="114">
        <v>4</v>
      </c>
      <c r="Q12" s="114">
        <v>4</v>
      </c>
      <c r="R12" s="114">
        <v>4</v>
      </c>
      <c r="S12" s="115">
        <v>4</v>
      </c>
      <c r="T12" s="115">
        <v>4</v>
      </c>
      <c r="U12" s="116">
        <v>4</v>
      </c>
      <c r="V12" s="116">
        <v>4</v>
      </c>
      <c r="W12" s="117">
        <v>5</v>
      </c>
      <c r="X12" s="117">
        <v>5</v>
      </c>
      <c r="Y12" s="118">
        <v>5</v>
      </c>
      <c r="Z12" s="118">
        <v>5</v>
      </c>
      <c r="AA12" s="118">
        <v>5</v>
      </c>
    </row>
    <row r="13" spans="1:27">
      <c r="A13" s="111">
        <v>12</v>
      </c>
      <c r="B13" s="111" t="s">
        <v>41</v>
      </c>
      <c r="C13" s="111" t="s">
        <v>53</v>
      </c>
      <c r="D13" s="111">
        <v>0</v>
      </c>
      <c r="E13" s="111">
        <v>1</v>
      </c>
      <c r="F13" s="111">
        <v>0</v>
      </c>
      <c r="G13" s="111">
        <v>0</v>
      </c>
      <c r="H13" s="111">
        <v>0</v>
      </c>
      <c r="I13" s="112">
        <v>4</v>
      </c>
      <c r="J13" s="112">
        <v>4</v>
      </c>
      <c r="K13" s="112">
        <v>4</v>
      </c>
      <c r="L13" s="113">
        <v>4</v>
      </c>
      <c r="M13" s="113">
        <v>4</v>
      </c>
      <c r="N13" s="114">
        <v>5</v>
      </c>
      <c r="O13" s="114">
        <v>5</v>
      </c>
      <c r="P13" s="114">
        <v>5</v>
      </c>
      <c r="Q13" s="114">
        <v>5</v>
      </c>
      <c r="R13" s="114">
        <v>5</v>
      </c>
      <c r="S13" s="115">
        <v>3</v>
      </c>
      <c r="T13" s="115">
        <v>4</v>
      </c>
      <c r="U13" s="116">
        <v>4</v>
      </c>
      <c r="V13" s="116">
        <v>5</v>
      </c>
      <c r="W13" s="117">
        <v>5</v>
      </c>
      <c r="X13" s="117">
        <v>5</v>
      </c>
      <c r="Y13" s="118">
        <v>5</v>
      </c>
      <c r="Z13" s="118">
        <v>5</v>
      </c>
      <c r="AA13" s="118">
        <v>5</v>
      </c>
    </row>
    <row r="14" spans="1:27">
      <c r="A14" s="111">
        <v>13</v>
      </c>
      <c r="B14" s="111" t="s">
        <v>41</v>
      </c>
      <c r="C14" s="111" t="s">
        <v>53</v>
      </c>
      <c r="D14" s="111">
        <v>0</v>
      </c>
      <c r="E14" s="111">
        <v>1</v>
      </c>
      <c r="F14" s="111">
        <v>0</v>
      </c>
      <c r="G14" s="111">
        <v>0</v>
      </c>
      <c r="H14" s="111">
        <v>0</v>
      </c>
      <c r="I14" s="112">
        <v>5</v>
      </c>
      <c r="J14" s="112">
        <v>5</v>
      </c>
      <c r="K14" s="112">
        <v>5</v>
      </c>
      <c r="L14" s="113">
        <v>5</v>
      </c>
      <c r="M14" s="113">
        <v>5</v>
      </c>
      <c r="N14" s="114">
        <v>5</v>
      </c>
      <c r="O14" s="114">
        <v>5</v>
      </c>
      <c r="P14" s="114">
        <v>5</v>
      </c>
      <c r="Q14" s="114">
        <v>5</v>
      </c>
      <c r="R14" s="114">
        <v>5</v>
      </c>
      <c r="S14" s="115">
        <v>5</v>
      </c>
      <c r="T14" s="115">
        <v>5</v>
      </c>
      <c r="U14" s="116">
        <v>5</v>
      </c>
      <c r="V14" s="116">
        <v>5</v>
      </c>
      <c r="W14" s="117">
        <v>5</v>
      </c>
      <c r="X14" s="117">
        <v>5</v>
      </c>
      <c r="Y14" s="118">
        <v>5</v>
      </c>
      <c r="Z14" s="118">
        <v>5</v>
      </c>
      <c r="AA14" s="118">
        <v>5</v>
      </c>
    </row>
    <row r="15" spans="1:27">
      <c r="A15" s="111">
        <v>14</v>
      </c>
      <c r="B15" s="111" t="s">
        <v>41</v>
      </c>
      <c r="C15" s="111" t="s">
        <v>53</v>
      </c>
      <c r="D15" s="111">
        <v>1</v>
      </c>
      <c r="E15" s="111">
        <v>1</v>
      </c>
      <c r="F15" s="111">
        <v>0</v>
      </c>
      <c r="G15" s="111">
        <v>0</v>
      </c>
      <c r="H15" s="111">
        <v>0</v>
      </c>
      <c r="I15" s="112">
        <v>5</v>
      </c>
      <c r="J15" s="112">
        <v>4</v>
      </c>
      <c r="K15" s="112">
        <v>4</v>
      </c>
      <c r="L15" s="113">
        <v>5</v>
      </c>
      <c r="M15" s="113">
        <v>5</v>
      </c>
      <c r="N15" s="114">
        <v>4</v>
      </c>
      <c r="O15" s="114">
        <v>4</v>
      </c>
      <c r="P15" s="114">
        <v>5</v>
      </c>
      <c r="Q15" s="114">
        <v>5</v>
      </c>
      <c r="R15" s="114">
        <v>5</v>
      </c>
      <c r="S15" s="115">
        <v>5</v>
      </c>
      <c r="T15" s="115">
        <v>5</v>
      </c>
      <c r="U15" s="116">
        <v>5</v>
      </c>
      <c r="V15" s="116">
        <v>5</v>
      </c>
      <c r="W15" s="117">
        <v>5</v>
      </c>
      <c r="X15" s="117">
        <v>5</v>
      </c>
      <c r="Y15" s="118">
        <v>5</v>
      </c>
      <c r="Z15" s="118">
        <v>5</v>
      </c>
      <c r="AA15" s="118">
        <v>5</v>
      </c>
    </row>
    <row r="16" spans="1:27">
      <c r="A16" s="111">
        <v>15</v>
      </c>
      <c r="B16" s="111" t="s">
        <v>41</v>
      </c>
      <c r="C16" s="111" t="s">
        <v>53</v>
      </c>
      <c r="D16" s="111">
        <v>0</v>
      </c>
      <c r="E16" s="111">
        <v>1</v>
      </c>
      <c r="F16" s="111">
        <v>0</v>
      </c>
      <c r="G16" s="111">
        <v>0</v>
      </c>
      <c r="H16" s="111">
        <v>0</v>
      </c>
      <c r="I16" s="112">
        <v>4</v>
      </c>
      <c r="J16" s="112">
        <v>4</v>
      </c>
      <c r="K16" s="112">
        <v>4</v>
      </c>
      <c r="L16" s="113">
        <v>5</v>
      </c>
      <c r="M16" s="113">
        <v>5</v>
      </c>
      <c r="N16" s="114">
        <v>4</v>
      </c>
      <c r="O16" s="114">
        <v>4</v>
      </c>
      <c r="P16" s="114">
        <v>5</v>
      </c>
      <c r="Q16" s="114">
        <v>4</v>
      </c>
      <c r="R16" s="114">
        <v>4</v>
      </c>
      <c r="S16" s="115">
        <v>4</v>
      </c>
      <c r="T16" s="115">
        <v>4</v>
      </c>
      <c r="U16" s="116">
        <v>4</v>
      </c>
      <c r="V16" s="116">
        <v>4</v>
      </c>
      <c r="W16" s="117">
        <v>4</v>
      </c>
      <c r="X16" s="117">
        <v>5</v>
      </c>
      <c r="Y16" s="118">
        <v>5</v>
      </c>
      <c r="Z16" s="118">
        <v>5</v>
      </c>
      <c r="AA16" s="118">
        <v>5</v>
      </c>
    </row>
    <row r="17" spans="1:29">
      <c r="A17" s="111">
        <v>16</v>
      </c>
      <c r="B17" s="111" t="s">
        <v>41</v>
      </c>
      <c r="C17" s="111" t="s">
        <v>53</v>
      </c>
      <c r="D17" s="111">
        <v>0</v>
      </c>
      <c r="E17" s="111">
        <v>1</v>
      </c>
      <c r="F17" s="111">
        <v>0</v>
      </c>
      <c r="G17" s="111">
        <v>0</v>
      </c>
      <c r="H17" s="111">
        <v>0</v>
      </c>
      <c r="I17" s="112">
        <v>5</v>
      </c>
      <c r="J17" s="112">
        <v>5</v>
      </c>
      <c r="K17" s="112">
        <v>5</v>
      </c>
      <c r="L17" s="113">
        <v>5</v>
      </c>
      <c r="M17" s="113">
        <v>5</v>
      </c>
      <c r="N17" s="114">
        <v>5</v>
      </c>
      <c r="O17" s="114">
        <v>5</v>
      </c>
      <c r="P17" s="114">
        <v>5</v>
      </c>
      <c r="Q17" s="114">
        <v>5</v>
      </c>
      <c r="R17" s="114">
        <v>5</v>
      </c>
      <c r="S17" s="115">
        <v>5</v>
      </c>
      <c r="T17" s="115">
        <v>5</v>
      </c>
      <c r="U17" s="116">
        <v>5</v>
      </c>
      <c r="V17" s="116">
        <v>5</v>
      </c>
      <c r="W17" s="117">
        <v>5</v>
      </c>
      <c r="X17" s="117">
        <v>5</v>
      </c>
      <c r="Y17" s="118">
        <v>5</v>
      </c>
      <c r="Z17" s="118">
        <v>5</v>
      </c>
      <c r="AA17" s="118">
        <v>5</v>
      </c>
    </row>
    <row r="18" spans="1:29">
      <c r="A18" s="111">
        <v>17</v>
      </c>
      <c r="B18" s="111" t="s">
        <v>41</v>
      </c>
      <c r="C18" s="111" t="s">
        <v>53</v>
      </c>
      <c r="D18" s="111">
        <v>0</v>
      </c>
      <c r="E18" s="111">
        <v>1</v>
      </c>
      <c r="F18" s="111">
        <v>0</v>
      </c>
      <c r="G18" s="111">
        <v>0</v>
      </c>
      <c r="H18" s="111">
        <v>0</v>
      </c>
      <c r="I18" s="112">
        <v>5</v>
      </c>
      <c r="J18" s="112">
        <v>5</v>
      </c>
      <c r="K18" s="112">
        <v>5</v>
      </c>
      <c r="L18" s="113">
        <v>5</v>
      </c>
      <c r="M18" s="113">
        <v>5</v>
      </c>
      <c r="N18" s="114">
        <v>5</v>
      </c>
      <c r="O18" s="114">
        <v>5</v>
      </c>
      <c r="P18" s="114">
        <v>5</v>
      </c>
      <c r="Q18" s="114">
        <v>5</v>
      </c>
      <c r="R18" s="114">
        <v>5</v>
      </c>
      <c r="S18" s="115">
        <v>5</v>
      </c>
      <c r="T18" s="115">
        <v>5</v>
      </c>
      <c r="U18" s="116">
        <v>5</v>
      </c>
      <c r="V18" s="116">
        <v>5</v>
      </c>
      <c r="W18" s="117">
        <v>5</v>
      </c>
      <c r="X18" s="117">
        <v>5</v>
      </c>
      <c r="Y18" s="118">
        <v>5</v>
      </c>
      <c r="Z18" s="118">
        <v>5</v>
      </c>
      <c r="AA18" s="118">
        <v>5</v>
      </c>
    </row>
    <row r="19" spans="1:29">
      <c r="A19" s="111">
        <v>18</v>
      </c>
      <c r="B19" s="111" t="s">
        <v>41</v>
      </c>
      <c r="C19" s="111" t="s">
        <v>53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2">
        <v>5</v>
      </c>
      <c r="J19" s="112">
        <v>5</v>
      </c>
      <c r="K19" s="112">
        <v>5</v>
      </c>
      <c r="L19" s="113">
        <v>5</v>
      </c>
      <c r="M19" s="113">
        <v>5</v>
      </c>
      <c r="N19" s="114">
        <v>5</v>
      </c>
      <c r="O19" s="114">
        <v>5</v>
      </c>
      <c r="P19" s="114">
        <v>5</v>
      </c>
      <c r="Q19" s="114">
        <v>5</v>
      </c>
      <c r="R19" s="114">
        <v>5</v>
      </c>
      <c r="S19" s="115">
        <v>2</v>
      </c>
      <c r="T19" s="115">
        <v>2</v>
      </c>
      <c r="U19" s="116">
        <v>4</v>
      </c>
      <c r="V19" s="116">
        <v>4</v>
      </c>
      <c r="W19" s="117">
        <v>5</v>
      </c>
      <c r="X19" s="117">
        <v>5</v>
      </c>
      <c r="Y19" s="118">
        <v>5</v>
      </c>
      <c r="Z19" s="118">
        <v>5</v>
      </c>
      <c r="AA19" s="118">
        <v>5</v>
      </c>
    </row>
    <row r="20" spans="1:29">
      <c r="A20" s="111">
        <v>19</v>
      </c>
      <c r="B20" s="111" t="s">
        <v>41</v>
      </c>
      <c r="C20" s="111" t="s">
        <v>33</v>
      </c>
      <c r="D20" s="111">
        <v>0</v>
      </c>
      <c r="E20" s="111">
        <v>1</v>
      </c>
      <c r="F20" s="111">
        <v>0</v>
      </c>
      <c r="G20" s="111">
        <v>0</v>
      </c>
      <c r="H20" s="111">
        <v>0</v>
      </c>
      <c r="I20" s="112">
        <v>5</v>
      </c>
      <c r="J20" s="112">
        <v>5</v>
      </c>
      <c r="K20" s="112">
        <v>5</v>
      </c>
      <c r="L20" s="113">
        <v>5</v>
      </c>
      <c r="M20" s="113">
        <v>5</v>
      </c>
      <c r="N20" s="114">
        <v>5</v>
      </c>
      <c r="O20" s="114">
        <v>5</v>
      </c>
      <c r="P20" s="114">
        <v>5</v>
      </c>
      <c r="Q20" s="114">
        <v>5</v>
      </c>
      <c r="R20" s="114">
        <v>5</v>
      </c>
      <c r="S20" s="115">
        <v>3</v>
      </c>
      <c r="T20" s="115">
        <v>2</v>
      </c>
      <c r="U20" s="116">
        <v>4</v>
      </c>
      <c r="V20" s="116">
        <v>4</v>
      </c>
      <c r="W20" s="117">
        <v>5</v>
      </c>
      <c r="X20" s="117">
        <v>5</v>
      </c>
      <c r="Y20" s="118">
        <v>5</v>
      </c>
      <c r="Z20" s="118">
        <v>5</v>
      </c>
      <c r="AA20" s="118">
        <v>5</v>
      </c>
    </row>
    <row r="21" spans="1:29">
      <c r="A21" s="111">
        <v>20</v>
      </c>
      <c r="B21" s="111" t="s">
        <v>41</v>
      </c>
      <c r="C21" s="111" t="s">
        <v>33</v>
      </c>
      <c r="D21" s="111">
        <v>0</v>
      </c>
      <c r="E21" s="111">
        <v>1</v>
      </c>
      <c r="F21" s="111">
        <v>0</v>
      </c>
      <c r="G21" s="111">
        <v>0</v>
      </c>
      <c r="H21" s="111">
        <v>0</v>
      </c>
      <c r="I21" s="112">
        <v>4</v>
      </c>
      <c r="J21" s="112">
        <v>4</v>
      </c>
      <c r="K21" s="112">
        <v>5</v>
      </c>
      <c r="L21" s="113">
        <v>4</v>
      </c>
      <c r="M21" s="113">
        <v>4</v>
      </c>
      <c r="N21" s="114">
        <v>5</v>
      </c>
      <c r="O21" s="114">
        <v>5</v>
      </c>
      <c r="P21" s="114">
        <v>4</v>
      </c>
      <c r="Q21" s="114">
        <v>4</v>
      </c>
      <c r="R21" s="114">
        <v>4</v>
      </c>
      <c r="S21" s="115">
        <v>4</v>
      </c>
      <c r="T21" s="115">
        <v>4</v>
      </c>
      <c r="U21" s="116">
        <v>5</v>
      </c>
      <c r="V21" s="116">
        <v>5</v>
      </c>
      <c r="W21" s="117">
        <v>5</v>
      </c>
      <c r="X21" s="117">
        <v>5</v>
      </c>
      <c r="Y21" s="118">
        <v>4</v>
      </c>
      <c r="Z21" s="118">
        <v>4</v>
      </c>
      <c r="AA21" s="118">
        <v>4</v>
      </c>
    </row>
    <row r="22" spans="1:29">
      <c r="A22" s="111">
        <v>21</v>
      </c>
      <c r="B22" s="111" t="s">
        <v>41</v>
      </c>
      <c r="C22" s="111" t="s">
        <v>53</v>
      </c>
      <c r="D22" s="111">
        <v>0</v>
      </c>
      <c r="E22" s="111">
        <v>0</v>
      </c>
      <c r="F22" s="111">
        <v>0</v>
      </c>
      <c r="G22" s="111">
        <v>1</v>
      </c>
      <c r="H22" s="111">
        <v>0</v>
      </c>
      <c r="I22" s="112">
        <v>5</v>
      </c>
      <c r="J22" s="112">
        <v>5</v>
      </c>
      <c r="K22" s="112">
        <v>5</v>
      </c>
      <c r="L22" s="113">
        <v>5</v>
      </c>
      <c r="M22" s="113">
        <v>5</v>
      </c>
      <c r="N22" s="114">
        <v>5</v>
      </c>
      <c r="O22" s="114">
        <v>5</v>
      </c>
      <c r="P22" s="114">
        <v>5</v>
      </c>
      <c r="Q22" s="114">
        <v>5</v>
      </c>
      <c r="R22" s="114">
        <v>5</v>
      </c>
      <c r="S22" s="115">
        <v>3</v>
      </c>
      <c r="T22" s="115">
        <v>3</v>
      </c>
      <c r="U22" s="116">
        <v>5</v>
      </c>
      <c r="V22" s="116">
        <v>5</v>
      </c>
      <c r="W22" s="117">
        <v>5</v>
      </c>
      <c r="X22" s="117">
        <v>5</v>
      </c>
      <c r="Y22" s="118">
        <v>5</v>
      </c>
      <c r="Z22" s="118">
        <v>5</v>
      </c>
      <c r="AA22" s="118">
        <v>5</v>
      </c>
    </row>
    <row r="23" spans="1:29">
      <c r="A23" s="111">
        <v>22</v>
      </c>
      <c r="B23" s="111" t="s">
        <v>41</v>
      </c>
      <c r="C23" s="111" t="s">
        <v>53</v>
      </c>
      <c r="D23" s="111">
        <v>0</v>
      </c>
      <c r="E23" s="111">
        <v>1</v>
      </c>
      <c r="F23" s="111">
        <v>0</v>
      </c>
      <c r="G23" s="111">
        <v>0</v>
      </c>
      <c r="H23" s="111">
        <v>0</v>
      </c>
      <c r="I23" s="112">
        <v>5</v>
      </c>
      <c r="J23" s="112">
        <v>5</v>
      </c>
      <c r="K23" s="112">
        <v>5</v>
      </c>
      <c r="L23" s="113">
        <v>5</v>
      </c>
      <c r="M23" s="113">
        <v>5</v>
      </c>
      <c r="N23" s="114">
        <v>5</v>
      </c>
      <c r="O23" s="114">
        <v>5</v>
      </c>
      <c r="P23" s="114">
        <v>5</v>
      </c>
      <c r="Q23" s="114">
        <v>5</v>
      </c>
      <c r="R23" s="114">
        <v>5</v>
      </c>
      <c r="S23" s="115">
        <v>5</v>
      </c>
      <c r="T23" s="115">
        <v>5</v>
      </c>
      <c r="U23" s="116">
        <v>5</v>
      </c>
      <c r="V23" s="116">
        <v>5</v>
      </c>
      <c r="W23" s="117">
        <v>5</v>
      </c>
      <c r="X23" s="117">
        <v>5</v>
      </c>
      <c r="Y23" s="118">
        <v>5</v>
      </c>
      <c r="Z23" s="118">
        <v>5</v>
      </c>
      <c r="AA23" s="118">
        <v>5</v>
      </c>
    </row>
    <row r="24" spans="1:29">
      <c r="A24" s="111">
        <v>23</v>
      </c>
      <c r="B24" s="111" t="s">
        <v>41</v>
      </c>
      <c r="C24" s="111" t="s">
        <v>53</v>
      </c>
      <c r="D24" s="111">
        <v>0</v>
      </c>
      <c r="E24" s="111">
        <v>1</v>
      </c>
      <c r="F24" s="111">
        <v>0</v>
      </c>
      <c r="G24" s="111">
        <v>0</v>
      </c>
      <c r="H24" s="111">
        <v>0</v>
      </c>
      <c r="I24" s="112">
        <v>5</v>
      </c>
      <c r="J24" s="112">
        <v>5</v>
      </c>
      <c r="K24" s="112">
        <v>5</v>
      </c>
      <c r="L24" s="113">
        <v>5</v>
      </c>
      <c r="M24" s="113">
        <v>5</v>
      </c>
      <c r="N24" s="114">
        <v>5</v>
      </c>
      <c r="O24" s="114">
        <v>5</v>
      </c>
      <c r="P24" s="114">
        <v>5</v>
      </c>
      <c r="Q24" s="114">
        <v>5</v>
      </c>
      <c r="R24" s="114">
        <v>5</v>
      </c>
      <c r="S24" s="115">
        <v>1</v>
      </c>
      <c r="T24" s="115">
        <v>1</v>
      </c>
      <c r="U24" s="116">
        <v>4</v>
      </c>
      <c r="V24" s="116">
        <v>4</v>
      </c>
      <c r="W24" s="117">
        <v>5</v>
      </c>
      <c r="X24" s="117">
        <v>5</v>
      </c>
      <c r="Y24" s="118">
        <v>5</v>
      </c>
      <c r="Z24" s="118">
        <v>5</v>
      </c>
      <c r="AA24" s="118">
        <v>5</v>
      </c>
    </row>
    <row r="25" spans="1:29">
      <c r="A25" s="111">
        <v>24</v>
      </c>
      <c r="B25" s="111" t="s">
        <v>41</v>
      </c>
      <c r="C25" s="111" t="s">
        <v>53</v>
      </c>
      <c r="D25" s="111">
        <v>0</v>
      </c>
      <c r="E25" s="111">
        <v>1</v>
      </c>
      <c r="F25" s="111">
        <v>0</v>
      </c>
      <c r="G25" s="111">
        <v>0</v>
      </c>
      <c r="H25" s="111">
        <v>0</v>
      </c>
      <c r="I25" s="112">
        <v>5</v>
      </c>
      <c r="J25" s="112">
        <v>5</v>
      </c>
      <c r="K25" s="112">
        <v>5</v>
      </c>
      <c r="L25" s="113">
        <v>5</v>
      </c>
      <c r="M25" s="113">
        <v>5</v>
      </c>
      <c r="N25" s="114">
        <v>5</v>
      </c>
      <c r="O25" s="114">
        <v>5</v>
      </c>
      <c r="P25" s="114">
        <v>5</v>
      </c>
      <c r="Q25" s="114">
        <v>5</v>
      </c>
      <c r="R25" s="114">
        <v>5</v>
      </c>
      <c r="S25" s="115">
        <v>5</v>
      </c>
      <c r="T25" s="115">
        <v>5</v>
      </c>
      <c r="U25" s="116">
        <v>5</v>
      </c>
      <c r="V25" s="116">
        <v>5</v>
      </c>
      <c r="W25" s="117">
        <v>5</v>
      </c>
      <c r="X25" s="117">
        <v>5</v>
      </c>
      <c r="Y25" s="118">
        <v>5</v>
      </c>
      <c r="Z25" s="118">
        <v>5</v>
      </c>
      <c r="AA25" s="118">
        <v>5</v>
      </c>
    </row>
    <row r="26" spans="1:29">
      <c r="A26" s="111">
        <v>25</v>
      </c>
      <c r="B26" s="111" t="s">
        <v>41</v>
      </c>
      <c r="C26" s="111" t="s">
        <v>53</v>
      </c>
      <c r="D26" s="111">
        <v>0</v>
      </c>
      <c r="E26" s="111">
        <v>1</v>
      </c>
      <c r="F26" s="111">
        <v>0</v>
      </c>
      <c r="G26" s="111">
        <v>0</v>
      </c>
      <c r="H26" s="111">
        <v>0</v>
      </c>
      <c r="I26" s="112">
        <v>5</v>
      </c>
      <c r="J26" s="112">
        <v>5</v>
      </c>
      <c r="K26" s="112">
        <v>4</v>
      </c>
      <c r="L26" s="113">
        <v>5</v>
      </c>
      <c r="M26" s="113">
        <v>5</v>
      </c>
      <c r="N26" s="114">
        <v>5</v>
      </c>
      <c r="O26" s="114">
        <v>5</v>
      </c>
      <c r="P26" s="114">
        <v>5</v>
      </c>
      <c r="Q26" s="114">
        <v>5</v>
      </c>
      <c r="R26" s="114">
        <v>5</v>
      </c>
      <c r="S26" s="115">
        <v>1</v>
      </c>
      <c r="T26" s="115">
        <v>1</v>
      </c>
      <c r="U26" s="116">
        <v>4</v>
      </c>
      <c r="V26" s="116">
        <v>4</v>
      </c>
      <c r="W26" s="117">
        <v>5</v>
      </c>
      <c r="X26" s="117">
        <v>5</v>
      </c>
      <c r="Y26" s="118">
        <v>5</v>
      </c>
      <c r="Z26" s="118">
        <v>5</v>
      </c>
      <c r="AA26" s="118">
        <v>5</v>
      </c>
    </row>
    <row r="27" spans="1:29">
      <c r="A27" s="111">
        <v>26</v>
      </c>
      <c r="B27" s="111" t="s">
        <v>41</v>
      </c>
      <c r="C27" s="111" t="s">
        <v>53</v>
      </c>
      <c r="D27" s="111">
        <v>1</v>
      </c>
      <c r="E27" s="111">
        <v>1</v>
      </c>
      <c r="F27" s="111">
        <v>0</v>
      </c>
      <c r="G27" s="111">
        <v>0</v>
      </c>
      <c r="H27" s="111">
        <v>0</v>
      </c>
      <c r="I27" s="112">
        <v>5</v>
      </c>
      <c r="J27" s="112">
        <v>4</v>
      </c>
      <c r="K27" s="112">
        <v>4</v>
      </c>
      <c r="L27" s="113">
        <v>4</v>
      </c>
      <c r="M27" s="113">
        <v>4</v>
      </c>
      <c r="N27" s="114">
        <v>5</v>
      </c>
      <c r="O27" s="114">
        <v>4</v>
      </c>
      <c r="P27" s="114">
        <v>4</v>
      </c>
      <c r="Q27" s="114">
        <v>5</v>
      </c>
      <c r="R27" s="114">
        <v>4</v>
      </c>
      <c r="S27" s="115">
        <v>4</v>
      </c>
      <c r="T27" s="115">
        <v>4</v>
      </c>
      <c r="U27" s="116">
        <v>4</v>
      </c>
      <c r="V27" s="116">
        <v>4</v>
      </c>
      <c r="W27" s="117">
        <v>5</v>
      </c>
      <c r="X27" s="117">
        <v>4</v>
      </c>
      <c r="Y27" s="118">
        <v>4</v>
      </c>
      <c r="Z27" s="118">
        <v>4</v>
      </c>
      <c r="AA27" s="118">
        <v>4</v>
      </c>
    </row>
    <row r="28" spans="1:29">
      <c r="A28" s="111">
        <v>27</v>
      </c>
      <c r="B28" s="111" t="s">
        <v>41</v>
      </c>
      <c r="C28" s="111" t="s">
        <v>33</v>
      </c>
      <c r="D28" s="111">
        <v>0</v>
      </c>
      <c r="E28" s="111">
        <v>1</v>
      </c>
      <c r="F28" s="111">
        <v>0</v>
      </c>
      <c r="G28" s="111">
        <v>0</v>
      </c>
      <c r="H28" s="111">
        <v>0</v>
      </c>
      <c r="I28" s="112">
        <v>5</v>
      </c>
      <c r="J28" s="112">
        <v>5</v>
      </c>
      <c r="K28" s="112">
        <v>5</v>
      </c>
      <c r="L28" s="113">
        <v>5</v>
      </c>
      <c r="M28" s="113">
        <v>5</v>
      </c>
      <c r="N28" s="114">
        <v>5</v>
      </c>
      <c r="O28" s="114">
        <v>5</v>
      </c>
      <c r="P28" s="114">
        <v>5</v>
      </c>
      <c r="Q28" s="114">
        <v>5</v>
      </c>
      <c r="R28" s="114">
        <v>5</v>
      </c>
      <c r="S28" s="115">
        <v>5</v>
      </c>
      <c r="T28" s="115">
        <v>5</v>
      </c>
      <c r="U28" s="116">
        <v>5</v>
      </c>
      <c r="V28" s="116">
        <v>5</v>
      </c>
      <c r="W28" s="117">
        <v>5</v>
      </c>
      <c r="X28" s="117">
        <v>5</v>
      </c>
      <c r="Y28" s="118">
        <v>5</v>
      </c>
      <c r="Z28" s="118">
        <v>5</v>
      </c>
      <c r="AA28" s="118">
        <v>5</v>
      </c>
    </row>
    <row r="29" spans="1:29">
      <c r="A29" s="111">
        <v>28</v>
      </c>
      <c r="B29" s="111" t="s">
        <v>41</v>
      </c>
      <c r="C29" s="111" t="s">
        <v>53</v>
      </c>
      <c r="D29" s="111">
        <v>0</v>
      </c>
      <c r="E29" s="111">
        <v>1</v>
      </c>
      <c r="F29" s="111">
        <v>0</v>
      </c>
      <c r="G29" s="111">
        <v>0</v>
      </c>
      <c r="H29" s="111">
        <v>0</v>
      </c>
      <c r="I29" s="112">
        <v>4</v>
      </c>
      <c r="J29" s="112">
        <v>4</v>
      </c>
      <c r="K29" s="112">
        <v>4</v>
      </c>
      <c r="L29" s="113">
        <v>4</v>
      </c>
      <c r="M29" s="113">
        <v>4</v>
      </c>
      <c r="N29" s="114">
        <v>5</v>
      </c>
      <c r="O29" s="114">
        <v>4</v>
      </c>
      <c r="P29" s="114">
        <v>4</v>
      </c>
      <c r="Q29" s="114">
        <v>4</v>
      </c>
      <c r="R29" s="114">
        <v>4</v>
      </c>
      <c r="S29" s="115">
        <v>4</v>
      </c>
      <c r="T29" s="115">
        <v>4</v>
      </c>
      <c r="U29" s="116">
        <v>4</v>
      </c>
      <c r="V29" s="116">
        <v>4</v>
      </c>
      <c r="W29" s="117">
        <v>4</v>
      </c>
      <c r="X29" s="117">
        <v>4</v>
      </c>
      <c r="Y29" s="118">
        <v>4</v>
      </c>
      <c r="Z29" s="118">
        <v>4</v>
      </c>
      <c r="AA29" s="118">
        <v>4</v>
      </c>
    </row>
    <row r="30" spans="1:29" s="70" customFormat="1">
      <c r="A30" s="13"/>
      <c r="B30" s="13"/>
      <c r="C30" s="13"/>
      <c r="D30" s="119">
        <f>COUNTIF(D2:D29,1)</f>
        <v>4</v>
      </c>
      <c r="E30" s="119">
        <f t="shared" ref="E30:H30" si="0">COUNTIF(E2:E29,1)</f>
        <v>23</v>
      </c>
      <c r="F30" s="119">
        <f t="shared" si="0"/>
        <v>1</v>
      </c>
      <c r="G30" s="119">
        <f t="shared" si="0"/>
        <v>1</v>
      </c>
      <c r="H30" s="119">
        <f t="shared" si="0"/>
        <v>1</v>
      </c>
      <c r="I30" s="120">
        <f>AVERAGE(I2:I29)</f>
        <v>4.7142857142857144</v>
      </c>
      <c r="J30" s="120">
        <f t="shared" ref="J30:AA30" si="1">AVERAGE(J2:J29)</f>
        <v>4.5</v>
      </c>
      <c r="K30" s="120">
        <f t="shared" si="1"/>
        <v>4.6071428571428568</v>
      </c>
      <c r="L30" s="120">
        <f t="shared" si="1"/>
        <v>4.7857142857142856</v>
      </c>
      <c r="M30" s="120">
        <f t="shared" si="1"/>
        <v>4.7857142857142856</v>
      </c>
      <c r="N30" s="120">
        <f t="shared" si="1"/>
        <v>4.7857142857142856</v>
      </c>
      <c r="O30" s="120">
        <f t="shared" si="1"/>
        <v>4.6428571428571432</v>
      </c>
      <c r="P30" s="120">
        <f t="shared" si="1"/>
        <v>4.75</v>
      </c>
      <c r="Q30" s="120">
        <f t="shared" si="1"/>
        <v>4.6785714285714288</v>
      </c>
      <c r="R30" s="120">
        <f t="shared" si="1"/>
        <v>4.6071428571428568</v>
      </c>
      <c r="S30" s="120">
        <f t="shared" si="1"/>
        <v>3.6428571428571428</v>
      </c>
      <c r="T30" s="120">
        <f t="shared" si="1"/>
        <v>3.6071428571428572</v>
      </c>
      <c r="U30" s="120">
        <f t="shared" si="1"/>
        <v>4.4642857142857144</v>
      </c>
      <c r="V30" s="120">
        <f t="shared" si="1"/>
        <v>4.4285714285714288</v>
      </c>
      <c r="W30" s="120">
        <f t="shared" si="1"/>
        <v>4.8928571428571432</v>
      </c>
      <c r="X30" s="120">
        <f t="shared" si="1"/>
        <v>4.8214285714285712</v>
      </c>
      <c r="Y30" s="120">
        <f t="shared" si="1"/>
        <v>4.75</v>
      </c>
      <c r="Z30" s="120">
        <f t="shared" si="1"/>
        <v>4.75</v>
      </c>
      <c r="AA30" s="120">
        <f t="shared" si="1"/>
        <v>4.7857142857142856</v>
      </c>
      <c r="AB30" s="71">
        <f>AVERAGE(I30:R30,W30:AA30)</f>
        <v>4.7238095238095239</v>
      </c>
      <c r="AC30" s="71">
        <f>AVERAGE(I30:R30,W30:AA30)</f>
        <v>4.7238095238095239</v>
      </c>
    </row>
    <row r="31" spans="1:29" s="70" customFormat="1">
      <c r="A31" s="13"/>
      <c r="B31" s="13"/>
      <c r="C31" s="13"/>
      <c r="D31" s="120">
        <f>STDEV(D2:D29)</f>
        <v>0.35634832254989923</v>
      </c>
      <c r="E31" s="120">
        <f t="shared" ref="E31:H31" si="2">STDEV(E2:E29)</f>
        <v>0.39002102778747982</v>
      </c>
      <c r="F31" s="120">
        <f t="shared" si="2"/>
        <v>0.1889822365046136</v>
      </c>
      <c r="G31" s="120">
        <f t="shared" si="2"/>
        <v>0.1889822365046136</v>
      </c>
      <c r="H31" s="120">
        <f t="shared" si="2"/>
        <v>0.21821789023599236</v>
      </c>
      <c r="I31" s="120">
        <f>STDEV(I2:I29)</f>
        <v>0.46004370622823626</v>
      </c>
      <c r="J31" s="120">
        <f t="shared" ref="J31:AA31" si="3">STDEV(J2:J29)</f>
        <v>0.6382847385042254</v>
      </c>
      <c r="K31" s="120">
        <f t="shared" si="3"/>
        <v>0.49734746139343866</v>
      </c>
      <c r="L31" s="120">
        <f t="shared" si="3"/>
        <v>0.41785544701867255</v>
      </c>
      <c r="M31" s="120">
        <f t="shared" si="3"/>
        <v>0.41785544701867255</v>
      </c>
      <c r="N31" s="120">
        <f t="shared" si="3"/>
        <v>0.41785544701867261</v>
      </c>
      <c r="O31" s="120">
        <f t="shared" si="3"/>
        <v>0.67846699279881029</v>
      </c>
      <c r="P31" s="120">
        <f t="shared" si="3"/>
        <v>0.44095855184409843</v>
      </c>
      <c r="Q31" s="120">
        <f t="shared" si="3"/>
        <v>0.47559486560567082</v>
      </c>
      <c r="R31" s="120">
        <f t="shared" si="3"/>
        <v>0.68525668152650665</v>
      </c>
      <c r="S31" s="120">
        <f t="shared" si="3"/>
        <v>1.2827714704898321</v>
      </c>
      <c r="T31" s="120">
        <f t="shared" si="3"/>
        <v>1.3148520748875059</v>
      </c>
      <c r="U31" s="120">
        <f t="shared" si="3"/>
        <v>0.50787450018336822</v>
      </c>
      <c r="V31" s="120">
        <f t="shared" si="3"/>
        <v>0.57274979532281745</v>
      </c>
      <c r="W31" s="120">
        <f t="shared" si="3"/>
        <v>0.31497039417435602</v>
      </c>
      <c r="X31" s="120">
        <f t="shared" si="3"/>
        <v>0.39002102778748005</v>
      </c>
      <c r="Y31" s="120">
        <f t="shared" si="3"/>
        <v>0.44095855184409843</v>
      </c>
      <c r="Z31" s="120">
        <f t="shared" si="3"/>
        <v>0.44095855184409843</v>
      </c>
      <c r="AA31" s="120">
        <f t="shared" si="3"/>
        <v>0.41785544701867261</v>
      </c>
      <c r="AB31" s="71">
        <f>AVERAGE(I31:R31,W31:AA31)</f>
        <v>0.47561888744171399</v>
      </c>
      <c r="AC31" s="71"/>
    </row>
    <row r="32" spans="1:29">
      <c r="J32" s="76"/>
      <c r="K32" s="75">
        <f>STDEV(I2:K29)</f>
        <v>0.53813280805484309</v>
      </c>
      <c r="L32" s="68"/>
      <c r="M32" s="69">
        <f>STDEVA(L2:M29)</f>
        <v>0.41403933560541267</v>
      </c>
      <c r="N32" s="72"/>
      <c r="O32" s="72"/>
      <c r="P32" s="72"/>
      <c r="Q32" s="72"/>
      <c r="R32" s="73">
        <f>STDEVA(N2:R29)</f>
        <v>0.54833204994690132</v>
      </c>
      <c r="S32" s="86"/>
      <c r="T32" s="86">
        <f>STDEVA(S2:T29)</f>
        <v>1.2871744954815496</v>
      </c>
      <c r="U32" s="90"/>
      <c r="V32" s="90">
        <f>STDEVA(U2:V29)</f>
        <v>0.53664421452859634</v>
      </c>
      <c r="W32" s="95"/>
      <c r="X32" s="94">
        <f>STDEVA(W2:X29)</f>
        <v>0.35309393180189969</v>
      </c>
      <c r="Y32" s="100"/>
      <c r="Z32" s="100"/>
      <c r="AA32" s="99">
        <f>STDEVA(Y2:AA29)</f>
        <v>0.42847579732432206</v>
      </c>
      <c r="AB32" s="49"/>
    </row>
    <row r="33" spans="2:28">
      <c r="J33" s="76"/>
      <c r="K33" s="77">
        <f>AVERAGE(I2:K29)</f>
        <v>4.6071428571428568</v>
      </c>
      <c r="L33" s="79"/>
      <c r="M33" s="80">
        <f>AVERAGE(L2:M29)</f>
        <v>4.7857142857142856</v>
      </c>
      <c r="N33" s="82"/>
      <c r="O33" s="82"/>
      <c r="P33" s="82"/>
      <c r="Q33" s="82"/>
      <c r="R33" s="83">
        <f>AVERAGE(N2:R29)</f>
        <v>4.6928571428571431</v>
      </c>
      <c r="S33" s="87"/>
      <c r="T33" s="88">
        <f>AVERAGE(S2:T29)</f>
        <v>3.625</v>
      </c>
      <c r="U33" s="91"/>
      <c r="V33" s="92">
        <f>AVERAGE(U2:V29)</f>
        <v>4.4464285714285712</v>
      </c>
      <c r="W33" s="96"/>
      <c r="X33" s="97">
        <f>AVERAGE(W2:X29)</f>
        <v>4.8571428571428568</v>
      </c>
      <c r="Y33" s="100"/>
      <c r="Z33" s="100"/>
      <c r="AA33" s="101">
        <f>AVERAGE(Y2:AA29)</f>
        <v>4.7619047619047619</v>
      </c>
      <c r="AB33" s="71">
        <f>AVERAGE(K33,M33,R33,X33,AA33)</f>
        <v>4.7409523809523808</v>
      </c>
    </row>
    <row r="34" spans="2:28">
      <c r="B34" s="84" t="s">
        <v>41</v>
      </c>
      <c r="C34" s="84">
        <f>COUNTIF(B2:B29,"นิสิตระดับปริญญาโท")</f>
        <v>28</v>
      </c>
    </row>
    <row r="35" spans="2:28" ht="24.75" thickBot="1">
      <c r="C35" s="126">
        <f>SUM(C34:C34)</f>
        <v>28</v>
      </c>
    </row>
    <row r="36" spans="2:28" ht="24.75" thickTop="1"/>
    <row r="37" spans="2:28">
      <c r="B37" s="127" t="s">
        <v>53</v>
      </c>
      <c r="C37" s="84">
        <f>COUNTIF(C2:C29,"เภสัชกรรมชุมชน")</f>
        <v>22</v>
      </c>
    </row>
    <row r="38" spans="2:28">
      <c r="B38" s="127" t="s">
        <v>33</v>
      </c>
      <c r="C38" s="84">
        <f>COUNTIF(C2:C29,"ไม่ระบุ")</f>
        <v>6</v>
      </c>
    </row>
    <row r="39" spans="2:28" ht="24.75" thickBot="1">
      <c r="C39" s="126">
        <f>SUM(C37:C38)</f>
        <v>28</v>
      </c>
    </row>
    <row r="40" spans="2:28" ht="24.75" thickTop="1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160" zoomScaleNormal="160" workbookViewId="0">
      <selection activeCell="A5" sqref="A5:F5"/>
    </sheetView>
  </sheetViews>
  <sheetFormatPr defaultRowHeight="15"/>
  <cols>
    <col min="1" max="1" width="2.85546875" style="44" customWidth="1"/>
    <col min="2" max="2" width="9.42578125" style="44" customWidth="1"/>
    <col min="3" max="5" width="9.140625" style="44"/>
    <col min="6" max="6" width="58.28515625" style="44" customWidth="1"/>
    <col min="7" max="16384" width="9.140625" style="44"/>
  </cols>
  <sheetData>
    <row r="1" spans="1:9" s="43" customFormat="1" ht="27.75">
      <c r="A1" s="146" t="s">
        <v>30</v>
      </c>
      <c r="B1" s="146"/>
      <c r="C1" s="146"/>
      <c r="D1" s="146"/>
      <c r="E1" s="146"/>
      <c r="F1" s="146"/>
    </row>
    <row r="2" spans="1:9" s="43" customFormat="1" ht="27.75">
      <c r="A2" s="146" t="s">
        <v>2</v>
      </c>
      <c r="B2" s="146"/>
      <c r="C2" s="146"/>
      <c r="D2" s="146"/>
      <c r="E2" s="146"/>
      <c r="F2" s="146"/>
    </row>
    <row r="3" spans="1:9" s="17" customFormat="1" ht="27.75">
      <c r="A3" s="146" t="s">
        <v>94</v>
      </c>
      <c r="B3" s="146"/>
      <c r="C3" s="146"/>
      <c r="D3" s="146"/>
      <c r="E3" s="146"/>
      <c r="F3" s="146"/>
      <c r="G3" s="16"/>
      <c r="H3" s="16"/>
    </row>
    <row r="4" spans="1:9" s="17" customFormat="1" ht="27.75">
      <c r="A4" s="148" t="s">
        <v>67</v>
      </c>
      <c r="B4" s="148"/>
      <c r="C4" s="148"/>
      <c r="D4" s="148"/>
      <c r="E4" s="148"/>
      <c r="F4" s="148"/>
      <c r="G4" s="137"/>
      <c r="H4" s="16"/>
    </row>
    <row r="5" spans="1:9" ht="24">
      <c r="A5" s="147"/>
      <c r="B5" s="147"/>
      <c r="C5" s="147"/>
      <c r="D5" s="147"/>
      <c r="E5" s="147"/>
      <c r="F5" s="147"/>
    </row>
    <row r="6" spans="1:9" s="46" customFormat="1" ht="24">
      <c r="A6" s="45" t="s">
        <v>121</v>
      </c>
      <c r="B6" s="45"/>
      <c r="C6" s="45"/>
      <c r="D6" s="45"/>
      <c r="E6" s="45"/>
      <c r="F6" s="45"/>
    </row>
    <row r="7" spans="1:9" s="46" customFormat="1" ht="24">
      <c r="A7" s="141" t="s">
        <v>78</v>
      </c>
      <c r="B7" s="141"/>
      <c r="C7" s="141"/>
      <c r="D7" s="141"/>
      <c r="E7" s="141"/>
      <c r="F7" s="141"/>
    </row>
    <row r="8" spans="1:9" s="46" customFormat="1" ht="24">
      <c r="A8" s="141" t="s">
        <v>59</v>
      </c>
      <c r="B8" s="141"/>
      <c r="C8" s="141"/>
      <c r="D8" s="141"/>
      <c r="E8" s="141"/>
      <c r="F8" s="141"/>
    </row>
    <row r="9" spans="1:9" s="46" customFormat="1" ht="24">
      <c r="A9" s="141" t="s">
        <v>116</v>
      </c>
      <c r="B9" s="141"/>
      <c r="C9" s="141"/>
      <c r="D9" s="141"/>
      <c r="E9" s="141"/>
      <c r="F9" s="141"/>
    </row>
    <row r="10" spans="1:9" s="46" customFormat="1" ht="24">
      <c r="A10" s="51" t="s">
        <v>95</v>
      </c>
      <c r="B10" s="51"/>
      <c r="C10" s="51"/>
      <c r="D10" s="51"/>
      <c r="E10" s="51"/>
      <c r="F10" s="51"/>
    </row>
    <row r="11" spans="1:9" s="134" customFormat="1" ht="24">
      <c r="B11" s="134" t="s">
        <v>117</v>
      </c>
    </row>
    <row r="12" spans="1:9" s="8" customFormat="1" ht="24">
      <c r="B12" s="8" t="s">
        <v>118</v>
      </c>
      <c r="C12" s="66"/>
      <c r="D12" s="66"/>
      <c r="E12" s="66"/>
      <c r="F12" s="66"/>
      <c r="G12" s="66"/>
      <c r="H12" s="66"/>
      <c r="I12" s="66"/>
    </row>
    <row r="13" spans="1:9" s="8" customFormat="1" ht="24">
      <c r="A13" s="14"/>
      <c r="B13" s="8" t="s">
        <v>97</v>
      </c>
      <c r="E13" s="131"/>
      <c r="F13" s="131"/>
      <c r="G13" s="131"/>
    </row>
    <row r="14" spans="1:9" s="8" customFormat="1" ht="24">
      <c r="A14" s="8" t="s">
        <v>98</v>
      </c>
      <c r="E14" s="131"/>
      <c r="F14" s="131"/>
      <c r="G14" s="131"/>
    </row>
    <row r="15" spans="1:9" s="11" customFormat="1" ht="24">
      <c r="A15" s="145" t="s">
        <v>74</v>
      </c>
      <c r="B15" s="145"/>
      <c r="C15" s="145"/>
      <c r="D15" s="145"/>
      <c r="E15" s="145"/>
      <c r="F15" s="145"/>
    </row>
    <row r="16" spans="1:9" s="11" customFormat="1" ht="24">
      <c r="A16" s="145" t="s">
        <v>99</v>
      </c>
      <c r="B16" s="145"/>
      <c r="C16" s="145"/>
      <c r="D16" s="145"/>
      <c r="E16" s="145"/>
      <c r="F16" s="145"/>
    </row>
    <row r="17" spans="1:13" s="11" customFormat="1" ht="24">
      <c r="A17" s="145" t="s">
        <v>75</v>
      </c>
      <c r="B17" s="145"/>
      <c r="C17" s="145"/>
      <c r="D17" s="145"/>
      <c r="E17" s="145"/>
      <c r="F17" s="145"/>
    </row>
    <row r="18" spans="1:13" s="11" customFormat="1" ht="24">
      <c r="A18" s="145" t="s">
        <v>100</v>
      </c>
      <c r="B18" s="145"/>
      <c r="C18" s="145"/>
      <c r="D18" s="145"/>
      <c r="E18" s="145"/>
      <c r="F18" s="145"/>
    </row>
    <row r="19" spans="1:13" s="8" customFormat="1" ht="24">
      <c r="A19" s="135" t="s">
        <v>76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s="11" customFormat="1" ht="24">
      <c r="A20" s="136" t="s">
        <v>101</v>
      </c>
      <c r="B20" s="136"/>
      <c r="C20" s="136"/>
      <c r="D20" s="136"/>
      <c r="E20" s="136"/>
      <c r="F20" s="136"/>
    </row>
    <row r="21" spans="1:13" s="11" customFormat="1" ht="24">
      <c r="A21" s="136"/>
      <c r="B21" s="136" t="s">
        <v>102</v>
      </c>
      <c r="C21" s="136"/>
      <c r="D21" s="136"/>
      <c r="E21" s="136"/>
      <c r="F21" s="136"/>
    </row>
    <row r="22" spans="1:13" s="8" customFormat="1" ht="24">
      <c r="A22" s="14" t="s">
        <v>77</v>
      </c>
      <c r="B22" s="14"/>
      <c r="C22" s="14"/>
      <c r="D22" s="14"/>
      <c r="E22" s="14"/>
      <c r="F22" s="14"/>
    </row>
    <row r="23" spans="1:13" s="48" customFormat="1" ht="24">
      <c r="A23" s="142" t="s">
        <v>103</v>
      </c>
      <c r="B23" s="142"/>
      <c r="C23" s="142"/>
      <c r="D23" s="142"/>
      <c r="E23" s="142"/>
      <c r="F23" s="142"/>
    </row>
    <row r="24" spans="1:13" s="8" customFormat="1" ht="24">
      <c r="A24" s="48" t="s">
        <v>112</v>
      </c>
      <c r="B24" s="133"/>
      <c r="C24" s="133"/>
      <c r="D24" s="133"/>
      <c r="E24" s="133"/>
      <c r="F24" s="133"/>
      <c r="G24" s="133"/>
    </row>
    <row r="25" spans="1:13" s="8" customFormat="1" ht="24">
      <c r="A25" s="143" t="s">
        <v>109</v>
      </c>
      <c r="B25" s="144"/>
      <c r="C25" s="144"/>
      <c r="D25" s="144"/>
      <c r="E25" s="144"/>
      <c r="F25" s="144"/>
      <c r="G25" s="144"/>
    </row>
    <row r="26" spans="1:13" s="8" customFormat="1" ht="24">
      <c r="A26" s="8" t="s">
        <v>110</v>
      </c>
    </row>
    <row r="27" spans="1:13" s="8" customFormat="1" ht="24">
      <c r="A27" s="8" t="s">
        <v>111</v>
      </c>
    </row>
    <row r="28" spans="1:13" ht="24">
      <c r="A28" s="141" t="s">
        <v>113</v>
      </c>
      <c r="B28" s="141"/>
      <c r="C28" s="141"/>
      <c r="D28" s="141"/>
      <c r="E28" s="141"/>
      <c r="F28" s="141"/>
      <c r="G28" s="141"/>
    </row>
    <row r="29" spans="1:13" ht="24">
      <c r="A29" s="8"/>
      <c r="B29" s="8" t="s">
        <v>96</v>
      </c>
      <c r="C29" s="8"/>
      <c r="D29" s="8"/>
      <c r="E29" s="8"/>
      <c r="F29" s="8"/>
    </row>
    <row r="30" spans="1:13" ht="24">
      <c r="A30" s="8"/>
      <c r="B30" s="8"/>
      <c r="C30" s="8"/>
      <c r="D30" s="8"/>
      <c r="E30" s="8"/>
      <c r="F30" s="8"/>
    </row>
    <row r="31" spans="1:13" ht="24">
      <c r="A31" s="8"/>
      <c r="B31" s="8"/>
      <c r="C31" s="8"/>
      <c r="D31" s="8"/>
      <c r="E31" s="8"/>
      <c r="F31" s="8"/>
    </row>
    <row r="32" spans="1:13" ht="24">
      <c r="A32" s="8"/>
      <c r="B32" s="8"/>
      <c r="C32" s="8"/>
      <c r="D32" s="8"/>
      <c r="E32" s="8"/>
      <c r="F32" s="8"/>
    </row>
    <row r="33" spans="1:6" ht="24">
      <c r="A33" s="8"/>
      <c r="B33" s="8"/>
      <c r="C33" s="8"/>
      <c r="D33" s="8"/>
      <c r="E33" s="8"/>
      <c r="F33" s="8"/>
    </row>
    <row r="34" spans="1:6" ht="24">
      <c r="A34" s="8"/>
      <c r="B34" s="8"/>
      <c r="C34" s="8"/>
      <c r="D34" s="8"/>
      <c r="E34" s="8"/>
      <c r="F34" s="8"/>
    </row>
    <row r="35" spans="1:6" ht="24">
      <c r="A35" s="8"/>
      <c r="B35" s="8"/>
      <c r="C35" s="8"/>
      <c r="D35" s="8"/>
      <c r="E35" s="8"/>
      <c r="F35" s="8"/>
    </row>
    <row r="36" spans="1:6" ht="24">
      <c r="A36" s="8"/>
      <c r="B36" s="8"/>
      <c r="C36" s="8"/>
      <c r="D36" s="8"/>
      <c r="E36" s="8"/>
      <c r="F36" s="8"/>
    </row>
    <row r="37" spans="1:6" ht="24">
      <c r="A37" s="8"/>
      <c r="B37" s="8"/>
      <c r="C37" s="8"/>
      <c r="D37" s="8"/>
      <c r="E37" s="8"/>
      <c r="F37" s="8"/>
    </row>
    <row r="38" spans="1:6" ht="24">
      <c r="A38" s="8"/>
      <c r="B38" s="8"/>
      <c r="C38" s="8"/>
      <c r="D38" s="8"/>
      <c r="E38" s="8"/>
      <c r="F38" s="8"/>
    </row>
  </sheetData>
  <mergeCells count="15">
    <mergeCell ref="A1:F1"/>
    <mergeCell ref="A2:F2"/>
    <mergeCell ref="A5:F5"/>
    <mergeCell ref="A8:F8"/>
    <mergeCell ref="A9:F9"/>
    <mergeCell ref="A3:F3"/>
    <mergeCell ref="A4:F4"/>
    <mergeCell ref="A28:G28"/>
    <mergeCell ref="A7:F7"/>
    <mergeCell ref="A23:F23"/>
    <mergeCell ref="A25:G25"/>
    <mergeCell ref="A15:F15"/>
    <mergeCell ref="A16:F16"/>
    <mergeCell ref="A17:F17"/>
    <mergeCell ref="A18:F18"/>
  </mergeCells>
  <pageMargins left="0.2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0"/>
  <sheetViews>
    <sheetView topLeftCell="A7" zoomScale="130" zoomScaleNormal="130" workbookViewId="0">
      <selection activeCell="B12" sqref="B12:D12"/>
    </sheetView>
  </sheetViews>
  <sheetFormatPr defaultRowHeight="23.25"/>
  <cols>
    <col min="1" max="1" width="7.7109375" style="1" customWidth="1"/>
    <col min="2" max="2" width="6.7109375" style="1" customWidth="1"/>
    <col min="3" max="3" width="43" style="1" customWidth="1"/>
    <col min="4" max="4" width="12" style="1" customWidth="1"/>
    <col min="5" max="5" width="6.42578125" style="2" customWidth="1"/>
    <col min="6" max="6" width="7.5703125" style="2" customWidth="1"/>
    <col min="7" max="7" width="14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s="11" customFormat="1" ht="24">
      <c r="A1" s="176" t="s">
        <v>55</v>
      </c>
      <c r="B1" s="176"/>
      <c r="C1" s="176"/>
      <c r="D1" s="176"/>
      <c r="E1" s="176"/>
      <c r="F1" s="176"/>
      <c r="G1" s="176"/>
      <c r="H1" s="66"/>
    </row>
    <row r="2" spans="1:8" s="11" customFormat="1" ht="24">
      <c r="A2" s="64"/>
      <c r="B2" s="64"/>
      <c r="C2" s="64"/>
      <c r="D2" s="64"/>
      <c r="E2" s="64"/>
      <c r="F2" s="64"/>
      <c r="G2" s="64"/>
      <c r="H2" s="66"/>
    </row>
    <row r="3" spans="1:8" s="17" customFormat="1" ht="27.75">
      <c r="A3" s="146" t="s">
        <v>2</v>
      </c>
      <c r="B3" s="146"/>
      <c r="C3" s="146"/>
      <c r="D3" s="146"/>
      <c r="E3" s="146"/>
      <c r="F3" s="146"/>
      <c r="G3" s="146"/>
      <c r="H3" s="16"/>
    </row>
    <row r="4" spans="1:8" s="17" customFormat="1" ht="27.75">
      <c r="A4" s="146" t="s">
        <v>94</v>
      </c>
      <c r="B4" s="146"/>
      <c r="C4" s="146"/>
      <c r="D4" s="146"/>
      <c r="E4" s="146"/>
      <c r="F4" s="146"/>
      <c r="G4" s="146"/>
      <c r="H4" s="16"/>
    </row>
    <row r="5" spans="1:8" s="17" customFormat="1" ht="27.75">
      <c r="A5" s="148" t="s">
        <v>67</v>
      </c>
      <c r="B5" s="148"/>
      <c r="C5" s="148"/>
      <c r="D5" s="148"/>
      <c r="E5" s="148"/>
      <c r="F5" s="148"/>
      <c r="G5" s="148"/>
      <c r="H5" s="16"/>
    </row>
    <row r="6" spans="1:8">
      <c r="A6" s="189"/>
      <c r="B6" s="189"/>
      <c r="C6" s="189"/>
      <c r="D6" s="189"/>
      <c r="E6" s="189"/>
      <c r="F6" s="189"/>
      <c r="G6" s="189"/>
    </row>
    <row r="7" spans="1:8" s="8" customFormat="1" ht="24">
      <c r="A7" s="9" t="s">
        <v>36</v>
      </c>
      <c r="E7" s="52"/>
      <c r="F7" s="52"/>
      <c r="G7" s="52"/>
    </row>
    <row r="8" spans="1:8" s="8" customFormat="1" ht="24">
      <c r="A8" s="18" t="s">
        <v>37</v>
      </c>
      <c r="E8" s="52"/>
      <c r="F8" s="52"/>
      <c r="G8" s="52"/>
    </row>
    <row r="9" spans="1:8" ht="24" thickBot="1">
      <c r="A9" s="3"/>
      <c r="B9" s="60"/>
      <c r="C9" s="60"/>
      <c r="D9" s="60"/>
      <c r="E9" s="61"/>
      <c r="F9" s="61"/>
    </row>
    <row r="10" spans="1:8" s="8" customFormat="1" ht="25.5" thickTop="1" thickBot="1">
      <c r="A10" s="18"/>
      <c r="B10" s="188" t="s">
        <v>3</v>
      </c>
      <c r="C10" s="188"/>
      <c r="D10" s="188"/>
      <c r="E10" s="59" t="s">
        <v>4</v>
      </c>
      <c r="F10" s="59" t="s">
        <v>5</v>
      </c>
      <c r="G10" s="52"/>
    </row>
    <row r="11" spans="1:8" s="8" customFormat="1" ht="24.75" thickTop="1">
      <c r="A11" s="18"/>
      <c r="B11" s="181" t="s">
        <v>41</v>
      </c>
      <c r="C11" s="182"/>
      <c r="D11" s="183"/>
      <c r="E11" s="57">
        <f>คีย์ข้อมูล!C34</f>
        <v>28</v>
      </c>
      <c r="F11" s="58">
        <f>E11*100/E$12</f>
        <v>100</v>
      </c>
      <c r="G11" s="52"/>
    </row>
    <row r="12" spans="1:8" s="8" customFormat="1" ht="24.75" thickBot="1">
      <c r="A12" s="18"/>
      <c r="B12" s="184" t="s">
        <v>6</v>
      </c>
      <c r="C12" s="184"/>
      <c r="D12" s="184"/>
      <c r="E12" s="24">
        <f>SUM(E11:E11)</f>
        <v>28</v>
      </c>
      <c r="F12" s="42">
        <f>E12*100/E$12</f>
        <v>100</v>
      </c>
    </row>
    <row r="13" spans="1:8" s="8" customFormat="1" ht="24.75" thickTop="1">
      <c r="A13" s="18"/>
      <c r="B13" s="20"/>
      <c r="C13" s="20"/>
      <c r="D13" s="20"/>
      <c r="E13" s="21"/>
      <c r="F13" s="22"/>
    </row>
    <row r="14" spans="1:8" s="8" customFormat="1" ht="24">
      <c r="A14" s="18"/>
      <c r="B14" s="8" t="s">
        <v>91</v>
      </c>
      <c r="E14" s="52"/>
      <c r="F14" s="52"/>
    </row>
    <row r="15" spans="1:8" s="11" customFormat="1" ht="24">
      <c r="A15" s="53"/>
      <c r="B15" s="53"/>
      <c r="C15" s="53"/>
      <c r="D15" s="53"/>
      <c r="E15" s="53"/>
      <c r="F15" s="53"/>
      <c r="G15" s="53"/>
    </row>
    <row r="16" spans="1:8" s="8" customFormat="1" ht="24">
      <c r="A16" s="18" t="s">
        <v>42</v>
      </c>
      <c r="E16" s="52"/>
      <c r="F16" s="52"/>
      <c r="G16" s="52"/>
    </row>
    <row r="17" spans="1:8" ht="24" thickBot="1">
      <c r="C17" s="4"/>
      <c r="D17" s="4"/>
      <c r="E17" s="5"/>
      <c r="F17" s="61"/>
      <c r="G17" s="1"/>
    </row>
    <row r="18" spans="1:8" ht="25.5" thickTop="1" thickBot="1">
      <c r="B18" s="149" t="s">
        <v>43</v>
      </c>
      <c r="C18" s="149"/>
      <c r="D18" s="149"/>
      <c r="E18" s="121" t="s">
        <v>4</v>
      </c>
      <c r="F18" s="138" t="s">
        <v>5</v>
      </c>
      <c r="G18" s="1"/>
    </row>
    <row r="19" spans="1:8" ht="24.75" thickTop="1">
      <c r="B19" s="185" t="s">
        <v>53</v>
      </c>
      <c r="C19" s="186"/>
      <c r="D19" s="187"/>
      <c r="E19" s="128">
        <f>คีย์ข้อมูล!C37</f>
        <v>22</v>
      </c>
      <c r="F19" s="58">
        <f>E19*100/E$21</f>
        <v>78.571428571428569</v>
      </c>
      <c r="G19" s="1"/>
    </row>
    <row r="20" spans="1:8" ht="24">
      <c r="B20" s="178" t="s">
        <v>33</v>
      </c>
      <c r="C20" s="179" t="s">
        <v>33</v>
      </c>
      <c r="D20" s="180" t="s">
        <v>33</v>
      </c>
      <c r="E20" s="23">
        <f>คีย์ข้อมูล!C38</f>
        <v>6</v>
      </c>
      <c r="F20" s="19">
        <f>E20*100/E$21</f>
        <v>21.428571428571427</v>
      </c>
      <c r="G20" s="1"/>
    </row>
    <row r="21" spans="1:8" ht="24.75" thickBot="1">
      <c r="B21" s="161" t="s">
        <v>6</v>
      </c>
      <c r="C21" s="162"/>
      <c r="D21" s="163"/>
      <c r="E21" s="129">
        <f>SUM(E19:E20)</f>
        <v>28</v>
      </c>
      <c r="F21" s="130">
        <f>E21*100/E$21</f>
        <v>100</v>
      </c>
      <c r="G21" s="1"/>
    </row>
    <row r="22" spans="1:8" ht="24" thickTop="1">
      <c r="C22" s="4"/>
      <c r="D22" s="4"/>
      <c r="E22" s="5"/>
      <c r="G22" s="1"/>
    </row>
    <row r="23" spans="1:8" s="8" customFormat="1" ht="24">
      <c r="A23" s="14"/>
      <c r="B23" s="8" t="s">
        <v>119</v>
      </c>
      <c r="E23" s="54"/>
      <c r="F23" s="54"/>
      <c r="G23" s="54"/>
    </row>
    <row r="24" spans="1:8" s="8" customFormat="1" ht="24">
      <c r="A24" s="8" t="s">
        <v>92</v>
      </c>
      <c r="E24" s="54"/>
      <c r="F24" s="54"/>
      <c r="G24" s="54"/>
    </row>
    <row r="25" spans="1:8">
      <c r="C25" s="4"/>
      <c r="D25" s="4"/>
      <c r="E25" s="5"/>
      <c r="G25" s="1"/>
    </row>
    <row r="26" spans="1:8">
      <c r="C26" s="4" t="s">
        <v>51</v>
      </c>
      <c r="D26" s="4"/>
      <c r="E26" s="5"/>
      <c r="G26" s="1"/>
    </row>
    <row r="27" spans="1:8">
      <c r="C27" s="4"/>
      <c r="D27" s="4"/>
      <c r="E27" s="5"/>
      <c r="G27" s="1"/>
    </row>
    <row r="28" spans="1:8">
      <c r="C28" s="4"/>
      <c r="D28" s="4"/>
      <c r="E28" s="5"/>
      <c r="G28" s="1"/>
    </row>
    <row r="29" spans="1:8">
      <c r="A29" s="56"/>
      <c r="B29" s="56"/>
      <c r="C29" s="56"/>
      <c r="D29" s="56"/>
      <c r="E29" s="56"/>
      <c r="F29" s="56"/>
      <c r="G29" s="56"/>
      <c r="H29" s="6"/>
    </row>
    <row r="30" spans="1:8">
      <c r="A30" s="56"/>
      <c r="B30" s="56"/>
      <c r="C30" s="56"/>
      <c r="D30" s="56"/>
      <c r="E30" s="56"/>
      <c r="F30" s="56"/>
      <c r="G30" s="56"/>
      <c r="H30" s="6"/>
    </row>
    <row r="31" spans="1:8">
      <c r="A31" s="56"/>
      <c r="B31" s="56"/>
      <c r="C31" s="56"/>
      <c r="D31" s="56"/>
      <c r="E31" s="56"/>
      <c r="F31" s="56"/>
      <c r="G31" s="56"/>
      <c r="H31" s="6"/>
    </row>
    <row r="32" spans="1:8" ht="24">
      <c r="A32" s="176" t="s">
        <v>56</v>
      </c>
      <c r="B32" s="176"/>
      <c r="C32" s="176"/>
      <c r="D32" s="176"/>
      <c r="E32" s="176"/>
      <c r="F32" s="176"/>
      <c r="G32" s="176"/>
      <c r="H32" s="6"/>
    </row>
    <row r="33" spans="1:8" ht="24">
      <c r="A33" s="64"/>
      <c r="B33" s="64"/>
      <c r="C33" s="64"/>
      <c r="D33" s="64"/>
      <c r="E33" s="64"/>
      <c r="F33" s="64"/>
      <c r="G33" s="64"/>
      <c r="H33" s="6"/>
    </row>
    <row r="34" spans="1:8" s="8" customFormat="1" ht="24">
      <c r="A34" s="18" t="s">
        <v>44</v>
      </c>
      <c r="E34" s="52"/>
      <c r="F34" s="52"/>
    </row>
    <row r="35" spans="1:8" s="8" customFormat="1" ht="24">
      <c r="A35" s="18"/>
      <c r="B35" s="8" t="s">
        <v>40</v>
      </c>
      <c r="E35" s="52"/>
      <c r="F35" s="52"/>
    </row>
    <row r="36" spans="1:8" ht="24" thickBot="1">
      <c r="G36" s="1"/>
    </row>
    <row r="37" spans="1:8" s="8" customFormat="1" ht="25.5" thickTop="1" thickBot="1">
      <c r="B37" s="149" t="s">
        <v>7</v>
      </c>
      <c r="C37" s="149"/>
      <c r="D37" s="149"/>
      <c r="E37" s="62" t="s">
        <v>4</v>
      </c>
      <c r="F37" s="62" t="s">
        <v>5</v>
      </c>
    </row>
    <row r="38" spans="1:8" s="8" customFormat="1" ht="24.75" thickTop="1">
      <c r="B38" s="150" t="s">
        <v>8</v>
      </c>
      <c r="C38" s="151"/>
      <c r="D38" s="152"/>
      <c r="E38" s="63">
        <f>คีย์ข้อมูล!E30</f>
        <v>23</v>
      </c>
      <c r="F38" s="19">
        <f>E38*100/E$41</f>
        <v>82.142857142857139</v>
      </c>
    </row>
    <row r="39" spans="1:8" s="8" customFormat="1" ht="24">
      <c r="B39" s="160" t="s">
        <v>49</v>
      </c>
      <c r="C39" s="160"/>
      <c r="D39" s="160"/>
      <c r="E39" s="23">
        <f>คีย์ข้อมูล!D30</f>
        <v>4</v>
      </c>
      <c r="F39" s="19">
        <f>E39*100/E$41</f>
        <v>14.285714285714286</v>
      </c>
    </row>
    <row r="40" spans="1:8" s="8" customFormat="1" ht="24">
      <c r="B40" s="150" t="s">
        <v>50</v>
      </c>
      <c r="C40" s="151"/>
      <c r="D40" s="152"/>
      <c r="E40" s="23">
        <f>คีย์ข้อมูล!G30</f>
        <v>1</v>
      </c>
      <c r="F40" s="19">
        <f>E40*100/E$41</f>
        <v>3.5714285714285716</v>
      </c>
    </row>
    <row r="41" spans="1:8" s="8" customFormat="1" ht="24.75" thickBot="1">
      <c r="B41" s="161" t="s">
        <v>6</v>
      </c>
      <c r="C41" s="162"/>
      <c r="D41" s="163"/>
      <c r="E41" s="129">
        <f>SUM(E38:E40)</f>
        <v>28</v>
      </c>
      <c r="F41" s="130">
        <f>E41*100/E$41</f>
        <v>100</v>
      </c>
    </row>
    <row r="42" spans="1:8" s="8" customFormat="1" ht="24.75" thickTop="1">
      <c r="E42" s="52"/>
      <c r="F42" s="52"/>
      <c r="G42" s="52"/>
    </row>
    <row r="43" spans="1:8" s="8" customFormat="1" ht="24">
      <c r="A43" s="14"/>
      <c r="B43" s="8" t="s">
        <v>58</v>
      </c>
      <c r="E43" s="52"/>
      <c r="F43" s="52"/>
      <c r="G43" s="52"/>
    </row>
    <row r="44" spans="1:8" s="8" customFormat="1" ht="24">
      <c r="A44" s="8" t="s">
        <v>84</v>
      </c>
      <c r="E44" s="52"/>
      <c r="F44" s="52"/>
      <c r="G44" s="52"/>
    </row>
    <row r="45" spans="1:8" s="8" customFormat="1" ht="24">
      <c r="A45" s="8" t="s">
        <v>85</v>
      </c>
      <c r="E45" s="52"/>
      <c r="F45" s="52"/>
      <c r="G45" s="52"/>
    </row>
    <row r="46" spans="1:8" s="8" customFormat="1" ht="24">
      <c r="A46" s="67"/>
      <c r="B46" s="67"/>
      <c r="C46" s="67"/>
      <c r="D46" s="67"/>
      <c r="E46" s="67"/>
      <c r="F46" s="67"/>
      <c r="G46" s="67"/>
    </row>
    <row r="47" spans="1:8" s="8" customFormat="1" ht="24">
      <c r="A47" s="9" t="s">
        <v>38</v>
      </c>
      <c r="E47" s="52"/>
      <c r="F47" s="52"/>
      <c r="G47" s="52"/>
    </row>
    <row r="48" spans="1:8" s="14" customFormat="1" ht="24.75" thickBot="1">
      <c r="A48" s="41" t="s">
        <v>86</v>
      </c>
      <c r="E48" s="52"/>
      <c r="F48" s="52"/>
      <c r="G48" s="52"/>
    </row>
    <row r="49" spans="1:9" s="8" customFormat="1" ht="24.75" thickTop="1">
      <c r="A49" s="164" t="s">
        <v>9</v>
      </c>
      <c r="B49" s="165"/>
      <c r="C49" s="165"/>
      <c r="D49" s="166"/>
      <c r="E49" s="155"/>
      <c r="F49" s="153" t="s">
        <v>10</v>
      </c>
      <c r="G49" s="153" t="s">
        <v>11</v>
      </c>
    </row>
    <row r="50" spans="1:9" s="8" customFormat="1" ht="24.75" thickBot="1">
      <c r="A50" s="167"/>
      <c r="B50" s="168"/>
      <c r="C50" s="168"/>
      <c r="D50" s="169"/>
      <c r="E50" s="156"/>
      <c r="F50" s="154"/>
      <c r="G50" s="154"/>
    </row>
    <row r="51" spans="1:9" s="8" customFormat="1" ht="24.75" thickTop="1">
      <c r="A51" s="25" t="s">
        <v>27</v>
      </c>
      <c r="B51" s="26"/>
      <c r="C51" s="26"/>
      <c r="D51" s="27"/>
      <c r="E51" s="50"/>
      <c r="F51" s="20"/>
      <c r="G51" s="50"/>
      <c r="H51" s="10"/>
    </row>
    <row r="52" spans="1:9" s="8" customFormat="1" ht="21" customHeight="1">
      <c r="A52" s="173" t="s">
        <v>68</v>
      </c>
      <c r="B52" s="174"/>
      <c r="C52" s="174"/>
      <c r="D52" s="175"/>
      <c r="E52" s="29">
        <f>คีย์ข้อมูล!S30</f>
        <v>3.6428571428571428</v>
      </c>
      <c r="F52" s="29">
        <f>คีย์ข้อมูล!S31</f>
        <v>1.2827714704898321</v>
      </c>
      <c r="G52" s="30" t="str">
        <f>IF(E52&gt;4.5,"มากที่สุด",IF(E52&gt;3.5,"มาก",IF(E52&gt;2.5,"ปานกลาง",IF(E52&gt;1.5,"น้อย",IF(E52&lt;=1.5,"น้อยที่สุด")))))</f>
        <v>มาก</v>
      </c>
    </row>
    <row r="53" spans="1:9" s="8" customFormat="1" ht="21" customHeight="1">
      <c r="A53" s="157" t="s">
        <v>69</v>
      </c>
      <c r="B53" s="158"/>
      <c r="C53" s="158"/>
      <c r="D53" s="159"/>
      <c r="E53" s="29">
        <f>คีย์ข้อมูล!T30</f>
        <v>3.6071428571428572</v>
      </c>
      <c r="F53" s="29">
        <f>คีย์ข้อมูล!T31</f>
        <v>1.3148520748875059</v>
      </c>
      <c r="G53" s="30" t="str">
        <f t="shared" ref="G53:G54" si="0">IF(E53&gt;4.5,"มากที่สุด",IF(E53&gt;3.5,"มาก",IF(E53&gt;2.5,"ปานกลาง",IF(E53&gt;1.5,"น้อย",IF(E53&lt;=1.5,"น้อยที่สุด")))))</f>
        <v>มาก</v>
      </c>
    </row>
    <row r="54" spans="1:9" s="8" customFormat="1" ht="24.75" thickBot="1">
      <c r="A54" s="170" t="s">
        <v>28</v>
      </c>
      <c r="B54" s="171"/>
      <c r="C54" s="171"/>
      <c r="D54" s="172"/>
      <c r="E54" s="31">
        <f>AVERAGE(E52:E53)</f>
        <v>3.625</v>
      </c>
      <c r="F54" s="32">
        <f>คีย์ข้อมูล!T32</f>
        <v>1.2871744954815496</v>
      </c>
      <c r="G54" s="33" t="str">
        <f t="shared" si="0"/>
        <v>มาก</v>
      </c>
    </row>
    <row r="55" spans="1:9" s="8" customFormat="1" ht="24.75" thickTop="1">
      <c r="A55" s="259" t="s">
        <v>29</v>
      </c>
      <c r="B55" s="250"/>
      <c r="C55" s="250"/>
      <c r="D55" s="251"/>
      <c r="E55" s="35"/>
      <c r="F55" s="35"/>
      <c r="G55" s="34"/>
    </row>
    <row r="56" spans="1:9" s="8" customFormat="1" ht="24">
      <c r="A56" s="260" t="s">
        <v>70</v>
      </c>
      <c r="B56" s="249"/>
      <c r="C56" s="249"/>
      <c r="D56" s="252"/>
      <c r="E56" s="245">
        <f>คีย์ข้อมูล!U30</f>
        <v>4.4642857142857144</v>
      </c>
      <c r="F56" s="28">
        <f>คีย์ข้อมูล!U31</f>
        <v>0.50787450018336822</v>
      </c>
      <c r="G56" s="12" t="str">
        <f>IF(E56&gt;4.5,"มากที่สุด",IF(E56&gt;3.5,"มาก",IF(E56&gt;2.5,"ปานกลาง",IF(E56&gt;1.5,"น้อย",IF(E56&lt;=1.5,"น้อยที่สุด")))))</f>
        <v>มาก</v>
      </c>
    </row>
    <row r="57" spans="1:9" s="8" customFormat="1" ht="21" customHeight="1">
      <c r="A57" s="246" t="s">
        <v>71</v>
      </c>
      <c r="B57" s="247"/>
      <c r="C57" s="247"/>
      <c r="D57" s="248"/>
      <c r="E57" s="28">
        <f>คีย์ข้อมูล!V30</f>
        <v>4.4285714285714288</v>
      </c>
      <c r="F57" s="28">
        <f>คีย์ข้อมูล!V31</f>
        <v>0.57274979532281745</v>
      </c>
      <c r="G57" s="12" t="str">
        <f t="shared" ref="G57:G58" si="1">IF(E57&gt;4.5,"มากที่สุด",IF(E57&gt;3.5,"มาก",IF(E57&gt;2.5,"ปานกลาง",IF(E57&gt;1.5,"น้อย",IF(E57&lt;=1.5,"น้อยที่สุด")))))</f>
        <v>มาก</v>
      </c>
    </row>
    <row r="58" spans="1:9" s="8" customFormat="1" ht="24.75" thickBot="1">
      <c r="A58" s="170" t="s">
        <v>28</v>
      </c>
      <c r="B58" s="171"/>
      <c r="C58" s="171"/>
      <c r="D58" s="172"/>
      <c r="E58" s="32">
        <f>คีย์ข้อมูล!V33</f>
        <v>4.4464285714285712</v>
      </c>
      <c r="F58" s="36">
        <f>คีย์ข้อมูล!V32</f>
        <v>0.53664421452859634</v>
      </c>
      <c r="G58" s="33" t="str">
        <f t="shared" si="1"/>
        <v>มาก</v>
      </c>
      <c r="I58" s="37"/>
    </row>
    <row r="59" spans="1:9" s="8" customFormat="1" ht="16.5" customHeight="1" thickTop="1">
      <c r="A59" s="10"/>
      <c r="B59" s="10"/>
      <c r="C59" s="10"/>
      <c r="D59" s="10"/>
      <c r="E59" s="65"/>
      <c r="F59" s="38"/>
      <c r="G59" s="38"/>
    </row>
    <row r="60" spans="1:9" s="8" customFormat="1" ht="24">
      <c r="A60" s="14"/>
      <c r="B60" s="14" t="s">
        <v>52</v>
      </c>
      <c r="C60" s="14"/>
      <c r="D60" s="14"/>
      <c r="E60" s="14"/>
      <c r="F60" s="14"/>
      <c r="G60" s="14"/>
      <c r="H60" s="14"/>
      <c r="I60" s="14"/>
    </row>
    <row r="61" spans="1:9" s="8" customFormat="1" ht="24">
      <c r="A61" s="14" t="s">
        <v>120</v>
      </c>
      <c r="B61" s="14"/>
      <c r="C61" s="14"/>
      <c r="D61" s="14"/>
      <c r="E61" s="14"/>
      <c r="F61" s="14"/>
      <c r="G61" s="14"/>
      <c r="H61" s="14"/>
      <c r="I61" s="14"/>
    </row>
    <row r="62" spans="1:9" s="8" customFormat="1" ht="24">
      <c r="A62" s="14" t="s">
        <v>87</v>
      </c>
      <c r="B62" s="14"/>
      <c r="C62" s="14"/>
      <c r="D62" s="14"/>
      <c r="E62" s="14"/>
      <c r="F62" s="14"/>
      <c r="G62" s="14"/>
      <c r="H62" s="14"/>
      <c r="I62" s="14"/>
    </row>
    <row r="63" spans="1:9" s="8" customFormat="1" ht="24">
      <c r="A63" s="176" t="s">
        <v>57</v>
      </c>
      <c r="B63" s="176"/>
      <c r="C63" s="176"/>
      <c r="D63" s="176"/>
      <c r="E63" s="176"/>
      <c r="F63" s="176"/>
      <c r="G63" s="176"/>
    </row>
    <row r="64" spans="1:9" s="8" customFormat="1" ht="8.25" customHeight="1">
      <c r="A64" s="67"/>
      <c r="B64" s="67"/>
      <c r="C64" s="67"/>
      <c r="D64" s="67"/>
      <c r="E64" s="67"/>
      <c r="F64" s="67"/>
      <c r="G64" s="67"/>
    </row>
    <row r="65" spans="1:9" s="191" customFormat="1" ht="24" thickBot="1">
      <c r="A65" s="190" t="s">
        <v>93</v>
      </c>
      <c r="E65" s="192"/>
      <c r="F65" s="192"/>
      <c r="G65" s="192"/>
    </row>
    <row r="66" spans="1:9" s="191" customFormat="1" ht="24" thickTop="1">
      <c r="A66" s="193" t="s">
        <v>9</v>
      </c>
      <c r="B66" s="194"/>
      <c r="C66" s="194"/>
      <c r="D66" s="195"/>
      <c r="E66" s="196"/>
      <c r="F66" s="197" t="s">
        <v>10</v>
      </c>
      <c r="G66" s="197" t="s">
        <v>11</v>
      </c>
    </row>
    <row r="67" spans="1:9" s="191" customFormat="1" ht="19.5" customHeight="1" thickBot="1">
      <c r="A67" s="198"/>
      <c r="B67" s="199"/>
      <c r="C67" s="199"/>
      <c r="D67" s="200"/>
      <c r="E67" s="201"/>
      <c r="F67" s="202"/>
      <c r="G67" s="202"/>
    </row>
    <row r="68" spans="1:9" s="191" customFormat="1" ht="24" thickTop="1">
      <c r="A68" s="253" t="s">
        <v>12</v>
      </c>
      <c r="B68" s="254"/>
      <c r="C68" s="254"/>
      <c r="D68" s="255"/>
      <c r="E68" s="206"/>
      <c r="F68" s="207"/>
      <c r="G68" s="207"/>
    </row>
    <row r="69" spans="1:9" s="191" customFormat="1">
      <c r="A69" s="208" t="s">
        <v>13</v>
      </c>
      <c r="B69" s="209"/>
      <c r="C69" s="209"/>
      <c r="D69" s="210"/>
      <c r="E69" s="236">
        <f>คีย์ข้อมูล!I30</f>
        <v>4.7142857142857144</v>
      </c>
      <c r="F69" s="211">
        <f>คีย์ข้อมูล!I31</f>
        <v>0.46004370622823626</v>
      </c>
      <c r="G69" s="212" t="str">
        <f>IF(E69&gt;4.5,"มากที่สุด",IF(E69&gt;3.5,"มาก",IF(E69&gt;2.5,"ปานกลาง",IF(E69&gt;1.5,"น้อย",IF(E69&lt;=1.5,"น้อยที่สุด")))))</f>
        <v>มากที่สุด</v>
      </c>
    </row>
    <row r="70" spans="1:9" s="191" customFormat="1">
      <c r="A70" s="242" t="s">
        <v>88</v>
      </c>
      <c r="B70" s="240"/>
      <c r="C70" s="240"/>
      <c r="D70" s="241"/>
      <c r="E70" s="236">
        <f>คีย์ข้อมูล!J30</f>
        <v>4.5</v>
      </c>
      <c r="F70" s="211">
        <f>คีย์ข้อมูล!J31</f>
        <v>0.6382847385042254</v>
      </c>
      <c r="G70" s="212" t="str">
        <f>IF(E70&gt;4.5,"มากที่สุด",IF(E70&gt;3.5,"มาก",IF(E70&gt;2.5,"ปานกลาง",IF(E70&gt;1.5,"น้อย",IF(E70&lt;=1.5,"น้อยที่สุด")))))</f>
        <v>มาก</v>
      </c>
    </row>
    <row r="71" spans="1:9" s="191" customFormat="1">
      <c r="A71" s="242" t="s">
        <v>72</v>
      </c>
      <c r="B71" s="240"/>
      <c r="C71" s="240"/>
      <c r="D71" s="241"/>
      <c r="E71" s="236">
        <f>คีย์ข้อมูล!K30</f>
        <v>4.6071428571428568</v>
      </c>
      <c r="F71" s="211">
        <f>คีย์ข้อมูล!K31</f>
        <v>0.49734746139343866</v>
      </c>
      <c r="G71" s="212" t="str">
        <f t="shared" ref="G71:G87" si="2">IF(E71&gt;4.5,"มากที่สุด",IF(E71&gt;3.5,"มาก",IF(E71&gt;2.5,"ปานกลาง",IF(E71&gt;1.5,"น้อย",IF(E71&lt;=1.5,"น้อยที่สุด")))))</f>
        <v>มากที่สุด</v>
      </c>
    </row>
    <row r="72" spans="1:9" s="191" customFormat="1">
      <c r="A72" s="237" t="s">
        <v>14</v>
      </c>
      <c r="B72" s="238"/>
      <c r="C72" s="238"/>
      <c r="D72" s="239"/>
      <c r="E72" s="216">
        <f>คีย์ข้อมูล!K33</f>
        <v>4.6071428571428568</v>
      </c>
      <c r="F72" s="216">
        <f>คีย์ข้อมูล!K32</f>
        <v>0.53813280805484309</v>
      </c>
      <c r="G72" s="217" t="str">
        <f>IF(E72&gt;4.5,"มากที่สุด",IF(E72&gt;3.5,"มาก",IF(E72&gt;2.5,"ปานกลาง",IF(E72&gt;1.5,"น้อย",IF(E72&lt;=1.5,"น้อยที่สุด")))))</f>
        <v>มากที่สุด</v>
      </c>
      <c r="I72" s="218"/>
    </row>
    <row r="73" spans="1:9" s="191" customFormat="1">
      <c r="A73" s="208" t="s">
        <v>15</v>
      </c>
      <c r="B73" s="209"/>
      <c r="C73" s="209"/>
      <c r="D73" s="210"/>
      <c r="E73" s="212"/>
      <c r="F73" s="212"/>
      <c r="G73" s="212"/>
    </row>
    <row r="74" spans="1:9" s="191" customFormat="1">
      <c r="A74" s="242" t="s">
        <v>16</v>
      </c>
      <c r="B74" s="240"/>
      <c r="C74" s="240"/>
      <c r="D74" s="241"/>
      <c r="E74" s="236">
        <f>คีย์ข้อมูล!L30</f>
        <v>4.7857142857142856</v>
      </c>
      <c r="F74" s="211">
        <f>คีย์ข้อมูล!L31</f>
        <v>0.41785544701867255</v>
      </c>
      <c r="G74" s="212" t="str">
        <f t="shared" si="2"/>
        <v>มากที่สุด</v>
      </c>
    </row>
    <row r="75" spans="1:9" s="191" customFormat="1">
      <c r="A75" s="203" t="s">
        <v>17</v>
      </c>
      <c r="B75" s="204"/>
      <c r="C75" s="204"/>
      <c r="D75" s="205"/>
      <c r="E75" s="211">
        <f>คีย์ข้อมูล!M30</f>
        <v>4.7857142857142856</v>
      </c>
      <c r="F75" s="211">
        <f>คีย์ข้อมูล!M31</f>
        <v>0.41785544701867255</v>
      </c>
      <c r="G75" s="212" t="str">
        <f>IF(E75&gt;4.5,"มากที่สุด",IF(E75&gt;3.5,"มาก",IF(E75&gt;2.5,"ปานกลาง",IF(E75&gt;1.5,"น้อย",IF(E75&lt;=1.5,"น้อยที่สุด")))))</f>
        <v>มากที่สุด</v>
      </c>
    </row>
    <row r="76" spans="1:9" s="191" customFormat="1">
      <c r="A76" s="213" t="s">
        <v>34</v>
      </c>
      <c r="B76" s="214"/>
      <c r="C76" s="214"/>
      <c r="D76" s="215"/>
      <c r="E76" s="219">
        <f>คีย์ข้อมูล!M33</f>
        <v>4.7857142857142856</v>
      </c>
      <c r="F76" s="219">
        <f>คีย์ข้อมูล!M32</f>
        <v>0.41403933560541267</v>
      </c>
      <c r="G76" s="220" t="str">
        <f t="shared" si="2"/>
        <v>มากที่สุด</v>
      </c>
    </row>
    <row r="77" spans="1:9" s="191" customFormat="1">
      <c r="A77" s="208" t="s">
        <v>18</v>
      </c>
      <c r="B77" s="209"/>
      <c r="C77" s="209"/>
      <c r="D77" s="210"/>
      <c r="E77" s="211"/>
      <c r="F77" s="211"/>
      <c r="G77" s="212"/>
    </row>
    <row r="78" spans="1:9" s="191" customFormat="1">
      <c r="A78" s="208" t="s">
        <v>19</v>
      </c>
      <c r="B78" s="209"/>
      <c r="C78" s="209"/>
      <c r="D78" s="210"/>
      <c r="E78" s="211">
        <f>คีย์ข้อมูล!N30</f>
        <v>4.7857142857142856</v>
      </c>
      <c r="F78" s="211">
        <f>คีย์ข้อมูล!N31</f>
        <v>0.41785544701867261</v>
      </c>
      <c r="G78" s="212" t="str">
        <f t="shared" si="2"/>
        <v>มากที่สุด</v>
      </c>
    </row>
    <row r="79" spans="1:9" s="191" customFormat="1">
      <c r="A79" s="208" t="s">
        <v>20</v>
      </c>
      <c r="B79" s="209"/>
      <c r="C79" s="209"/>
      <c r="D79" s="210"/>
      <c r="E79" s="211">
        <f>คีย์ข้อมูล!O30</f>
        <v>4.6428571428571432</v>
      </c>
      <c r="F79" s="211">
        <f>คีย์ข้อมูล!O31</f>
        <v>0.67846699279881029</v>
      </c>
      <c r="G79" s="212" t="str">
        <f t="shared" si="2"/>
        <v>มากที่สุด</v>
      </c>
    </row>
    <row r="80" spans="1:9" s="191" customFormat="1">
      <c r="A80" s="242" t="s">
        <v>21</v>
      </c>
      <c r="B80" s="240"/>
      <c r="C80" s="240"/>
      <c r="D80" s="241"/>
      <c r="E80" s="236">
        <f>คีย์ข้อมูล!P30</f>
        <v>4.75</v>
      </c>
      <c r="F80" s="211">
        <f>คีย์ข้อมูล!P31</f>
        <v>0.44095855184409843</v>
      </c>
      <c r="G80" s="212" t="str">
        <f t="shared" si="2"/>
        <v>มากที่สุด</v>
      </c>
    </row>
    <row r="81" spans="1:7" s="191" customFormat="1">
      <c r="A81" s="203" t="s">
        <v>22</v>
      </c>
      <c r="B81" s="204"/>
      <c r="C81" s="204"/>
      <c r="D81" s="205"/>
      <c r="E81" s="211">
        <f>คีย์ข้อมูล!Q30</f>
        <v>4.6785714285714288</v>
      </c>
      <c r="F81" s="211">
        <f>คีย์ข้อมูล!Q31</f>
        <v>0.47559486560567082</v>
      </c>
      <c r="G81" s="212" t="str">
        <f t="shared" si="2"/>
        <v>มากที่สุด</v>
      </c>
    </row>
    <row r="82" spans="1:7" s="191" customFormat="1">
      <c r="A82" s="208" t="s">
        <v>23</v>
      </c>
      <c r="B82" s="209"/>
      <c r="C82" s="209"/>
      <c r="D82" s="210"/>
      <c r="E82" s="211">
        <f>คีย์ข้อมูล!R30</f>
        <v>4.6071428571428568</v>
      </c>
      <c r="F82" s="211">
        <f>คีย์ข้อมูล!R31</f>
        <v>0.68525668152650665</v>
      </c>
      <c r="G82" s="212" t="str">
        <f t="shared" si="2"/>
        <v>มากที่สุด</v>
      </c>
    </row>
    <row r="83" spans="1:7" s="191" customFormat="1">
      <c r="A83" s="213" t="s">
        <v>35</v>
      </c>
      <c r="B83" s="214"/>
      <c r="C83" s="214"/>
      <c r="D83" s="215"/>
      <c r="E83" s="219">
        <f>คีย์ข้อมูล!R33</f>
        <v>4.6928571428571431</v>
      </c>
      <c r="F83" s="219">
        <f>คีย์ข้อมูล!R32</f>
        <v>0.54833204994690132</v>
      </c>
      <c r="G83" s="221" t="str">
        <f t="shared" si="2"/>
        <v>มากที่สุด</v>
      </c>
    </row>
    <row r="84" spans="1:7" s="191" customFormat="1">
      <c r="A84" s="208" t="s">
        <v>45</v>
      </c>
      <c r="B84" s="209"/>
      <c r="C84" s="209"/>
      <c r="D84" s="210"/>
      <c r="E84" s="219"/>
      <c r="F84" s="219"/>
      <c r="G84" s="221"/>
    </row>
    <row r="85" spans="1:7" s="191" customFormat="1">
      <c r="A85" s="244" t="s">
        <v>115</v>
      </c>
      <c r="B85" s="244"/>
      <c r="C85" s="244"/>
      <c r="D85" s="244"/>
      <c r="E85" s="222">
        <f>คีย์ข้อมูล!W30</f>
        <v>4.8928571428571432</v>
      </c>
      <c r="F85" s="222">
        <f>คีย์ข้อมูล!W31</f>
        <v>0.31497039417435602</v>
      </c>
      <c r="G85" s="223" t="str">
        <f t="shared" si="2"/>
        <v>มากที่สุด</v>
      </c>
    </row>
    <row r="86" spans="1:7" s="191" customFormat="1" ht="40.5" customHeight="1">
      <c r="A86" s="224" t="s">
        <v>73</v>
      </c>
      <c r="B86" s="225"/>
      <c r="C86" s="225"/>
      <c r="D86" s="226"/>
      <c r="E86" s="222">
        <f>คีย์ข้อมูล!X30</f>
        <v>4.8214285714285712</v>
      </c>
      <c r="F86" s="222">
        <f>คีย์ข้อมูล!X31</f>
        <v>0.39002102778748005</v>
      </c>
      <c r="G86" s="223" t="str">
        <f t="shared" si="2"/>
        <v>มากที่สุด</v>
      </c>
    </row>
    <row r="87" spans="1:7" s="191" customFormat="1">
      <c r="A87" s="213" t="s">
        <v>39</v>
      </c>
      <c r="B87" s="214"/>
      <c r="C87" s="214"/>
      <c r="D87" s="215"/>
      <c r="E87" s="219">
        <f>คีย์ข้อมูล!X33</f>
        <v>4.8571428571428568</v>
      </c>
      <c r="F87" s="219">
        <f>คีย์ข้อมูล!X32</f>
        <v>0.35309393180189969</v>
      </c>
      <c r="G87" s="221" t="str">
        <f t="shared" si="2"/>
        <v>มากที่สุด</v>
      </c>
    </row>
    <row r="88" spans="1:7" s="191" customFormat="1">
      <c r="A88" s="208" t="s">
        <v>46</v>
      </c>
      <c r="B88" s="209"/>
      <c r="C88" s="209"/>
      <c r="D88" s="210"/>
      <c r="E88" s="227"/>
      <c r="F88" s="227"/>
      <c r="G88" s="228"/>
    </row>
    <row r="89" spans="1:7" s="191" customFormat="1">
      <c r="A89" s="242" t="s">
        <v>24</v>
      </c>
      <c r="B89" s="240"/>
      <c r="C89" s="240"/>
      <c r="D89" s="241"/>
      <c r="E89" s="243">
        <f>คีย์ข้อมูล!Y30</f>
        <v>4.75</v>
      </c>
      <c r="F89" s="227">
        <f>คีย์ข้อมูล!Y31</f>
        <v>0.44095855184409843</v>
      </c>
      <c r="G89" s="212" t="str">
        <f t="shared" ref="G89:G93" si="3">IF(E89&gt;4.5,"มากที่สุด",IF(E89&gt;3.5,"มาก",IF(E89&gt;2.5,"ปานกลาง",IF(E89&gt;1.5,"น้อย",IF(E89&lt;=1.5,"น้อยที่สุด")))))</f>
        <v>มากที่สุด</v>
      </c>
    </row>
    <row r="90" spans="1:7" s="191" customFormat="1">
      <c r="A90" s="229" t="s">
        <v>114</v>
      </c>
      <c r="B90" s="230"/>
      <c r="C90" s="230"/>
      <c r="D90" s="230"/>
      <c r="E90" s="222">
        <f>คีย์ข้อมูล!Z30</f>
        <v>4.75</v>
      </c>
      <c r="F90" s="222">
        <f>คีย์ข้อมูล!Z31</f>
        <v>0.44095855184409843</v>
      </c>
      <c r="G90" s="223" t="str">
        <f t="shared" si="3"/>
        <v>มากที่สุด</v>
      </c>
    </row>
    <row r="91" spans="1:7" s="191" customFormat="1">
      <c r="A91" s="242" t="s">
        <v>25</v>
      </c>
      <c r="B91" s="240"/>
      <c r="C91" s="240"/>
      <c r="D91" s="241"/>
      <c r="E91" s="243">
        <f>คีย์ข้อมูล!AA30</f>
        <v>4.7857142857142856</v>
      </c>
      <c r="F91" s="227">
        <f>คีย์ข้อมูล!AA31</f>
        <v>0.41785544701867261</v>
      </c>
      <c r="G91" s="212" t="str">
        <f t="shared" si="3"/>
        <v>มากที่สุด</v>
      </c>
    </row>
    <row r="92" spans="1:7" s="191" customFormat="1">
      <c r="A92" s="237" t="s">
        <v>47</v>
      </c>
      <c r="B92" s="238"/>
      <c r="C92" s="238"/>
      <c r="D92" s="239"/>
      <c r="E92" s="219">
        <f>คีย์ข้อมูล!AA33</f>
        <v>4.7619047619047619</v>
      </c>
      <c r="F92" s="219">
        <f>คีย์ข้อมูล!AA32</f>
        <v>0.42847579732432206</v>
      </c>
      <c r="G92" s="221" t="str">
        <f t="shared" si="3"/>
        <v>มากที่สุด</v>
      </c>
    </row>
    <row r="93" spans="1:7" s="191" customFormat="1" ht="24" thickBot="1">
      <c r="A93" s="231" t="s">
        <v>26</v>
      </c>
      <c r="B93" s="232"/>
      <c r="C93" s="232"/>
      <c r="D93" s="233"/>
      <c r="E93" s="234">
        <f>คีย์ข้อมูล!AB30</f>
        <v>4.7238095238095239</v>
      </c>
      <c r="F93" s="234">
        <f>คีย์ข้อมูล!AB31</f>
        <v>0.47561888744171399</v>
      </c>
      <c r="G93" s="235" t="str">
        <f t="shared" si="3"/>
        <v>มากที่สุด</v>
      </c>
    </row>
    <row r="94" spans="1:7" s="191" customFormat="1" ht="24" thickTop="1">
      <c r="A94" s="256"/>
      <c r="B94" s="256"/>
      <c r="C94" s="256"/>
      <c r="D94" s="256"/>
      <c r="E94" s="257"/>
      <c r="F94" s="257"/>
      <c r="G94" s="258"/>
    </row>
    <row r="95" spans="1:7" s="11" customFormat="1" ht="24">
      <c r="A95" s="176" t="s">
        <v>54</v>
      </c>
      <c r="B95" s="176"/>
      <c r="C95" s="176"/>
      <c r="D95" s="176"/>
      <c r="E95" s="176"/>
      <c r="F95" s="176"/>
      <c r="G95" s="176"/>
    </row>
    <row r="96" spans="1:7" s="15" customFormat="1" ht="24">
      <c r="A96" s="39"/>
      <c r="B96" s="39"/>
      <c r="C96" s="39"/>
      <c r="D96" s="39"/>
      <c r="E96" s="40"/>
      <c r="F96" s="40"/>
      <c r="G96" s="39"/>
    </row>
    <row r="97" spans="1:7" s="8" customFormat="1" ht="24">
      <c r="A97" s="20"/>
      <c r="B97" s="177" t="s">
        <v>48</v>
      </c>
      <c r="C97" s="177"/>
      <c r="D97" s="177"/>
      <c r="E97" s="177"/>
      <c r="F97" s="177"/>
      <c r="G97" s="177"/>
    </row>
    <row r="98" spans="1:7" s="8" customFormat="1" ht="24">
      <c r="A98" s="142" t="s">
        <v>89</v>
      </c>
      <c r="B98" s="144"/>
      <c r="C98" s="144"/>
      <c r="D98" s="144"/>
      <c r="E98" s="144"/>
      <c r="F98" s="144"/>
      <c r="G98" s="144"/>
    </row>
    <row r="99" spans="1:7" s="8" customFormat="1" ht="24">
      <c r="A99" s="142" t="s">
        <v>79</v>
      </c>
      <c r="B99" s="144"/>
      <c r="C99" s="144"/>
      <c r="D99" s="144"/>
      <c r="E99" s="144"/>
      <c r="F99" s="144"/>
      <c r="G99" s="144"/>
    </row>
    <row r="100" spans="1:7" s="8" customFormat="1" ht="24">
      <c r="A100" s="133" t="s">
        <v>90</v>
      </c>
      <c r="B100" s="132"/>
      <c r="C100" s="132"/>
      <c r="D100" s="132"/>
      <c r="E100" s="132"/>
      <c r="F100" s="132"/>
      <c r="G100" s="132"/>
    </row>
    <row r="101" spans="1:7" s="8" customFormat="1" ht="24">
      <c r="A101" s="48"/>
      <c r="B101" s="142" t="s">
        <v>104</v>
      </c>
      <c r="C101" s="142"/>
      <c r="D101" s="142"/>
      <c r="E101" s="142"/>
      <c r="F101" s="142"/>
      <c r="G101" s="142"/>
    </row>
    <row r="102" spans="1:7" s="8" customFormat="1" ht="24">
      <c r="A102" s="48" t="s">
        <v>105</v>
      </c>
      <c r="B102" s="55"/>
      <c r="C102" s="55"/>
      <c r="D102" s="55"/>
      <c r="E102" s="55"/>
      <c r="F102" s="55"/>
      <c r="G102" s="55"/>
    </row>
    <row r="103" spans="1:7" s="8" customFormat="1" ht="24">
      <c r="A103" s="143" t="s">
        <v>106</v>
      </c>
      <c r="B103" s="144"/>
      <c r="C103" s="144"/>
      <c r="D103" s="144"/>
      <c r="E103" s="144"/>
      <c r="F103" s="144"/>
      <c r="G103" s="144"/>
    </row>
    <row r="104" spans="1:7" s="8" customFormat="1" ht="24">
      <c r="A104" s="8" t="s">
        <v>107</v>
      </c>
    </row>
    <row r="105" spans="1:7" s="8" customFormat="1" ht="24">
      <c r="A105" s="8" t="s">
        <v>108</v>
      </c>
    </row>
    <row r="106" spans="1:7" s="15" customFormat="1" ht="24"/>
    <row r="107" spans="1:7" s="8" customFormat="1" ht="24">
      <c r="A107" s="9" t="s">
        <v>64</v>
      </c>
    </row>
    <row r="108" spans="1:7" s="8" customFormat="1" ht="24.75" thickBot="1">
      <c r="B108" s="8" t="s">
        <v>65</v>
      </c>
    </row>
    <row r="109" spans="1:7" s="15" customFormat="1" ht="24.75" thickTop="1">
      <c r="B109" s="140" t="s">
        <v>62</v>
      </c>
      <c r="C109" s="140" t="s">
        <v>9</v>
      </c>
      <c r="D109" s="122" t="s">
        <v>63</v>
      </c>
    </row>
    <row r="110" spans="1:7" s="15" customFormat="1" ht="24">
      <c r="B110" s="123">
        <v>1</v>
      </c>
      <c r="C110" s="124" t="s">
        <v>82</v>
      </c>
      <c r="D110" s="30">
        <v>1</v>
      </c>
    </row>
    <row r="111" spans="1:7" s="15" customFormat="1" ht="24.75" thickBot="1">
      <c r="B111" s="125"/>
      <c r="C111" s="139" t="s">
        <v>6</v>
      </c>
      <c r="D111" s="139">
        <f>SUM(D110:D110)</f>
        <v>1</v>
      </c>
    </row>
    <row r="112" spans="1:7" s="15" customFormat="1" ht="24.75" thickTop="1"/>
    <row r="113" spans="1:4" s="8" customFormat="1" ht="24.75" thickBot="1">
      <c r="B113" s="8" t="s">
        <v>66</v>
      </c>
    </row>
    <row r="114" spans="1:4" s="15" customFormat="1" ht="24.75" thickTop="1">
      <c r="B114" s="140" t="s">
        <v>62</v>
      </c>
      <c r="C114" s="140" t="s">
        <v>9</v>
      </c>
      <c r="D114" s="122" t="s">
        <v>63</v>
      </c>
    </row>
    <row r="115" spans="1:4" s="15" customFormat="1" ht="24">
      <c r="B115" s="123">
        <v>1</v>
      </c>
      <c r="C115" s="124" t="s">
        <v>83</v>
      </c>
      <c r="D115" s="30">
        <v>1</v>
      </c>
    </row>
    <row r="116" spans="1:4" s="8" customFormat="1" ht="24.75" thickBot="1">
      <c r="B116" s="125"/>
      <c r="C116" s="139" t="s">
        <v>6</v>
      </c>
      <c r="D116" s="139">
        <f>SUM(D115:D115)</f>
        <v>1</v>
      </c>
    </row>
    <row r="117" spans="1:4" s="8" customFormat="1" ht="24.75" thickTop="1"/>
    <row r="118" spans="1:4" s="8" customFormat="1" ht="24"/>
    <row r="119" spans="1:4" s="8" customFormat="1" ht="24"/>
    <row r="120" spans="1:4" s="8" customFormat="1" ht="24"/>
    <row r="121" spans="1:4" s="8" customFormat="1" ht="24"/>
    <row r="122" spans="1:4" s="14" customFormat="1" ht="24"/>
    <row r="123" spans="1:4" s="14" customFormat="1" ht="24"/>
    <row r="124" spans="1:4" s="14" customFormat="1" ht="24"/>
    <row r="125" spans="1:4" s="14" customFormat="1" ht="24"/>
    <row r="126" spans="1:4" s="14" customFormat="1" ht="24"/>
    <row r="127" spans="1:4" s="14" customFormat="1" ht="24"/>
    <row r="128" spans="1:4" s="6" customFormat="1">
      <c r="A128" s="7"/>
      <c r="B128" s="7"/>
    </row>
    <row r="129" spans="1:7">
      <c r="A129" s="4"/>
      <c r="B129" s="4"/>
      <c r="C129" s="4"/>
      <c r="D129" s="4"/>
      <c r="E129" s="5"/>
      <c r="F129" s="5"/>
      <c r="G129" s="5"/>
    </row>
    <row r="130" spans="1:7">
      <c r="A130" s="4"/>
      <c r="B130" s="4"/>
      <c r="C130" s="4"/>
      <c r="D130" s="4"/>
      <c r="E130" s="5"/>
      <c r="F130" s="5"/>
      <c r="G130" s="5"/>
    </row>
    <row r="131" spans="1:7">
      <c r="A131" s="4"/>
      <c r="B131" s="4"/>
      <c r="C131" s="4"/>
      <c r="D131" s="4"/>
      <c r="E131" s="5"/>
      <c r="F131" s="5"/>
      <c r="G131" s="5"/>
    </row>
    <row r="132" spans="1:7">
      <c r="A132" s="4"/>
      <c r="B132" s="4"/>
      <c r="C132" s="4"/>
      <c r="D132" s="4"/>
      <c r="E132" s="5"/>
      <c r="F132" s="5"/>
      <c r="G132" s="5"/>
    </row>
    <row r="133" spans="1:7">
      <c r="A133" s="4"/>
      <c r="B133" s="4"/>
      <c r="C133" s="4"/>
      <c r="D133" s="4"/>
      <c r="E133" s="5"/>
      <c r="F133" s="5"/>
      <c r="G133" s="5"/>
    </row>
    <row r="134" spans="1:7">
      <c r="A134" s="4"/>
      <c r="B134" s="4"/>
      <c r="C134" s="4"/>
      <c r="D134" s="4"/>
      <c r="E134" s="5"/>
      <c r="F134" s="5"/>
      <c r="G134" s="5"/>
    </row>
    <row r="135" spans="1:7">
      <c r="A135" s="4"/>
      <c r="B135" s="4"/>
      <c r="C135" s="4"/>
      <c r="D135" s="4"/>
      <c r="E135" s="5"/>
      <c r="F135" s="5"/>
      <c r="G135" s="5"/>
    </row>
    <row r="136" spans="1:7">
      <c r="A136" s="4"/>
      <c r="B136" s="4"/>
      <c r="C136" s="4"/>
      <c r="D136" s="4"/>
      <c r="E136" s="5"/>
      <c r="F136" s="5"/>
      <c r="G136" s="5"/>
    </row>
    <row r="137" spans="1:7">
      <c r="A137" s="4"/>
      <c r="B137" s="4"/>
      <c r="C137" s="4"/>
      <c r="D137" s="4"/>
      <c r="E137" s="5"/>
      <c r="F137" s="5"/>
      <c r="G137" s="5"/>
    </row>
    <row r="138" spans="1:7">
      <c r="A138" s="4"/>
      <c r="B138" s="4"/>
      <c r="C138" s="4"/>
      <c r="D138" s="4"/>
      <c r="E138" s="5"/>
      <c r="F138" s="5"/>
      <c r="G138" s="5"/>
    </row>
    <row r="139" spans="1:7">
      <c r="A139" s="4"/>
      <c r="B139" s="4"/>
      <c r="C139" s="4"/>
      <c r="D139" s="4"/>
      <c r="E139" s="5"/>
      <c r="F139" s="5"/>
      <c r="G139" s="5"/>
    </row>
    <row r="140" spans="1:7">
      <c r="A140" s="4"/>
      <c r="B140" s="4"/>
      <c r="C140" s="4"/>
      <c r="D140" s="4"/>
      <c r="E140" s="5"/>
      <c r="F140" s="5"/>
      <c r="G140" s="5"/>
    </row>
  </sheetData>
  <mergeCells count="58">
    <mergeCell ref="A1:G1"/>
    <mergeCell ref="B10:D10"/>
    <mergeCell ref="A3:G3"/>
    <mergeCell ref="A4:G4"/>
    <mergeCell ref="A5:G5"/>
    <mergeCell ref="A6:G6"/>
    <mergeCell ref="A32:G32"/>
    <mergeCell ref="B21:D21"/>
    <mergeCell ref="B20:D20"/>
    <mergeCell ref="B11:D11"/>
    <mergeCell ref="B12:D12"/>
    <mergeCell ref="B18:D18"/>
    <mergeCell ref="B19:D19"/>
    <mergeCell ref="A75:D75"/>
    <mergeCell ref="A90:D90"/>
    <mergeCell ref="A77:D77"/>
    <mergeCell ref="A78:D78"/>
    <mergeCell ref="A79:D79"/>
    <mergeCell ref="A81:D81"/>
    <mergeCell ref="A82:D82"/>
    <mergeCell ref="A83:D83"/>
    <mergeCell ref="A84:D84"/>
    <mergeCell ref="A85:D85"/>
    <mergeCell ref="A86:D86"/>
    <mergeCell ref="A87:D87"/>
    <mergeCell ref="A88:D88"/>
    <mergeCell ref="A76:D76"/>
    <mergeCell ref="A103:G103"/>
    <mergeCell ref="A92:D92"/>
    <mergeCell ref="A93:D93"/>
    <mergeCell ref="B97:G97"/>
    <mergeCell ref="A98:G98"/>
    <mergeCell ref="A99:G99"/>
    <mergeCell ref="A95:G95"/>
    <mergeCell ref="B101:G101"/>
    <mergeCell ref="A72:D72"/>
    <mergeCell ref="A73:D73"/>
    <mergeCell ref="A53:D53"/>
    <mergeCell ref="B39:D39"/>
    <mergeCell ref="B40:D40"/>
    <mergeCell ref="B41:D41"/>
    <mergeCell ref="A49:D50"/>
    <mergeCell ref="A58:D58"/>
    <mergeCell ref="A57:D57"/>
    <mergeCell ref="A54:D54"/>
    <mergeCell ref="A52:D52"/>
    <mergeCell ref="A63:G63"/>
    <mergeCell ref="A66:D67"/>
    <mergeCell ref="E66:E67"/>
    <mergeCell ref="F66:F67"/>
    <mergeCell ref="B37:D37"/>
    <mergeCell ref="B38:D38"/>
    <mergeCell ref="A69:D69"/>
    <mergeCell ref="G66:G67"/>
    <mergeCell ref="A68:D68"/>
    <mergeCell ref="G49:G50"/>
    <mergeCell ref="F49:F50"/>
    <mergeCell ref="E49:E50"/>
  </mergeCells>
  <pageMargins left="0.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4</xdr:col>
                <xdr:colOff>133350</xdr:colOff>
                <xdr:row>65</xdr:row>
                <xdr:rowOff>190500</xdr:rowOff>
              </from>
              <to>
                <xdr:col>4</xdr:col>
                <xdr:colOff>266700</xdr:colOff>
                <xdr:row>66</xdr:row>
                <xdr:rowOff>47625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5">
            <anchor moveWithCells="1" sizeWithCells="1">
              <from>
                <xdr:col>4</xdr:col>
                <xdr:colOff>133350</xdr:colOff>
                <xdr:row>48</xdr:row>
                <xdr:rowOff>209550</xdr:rowOff>
              </from>
              <to>
                <xdr:col>4</xdr:col>
                <xdr:colOff>266700</xdr:colOff>
                <xdr:row>49</xdr:row>
                <xdr:rowOff>85725</xdr:rowOff>
              </to>
            </anchor>
          </objectPr>
        </oleObject>
      </mc:Choice>
      <mc:Fallback>
        <oleObject progId="Equation.3" shapeId="61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คีย์ข้อมูล</vt:lpstr>
      <vt:lpstr>บทสรุป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2018-08-22T03:53:33Z</cp:lastPrinted>
  <dcterms:created xsi:type="dcterms:W3CDTF">2014-10-15T08:34:52Z</dcterms:created>
  <dcterms:modified xsi:type="dcterms:W3CDTF">2018-08-22T03:55:06Z</dcterms:modified>
</cp:coreProperties>
</file>