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1617341C-A652-4FE9-8CDE-6339678E1FDA}" xr6:coauthVersionLast="36" xr6:coauthVersionMax="36" xr10:uidLastSave="{00000000-0000-0000-0000-000000000000}"/>
  <bookViews>
    <workbookView xWindow="0" yWindow="0" windowWidth="20490" windowHeight="7755" firstSheet="1" activeTab="6" xr2:uid="{00000000-000D-0000-FFFF-FFFF00000000}"/>
  </bookViews>
  <sheets>
    <sheet name="Chart3" sheetId="19" r:id="rId1"/>
    <sheet name="Chart2" sheetId="18" r:id="rId2"/>
    <sheet name="Chart1" sheetId="17" r:id="rId3"/>
    <sheet name="Sheet1" sheetId="20" r:id="rId4"/>
    <sheet name="Sheet2" sheetId="21" r:id="rId5"/>
    <sheet name="DATA" sheetId="1" r:id="rId6"/>
    <sheet name="บทสรุป" sheetId="9" r:id="rId7"/>
    <sheet name="สรุปตาราง1-2" sheetId="2" r:id="rId8"/>
    <sheet name="ตาราง 3 " sheetId="16" r:id="rId9"/>
    <sheet name="ก่อน-หลัง" sheetId="12" r:id="rId10"/>
    <sheet name="ตาราง 5" sheetId="14" r:id="rId11"/>
    <sheet name="รวมข้อเสนอแนะ" sheetId="3" r:id="rId12"/>
  </sheets>
  <definedNames>
    <definedName name="_xlnm._FilterDatabase" localSheetId="5" hidden="1">DATA!$C$1:$C$430</definedName>
    <definedName name="_xlnm.Print_Area" localSheetId="5">DATA!$A$1:$S$443</definedName>
  </definedNames>
  <calcPr calcId="191029"/>
</workbook>
</file>

<file path=xl/calcChain.xml><?xml version="1.0" encoding="utf-8"?>
<calcChain xmlns="http://schemas.openxmlformats.org/spreadsheetml/2006/main">
  <c r="D74" i="3" l="1"/>
  <c r="D59" i="3"/>
  <c r="G12" i="14"/>
  <c r="I12" i="14" s="1"/>
  <c r="H12" i="14"/>
  <c r="G14" i="14"/>
  <c r="I14" i="14" s="1"/>
  <c r="H14" i="14"/>
  <c r="G16" i="14"/>
  <c r="I16" i="14" s="1"/>
  <c r="H16" i="14"/>
  <c r="F11" i="16"/>
  <c r="F72" i="16"/>
  <c r="F20" i="16"/>
  <c r="C411" i="1"/>
  <c r="F50" i="16"/>
  <c r="F7" i="16"/>
  <c r="F29" i="16"/>
  <c r="F49" i="16"/>
  <c r="F48" i="16"/>
  <c r="F47" i="16"/>
  <c r="F28" i="16"/>
  <c r="F27" i="16"/>
  <c r="F42" i="16"/>
  <c r="F13" i="16"/>
  <c r="F19" i="16"/>
  <c r="F18" i="16"/>
  <c r="F26" i="16"/>
  <c r="F41" i="16"/>
  <c r="F79" i="16"/>
  <c r="F25" i="16"/>
  <c r="F40" i="16"/>
  <c r="F78" i="16"/>
  <c r="F32" i="16"/>
  <c r="F23" i="16"/>
  <c r="F38" i="16"/>
  <c r="F14" i="16"/>
  <c r="G25" i="2"/>
  <c r="G20" i="2"/>
  <c r="F26" i="2"/>
  <c r="C430" i="1" l="1"/>
  <c r="C383" i="1"/>
  <c r="C384" i="1"/>
  <c r="C385" i="1"/>
  <c r="C386" i="1"/>
  <c r="C387" i="1"/>
  <c r="C388" i="1"/>
  <c r="C380" i="1"/>
  <c r="C378" i="1"/>
  <c r="C377" i="1"/>
  <c r="C375" i="1"/>
  <c r="C374" i="1"/>
  <c r="C372" i="1"/>
  <c r="C371" i="1"/>
  <c r="C370" i="1"/>
  <c r="C369" i="1"/>
  <c r="C368" i="1"/>
  <c r="C367" i="1"/>
  <c r="C365" i="1"/>
  <c r="C364" i="1"/>
  <c r="C363" i="1"/>
  <c r="C362" i="1"/>
  <c r="C361" i="1"/>
  <c r="C360" i="1"/>
  <c r="C358" i="1"/>
  <c r="C357" i="1"/>
  <c r="C356" i="1"/>
  <c r="C355" i="1"/>
  <c r="C354" i="1"/>
  <c r="C352" i="1"/>
  <c r="C351" i="1"/>
  <c r="C350" i="1"/>
  <c r="C349" i="1"/>
  <c r="C347" i="1"/>
  <c r="C415" i="1"/>
  <c r="C413" i="1"/>
  <c r="C343" i="1"/>
  <c r="C342" i="1"/>
  <c r="O342" i="1"/>
  <c r="O343" i="1"/>
  <c r="Q343" i="1"/>
  <c r="Q342" i="1"/>
  <c r="S343" i="1"/>
  <c r="S342" i="1"/>
  <c r="T341" i="1"/>
  <c r="T340" i="1"/>
  <c r="L340" i="1"/>
  <c r="M340" i="1"/>
  <c r="N340" i="1"/>
  <c r="O340" i="1"/>
  <c r="P340" i="1"/>
  <c r="Q340" i="1"/>
  <c r="R340" i="1"/>
  <c r="S340" i="1"/>
  <c r="L341" i="1"/>
  <c r="M341" i="1"/>
  <c r="N341" i="1"/>
  <c r="O341" i="1"/>
  <c r="P341" i="1"/>
  <c r="Q341" i="1"/>
  <c r="R341" i="1"/>
  <c r="S341" i="1"/>
  <c r="K341" i="1"/>
  <c r="K340" i="1"/>
  <c r="F340" i="1"/>
  <c r="G340" i="1"/>
  <c r="H340" i="1"/>
  <c r="I340" i="1"/>
  <c r="J340" i="1"/>
  <c r="F341" i="1"/>
  <c r="G341" i="1"/>
  <c r="H341" i="1"/>
  <c r="I341" i="1"/>
  <c r="J341" i="1"/>
  <c r="E341" i="1"/>
  <c r="E340" i="1"/>
  <c r="C416" i="1" l="1"/>
  <c r="C417" i="1"/>
  <c r="C418" i="1"/>
  <c r="C344" i="1"/>
  <c r="C419" i="1" s="1"/>
  <c r="F21" i="16" l="1"/>
  <c r="F60" i="16"/>
  <c r="F71" i="16"/>
  <c r="F87" i="16"/>
  <c r="F77" i="16"/>
  <c r="F91" i="16"/>
  <c r="F86" i="16"/>
  <c r="F81" i="16"/>
  <c r="F80" i="16"/>
  <c r="F76" i="16"/>
  <c r="F90" i="16"/>
  <c r="D28" i="3"/>
  <c r="F20" i="2" l="1"/>
  <c r="F25" i="2"/>
  <c r="M343" i="1"/>
  <c r="M342" i="1"/>
  <c r="C421" i="1" l="1"/>
  <c r="C422" i="1"/>
  <c r="C420" i="1"/>
  <c r="G26" i="2"/>
  <c r="F75" i="16"/>
  <c r="F8" i="16"/>
  <c r="C423" i="1" l="1"/>
  <c r="F16" i="12"/>
  <c r="F17" i="12"/>
  <c r="F20" i="12"/>
  <c r="F21" i="12"/>
  <c r="G16" i="12"/>
  <c r="G17" i="12"/>
  <c r="G20" i="12"/>
  <c r="G21" i="12"/>
  <c r="C427" i="1" l="1"/>
  <c r="C428" i="1"/>
  <c r="C424" i="1"/>
  <c r="C426" i="1"/>
  <c r="C425" i="1"/>
  <c r="C429" i="1"/>
  <c r="F24" i="16"/>
  <c r="F22" i="16"/>
  <c r="F58" i="16"/>
  <c r="F31" i="16"/>
  <c r="F12" i="16"/>
  <c r="F11" i="2" l="1"/>
  <c r="F10" i="2" l="1"/>
  <c r="G23" i="2" l="1"/>
  <c r="F59" i="16"/>
  <c r="F61" i="16"/>
  <c r="F70" i="16"/>
  <c r="F69" i="16"/>
  <c r="F83" i="16"/>
  <c r="F82" i="16"/>
  <c r="F9" i="16"/>
  <c r="F10" i="16"/>
  <c r="F15" i="16" l="1"/>
  <c r="F6" i="16"/>
  <c r="F5" i="16"/>
  <c r="F88" i="16"/>
  <c r="F54" i="16"/>
  <c r="F53" i="16"/>
  <c r="F52" i="16"/>
  <c r="F51" i="16"/>
  <c r="F89" i="16"/>
  <c r="F46" i="16"/>
  <c r="F57" i="16" l="1"/>
  <c r="F39" i="16"/>
  <c r="F85" i="16" l="1"/>
  <c r="F45" i="16"/>
  <c r="F44" i="16"/>
  <c r="F56" i="16"/>
  <c r="F17" i="16"/>
  <c r="F74" i="16"/>
  <c r="F92" i="16"/>
  <c r="F73" i="16"/>
  <c r="F37" i="16"/>
  <c r="F30" i="16"/>
  <c r="F84" i="16" l="1"/>
  <c r="F43" i="16"/>
  <c r="F55" i="16"/>
  <c r="G17" i="14" l="1"/>
  <c r="F18" i="12" l="1"/>
  <c r="G22" i="2" l="1"/>
  <c r="G24" i="2"/>
  <c r="G7" i="14"/>
  <c r="G21" i="2" l="1"/>
  <c r="H17" i="14"/>
  <c r="H10" i="14" l="1"/>
  <c r="H8" i="14"/>
  <c r="H9" i="14"/>
  <c r="H7" i="14"/>
  <c r="G8" i="14" l="1"/>
  <c r="G9" i="14"/>
  <c r="I17" i="14" l="1"/>
  <c r="I9" i="14"/>
  <c r="I8" i="14"/>
  <c r="I7" i="14"/>
  <c r="H21" i="12"/>
  <c r="H20" i="12"/>
  <c r="G10" i="14" l="1"/>
  <c r="I10" i="14" s="1"/>
  <c r="F12" i="2" l="1"/>
  <c r="G10" i="2" l="1"/>
  <c r="G11" i="2" l="1"/>
  <c r="G12" i="2" s="1"/>
  <c r="G22" i="12"/>
  <c r="G18" i="12"/>
  <c r="F22" i="12"/>
  <c r="H22" i="12" s="1"/>
</calcChain>
</file>

<file path=xl/sharedStrings.xml><?xml version="1.0" encoding="utf-8"?>
<sst xmlns="http://schemas.openxmlformats.org/spreadsheetml/2006/main" count="5926" uniqueCount="1298">
  <si>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</si>
  <si>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</si>
  <si>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</si>
  <si>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</si>
  <si>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</si>
  <si>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</si>
  <si>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</si>
  <si>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</si>
  <si>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</si>
  <si>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</si>
  <si>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</si>
  <si>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</si>
  <si>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</si>
  <si>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</si>
  <si>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</si>
  <si>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</si>
  <si>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</si>
  <si>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</si>
  <si>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</si>
  <si>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</si>
  <si>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</si>
  <si>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</si>
  <si>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</si>
  <si>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</si>
  <si>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</si>
  <si>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</si>
  <si>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</si>
  <si>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</si>
  <si>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</si>
  <si>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</si>
  <si>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</si>
  <si>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</si>
  <si>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</si>
  <si>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</si>
  <si>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</si>
  <si>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</si>
  <si>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</si>
  <si>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</si>
  <si>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</si>
  <si>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</si>
  <si>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วิศวกรรมสิ่งแวดล้อม</t>
  </si>
  <si>
    <t>- 4 -</t>
  </si>
  <si>
    <t xml:space="preserve">       เฉลี่ยรวมด้านคุณภาพการให้บริการ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</si>
  <si>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</si>
  <si>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</si>
  <si>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</si>
  <si>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สาขาวิชาวิศวกรรมสิ่งแวดล้อม</t>
  </si>
  <si>
    <t>(ตอบได้มากกว่า 1 ข้อ)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</si>
  <si>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</si>
  <si>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</si>
  <si>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</si>
  <si>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</si>
  <si>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</si>
  <si>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</si>
  <si>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</si>
  <si>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</si>
  <si>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</si>
  <si>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คณะบริหารธุรกิจ เศรษฐศาสตร์และการสื่อสาร</t>
  </si>
  <si>
    <t>การจัดการกีฬา</t>
  </si>
  <si>
    <t>คณะเกษตรศาสตร์ ทรัพยากรธรรมชาติและสิ่งแวดล้อม</t>
  </si>
  <si>
    <t>- 5 -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</si>
  <si>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</si>
  <si>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สาขาวิชาสาธารณสุขศาสตร์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</si>
  <si>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</si>
  <si>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>วิศวกรรมไฟฟ้า</t>
  </si>
  <si>
    <t>สถิติ</t>
  </si>
  <si>
    <t>สาขาวิชาสถิติ</t>
  </si>
  <si>
    <t xml:space="preserve">   1.3  ความเหมาะสมของระยะเวลาในการจัดโครงการ (08.30 - 12.15 น.)</t>
  </si>
  <si>
    <t>เทคโนโลยีสารสนเทศ</t>
  </si>
  <si>
    <t>วิทยาศาสตร์และเทคโนโลยีการอาหาร</t>
  </si>
  <si>
    <t>การพยาบาลเวชปฏิบัติชุมชน</t>
  </si>
  <si>
    <t>เภสัชศาสตร์</t>
  </si>
  <si>
    <t>วิจัยและประเมินผลการศึกษา</t>
  </si>
  <si>
    <t>การบริหารเทคโนโลยีสารสนเทศเชิงกลยุทธ์</t>
  </si>
  <si>
    <t>เทคโนโลยีผู้ประกอบการและการจัดการนวัตกรรม</t>
  </si>
  <si>
    <t>สาขาวิชาพลศึกษาและวิทยาศาสตร์การออกกำลังกาย</t>
  </si>
  <si>
    <t>สาขาวิชาวิจัยและประเมินผลการศึกษา</t>
  </si>
  <si>
    <t>สาขาวิชาภาษาไทย</t>
  </si>
  <si>
    <t>บัณฑิตวิทยาลัย</t>
  </si>
  <si>
    <t>คณะสหเวชศาสตร์</t>
  </si>
  <si>
    <t>คณะเภสัชศาสตร์</t>
  </si>
  <si>
    <t>คณะพยาบาลศาสตร์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</si>
  <si>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</si>
  <si>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</si>
  <si>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</si>
  <si>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</si>
  <si>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</si>
  <si>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- 8 - </t>
  </si>
  <si>
    <t>มาก</t>
  </si>
  <si>
    <t>ผ่านระบบออนไลน์ โดยใช้โปรแกรม Microsoft Teams</t>
  </si>
  <si>
    <t>วิทยาศาสตร์ศึกษา</t>
  </si>
  <si>
    <t>สัตวศาสตร์และเทคโนโลยีอาหารสัตว์</t>
  </si>
  <si>
    <t>คณะโลจิสติกส์และดิจิทัลซัพพลายเชน</t>
  </si>
  <si>
    <t>หลักสูตรและการสอน</t>
  </si>
  <si>
    <t>การจัดการสมาร์ตซิตี้และนวัตกรรมดิจิทัล</t>
  </si>
  <si>
    <t>ทันตแพทยศาสตร์</t>
  </si>
  <si>
    <t>คณะทันตแพทยศาสตร์</t>
  </si>
  <si>
    <t>วิทยาศาสตร์การเกษตร</t>
  </si>
  <si>
    <t>ภูมิสารสนเทศศาสตร์</t>
  </si>
  <si>
    <t>วิทยาลัยเพื่อการค้นคว้าระดับรากฐาน</t>
  </si>
  <si>
    <t>นวัตกรรมทางการวัดผลการเรียนรู้</t>
  </si>
  <si>
    <t>วิศวกรรมการจัดการ</t>
  </si>
  <si>
    <t>วิทยาศาสตร์การประมง</t>
  </si>
  <si>
    <t>การพยาบาลผู้ใหญ่</t>
  </si>
  <si>
    <t>ทรัพยากรธรรมชาติและสิ่งแวดล้อม</t>
  </si>
  <si>
    <t>ระดับ</t>
  </si>
  <si>
    <t xml:space="preserve">ภาษาไทย </t>
  </si>
  <si>
    <t>โลจิสติกส์และดิจิทัลซัพพลายเชน</t>
  </si>
  <si>
    <t>สาขาวิชาการพยาบาลผู้ใหญ่</t>
  </si>
  <si>
    <t>สาขาวิชาโลจิสติกส์และดิจิทัลซัพพลายเชน</t>
  </si>
  <si>
    <t>สาขาวิชาวิทยาศาสตร์การเกษตร</t>
  </si>
  <si>
    <t>สาขาวิชาวิศวกรรมการจัดการ</t>
  </si>
  <si>
    <t>สาขาวิชาสัตวศาสตร์และเทคโนโลยีอาหารสัตว์</t>
  </si>
  <si>
    <t>สาขาวิชาหลักสูตรและการสอน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</si>
  <si>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</si>
  <si>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</si>
  <si>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</si>
  <si>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หัวข้อที่ท่านสนใจและมีความต้องการให้จัดโครงการในครั้งต่อไป</t>
  </si>
  <si>
    <t>สาขาวิชาภูมิสารสนเทศศาสตร์</t>
  </si>
  <si>
    <t>3.2.2  การเขียนผลงานวิทยานิพนธ์ โดยไม่มีการคัดลอก</t>
  </si>
  <si>
    <t>ID</t>
  </si>
  <si>
    <t>Start time</t>
  </si>
  <si>
    <t>Completion time</t>
  </si>
  <si>
    <t>Email</t>
  </si>
  <si>
    <t>Name</t>
  </si>
  <si>
    <t>สาขาวิชา</t>
  </si>
  <si>
    <t>คณะที่นิสิตเรียน</t>
  </si>
  <si>
    <t>ท่านทราบข่าวการจัดโครงการอบรมจริยธรรมการวิจัยระดับบัณฑิตศึกษาจากแหล่งใด</t>
  </si>
  <si>
    <t>ความสะดวกในการลงทะเบียนเข้าร่วมโครงการฯ</t>
  </si>
  <si>
    <t>ความเหมาะสมของวันที่จัดโครงการฯ  (วันที่ 17 สิงหาคม 2564)</t>
  </si>
  <si>
    <t>ความเหมาะสมของระยะเวลาในการจัดโครงการ (เวลา 08.30-12.00 น.)</t>
  </si>
  <si>
    <t>ใช้งานง่าย สะดวกในการเข้าถึงการอบรมออนไลน์</t>
  </si>
  <si>
    <t>สัญญาณภาพ และเสียงมีความชัดเจน</t>
  </si>
  <si>
    <t>การใช้งานระบบนี้มีความเหมาะสม</t>
  </si>
  <si>
    <t>การตรวจสอบการคัดลอกผลงานวิชาการ</t>
  </si>
  <si>
    <t>การเขียนผลงานวิทยานิพนธ์ โดยไม่มีการคัดลอก</t>
  </si>
  <si>
    <t>การตรวจสอบการคัดลอกผลงานวิชาการ2</t>
  </si>
  <si>
    <t>การเขียนผลงานวิทยานิพนธ์ โดยไม่มีการคัดลอก2</t>
  </si>
  <si>
    <t>ความรู้ และความสามารถในการถ่ายทอดความรู้ของวิทยากร  (รศ.ดร.รัตติมา จีนาพงษา)</t>
  </si>
  <si>
    <t>ประโยชน์ที่ได้รับจากการเข้าร่วมโครงการฯ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</si>
  <si>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</si>
  <si>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ตรงตามความต้องการของท่าน</t>
  </si>
  <si>
    <t>ประโยชน์ที่ได้รับจากเอกสารประกอบโครงการฯ</t>
  </si>
  <si>
    <t>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</t>
  </si>
  <si>
    <t>anonymous</t>
  </si>
  <si>
    <t>รัฐศาสตร์</t>
  </si>
  <si>
    <t>Facebook บัณฑิตวิทยาลัย  ;เว็บไซต์บัณฑิตวิทยาลัย   ;คณะที่สังกัด;</t>
  </si>
  <si>
    <t>โดยรวมโอเคดีครับ</t>
  </si>
  <si>
    <t>การตีพิมพ์</t>
  </si>
  <si>
    <t>คณะที่สังกัด;</t>
  </si>
  <si>
    <t xml:space="preserve">ระบุกลุ่มที่เข้าอบรมให้ชัดเจน </t>
  </si>
  <si>
    <t>การประกวดงานวิจัย</t>
  </si>
  <si>
    <t>สังคมศึกษา</t>
  </si>
  <si>
    <t>เว็บไซต์บัณฑิตวิทยาลัย   ;</t>
  </si>
  <si>
    <t>เพิ่มเอกสารประกอบการอบรม</t>
  </si>
  <si>
    <t>-</t>
  </si>
  <si>
    <t>ภาษาอังกฤษ (คณะศึกษาศาสตร์)</t>
  </si>
  <si>
    <t>Facebook บัณฑิตวิทยาลัย  ;</t>
  </si>
  <si>
    <t>อยากให้ประชาสัมพันธ์ทางอีเมลล์ด้วยเพื่อบางท่านที่ไม่ได้ติดตามทางเฟสบุ๊คค่ะ</t>
  </si>
  <si>
    <t>ยังไม่มีคอมเม้นต์ค่ะ</t>
  </si>
  <si>
    <t>อาจารย์ที่ปรึกษา;</t>
  </si>
  <si>
    <t>อาจารย์ตอบคำถามเคลียร์มากค่ะ อยากให้อาจารย์จัดอบรมการเขียนค่ะ</t>
  </si>
  <si>
    <t>ขั้นตอนการเรียนงานวิจัย</t>
  </si>
  <si>
    <t>เว็บไซต์บัณฑิตวิทยาลัย   ;Facebook บัณฑิตวิทยาลัย  ;คณะที่สังกัด;</t>
  </si>
  <si>
    <t>โดยรวมโอเคแล้วครับ</t>
  </si>
  <si>
    <t>สาธารณสุขศาสตร์ (โท)</t>
  </si>
  <si>
    <t>คณะที่สังกัด;อาจารย์ที่ปรึกษา;</t>
  </si>
  <si>
    <t>อยากให้อบรมนอกเวลางานค่ะ เพราะนิสิตบางคนต้องปฏิบัติงานอาจไม่สะดวกฟังการอบรมตลอดเวลาได้ค่ะ</t>
  </si>
  <si>
    <t xml:space="preserve">ช่วงเวลาการจัดอบรมมีเพียง 1 ครั้ง/เทอมการศึกษา โดยในวันที่จัดอบรมนิสิตเป็นวันทำการ อาจทำให้ไม่สะดวกต่อนิสิตที่ทำงานประจำ อยากให้พิจารณาจัดการอบรมในช่วงวันหยุด </t>
  </si>
  <si>
    <t>หลักการและแนวทางการทำไฟล์นำเสนอให้น่าสนใจ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</si>
  <si>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;คณะที่สังกัด;อาจารย์ที่ปรึกษา;ป้ายประชาสัมพันธ์;อีเมล์;</t>
  </si>
  <si>
    <t>มีประโยชน์</t>
  </si>
  <si>
    <t>ศิลปะและการออกแบบ</t>
  </si>
  <si>
    <t>คณะสถาปัตยกรรมศาสตร์</t>
  </si>
  <si>
    <t>ดีมากครับอยากให้จัดอีกในรูปแบบ Online</t>
  </si>
  <si>
    <t>การเขียนบทความลงวาสาร Scopus ครับ</t>
  </si>
  <si>
    <t>เศรษฐศาสตร์</t>
  </si>
  <si>
    <t>เว็บไซต์บัณฑิตวิทยาลัย   ;Facebook บัณฑิตวิทยาลัย  ;คณะที่สังกัด;อาจารย์ที่ปรึกษา;</t>
  </si>
  <si>
    <t>ดีคับ</t>
  </si>
  <si>
    <t>การเขียน paper ตีพิมพ์ scorpus</t>
  </si>
  <si>
    <t>อาจารย์ท่านอธิบายชัดเจนมากเลยค่ะ ขอบคุณมากนะคะ</t>
  </si>
  <si>
    <t>หัวข้อนี้แหละค่ะ อยากเรียนอีกครั้งจนชำนาญ</t>
  </si>
  <si>
    <t>จำนวนครั้งที่จัดการอบรมควรมีมากกว่า 1 ครั้งต่อภาคการศึกษา</t>
  </si>
  <si>
    <t>การบริหารการศึกษา</t>
  </si>
  <si>
    <t>อีเมล์;</t>
  </si>
  <si>
    <t>Facebook บัณฑิตวิทยาลัย  ;คณะที่สังกัด;เว็บไซต์บัณฑิตวิทยาลัย   ;อาจารย์ที่ปรึกษา;</t>
  </si>
  <si>
    <t>ควรสร้างห้องให้ชัดเจนกันการสับสนในช่วงแรก</t>
  </si>
  <si>
    <t>การเขียนวิจัย</t>
  </si>
  <si>
    <t>อยากให้อบรมเสาร์/อาทิตย์</t>
  </si>
  <si>
    <t>การจัดการการท่องเที่ยวและจิตบริการ</t>
  </si>
  <si>
    <t>ภาษาไทย (คณะศึกษาศาสตร์)</t>
  </si>
  <si>
    <t>อาจารย์ที่ปรึกษา;อีเมล์;เว็บไซต์บัณฑิตวิทยาลัย   ;คณะที่สังกัด;</t>
  </si>
  <si>
    <t>ภาษาศาสตร์</t>
  </si>
  <si>
    <t>เว็บไซต์บัณฑิตวิทยาลัย   ;Facebook บัณฑิตวิทยาลัย  ;</t>
  </si>
  <si>
    <t xml:space="preserve">การดำเนินการวันเเละเวลาตรงกับวิชาเรียน </t>
  </si>
  <si>
    <t>จรรยาบรรณการวิจัยในมนุษย์</t>
  </si>
  <si>
    <t>อาจารย์ที่ปรึกษา;คณะที่สังกัด;อีเมล์;</t>
  </si>
  <si>
    <t>ไม่มี</t>
  </si>
  <si>
    <t>เว็บไซต์บัณฑิตวิทยาลัย   ;คณะที่สังกัด;อาจารย์ที่ปรึกษา;</t>
  </si>
  <si>
    <t>การใช้งานโปรแกรมค่อนข้างยุ่งยาก</t>
  </si>
  <si>
    <t>การใช้โประแกรมทดสอบการคัดลอก</t>
  </si>
  <si>
    <t>ควรมีอบรมทุกๆเดือน</t>
  </si>
  <si>
    <t>สาธารณสุข (เอก)</t>
  </si>
  <si>
    <t>สมาร์ตกริดเทคโนโลยี</t>
  </si>
  <si>
    <t>สถาปัตยกรรม</t>
  </si>
  <si>
    <t>การเขียนอ้างอิง</t>
  </si>
  <si>
    <t>การบริหารธุรกิจ</t>
  </si>
  <si>
    <t>โอเคแล้วค่ะ</t>
  </si>
  <si>
    <t>ตรงประเด็นที่อาจารย์สอนครบถ้วนค่ะ</t>
  </si>
  <si>
    <t>ป้ายประชาสัมพันธ์;เว็บไซต์บัณฑิตวิทยาลัย   ;</t>
  </si>
  <si>
    <t>ให้ตรงเวลา และรวดเร็วกว่านี้ครับ</t>
  </si>
  <si>
    <t>ไม่มีครับ</t>
  </si>
  <si>
    <t>วิทยาศาสตร์การแพทย์</t>
  </si>
  <si>
    <t>ไม่มีค่ะ</t>
  </si>
  <si>
    <t>การคัดลอกผลงานในแต่ละรูปแบบ ทั้งแบบตั้งใจและไม่ตั้งใจ</t>
  </si>
  <si>
    <t>Facebook บัณฑิตวิทยาลัย  ;เว็บไซต์บัณฑิตวิทยาลัย   ;</t>
  </si>
  <si>
    <t>ไม่มีข้อเสนอแนะค่ะ การอบรมเป็นไปได้ดีมากค่ะ เข้าใจเนื้อหา ได้รับความรู้มากขึ้นค่ะ</t>
  </si>
  <si>
    <t>สนใจเกี่ยวกับการคัดลอกผลงาน และวิธีการตรวจสอบด้วยโปรแกมต่างๆ</t>
  </si>
  <si>
    <t>เว็บไซต์บัณฑิตวิทยาลัย   ;คณะที่สังกัด;Facebook บัณฑิตวิทยาลัย  ;</t>
  </si>
  <si>
    <t>ควรจัดขึ้นในวันหยุดราชการ</t>
  </si>
  <si>
    <t>เว็บไซต์บัณฑิตวิทยาลัย   ;คณะที่สังกัด;</t>
  </si>
  <si>
    <t>เว็บไซต์บัณฑิตวิทยาลัย   ;คณะที่สังกัด;ป้ายประชาสัมพันธ์;</t>
  </si>
  <si>
    <t>เหมาะสมดีครับ</t>
  </si>
  <si>
    <t>พลังงานทดแทน</t>
  </si>
  <si>
    <t>ควรจัดวันอบรมที่ไม่ตรงกับวันทำงานค่ะ</t>
  </si>
  <si>
    <t>การเขียนอ้างอิงในงานวิจัย</t>
  </si>
  <si>
    <t>ควรจัดเวลาเสาร์-อาทิตย์บ้างครับ</t>
  </si>
  <si>
    <t>โลจิสติกส์และโซ่อุปทาน</t>
  </si>
  <si>
    <t>อยากให้มีการสอนเขียนโครงงานวิจัยรายละเอียดในแต่ละบท เพื่อเป็นแนวทางในการเขียนวิจัย</t>
  </si>
  <si>
    <t>ขั้นตอนการส่งวิจัยและการตีพิมพ์แบบละเอียด</t>
  </si>
  <si>
    <t>คณะที่สังกัด;Facebook บัณฑิตวิทยาลัย  ;</t>
  </si>
  <si>
    <t>อาจารย์ที่ปรึกษา;คณะที่สังกัด;</t>
  </si>
  <si>
    <t>ควรมีการบันทึกวิดีโอเพื่อนำมาศึกษาในภายหลัง</t>
  </si>
  <si>
    <t>ขั้นตอนการทำวิทยานิพนธ์</t>
  </si>
  <si>
    <t>อบรมครั้งนี้ดีมาก  แต่ติดเรื่องความล่าช้าการจัดการความพร้อมก่อนเข้าอบรม น่าจะตรงเวลาอละพร้อมกว่านี้</t>
  </si>
  <si>
    <t>การจัดวันและเวลาในการดำเนินโครงการค่ะ เพราะตรงกับวันที่มีการทำงาน อีกทั้งช่วงนี้เป็นช่วงโควิด มีการออกพื้นที่ไปช่วยงานค่ะ ทำให้บางครั้งอาจจะหลุดเนื้อหาไปบ้างค่ะ</t>
  </si>
  <si>
    <t>เน้นหัวข้อการคัดลอกผลงานทางวิชาการค่ะ</t>
  </si>
  <si>
    <t>ดีเยี่ยม</t>
  </si>
  <si>
    <t>ยังไม่มี</t>
  </si>
  <si>
    <t>ตรงกับวันทำงานค่ะ ไม่ค่อยสะดวกเท่าไร ไม่วั้นขอเป็นตอนเย็นได้มัียคะ</t>
  </si>
  <si>
    <t>วิจัย</t>
  </si>
  <si>
    <t>Facebook บัณฑิตวิทยาลัย  ;อาจารย์ที่ปรึกษา;</t>
  </si>
  <si>
    <t>ดีแล้ว</t>
  </si>
  <si>
    <t>จริยธรรมการวิจัยระดับบัณฑิตศึกษา</t>
  </si>
  <si>
    <t>อยากให้มีสื่อประกอบการบรรยายให้กับผู้เข้าร่วมการอบรม</t>
  </si>
  <si>
    <t>โครงการนี้ดีมากค่ะ เหมาะสำหรับทุกคนไม่ใช่แค่เฉพาะนิสิต</t>
  </si>
  <si>
    <t>อยากให้อบรมในช่วงวันหยุด เสาร์อาทิตย์ เนื่องจากวันปกติมีภาระงานมาก</t>
  </si>
  <si>
    <t>การเขียนบทความ</t>
  </si>
  <si>
    <t>Facebook บัณฑิตวิทยาลัย  ;อาจารย์ที่ปรึกษา;อีเมล์;</t>
  </si>
  <si>
    <t>จรรยาบรรณวิจัย เป็นกรอบใหญ่ของการเป็นนักวิจัย หรือกรันตรีเพื่อสำเร็จการศึกษา คุณวุฒิ และการตีพิมพ์ผลงานวิชาการ แต่ปัจจุบันในกรณีที่ทำวิจัยด้านสัตว์ ยังมีมาตรฐานอีกมากมาย เช่น มาตรฐานการใช้สัตว์ มาตรฐานการการุยฆาต มาตรฐานเชื้อไวรัส ขอเสนอสำหรับปีถัดไปต้องเพิ่มเติมเรื่องเหล่านี้ด้วย</t>
  </si>
  <si>
    <t>การวางกรอบการเรียนงานวิจัยหรือบทความ</t>
  </si>
  <si>
    <t>ผู้สร้าง meeting อาจจะต้องปิดไมค์ของผู้เข้าร่วมทุกคนก่อนวิทยากรเริ่มบรรยาย</t>
  </si>
  <si>
    <t>การใช้โปรแกรม Turnitin หรือ Urkund หรือ อักขราวิสุทธิ์</t>
  </si>
  <si>
    <t>เว็บไซต์บัณฑิตวิทยาลัย   ;อาจารย์ที่ปรึกษา;</t>
  </si>
  <si>
    <t>อยากให้การจัดอบรมในวันหรือช่วงเวลาเย็นเนื่องจากมีงานประจำที่ต้องทำในเวลาช่วงที่อบรมค่ะ</t>
  </si>
  <si>
    <t>การทำวิจัย</t>
  </si>
  <si>
    <t>การบริหารทางการพยาบาล</t>
  </si>
  <si>
    <t xml:space="preserve">อยากให้มีการบันทึก อ.ได้ค่ะ กลับมาฟังซ้ำได้
</t>
  </si>
  <si>
    <t>การอ่านภาษาอังกฤษบทความที่ อ.สอนค่ะ</t>
  </si>
  <si>
    <t>อยากให้ชี้แจ้งขั้นตอนการเข้าร่วม ให้มีความชัดเจนค่ะ เนื่องจากเกิดความสับสนของผู้เข้าร่วมในการเข้าห้องอบรมค่ะ</t>
  </si>
  <si>
    <t>ไม่มีค่ะ ขอบคุณค่ะ</t>
  </si>
  <si>
    <t>คณะที่สังกัด;เว็บไซต์บัณฑิตวิทยาลัย   ;</t>
  </si>
  <si>
    <t xml:space="preserve">ขอให้มีการจัดอบรมเรื่องนี้เป็นระยะๆ </t>
  </si>
  <si>
    <t>การใช้โปรแกรม End Note</t>
  </si>
  <si>
    <t>ประชาสัมพันธ์เพิ่มเติมผ่านทาง facebook มหาวิทยาลัย และ บัณฑิตวิทยาลัย</t>
  </si>
  <si>
    <t xml:space="preserve">การจัดทำวิทยานิพนธ์ </t>
  </si>
  <si>
    <t>ควรแจ้งกำหนดการเวลาต่างๆก่อนเข้ารับการอบรมค่ะ</t>
  </si>
  <si>
    <t>การสอบวิทยานิพนธ์ให้ผ่าน</t>
  </si>
  <si>
    <t>อีเมล์;อาจารย์ที่ปรึกษา;</t>
  </si>
  <si>
    <t>การใช้งานระบบของมหาวิทยาลัย สำหรับนักศึกษาที่เรียนออนไลน์เพื่อใช้ศึกษาหาข้อมูลประกอบการเรียน</t>
  </si>
  <si>
    <t>คณิตศาสตร์ศึกษา</t>
  </si>
  <si>
    <t>แนวทางการเข้าโปรแกรมการตรวจสอบการคัดลอกผลงาน</t>
  </si>
  <si>
    <t>เพิ่มระยะเวลาในการจัดอบรม</t>
  </si>
  <si>
    <t>การใช้โปรแกรมตรวจวิทยานิพนธ์</t>
  </si>
  <si>
    <t>Facebook บัณฑิตวิทยาลัย  ;ป้ายประชาสัมพันธ์;</t>
  </si>
  <si>
    <t>ควรเตรียมความพร้อมในการอำนวยความสะดวกในการเข้าฟังอบรมให้แก่นิสิตที่ดีในการอบรมในครั้งต่อไป</t>
  </si>
  <si>
    <t>เทคโนโลยีชีวภาพทางการเกษตร</t>
  </si>
  <si>
    <t>Facebook บัณฑิตวิทยาลัย  ;คณะที่สังกัด;</t>
  </si>
  <si>
    <t>อาจารย์ที่ปรึกษา;อีเมล์;</t>
  </si>
  <si>
    <t>ดีค่ะ</t>
  </si>
  <si>
    <t xml:space="preserve">Self plagiarism </t>
  </si>
  <si>
    <t xml:space="preserve">อยากให้จัดอบรมเป็นวันเสาร์ อาทิตย์ </t>
  </si>
  <si>
    <t>เวลาในการอบรมควรเป็นวันเสาร์อาทิตย์ เพราะวันปกติคนส่วนใหญ่ต้องทำงาน</t>
  </si>
  <si>
    <t xml:space="preserve">วิทยากรเก่งมาก อาจารย์ท่านอธิบายได้ดีมาก แต่การบรรยายในช่วงหลังที่เป็นการอธิบายเกี่ยวกับการเขียนภาษาอังกฤษ ทำให้การอบรมเริ่มน่าง่วงนอนขึ้น // แต่ช่วงเเรกที่เกี่ยวข้องกับการคัดลอกผลงาน ดีจริงๆค่ะ </t>
  </si>
  <si>
    <t xml:space="preserve">อบรมการ paraphrase และการสกัดเนื้อความจากpaperมาใช้ในงนาวิจัย </t>
  </si>
  <si>
    <t>วันที่จัดอบรมควรเป็นวันเสาร์-วันอาทิตย์ เนื่องจาก บางท่านมีงานประจำในวันจันทร์-วันศุกร์</t>
  </si>
  <si>
    <t>สอนการหางานวิจัยที่เกี่ยวข้อง</t>
  </si>
  <si>
    <t xml:space="preserve">การเขียนโคร่งร่างวิทยานิพนธ์ และเกี่ยวกับแหล่งสืบค้น ฐานข้อมูลวิทยานิพนธ์ เพื่อให้บัณฑิตสามารถมีแหล่งข้อมูลที่เชื่อถือได้ในการทำวิทยานิพนธิ </t>
  </si>
  <si>
    <t>ควบคุมเรื่องการ ปิด-เปิดไมค์ เพื่อไม่ให้เป็นการรบกวนวิทยากรขณะบรรยาย</t>
  </si>
  <si>
    <t xml:space="preserve">ไม่มีค่ะ เนื้อหาสาระวันที่อบนมครบถ้วนดี </t>
  </si>
  <si>
    <t xml:space="preserve">แบบนี้ดีแล้วครับ </t>
  </si>
  <si>
    <t>สอนการเขียนอ้างอิงแบบละเอียดเพื่อปรับความเข้าใจจะหล่ยสื่อที่เรียนรู้ ให้เป็นมาตรฐานเดียว</t>
  </si>
  <si>
    <t>ระบบโปรแกรมการอบรมออนไลน์มีความไม่สะดวกและประชาสัมพันธ์เชิญเข้าร่วมอบรมเป็นไปอย่างจำกัด</t>
  </si>
  <si>
    <t>การเขียนงานวิจัยภาษาอังกฤษ</t>
  </si>
  <si>
    <t>เว็บไซต์บัณฑิตวิทยาลัย   ;อาจารย์ที่ปรึกษา;ป้ายประชาสัมพันธ์;คณะที่สังกัด;Facebook บัณฑิตวิทยาลัย  ;</t>
  </si>
  <si>
    <t>วิจัยในชั้นเรียน ระดับอาชีวะศึกษา</t>
  </si>
  <si>
    <t>รูปแบบการจัดอบรม เหมาะสมกับสถานการณ์ปัจจุบัน</t>
  </si>
  <si>
    <t>การเขียนบทความวิจัยเพื่่อตีพิมพ์ระดับนานาชาติ</t>
  </si>
  <si>
    <t>ดำเนินการได้ดีมากอยู่แล้ว</t>
  </si>
  <si>
    <t>การวิจัยรูปแบบต่าง ๆ</t>
  </si>
  <si>
    <t>Facebook บัณฑิตวิทยาลัย  ;คณะที่สังกัด;อาจารย์ที่ปรึกษา;</t>
  </si>
  <si>
    <t>การเปิดห้องเข้ารับการอบรมมีความวุ่นวายในตอนแรก</t>
  </si>
  <si>
    <t>การเผยแพร่งานวิจัย</t>
  </si>
  <si>
    <t xml:space="preserve">อยากให้พูดช้ากว่านี้ </t>
  </si>
  <si>
    <t>ขั้นตการส่งวิจัย</t>
  </si>
  <si>
    <t>เว็บไซต์บัณฑิตวิทยาลัย   ;Facebook บัณฑิตวิทยาลัย  ;อาจารย์ที่ปรึกษา;</t>
  </si>
  <si>
    <t>อยากให้ฝึกทำไปด้วยจะได้เข้าใจขึ้น</t>
  </si>
  <si>
    <t>การดำเนินการวิจัย</t>
  </si>
  <si>
    <t>อยาได้เอกสารประกอบการอบรมเป็นเอกสารใบความรู้ ที่สรุปประเด็นสำคัญ</t>
  </si>
  <si>
    <t>หลักการเขียนวิทยานิพนธ์ หรือเอกสารทางวิชาการ</t>
  </si>
  <si>
    <t>อยากให้มีตัวอย่างการเขียนบรรณานุกรมเบื้องต้นในแต่ละแบบ(ตย. IEEE)เพิ่มไว้ด้วย</t>
  </si>
  <si>
    <t>ลิ้งค์เข้าห้องควรชัดเจนและเข้าใจง่ายกว่านี้ค่ะ</t>
  </si>
  <si>
    <t>การคัดลอกผลงาน</t>
  </si>
  <si>
    <t>อาจารย์ที่ปรึกษา;Facebook บัณฑิตวิทยาลัย  ;</t>
  </si>
  <si>
    <t>การจัดทำโครงการเป็นโครงการที่ดีและสามารถนำมาประยุกต์ใช้ในงานวิทยานิพนธ์ได้</t>
  </si>
  <si>
    <t>เนื้อหาเกี่ยวกับการทำวิทยานิพนธ์ในแต่ละหัวข้อ</t>
  </si>
  <si>
    <t>ชีวเวชศาสตร์</t>
  </si>
  <si>
    <t>เรื่องระบบการเข้าอบรมเกิดความล่าช้าเล็กน้อยเนื่องจากมีผูเข้าร่วมเป็นจำนวนมากและเกิดการสับสนในการเข้าห้องอบรม</t>
  </si>
  <si>
    <t>เทคนิคการอ่านงานวิจัย</t>
  </si>
  <si>
    <t>ป้องกันเสียงรบกวนจากภายนอกขณะรับฟังการอบรม
ขณะรับฟังอบรมเสียงวิทยากรสะดุดขาดตอนเป็นบางครั้งทำให้ขาดความต่อเนื่องแต่ไม่มากค่ะ</t>
  </si>
  <si>
    <t>ควรจัดให้มี interaction ระหว่างการอบรมให้มากขึ้น ไม่ควรเป็น pure lecture-based</t>
  </si>
  <si>
    <t>ลงลึก การใช้ program หรือวิธีการอื่นเพื่อตรวจสอบ Plagiarism, Falsification, Fabrication</t>
  </si>
  <si>
    <t>เป็นโครงการที่ดีมากค่ะ มีข้อเพิ่มเติมเล็กน้อยควรเชิญวิทยากรท่านอื่นมาให้ความรู้ด้านอื่นด้วยค่ะ</t>
  </si>
  <si>
    <t>การใช้โปรแกรมในการวิเคราะห์ข้อมูลทางสถิติ</t>
  </si>
  <si>
    <t>จัดทำการอบรมแบบออนไลน์ให้เป็นระบบมากขึ้น มีการกำหนดห้องเข้าร่วมอบรมให้ชัดเจน และมีการแจ้งระเบียบการเข้าร่วมอบรมที่จะต้องปฏิบัต่ก่อนและหลังการอบรมให้ผู้ร่วมอบรมทราบเป็นลายลักษณ์อักษร</t>
  </si>
  <si>
    <t>รูปแบบการเขียนวิทยานิพนธ์และการตีพิมพ์ (หลักการ และวิธีการเขียนที่ถูกต้อง ที่นำไปสู่แนวทางที่จะลดการคัดลอกผลงาน)</t>
  </si>
  <si>
    <t>การควบคุมการตัดเสียงแทรก</t>
  </si>
  <si>
    <t>การตีพิมพ์และเผยแพร่ผลงาน</t>
  </si>
  <si>
    <t>การอบรมการเขียนที่มาและและความสำคัญของปัญหาในการทำวิทยานิพนธ์ และการอบรมใช้โปรแกรมริสเรลในการวิเคราะห์ข้อมูล</t>
  </si>
  <si>
    <t>อยากให้มีการจัด อบรมแบบทบทวนเพิ่มเติม หรือผู้ที่เคยอบรมแล้ว สามารถเข้ามาฟังด้วยได้อีก</t>
  </si>
  <si>
    <t>การอ้างอิงแหล่งข้อมูล การใช้คำเขียนบทความวิจัย</t>
  </si>
  <si>
    <t>Facebook บัณฑิตวิทยาลัย  ;คณะที่สังกัด;เว็บไซต์บัณฑิตวิทยาลัย   ;</t>
  </si>
  <si>
    <t>เวลากรอกแบบฟอร์มออนไลน์ช่วยตั้งค่าให้มีการส่งอีเมลยืนยันว่าข้อมูลเข้าระบบแล้ว</t>
  </si>
  <si>
    <t>ตีพิม</t>
  </si>
  <si>
    <t>แจ้งกำหนดการล่วงหน้า 1-2 วัน</t>
  </si>
  <si>
    <t>การส่งผลงานตีพิมพ์</t>
  </si>
  <si>
    <t xml:space="preserve">สำหรับนิสิตที่พึ่งเข้าเรียนเป็นปีแรก อาจยังไม่คุ้นเคยการใช้งานระบบ MS team อาจจะต้องมีการเพิ่มเติมในส่วนกำหนดการและรายละเอียดข้อปฏิบัติต่างๆ แจ้งให้ทราบก่อนเข้าอบรมค่ะ </t>
  </si>
  <si>
    <t>เนื้อหา ขั้นตอนการเขียนงานวิทยานิพนธ์ และหลักการอ้างอิงที่ถูกต้องค่ะ</t>
  </si>
  <si>
    <t>พลศึกษาและวิทยาศาสตร์การออกกำลังกาย</t>
  </si>
  <si>
    <t xml:space="preserve">เป็นโครงการที่ให้ความรู้เป็นอย่างดี </t>
  </si>
  <si>
    <t>จริยธรรมในมนุษย์</t>
  </si>
  <si>
    <t>จัดประชุมนอกเวลาราชการ</t>
  </si>
  <si>
    <t>การใช้งานโปรแกรมอักขราวิสุทธิ์</t>
  </si>
  <si>
    <t>คิดว่าควรจัดอบรมในวันเสาร์หรือวันอาทิตย์ค่ะ เนื่องจากวันทำการจันทร์-ศุกร์ ดิฉันผู้เข้าร่วมอบรมติดภารกิจที่เป็นหน้าที่หลักคือการจัดการเรียนการสอน แต่หากการจัดการอบรมในวันทำการ เป็นมติที่หารือร่วมกันมาเป็นอย่างดีแล้ว และเป็นความสะดวกของคนหมู่มาก ดิฉันก็ยินดีเข้าร่วมค่ะ ขอบคุณค่ะ</t>
  </si>
  <si>
    <t>อะไรก็ได้ที่เข้ากับบริบทการศึกษาในปัจจุบันค่ะ</t>
  </si>
  <si>
    <t>อีเมล์;คณะที่สังกัด;</t>
  </si>
  <si>
    <t>อาจจะมีกำหนดการณ์เวลาบอกล่วงหน้า และ แชร์เอกสารให้เรียนก่อน</t>
  </si>
  <si>
    <t>การเลือกตีพิมพ์วารสารงานวิจัย</t>
  </si>
  <si>
    <t>เพิ่มตัวอย่างที่เป็นภาษาไทย</t>
  </si>
  <si>
    <t>ตัวอย่างที่มีความหลากหลาย</t>
  </si>
  <si>
    <t>1.Admin ควรควบคุมการประชุมตลอดเวลา เช่น ปิดไมค์ผู้เข้าร่วมทุกคนระหว่างการบรรยาย ยกเว้น speaker
2.ใช้วิธีเขียนเงื่อนไขการได้รับเกียรติบัตร จะได้ไม่พูดซ้ำหลายค</t>
  </si>
  <si>
    <t>เทคนิคการเขียน manuscript ไวยากรณ์ที่จำเป็น</t>
  </si>
  <si>
    <t>ไม่มีค่ะ อบรมเข้าใจง่าย ระบบลงทะเบียนเข้าใจง่าย ไม่ซับซ้อน</t>
  </si>
  <si>
    <t>เว็บไซต์บัณฑิตวิทยาลัย   ;อาจารย์ที่ปรึกษา;Facebook บัณฑิตวิทยาลัย  ;</t>
  </si>
  <si>
    <t>อยากให้จัดโครงการในวันหยุดเสาร์ อาทิตย์มากกว่าจัดในวันธรรมดาเนื่องจากตรงกับเวลาเรียนของนิสิต</t>
  </si>
  <si>
    <t>การจัดพิมพ์และส่งวิทยานิพนธ์</t>
  </si>
  <si>
    <t>ใช้เวลานานมาก (8.00-12.00) ครั้งหน้าควรใช้เวลาให้กระชับกว่านี้ค่ะ</t>
  </si>
  <si>
    <t>รูปแบบงานเขียนงาน</t>
  </si>
  <si>
    <t>จัดรุปแบบการอบรมที่จำนวนสมาชิกไม่เกิน100คน เพื่อลดการเกิดปัญหาการเข้าระบบ และแอดมินดูแลได้ทั่วถึง</t>
  </si>
  <si>
    <t>ต้องการให้จัดต่อไปค่ะ</t>
  </si>
  <si>
    <t>-การตีพิมพ์บทความวิชาการในวารสารวิชาการนานาชาติ</t>
  </si>
  <si>
    <t>ให้นิสิตได้จัดเตรียมเนื้อหาเอกสารของอาจารย์หรือศึกษาข้อมูลเบื้องต้นมาก่อนคะ</t>
  </si>
  <si>
    <t>การยกตัวอย่างการดัดแปลงเนื้อหาที่ผิดกับไม่ผิดวิเคระห์ถึงความแตกต่าง</t>
  </si>
  <si>
    <t>ฟิสิกส์ทฤษฎี</t>
  </si>
  <si>
    <t>การเขียนวิทยานิพนธ์เฉพาะทางวิทยาศาตร์</t>
  </si>
  <si>
    <t>การสื่อสาร</t>
  </si>
  <si>
    <t xml:space="preserve">การอบรมผ่าน Team เป็นเรื่องใหม่ที่มีความเข้าใจยุ่งยากและซับซ้อนพอสมควร เวลาโพสต์เลื่อนเวลาแล้วคนที่ยังไม่คุ้น ค่อนข้างสับสน เสนอให้ ถ้าจะต้องมีการ ทำแบบสอบถาม แบบประเมิน ตรวจสอบรายชื่อ อยากให้ปักหมุด เว็บไซต์เฉพาะกิจแบบ Thirdparty ไว้ และเอาทุกลิงค์สำคัญไปไว้ในนั้นครับ </t>
  </si>
  <si>
    <t xml:space="preserve">การใช้เว็บไซต์ตรวจสอบการอ้างอิง </t>
  </si>
  <si>
    <t>อาจารย์ที่ปรึกษา;เว็บไซต์บัณฑิตวิทยาลัย   ;</t>
  </si>
  <si>
    <t>ควรมีวิธีเข้าร่วมอบรม (วิธีใช้โปรแกรม) ก่อนการอบรม โดยแจกไฟล์เข้า email เนื่องจากกว่าจะได้เริ่มอบรมมีความวุ่นวายมากก สร้างห้องกันจนสับสน</t>
  </si>
  <si>
    <t>การเริ่มต้นเขียนงานวิจัย</t>
  </si>
  <si>
    <t xml:space="preserve">ในเรื่องของวิธีการประชาสัมพันธ์ และ การลงทะเบียนเข้ารับการอบรมในโปรแกรม
ควรใส่ลงในปฏิทินของไมโครซอฟทีมเลย เพื่อการเข้าห้องได้ถูกต้อง และไม่มีปัญหาการสร้างห้องซ้ำซ้อน 
มีการชี้แจงถึงกระบวนการประเมิน การลงทะเบียน และการสอบให้ชัดเจน มีลิ้งค์ให้นิสิตเข้าอย่างแน่นอน โดยไม่ต้องรอลิ้งค์จากบุคคลอื่น 
(แนะนำให้ศึกษาวิธีการจากการจัดสอบภาษาอังกฤษ ของ CEPT มน. ที่เขาใช้ระบบทีมเช่นเดียวกัน แต่ไม่ทำให้นิสิตเกิดความสับสนเลย)
อีกทั้งการจัดเวลาการอบรม ควรใช้เวลาอื่นๆที่ไม่ใช่วันราชการ เพราะนิสิตระดับนี้ส่วนใหญ่ ก็มีภาระงานของตนเองด้วย การจัดเวลาในวันอังคารเช่นนี้ ทำให้รบกวนเวลางาน และ นิสิตที่ต้องปลีกตัวไปทำงาน ก็จะไม่ได้ประสิทธิภาพในการอบรมเท่าที่ควร </t>
  </si>
  <si>
    <t xml:space="preserve">เคมีอุตสาหกรรม </t>
  </si>
  <si>
    <t>อาจารย์ที่ปรึกษา;เว็บไซต์บัณฑิตวิทยาลัย   ;คณะที่สังกัด;</t>
  </si>
  <si>
    <t>การจัดโครงการตรงกลับวันเวลาที่เรียนเกินไป ควรปรับเปลี่ยนวันที่จัดโครงการ</t>
  </si>
  <si>
    <t xml:space="preserve">บทความที่ได้รับในวันนี้ตรงตามความต้องการอย่างมาก และหวังว่าผู้ที่ได้รับฟังในครั้งต่อไปก็จะได้รับฟังบทความในวันนี้ด้วย </t>
  </si>
  <si>
    <t>ไม่มีสิ่งที่ต้องปรับปรุง</t>
  </si>
  <si>
    <t>อยากให้มีการอบรมจำนวนความถี่ มากขึ้น</t>
  </si>
  <si>
    <t>รูปแบบการจัดทำวิทยานิพนธ์ที่ถูกต้อง</t>
  </si>
  <si>
    <t>จัดการระบบการลงทะเบียน หรือรายชื่อผู้เข้าอบรมให้ชัดเจนกว่านี้</t>
  </si>
  <si>
    <t>การค้นคว้าอิสระ is</t>
  </si>
  <si>
    <t>สามารถดูย้อนหลังได้</t>
  </si>
  <si>
    <t>การใช้ระบบเขียนอ้างอิง</t>
  </si>
  <si>
    <t>ควรจัดอบรมในวันหยุดค่ะ</t>
  </si>
  <si>
    <t>เกี่ยวกับการตีพิมพ์เล่มวิจัย</t>
  </si>
  <si>
    <t>คณิตศาสตร์</t>
  </si>
  <si>
    <t>การเข้าห้องอบรมตอนแรกอาจมีปัญหาบ้างแต่ทางแอดมินสามารถแก้ไขปัญหาได้ทันท่วงที</t>
  </si>
  <si>
    <t>สอนการเขียนintroduction และภาษาที่ใช้ในการเขียนงานวิจัย</t>
  </si>
  <si>
    <t>ในช่วงแรก ใช้เวลาในการเข้าร่วมประชุมค่อนข้างนาน คิดว่าหากส่งลิ้งค์เพื่อให้กดเข้าร่วมก่อนวันที่เข้าประชุม น่าจะทำให้ง่ายขึ้นค่ะ</t>
  </si>
  <si>
    <t>อยากให้มีการจัดอบรมให้บ่อยครั้งขึ้นเป็น 2 ครั้งต่อเทอม</t>
  </si>
  <si>
    <t>การแนะแนวศึกษาต่อ ปเอก</t>
  </si>
  <si>
    <t>แจ้งนิสิตผ่านช่องทางเมลล์ของทุกคน ให้ทราบกันอย่างทั่วถึง ชี้แจงช่องทางการติดตามข้อมูลข่าวสารให้ชัดเจน</t>
  </si>
  <si>
    <t>เหมาสมแล้ว</t>
  </si>
  <si>
    <t>เห็นด้วย</t>
  </si>
  <si>
    <t>เรื่องของระยะเวลา อยากให้จัดในวันหยุด</t>
  </si>
  <si>
    <t>ระยะเวลาเพิ่ม</t>
  </si>
  <si>
    <t>การเขียน IS</t>
  </si>
  <si>
    <t>วิธีแก้ความเข้าใจของตนเกี่ยวกับข้อความฝังหัวจากการอ่านงานของคนอื่นแล้วจำมาจนคิดว่าเป็นความคิดของตนเอง แล้วเมื่อนำมาพิมพ์เองกลายเป็นคล้ายงานของเขาโดยไม่ได้ตั้งใจ</t>
  </si>
  <si>
    <t>การอบรมควรจัดช่วงเวลาเสาร์อาทิตย์ เพราะวันธรรมดาเป็นวันทำงานอาจมีอุปสรรคในการเข้ารับการอบรม</t>
  </si>
  <si>
    <t>การเขียนผลงานวิทยานิพนธ์</t>
  </si>
  <si>
    <t>ประชาสัมพันธ์ให้นิสิตที่ยังไม่เคยอบรมได้เข้าร่วม 100%</t>
  </si>
  <si>
    <t>การใช้งานโปรแกรมตรวจสอบการคัดลอกผลงานวิชาการ</t>
  </si>
  <si>
    <t>ควรเพิ่มเอกสารหรือไฟล์เพื่อฟังประกอบการบรรยาย</t>
  </si>
  <si>
    <t>การพัฒนาสอบภาษาอังกฤษเพื่อยื่นสำเร็จการศึกษา</t>
  </si>
  <si>
    <t xml:space="preserve">ควรให้แอดมินเข้ามาเปิด การ meet ก่อนเวลา และแชร์หน้าจอว่าเป็นการ meet ของโครงการนี้ เพื่อให้ผู้เข้าอบรมเข้าใจตรงกันไม่เกิดการเปิดห้องการ meet หลายห้อง </t>
  </si>
  <si>
    <t>จริยธรรมงานวิจัย</t>
  </si>
  <si>
    <t>ชี้แจงขั้นตอนการเข้ารับการอบรมใหชัดเจนยิ่งขึ้น เพราะเข้ามาครั้งแรก มีห้องที่เปิดสนทนาถึง 3 ห้อง</t>
  </si>
  <si>
    <t>การทำการอ้างอิงอย่างถูกต้อง</t>
  </si>
  <si>
    <t>กระชัับเนื้อหา และเวลาให้สัั้นลง</t>
  </si>
  <si>
    <t>เอกสารที่มีความชัดเจนมากขึ้น เป็นรูปแบบที่สามารถนำไปอ่านทบทวนเองได้อีกครั้งอย่างละเอียด</t>
  </si>
  <si>
    <t>การใช้ฐานข้อมูลต่างประเทศสำหรับการค้นหางานวิจัยต่างประเทศที่น่าเชื่อถือ</t>
  </si>
  <si>
    <t>การจัดการในเรื่องของช่อง meeting chat ควรติดประกาศคำอธิบายไว้ก่อนเริ่มโครงการเพื่อที่จะไม่ให้เกิดปัญหาเปิดช่อง meeting chat ซ้ำซ้อน</t>
  </si>
  <si>
    <t>หลักการเขียนบทความให้น่าสนใจ</t>
  </si>
  <si>
    <t>Facebook บัณฑิตวิทยาลัย  ;เว็บไซต์บัณฑิตวิทยาลัย   ;ป้ายประชาสัมพันธ์;</t>
  </si>
  <si>
    <t>ควรจัดในวันหยุดราชการ</t>
  </si>
  <si>
    <t>วิธีสร้างผลงานวิจัยที่ดี</t>
  </si>
  <si>
    <t>การจัดการของแอดมินในการสร้างห้องทีม และการตอบคำถามผู้เข้าอบรมของแอดมินไม่ดีเท่าที่ควร ในระหว่างที่ถึงเวลา 9.00 อาจารย์ต้องตามให้พูดเปิดการอบรม ควรที่จะมีบุคลากรในการช่วยระหว่างการอบรม เพราะจากการสังเกตคือมีคนเดียวทำทุกอย่าง จนขาดตกบกพร่องบางหน้าที่</t>
  </si>
  <si>
    <t>แนวทางการทดลองการวิจัยกับกลุ่มนักเรียน หรือกลุ่มเปราะบาง</t>
  </si>
  <si>
    <t>เว็บไซต์บัณฑิตวิทยาลัย   ;ป้ายประชาสัมพันธ์;Facebook บัณฑิตวิทยาลัย  ;คณะที่สังกัด;อาจารย์ที่ปรึกษา;</t>
  </si>
  <si>
    <t>หากได้รับการอบรมเป็นห้องเรียน จะได้เข้าใจมากยิ่งขึ้น แต่ด้วยสถานการณ์การแพร่ระบาดของโรคโควิด 19 จัดการอบรมออนไลน์ ก็มีความเหมาะสม แต่หากจัดเทอมละ 2 ครั้ง เพราะมีผู้ที่ลงทะเบียนไม่ทันมีมาก</t>
  </si>
  <si>
    <t>ทางบัณฑิตวิทยาลัย จัดได้ตรงตามความจำเป็นแล้ว ณ ตอนนี้</t>
  </si>
  <si>
    <t>การอ่านรีวิว</t>
  </si>
  <si>
    <t>ควรจัดโครงการมากกว่า 1 ครั้งต่อภาคเรียน</t>
  </si>
  <si>
    <t>ควรมีเอกสารประกอบ</t>
  </si>
  <si>
    <t>แนวคิดการจัดทำผลงานที่ทันสมัย</t>
  </si>
  <si>
    <t xml:space="preserve">เลือกวันและเวลาที่ไม่ใช่วันทำการ (จ.-ศ.) หรือหลังจากเวลาราชการ เนื่องจากหลายท่านต้องปฏิบัติงานในวันจันทร์-ศุกร์ เวลา 08.30 น. - 16.30 น. </t>
  </si>
  <si>
    <t>การวางกรอบแนวคิดในการริเริ่มเขียนผลงานทางวิชาการ</t>
  </si>
  <si>
    <t>เป็นการอบรมที่ได้รับความรู้ดีค่ะ วิทยากรให้ความเข้าใจได้อย่างชัดเจน แต่ช่วงท้ายเน้นในเรื่องของการอธิบายการเขียนตามหลักไวยากรณ์ภาษาอังกฤษมากเกินไป ทำให้รู้สึกไม่น่าสนใจ ขอเสนอให้จัดแยกเป็นอีกโครงการในเรื่องของการใช้ภาษาอังกฤษในการเขียนงานทางวิชาการจะเหมาะกว่า</t>
  </si>
  <si>
    <t>การใช้ภาษาอังกฤษเพื่อเขียนผลงานทางวิชาการ</t>
  </si>
  <si>
    <t>ดีมากแล้วค่ะ วิทยากรพูดดีมาก เข้าใจง่าย ไม่เยิ่นเย้อ</t>
  </si>
  <si>
    <t>การขอจริยธรรมวินัยในมนุษย์</t>
  </si>
  <si>
    <t>เป็นโครงการที่ดีมาก ได้รับความรู้ที่สามารถนำไปใข้ได้จริง</t>
  </si>
  <si>
    <t>หลักการเขียนโครงร่างการวิจัย</t>
  </si>
  <si>
    <t>เว็บไซต์บัณฑิตวิทยาลัย   ;คณะที่สังกัด;อาจารย์ที่ปรึกษา;ป้ายประชาสัมพันธ์;</t>
  </si>
  <si>
    <t>ดีแล้วครับ มีไฟล์เอกสารประกอบไว้ให้ศึกษาเพิ่มได้ และควรมีวิธีช่องทางให้นิสิตไปโหลดโปรแกรมป้องกันคัดลอกแจ้งให้ทราบอย่างทั่วถึงครับ</t>
  </si>
  <si>
    <t>การใช้โปรแกรมป้องกันการคัดลอก ที่มหาลัยให้ใช้ สอนใช้ให้เป็นครับ</t>
  </si>
  <si>
    <t>สัญญาณมีความขัดข้องบางช่วง</t>
  </si>
  <si>
    <t>การทำ thesis</t>
  </si>
  <si>
    <t>ความสะดวกในการอบรบ (ผู้เข้าร่วมอบรมใช้โปรแกรมไม่เป็น และผู้ใช้งานบางคนเปิดไมค์ทำให้มีเสียงรบกวนขณะอบรม)</t>
  </si>
  <si>
    <t>หลักการในการเขียนอ้างอิงที่ถูกต้อง</t>
  </si>
  <si>
    <t xml:space="preserve">ควรมีชม.การอบรมมากกว่านี้เป็นเรื่องที่น่าสนใจคะ
</t>
  </si>
  <si>
    <t>การเขียนบทความทางวิชาการ</t>
  </si>
  <si>
    <t>หัวข้องานวิจัยที่น่าทำการศึกษา</t>
  </si>
  <si>
    <t>Facebook บัณฑิตวิทยาลัย  ;คณะที่สังกัด;อีเมล์;เว็บไซต์บัณฑิตวิทยาลัย   ;อาจารย์ที่ปรึกษา;ป้ายประชาสัมพันธ์;</t>
  </si>
  <si>
    <t>- การดำเนินการจัดโครงการฯ ครั้งนี้ดีแล้ว</t>
  </si>
  <si>
    <t>-การใช้โปรแกรมตรวจการคัดลอกผลงาน</t>
  </si>
  <si>
    <t>อยากให้มีการอบรมบ่อยขึ้น เกรงว่าไม่ผ่าน</t>
  </si>
  <si>
    <t>อังกฤษ
จริยธรรม
การเลือกใช้เครื่องมือในการวิจัย</t>
  </si>
  <si>
    <t>เอกสารมีการอธิบายรายละเอียดมากกว่านี้ บางสไลด์มีแค่รูปไม่มีข้อความที่ใช้อธิบาย</t>
  </si>
  <si>
    <t>เรื่องของระบบ การเข้าอบรม เทคโนโลยี บางคนเข้าช้า เข้าไม่ได้เนื่องจาก ทำงสนราชการ หยุดเสาร์อาทิตย์ อยากให้มีอบรม</t>
  </si>
  <si>
    <t>อยากให้มี</t>
  </si>
  <si>
    <t>ภาษาไทย (คณะมนุษยศาสตร์)</t>
  </si>
  <si>
    <t>เสนอให้จัดในวันเสาร์เช้า</t>
  </si>
  <si>
    <t>การใช้โปรแกรมคอมพิวเตอร์ในการตรวจการคัดลอกผลงานวิชาการ</t>
  </si>
  <si>
    <t>เว็บไซต์บัณฑิตวิทยาลัย   ;อาจารย์ที่ปรึกษา;ป้ายประชาสัมพันธ์;</t>
  </si>
  <si>
    <t>โปรแกรมที่ใช้ MSteam อาจจะใช้ยากสำหรับบางคน และอยากให้ตัวอย่างที่เป็นภาษาไทยควบคู่ไปด้วย</t>
  </si>
  <si>
    <t xml:space="preserve">โปรแกรมที่ใช้ในการตรวจสอบผลงานแบบเจาะลึก เช่น อักขราวิสุทธิ์ ดูผลยังไง มีความน่าเชื่อถือมากหรือน้อย </t>
  </si>
  <si>
    <t>คณะที่สังกัด;Facebook บัณฑิตวิทยาลัย  ;เว็บไซต์บัณฑิตวิทยาลัย   ;</t>
  </si>
  <si>
    <t xml:space="preserve">ในการอบรมผ่านระบบออนไลน์ ใครส่งลิ้งค์การอบรมให้กับผู้เข้าร่วมอบรมผ่าน Email ก่อนเริ่มการอบรม เพราะจะทำให้ทุกคนสามารถเข้าร่วมอบรมได้ง่ายขึ้น </t>
  </si>
  <si>
    <t>วิธีการเขียนอ้างอิงที่ถูกต้อง เพื่อไม่ให้เกิดการ plagiarism จากการเขียนอ้างอิงที่ไม่ถูกต้อง</t>
  </si>
  <si>
    <t>เอเชียตะวันออกเฉียงใต้</t>
  </si>
  <si>
    <t>อยากให้จัดอบรมตอไป</t>
  </si>
  <si>
    <t>ตัวอย่างงานเขียนที่ละเมิดจริยธรรมการวิจัย</t>
  </si>
  <si>
    <t>ควรแนบคู่มือการใช้งานโปรแกรมไว้ให้ด้วย สำหรับคนเข้าใช้ครั้งแรก</t>
  </si>
  <si>
    <t>จัดโครงการได้ดี ตามบริบทการเปลี่ยนแปลงของยุคสมัย 
ไม่มีข้อเสนอแนะ</t>
  </si>
  <si>
    <t xml:space="preserve">การเขียนงานอย่างไรแบบไม่Plagiarism </t>
  </si>
  <si>
    <t>ก่อนการอบรมมีการแจ้งผู้เข้าร่วมอบรมให้ปิดไมค์และปิดกล้อง เพื่อป้องกันการรบกวน</t>
  </si>
  <si>
    <t>หลักการในการเขียนวิทยานิพนธ์ที่ถูกต้อง</t>
  </si>
  <si>
    <t>ดีมาเลยครับ</t>
  </si>
  <si>
    <t>วิธีการเขียนงานวิจัย</t>
  </si>
  <si>
    <t>เสียงผู้บรรยายขาดหายเป็นระยะ ฟังไม่ต่อเนื่อง ได้รับข้อความสำคัญๆไม่ครบ</t>
  </si>
  <si>
    <t>การใช้ภาษาอังกฤษ</t>
  </si>
  <si>
    <t>ดีครับ</t>
  </si>
  <si>
    <t>การเขียนบทที่2</t>
  </si>
  <si>
    <t>อาจารย์สอน</t>
  </si>
  <si>
    <t>งานวิจัย</t>
  </si>
  <si>
    <t>รูปแบบการจัดทำวิทยานิพนธ์</t>
  </si>
  <si>
    <t>เว็บไซต์บัณฑิตวิทยาลัย   ;Facebook บัณฑิตวิทยาลัย  ;คณะที่สังกัด;อาจารย์ที่ปรึกษา;อีเมล์;</t>
  </si>
  <si>
    <t>การจัดการเรียนรู้ในศตวรรษที่ 21 กับบริบทโรงเรียนขนาดเล็ก</t>
  </si>
  <si>
    <t>Facebook บัณฑิตวิทยาลัย  ;คณะที่สังกัด;อาจารย์ที่ปรึกษา;เว็บไซต์บัณฑิตวิทยาลัย   ;อีเมล์;</t>
  </si>
  <si>
    <t>การจัดการของแอดมินในการเป็นผู้ประสานงานในการจัดโครงการ ไม่มีประสิทธิในระดับดี เนื่องจากเหตุผล ตอบคำถามของผู้เข้าร่วมโครงการช้า หรือเกิดสถานการณ์ขัดข้องถึงจะมีการตอบ อาจจะนำเสนอโดยการมีแอดมินมากกว่า 1 ท่าน ผู้ร่วมอบรมเคยประสบการณ์ปัญหาแอดมินไม่ตอบแชทใน เพจ ร่วมถึงประสบการณ์ปัญหาในวันนี้ด้วย จึงขอในพื้นที่แสดงความคิดเห็นให้ปรับปรุงในครั้งถัดไปอย่างต่อเนื่อง
ประสิทธิภาพความชัดเจนในการอบรมครั้งนี้อาจจะไม่เพียงพอในการเล็งเห็นถึงความใส่ใจ ในการนำเกียรติบัตรหรือความรู้มาใช้ในงานวิจัย เนื่องจากบางท่านทำอาชีพรับราชการ ในการปฏิบัติงานและการอบรมในวันทำการ อาจจะไม่เหมาะสม จึงทำให้บางท่านไม่ได้ฟังการบรรยายอย่างเต็มที่ ทำให้ความสำคัญของการอบรมในครั้งนี้ลดลง</t>
  </si>
  <si>
    <t>อยากให้มีการแยกในการอบรมของนิสิต แผน ก และ ข เนื่องจากเป้าหมายการทำอาจจะมีความแตกต่างกันในรายละเอียด</t>
  </si>
  <si>
    <t>อาจารย์ที่ปรึกษา;อีเมล์;เว็บไซต์บัณฑิตวิทยาลัย   ;</t>
  </si>
  <si>
    <t>ควรเสียงรบกวนจากไมค์ผู้ร่วมอบรมมารบกวนเวลาผู้อภิปราย</t>
  </si>
  <si>
    <t>การเขียนวิทยานิพนธ์อย่างไรให้น่าอ่าน</t>
  </si>
  <si>
    <t>ระยะเวลา</t>
  </si>
  <si>
    <t>เทคนิคการทำวิจัย</t>
  </si>
  <si>
    <t>ไม่มีคะ</t>
  </si>
  <si>
    <t>วิธีการเขียนการทบทวนวรรณกรรม</t>
  </si>
  <si>
    <t>ควบคุมไม่ให้มีเสียงรบกวนจากผู้อื่นที่ไม่ใช่วิทยากร</t>
  </si>
  <si>
    <t>การขออนุญาตการเก็บข้อมูลในกานทำวิจัย</t>
  </si>
  <si>
    <t>เว็บไซต์บัณฑิตวิทยาลัย   ;Facebook บัณฑิตวิทยาลัย  ;อาจารย์ที่ปรึกษา;คณะที่สังกัด;</t>
  </si>
  <si>
    <t>ไม่มีค่ะ  ขอชื่นชม คณะจัดโครงการและวิทยากร ค่ะ</t>
  </si>
  <si>
    <t>ไม่มีค่ะ   ขอบคุณมากนะคะ</t>
  </si>
  <si>
    <t>ตัวอย่างการคัดลอกผลงาน ที่พบในประเทศไทย</t>
  </si>
  <si>
    <t>ควรปรับปรุงเกี่ยวกับโปรแกรมการใช้งานมากกว่านี้เพราะผู้เข้าร่วมเกิดความสับสนมากและทำให้เสียเวลาประมาณ 50 นาทีแรก</t>
  </si>
  <si>
    <t>การประชาสัมพันธ์ที่ชัดเจนขึ้น</t>
  </si>
  <si>
    <t xml:space="preserve">การสอนการทำวัยจัยเบื้องตน เทคนิกต่างๆ </t>
  </si>
  <si>
    <t>ประชาสัมพันธ์ ป้องกันเสียงรบกวนขณะวิทยากรบรรยาย</t>
  </si>
  <si>
    <t>จริยธรรมการวิจัยในมนุษย์</t>
  </si>
  <si>
    <t xml:space="preserve">-
</t>
  </si>
  <si>
    <t>เว็บไซต์บัณฑิตวิทยาลัย   ;คณะที่สังกัด;Facebook บัณฑิตวิทยาลัย  ;อาจารย์ที่ปรึกษา;</t>
  </si>
  <si>
    <t>สอนวิธีการถอดวรรณกรรมจากบทความต่างประเทศ</t>
  </si>
  <si>
    <t>มีความรู้มาก</t>
  </si>
  <si>
    <t>เป็นโครงการที่ดี แต่การจัดมีปัญหาในเรื่องของสื่อ อาจต้องมีการพัฒนาต่อไป</t>
  </si>
  <si>
    <t>หลักการเขียนวิทยานิพนธ์ให้น่าสนใจ</t>
  </si>
  <si>
    <t>ระบบการอ้างอิง หรือการเขียนบรรณานุกรม</t>
  </si>
  <si>
    <t>ปรับปรุงระบบออนไลท์เนื่องจากmicro soft team มีปัญหาในการทำแบบทดสอบ และแบบประเมิน</t>
  </si>
  <si>
    <t>การเขียนโครงร่างการวืจัย</t>
  </si>
  <si>
    <t>การนัดแนะ และเริ่มอบรม มีความวุ่นวายก่อนจะเริ่มอบรม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</si>
  <si>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</t>
  </si>
  <si>
    <t xml:space="preserve">- </t>
  </si>
  <si>
    <t>ป้ายประชาสัมพันธ์;Facebook บัณฑิตวิทยาลัย  ;</t>
  </si>
  <si>
    <t>มีการประชาสัมพันธ์ที่ชัดเจนและทั่วถึงมากกว่านี้</t>
  </si>
  <si>
    <t>การจัดทำวิจัย</t>
  </si>
  <si>
    <t xml:space="preserve">จัดทำลิ้งค์ในการอบรมแล้วนำส่งในปฏิทินค่ะ </t>
  </si>
  <si>
    <t>การเขียนเล่มวิทยานิพนธ์ ฉบับภาษาอังกฤษ</t>
  </si>
  <si>
    <t>อยากให้เวลามากขึ้น</t>
  </si>
  <si>
    <t>ควรจัดในวันเสาร์อาทิตย์เนื่องจากนิสิตบางท่านต้องทำงานประจำด้วย</t>
  </si>
  <si>
    <t>การเขียนบทความวิจัย</t>
  </si>
  <si>
    <t>จัดเวลาอบรมให้เหมาะสมเหมือนครั้งนี้</t>
  </si>
  <si>
    <t>วิธีการทำวิจัยสักเรื่องพร้อมมีตัวอย่างงานวิจัยมาประกอบ</t>
  </si>
  <si>
    <t>อยากให้จัดโครงการดีๆ แบบนี้ต่อไปอีก</t>
  </si>
  <si>
    <t>แหล่งสืบค้นงานวิจัยในต่างประเทศ</t>
  </si>
  <si>
    <t>ควรจัดวันเสาร์-อาทิตย์</t>
  </si>
  <si>
    <t>วิจัยที่ดีควรเป็นอย่างไร</t>
  </si>
  <si>
    <t>คณะที่สังกัด;อาจารย์ที่ปรึกษา;Facebook บัณฑิตวิทยาลัย  ;</t>
  </si>
  <si>
    <t>เพิ่มเวลาช่วงการถามตอบข้อคำถามของผู้เข้าร่วมการอบรม</t>
  </si>
  <si>
    <t>การสืบค้นข้อมูลงานวิจัยในต่างประเทศ</t>
  </si>
  <si>
    <t>อาจารย์ที่ปรึกษา;เว็บไซต์บัณฑิตวิทยาลัย   ;Facebook บัณฑิตวิทยาลัย  ;อีเมล์;</t>
  </si>
  <si>
    <t>นำไปปรับใช้ในการทำงานวิจัย</t>
  </si>
  <si>
    <t>การเขียนบทความวิชาการ</t>
  </si>
  <si>
    <t>โปรดเลือกวันเสาร์-อาทิตย์</t>
  </si>
  <si>
    <t>ไม่ควรเป็นเวลาราชการ ควรจัดในวันหยุด หรือนอกเวลาราชการ</t>
  </si>
  <si>
    <t>วิธีคัดลอกอย่างไรให้ปลอดภัย</t>
  </si>
  <si>
    <t>ควรจัดอบรมเสาร์ อาทิตย์</t>
  </si>
  <si>
    <t>การสอนในยุคโควิด</t>
  </si>
  <si>
    <t>เว็บไซต์บัณฑิตวิทยาลัย   ;อาจารย์ที่ปรึกษา;คณะที่สังกัด;</t>
  </si>
  <si>
    <t>ดีครับ แต่ควรจะเพิ่มจำนวนในการจัดงาน</t>
  </si>
  <si>
    <t>การเขียนอ้างอิงตามแบบของมหาวิทยาลัยนเรศวร</t>
  </si>
  <si>
    <t>ควรจัดอบรมวันเสาร์-อาทิตย์</t>
  </si>
  <si>
    <t>หากเป็นไปได้ อาจมีการเพิ่มตัวอย่างการเขียนแบบไม่คัดลอก โดยมีต้นฉบับข้อความ และข้อความที่เขียนอ้างอิงโดยไม่คัดลอกมาเทียบกันให้ดู</t>
  </si>
  <si>
    <t>การเขียนผลงานให้ได้ตีพิมพ์ในวารสารระดับ TCI1  หรือวารสารระดับนานาชาติ</t>
  </si>
  <si>
    <t>เจ้าหน้าที่ควรใส่ใจการตอบข้อสงสัยของผู้เข้าร่วมอบรมให้ครอบคลุมมากกว่านี้ เนื่องจากสังเกตว่าผู้เข้าร่วมอบรมต้องช่วยกันแก้ปัญหาการใช้งาน MS Team กันเอง</t>
  </si>
  <si>
    <t xml:space="preserve">การเขียนบทความวิชาการภาษาไทย </t>
  </si>
  <si>
    <t>โครงการดำเนินได้ดีและเข้าใจครับ</t>
  </si>
  <si>
    <t>การอ้างอิงให้ถูกต้องเกี่ยวกับการนำข้อมูลจากหลายๆแหล่งข้อมูลมาใช้ในการเขียนรายงาน</t>
  </si>
  <si>
    <t>เพิ่มเวลาในการนำเสนอให้มากขึ้น</t>
  </si>
  <si>
    <t>การใช้โปรแกรมตรวจสอบการคัดลอกผลงาน</t>
  </si>
  <si>
    <t>พยาบาลศาสตร์ (ป.เอก)</t>
  </si>
  <si>
    <t xml:space="preserve">อยากเห็นการวิเคราะห์ของระบบตรวจสอบ Plagiarism อาจจะลองใส่ข้อมูลให้ดูเป็นตัวอย่าง
</t>
  </si>
  <si>
    <t>กรณีตัวอย่างเรื่องจริยธรรมการวิจัยในมนุษย์</t>
  </si>
  <si>
    <t>การเริ่มต้นเข้าอบรมมีปัญหาขัดข้องเล็กน้อย  อยากให้จัดการอบรมในวันหยุดราชการ</t>
  </si>
  <si>
    <t>บทความการศึกษา</t>
  </si>
  <si>
    <t>ดีมาก</t>
  </si>
  <si>
    <t>เทคนิคการตรวจสอบผลงาน</t>
  </si>
  <si>
    <t xml:space="preserve">ควรจัดเสาร์ - อาทิตย์ </t>
  </si>
  <si>
    <t>การบรรยายของอาจารย์ชัดเจนดี กรณีตัวอย่างชัดเจน อาจจะเพิ่มกรณีตัวอย่าง</t>
  </si>
  <si>
    <t>จริยธรรมการวิจัยความแตกต่างในการปฏิบัติของไทยและสากล</t>
  </si>
  <si>
    <t>อาจารย์ที่ปรึกษา;คณะที่สังกัด;Facebook บัณฑิตวิทยาลัย  ;</t>
  </si>
  <si>
    <t>สัญญานเสียง</t>
  </si>
  <si>
    <t>การตรวจสอบงานวิชาการ</t>
  </si>
  <si>
    <t>ภาษาอังกฤษ</t>
  </si>
  <si>
    <t>ควรแจ้งกำหนดการเวลาต่างๆก่อนเข้ารับการอบรม</t>
  </si>
  <si>
    <t>สาขาวิชาการจัดการการท่องเที่ยวและจิตบริการ</t>
  </si>
  <si>
    <t>สาขาวิชาฟิสิกส์ทฤษฎี</t>
  </si>
  <si>
    <t>สาขาวิชาเอเชียตะวันออกเฉียงใต้</t>
  </si>
  <si>
    <t>สาขาวิชาภาษาอังกฤษ</t>
  </si>
  <si>
    <t>สาขาวิชาคณิตศาสตร์</t>
  </si>
  <si>
    <t>สาขาวิชาเทคโนโลยีชีวภาพทางการเกษตร</t>
  </si>
  <si>
    <t>สาขาวิชาศิลปะและการออกแบบ</t>
  </si>
  <si>
    <t>สาขาวิชาสังคมศึกษา</t>
  </si>
  <si>
    <t>สาขาวิชาภาษาศาสตร์</t>
  </si>
  <si>
    <t>สาขาวิชาการสื่อสาร</t>
  </si>
  <si>
    <t>สาขาวิชารัฐศาสตร์</t>
  </si>
  <si>
    <t>สาขาวิชาพยาบาลศาสตร์</t>
  </si>
  <si>
    <t>สาขาวิชาชีวเวชศาสตร์</t>
  </si>
  <si>
    <t>สาขาวิชาการบริหารการศึกษา</t>
  </si>
  <si>
    <t>สาขาวิชาวิทยาศาสตร์การแพทย์</t>
  </si>
  <si>
    <r>
      <rPr>
        <b/>
        <i/>
        <sz val="15"/>
        <rFont val="TH SarabunPSK"/>
        <family val="2"/>
      </rPr>
      <t xml:space="preserve">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</si>
  <si>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2.เพิ่มระยะเวลาในการจัดอบรม</t>
  </si>
  <si>
    <t xml:space="preserve">               ผ่านระบบออนไลน์ โดยใช้โปรแกรม Microsoft Teams โดยมีวัตถุประสงค์ เพื่อให้นิสิตระดับบัณฑิตศึกษา </t>
  </si>
  <si>
    <t xml:space="preserve">               เกิดความรู้ ความเข้าใจ ในเรื่องจรรยาบรรณของนักวิจัยและการคัดลอกงานวิจัย เป้าหมายผู้เข้าร่วมโครงการ </t>
  </si>
  <si>
    <t xml:space="preserve">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</si>
  <si>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</si>
  <si>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>คณะสถาปัตยกรรมศาสตร์ศิลปะและการออกแบบ</t>
  </si>
  <si>
    <t>Timestamp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</si>
  <si>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</si>
  <si>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</si>
  <si>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</si>
  <si>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</si>
  <si>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</si>
  <si>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ท่านได้รับทราบข่าวการดำเนินโครงการฯ จากแหล่งใด</t>
  </si>
  <si>
    <t>1. ท่านได้รับความสะดวกในการสมัครเข้ารับการอบรม</t>
  </si>
  <si>
    <t>2. ความเหมาะสมของวันที่จัดอบรม (วันที่ 16 สิงหาคม 2565)</t>
  </si>
  <si>
    <t>3. ความเหมาะสมของระยะเวลาในการจัดการอบรม (08.30-12.00 น.)</t>
  </si>
  <si>
    <t>4. ก่อนเข้ารับการอบรมท่านมีความรู้ความเข้าใจในการอบรมหัวข้อ "การตรวจสอบการคัดลอกผลงานวิชาการ" อยู่ในระดับใด</t>
  </si>
  <si>
    <t>5. ก่อนเข้ารับการอบรมท่านมีความรู้ความเข้าใจ ในหัวข้อ "การเขียนผลงานวิทยานิพนธ์ โดยไม่มีการคัดลอก" อยู่ในระดับใด</t>
  </si>
  <si>
    <t>6. ภายหลังการอบรมท่านมีความรู้ความเข้าใจใน หัวข้อ "การตรวจสอบการคัดลอกผลงานวิชาการ"   อยู่ในระดับใด</t>
  </si>
  <si>
    <t>7. ภายหลังการอบรมท่านมีความรู้ความเข้าใจ  ในหัวข้อ "การเขียนผลงานวิทยานิพนธ์ โดยไม่มีการคัดลอก"  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</si>
  <si>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</si>
  <si>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9. การเข้ารับการอบรมฯ ในครั้งนี้เป็นประโยชน์ต่อท่านในการทำวิทยานิพนธ์/รายงานการค้นคว้าอิสระอยู่ในระดับใด</t>
  </si>
  <si>
    <t>10. การอบรมเชิงปฏิบัติการครั้งนี้ท่านไม่พึงพอใจในเรื่องใด เพราะเหตุใด</t>
  </si>
  <si>
    <t>11. ท่านเห็นว่าบัณฑิตวิทยาลัยควรปรับปรุงในเรื่องดังกล่าวอย่างไร</t>
  </si>
  <si>
    <t>ข้อคิดเห็นและข้อเสนอแนะอื่นๆ</t>
  </si>
  <si>
    <t>ชาย</t>
  </si>
  <si>
    <t>20-30 ปี</t>
  </si>
  <si>
    <t>ปริญญาโท</t>
  </si>
  <si>
    <t>ศึกษาศาสตร์</t>
  </si>
  <si>
    <t>ภาษาไทย</t>
  </si>
  <si>
    <t>หญิง</t>
  </si>
  <si>
    <t>41-50 ปี</t>
  </si>
  <si>
    <t>ปริญญาเอก</t>
  </si>
  <si>
    <t>วิจัยและประเมินผลทางการศึกษา</t>
  </si>
  <si>
    <t>_</t>
  </si>
  <si>
    <t>วิศวกรรมศาสตร์</t>
  </si>
  <si>
    <t>วิศวกรรมคอมพิวเตอร์</t>
  </si>
  <si>
    <t>เกิดปัญหาการเข้าห้องบรรยายเข้าแล้วหลุดบ้าง</t>
  </si>
  <si>
    <t>31-40 ปี</t>
  </si>
  <si>
    <t>วิจัยและประเมินทางการศึกษา</t>
  </si>
  <si>
    <t>Website บัณฑิตวิทยาลัย</t>
  </si>
  <si>
    <t>สาธารณสุขศาสตร์</t>
  </si>
  <si>
    <t>สาธารณสุข</t>
  </si>
  <si>
    <t>การพยาบาลผู้ใหญ่และผู้สูงอายุ</t>
  </si>
  <si>
    <t xml:space="preserve">ระบบการจัดการเกี่ยวกับการออนไลน์ </t>
  </si>
  <si>
    <t>วิทยาศาสตร์</t>
  </si>
  <si>
    <t>พยาบาลศาสตร์</t>
  </si>
  <si>
    <t>การพยาบาล</t>
  </si>
  <si>
    <t>ระดับติดขัดช่วงแรกคะ</t>
  </si>
  <si>
    <t>ระบบการใช้งาน  อื่น เช่น  meeting zoop</t>
  </si>
  <si>
    <t xml:space="preserve"> มีความต่อเนื่องในการพัฒนาแผนทุกเดือนคะ</t>
  </si>
  <si>
    <t>เทคโนโลยีชีวภาพ</t>
  </si>
  <si>
    <t>มนุษยศาสตร์</t>
  </si>
  <si>
    <t>ระบบออนไลน์</t>
  </si>
  <si>
    <t>ควรมีการทดสอบระบบก่อนสัมมนาออนไลน์</t>
  </si>
  <si>
    <t>เทคโนโลยีและสื่อสารการศึกษา</t>
  </si>
  <si>
    <t>ชีววิทยา</t>
  </si>
  <si>
    <t>ระบบของโปรแกรมที่ใช้เข้าอบรม</t>
  </si>
  <si>
    <t>จุลชีววิทยา</t>
  </si>
  <si>
    <t>การเข้าห้อง meeting ตอนเริ่มต้นการอบรมค่อนข้างสับสน</t>
  </si>
  <si>
    <t>ควรบังคับสิทธิ์การสร้างห้องได้แค่ admin เพื่อไม่ให้เกิดความสับสนกับผู้เข้าฟัง</t>
  </si>
  <si>
    <t>วิทยาศาสตรืการแพทย์</t>
  </si>
  <si>
    <t>ตอนเริ่มmeeting ห้องอยากให้ ทางบัณฑิต เป็นคนกดก่อน</t>
  </si>
  <si>
    <t>Line บัณฑิตวิทยาลัย</t>
  </si>
  <si>
    <t>การเข้าระบบ ทำให้เสียเวลาบรรยายของอาจารย์</t>
  </si>
  <si>
    <t>ระบบที่จะจัดอบรม</t>
  </si>
  <si>
    <t>พยาบาล</t>
  </si>
  <si>
    <t>บริหารการพยาบาล</t>
  </si>
  <si>
    <t>บริหารการศึกษา</t>
  </si>
  <si>
    <t>วิศวกรรมศาสตรมหาบัณฑิต วิศวกรรมไฟฟ้า</t>
  </si>
  <si>
    <t xml:space="preserve">การจัดตั้งห้องใน ms team </t>
  </si>
  <si>
    <t>ถ้าระยะเวลาในการจัด มีระยะเวลาสั้น ควรจะในช่วงเวลานอกราชการ เพราะบางคนบางท่านติดภารกิจในการทำงาน หรือว่าทำการเรียนการสอน</t>
  </si>
  <si>
    <t>ระบบ</t>
  </si>
  <si>
    <t>51 ปีขึ้นไป</t>
  </si>
  <si>
    <t>BEC</t>
  </si>
  <si>
    <t>บริหารธุรกิจ</t>
  </si>
  <si>
    <t>บริหารธุรกิจ เศรษฐศาสตร์ และการสื่อสาร</t>
  </si>
  <si>
    <t>การบริหารธุรกิจดิจิทัลเชิงกลยุทธ์</t>
  </si>
  <si>
    <t>การติดขัดในช่วงแรกทำให้เสียเวลาในการทำงาน</t>
  </si>
  <si>
    <t xml:space="preserve">ควรพูดคุยวิธีการเข้าใช้งาน Teams ให้ดีกว่านี้ </t>
  </si>
  <si>
    <t>โดยรวมทุกอย่างดีครับ</t>
  </si>
  <si>
    <t>ฟิสิกส์</t>
  </si>
  <si>
    <t>เกษตรศาสตร์ฯ</t>
  </si>
  <si>
    <t>เข้าระบบไม่ได้</t>
  </si>
  <si>
    <t>คณะบริหารธุรกิจ เศรษฐศาสตร์และการสื่อสาร มหาวิทยาลัยนเรศวร</t>
  </si>
  <si>
    <t>อาจจะมีการแนะนำว่า เป็นเกณฑ์ผ่าน เพื่อขึ้นสอบโครงร่างวิทยานิพนธ์ เนื่องจากจะได้มีเวลาในการเตรียมตัว</t>
  </si>
  <si>
    <t>พยาบาลศาสตรบัณฑิต</t>
  </si>
  <si>
    <t>ข่าวการคัดลอกของประเทศไทย วิทยากรเบลอภาพ เบลอชื่อ แต่ทำไมข่าวต่างประเทศ วิทยากรไม่เบลอภาพ ไม่เบลอชื่อ</t>
  </si>
  <si>
    <t>การตรงต่อเวลา</t>
  </si>
  <si>
    <t>สาธารณสุขศาสตรมหาบัณฑิต</t>
  </si>
  <si>
    <t>สหเวชศาสตร์</t>
  </si>
  <si>
    <t>เทคนิคการแพทย์</t>
  </si>
  <si>
    <t>การเข้าระบบช่วงแรก เพราะใช้เวลานานเกินไป</t>
  </si>
  <si>
    <t>ควรแจ้งห้องที่ใช้ในการอบรมที่ชัดเจน เพื่อให้เข้าใจตรงกัน</t>
  </si>
  <si>
    <t>ระบบห้องประชุมออนไลน์ มีความสับสนห้องประชุม ทำให้ระยะเวลาในการอบรมไม่เป็นไปตามกำหนดการ</t>
  </si>
  <si>
    <t>เชคระบบห้องประชุมก่อนดำเนินกิจกรรม</t>
  </si>
  <si>
    <t xml:space="preserve">วิทยากรมีความสามารถในการถ่ายทอดความรู้และประสบการณ์ได้ชัดเจน ใช้ภาษาที่เข้าใจง่าย และสามารถนำความรู้ที่ได้ไปใช้ได้ </t>
  </si>
  <si>
    <t xml:space="preserve">กายวิภาคศาสตร์ </t>
  </si>
  <si>
    <t>การชี้แจ้งและควบคุมผู้เข้าร่วมอบรม ควรจัดให้มีเจ้าหน้าชี้แจงขั้นตอนในการเข้า team เพื่อไม่ให้เกิดความล่าช้า</t>
  </si>
  <si>
    <t>ช่องทางการอบรมฯ</t>
  </si>
  <si>
    <t>ถ่ายทอดสดผ่านช่องทางอื่นๆอย่างหลากหลาย</t>
  </si>
  <si>
    <t xml:space="preserve">สังคมศาสตร์ </t>
  </si>
  <si>
    <t>การเชื่อมต่อสัญญาน</t>
  </si>
  <si>
    <t>นัดหมายซักซ้อมก่อน1 วัน</t>
  </si>
  <si>
    <t>วิศกรรมศาสตร์</t>
  </si>
  <si>
    <t>วิศกรรมชีวเวช</t>
  </si>
  <si>
    <t>ผู้เข้าร่วมอบรมอาจจะไม่คุ้นชินกับการใช้ team ทำให้การประชุมล่าช้า</t>
  </si>
  <si>
    <t xml:space="preserve">แนะนำการเข้าใช้งานเป็นขั้นตอน </t>
  </si>
  <si>
    <t>สาธารณสุขศาสตรมหาบัณฑิตย์</t>
  </si>
  <si>
    <t>สาธารณสุขศาสตร์มหาบัณฑิต</t>
  </si>
  <si>
    <t>อาจจะเป็นเรื่องของโปรแกรม microsoft teams ที่ใช้ในการอบรม</t>
  </si>
  <si>
    <t>เรื่องของการใชโปรแกรม microsoft teams</t>
  </si>
  <si>
    <t>การเข้าระบบเพื่ออบรม</t>
  </si>
  <si>
    <t>ประชาสัมพันธ์ก่อนการอบรมเน้นย้ำเกี่ยวกับสิ่งที่นิสิตไม่ควรปฏิบัติ</t>
  </si>
  <si>
    <t>ระบบการเข้าฟังค่ะ เพราะมีหลายห้อง ทำให้สับสนค่ะ</t>
  </si>
  <si>
    <t>คณะบัณฑิตวิทยาลัย</t>
  </si>
  <si>
    <t>เรื่องการเข้าMST</t>
  </si>
  <si>
    <t>วิศวกรรมเครื่องกล</t>
  </si>
  <si>
    <t>สังคมศาสตร์</t>
  </si>
  <si>
    <t>การใช้อุปกรณ์ตรวจสอบการคัดลอกงานวิชการ</t>
  </si>
  <si>
    <t>การใช้ ms team</t>
  </si>
  <si>
    <t>การเข้าลิ้งค์อบรมการประชุม</t>
  </si>
  <si>
    <t>วิทยากร</t>
  </si>
  <si>
    <t>เวลาในการตัดอบรมควรเป็นวันเสาร์ อาทิตย์</t>
  </si>
  <si>
    <t>สาธารณสุขศาสตรดุษฎีบัณฑิต</t>
  </si>
  <si>
    <t>โปรแกรมเข้าอบรม</t>
  </si>
  <si>
    <t>เรื่องโปรแกรมเข้าอบรม</t>
  </si>
  <si>
    <t>SGTech</t>
  </si>
  <si>
    <t>การเข้าร่วมห้องประชุมค่อนวุ่นวายเพราะความไม่เข้าใจของนิสิต</t>
  </si>
  <si>
    <t>ขอบคุณอาจารย์และเจ้าหน้าที่ทุกท่านค่ะ</t>
  </si>
  <si>
    <t>ระบบขัดข้องในช่วง1ชั่วโมงแรก</t>
  </si>
  <si>
    <t>ระบบห้องประชุมออนไลน์มีความขัดข้อง ทำให้ระยะเวลาไม่เป็นไปตามกำหนดการที่วางแผนไว้</t>
  </si>
  <si>
    <t>ทดลองระบบห้องประชุมก่อนดำเนินกิจกรรม</t>
  </si>
  <si>
    <t>การจัดการโปรแกรม</t>
  </si>
  <si>
    <t>สถาปัตยกรรมศิลปะและการออกแบบ</t>
  </si>
  <si>
    <t>ฟิสิกส์การแพทย์</t>
  </si>
  <si>
    <t>บริหารธุรกิจ เศรษฐศาสตร์และการสื่อสาร</t>
  </si>
  <si>
    <t>บริหารธุรกิจมหาบัณฑิต</t>
  </si>
  <si>
    <t>ความขัดข้องของระบบ ช่วงเวลาการอบรม</t>
  </si>
  <si>
    <t>ระบบในการอบรม</t>
  </si>
  <si>
    <t>การชี้แจ้งและควบคุมผู้เข้าร่วมโครงการ เพื่อไม่ให้เกิดความล่าช้าในการอบรม</t>
  </si>
  <si>
    <t xml:space="preserve">ควรจัดให้มีเจ้าหน้าที่ชั้แจ้งในหน้า meeting ตลอดเวลา </t>
  </si>
  <si>
    <t>ความสับสนในการเข้าห้อง MSN</t>
  </si>
  <si>
    <t>มีการทดสอบระบบก่อนบรรยายจริง</t>
  </si>
  <si>
    <t>ขอบคุณอย่างยิ่งที่จัดการอบรมที่เป็นประโยชน์ครับ</t>
  </si>
  <si>
    <t>วิทยาการคอมพิวเตอร์</t>
  </si>
  <si>
    <t>ระบบ Zoom ขัดข้อง ก่อนเริ่มบรรยาย</t>
  </si>
  <si>
    <t>พยาบาลศาตร์</t>
  </si>
  <si>
    <t>สาขาวิชากายภาพบำบัด</t>
  </si>
  <si>
    <t>ปัจฉิมนิเทศ</t>
  </si>
  <si>
    <t>ระบบการจัดการทางผู้จัดทำและเวลาในการเริ่มอบรมและไม่มีการเตรียมการหรือทดสอบระบบก่อน</t>
  </si>
  <si>
    <t>มาให้ตรงเวลาและมีการแก้ไขหรือทดลองระบบก่อน</t>
  </si>
  <si>
    <t>.</t>
  </si>
  <si>
    <t>เพจ ของสาขาที่ศึกษาอยู่</t>
  </si>
  <si>
    <t xml:space="preserve">การติดต่อสื่อสารในช่วงต้นชั่วโมง </t>
  </si>
  <si>
    <t xml:space="preserve">ศึกษาศาสตร์ </t>
  </si>
  <si>
    <t>ระบบ MS-Teams ครับ</t>
  </si>
  <si>
    <t>ระบบการเตรียมพร้อมเรื่องห้องเรียนใน MS-Teams ครับ</t>
  </si>
  <si>
    <t>การเชื่อมต่อของระบบที่ต้องเข้าออกหลายรอบและไม่ได้ยินเสียง</t>
  </si>
  <si>
    <t>ควรมีการทดสอบระบบก่อนเริ่มเวลาอบรม</t>
  </si>
  <si>
    <t>คณะบริหารธุรกิจฯ</t>
  </si>
  <si>
    <t>เนื่องจากปัญหาระบบที่ขัดข้อง ซึ่งส่งผลให่เกิดความสับสนเกิดขึ้น และต้องใช้เวลานานในการแก้ปัญหา</t>
  </si>
  <si>
    <t>เช็คและตรวจสอบระบบก่อบเริ่มตามกำหนดการ</t>
  </si>
  <si>
    <t>เทคโนโลยีและการสื่อสารการศึกษา</t>
  </si>
  <si>
    <t>จัดการระบบไม่ดี</t>
  </si>
  <si>
    <t>ความล่าช้าในการเริ่มอบรม , ระบบการจัดการการอบรมออนไลน์ในช่วงแรกไม่ดี , น่าจะจัดอบรมในวันเสาร์ เพราะติดรายวิชาเรียนวันจันทร์ - ศุกร์</t>
  </si>
  <si>
    <t>ทำทุกอย่างให้เป็นระบบ วางแผนการจัดการให้ดีกว่านี้</t>
  </si>
  <si>
    <t>เอเชียตะวันออกเฉียงใต้ศึกษา</t>
  </si>
  <si>
    <t>การเข้าใช้งาน MS Team</t>
  </si>
  <si>
    <t>การเข้าระบบของteam</t>
  </si>
  <si>
    <t>ระบบteam</t>
  </si>
  <si>
    <t>การเข้าอบรม</t>
  </si>
  <si>
    <t>สัตวศาสตร์</t>
  </si>
  <si>
    <t>ระบบการเข้าห้อง เนื่องจากซ้อนทับกันหลายห้อง</t>
  </si>
  <si>
    <t>เปิดห้องหลักห้องเดียว</t>
  </si>
  <si>
    <t>เจ้าหน้าที่ตอบข้อซักถามแก่ผู้เข้าร่วมอบรมด้วยความสุภาพ</t>
  </si>
  <si>
    <t>ทกสอบระบบก่อนอบรมจริง</t>
  </si>
  <si>
    <t>สรีรวิทยา</t>
  </si>
  <si>
    <t>ระบบ การจัดการ</t>
  </si>
  <si>
    <t>มีปัญหาความสับสนเรื่องห้องอบรม ทำให้ล่าช้าไปถึง 1 ชม</t>
  </si>
  <si>
    <t>ควรมีเจ้าหน้าที่ที่จัดการห้องอบรมแบบออนไลน์ Ms Team และแก้ปัญหาที่รวดเร็ว ไม่ใช่ให้วิทยากรมาแก้ไขให้</t>
  </si>
  <si>
    <t>ควรมีเจ้าหน้าที่ที่มีเชี่ยวชาญการอบรมแบบออนไลน์และมีทักษะการแก้ไขปัญหา</t>
  </si>
  <si>
    <t>เรื่องการเขียนอ้างอิงที่ถูกต้อง และการนำไปใช้ให้ในการเขียนบทความวิชาการ</t>
  </si>
  <si>
    <t>เรื่องระบบ และการอธิบายแนวทางในการเข้าถึงระบบ</t>
  </si>
  <si>
    <t>นิสิตร่วมสาขาวิชา</t>
  </si>
  <si>
    <t xml:space="preserve">อยากให้ทางบัณฑิตวิทยาลัยชี้แจงวิธีการเข้าร่วมในระบบดังกล่าว เพื่อให้คนที่ไม่ทราบวิธีใช้งาน สามารถเข้าระบบได้โดยสะดวก และป้องกันปัญหาที่เกิดขึ้นแบบวันนี้ครับ  </t>
  </si>
  <si>
    <t>โครงการโดยรวมดี รวมทั้งเจ้าหน้าที่ได้ให้การช่วยเหลือดีครับ</t>
  </si>
  <si>
    <t>ระบบการเข้าถึงของการเข้าห้องเรียน วันนี้มีหลายห้องคะ</t>
  </si>
  <si>
    <t>อยากให้เพิ่มหัวข้อการเขียนบทความวิจัยภาษาอังกฤษเพิ่มเติมคะ</t>
  </si>
  <si>
    <t>เภสัชเคมีและผลิตภัณฑ์ธรรมชาติ</t>
  </si>
  <si>
    <t>การจัดการระบบสำหรับการอบรม</t>
  </si>
  <si>
    <t>ควรมีแผนสำรองอยู่เสมอ เพื่อไม่ให้เกิดความล่าช้า</t>
  </si>
  <si>
    <t>เรื่องเวลาและการเข้า meeting</t>
  </si>
  <si>
    <t>เครื่อข่ายออนไลน์</t>
  </si>
  <si>
    <t>อยากให้มีจัดบ่อย ๆ เพราะ นักวิจัยมีหลายสาขาวิชา และต้องรอสมัครของ มหาวิทยาลัยนเรศวร เท่านั้น</t>
  </si>
  <si>
    <t>เปิดระบบเช้าหน่อยเพื่อนิสิตจะได้ไม่สับสนลิงค์เข้าเรียน</t>
  </si>
  <si>
    <t>ระบบลงทะเบียนผ่าน google form ควรส่งแบบตอบรับไปที่ mail เพื่อเป็นหลักฐานยืนยันการละทะเบียนหน้างาน</t>
  </si>
  <si>
    <t>การเข้าชั้นอบรม ที่มีปัญหาทางเทคนิค</t>
  </si>
  <si>
    <t xml:space="preserve">แจ้งการเข้าใช้แก่ผู้ใช้ในหน้าประกาศของแอพ หรือเพจ </t>
  </si>
  <si>
    <t>บัณฑิตควรอบรมการใช้ teams ให้กับผู้ที่ใช้ไม่เป็น เพราะปัญหาหลักของวันนี้คือการสร้างห้องประชุมทับซ้อนกัน</t>
  </si>
  <si>
    <t>Smart City Management and Digital Innovation</t>
  </si>
  <si>
    <t>ความขัดข้องของระบบ</t>
  </si>
  <si>
    <t>วางแผนเรื่องการรองรับจำนวนคน</t>
  </si>
  <si>
    <t>ปัญหาความล่าช้าของระบบ ทำให้เกิดความสับสนและรอคอยนานค่ะ</t>
  </si>
  <si>
    <t>อาจจะนำปัญหานี้ไปปรับปรุงในการอบรมครั้งต่อไป โดยให้แอดมินเป็นผู้สร้างห้องประชุมได้เพียงคนเดียวเท่านั้น</t>
  </si>
  <si>
    <t>สาธารณสุขศาสตร์มหาบัณทิต</t>
  </si>
  <si>
    <t>ระบบการเข้าอบรม/การเข้าสู่ห้องเรียนออนไลน์</t>
  </si>
  <si>
    <t>ทดสอบระบบก่อนอบรม</t>
  </si>
  <si>
    <t xml:space="preserve">ระยะเวลา </t>
  </si>
  <si>
    <t>การประชุมกลุ่ม</t>
  </si>
  <si>
    <t>ปัญหาจากระบบ Ms team ทำให้เสียเวลาไปประมาณ 1 ชั่วโมง</t>
  </si>
  <si>
    <t>ปัญหาที่เกดขึ้นทางบัณฑิตวิทยาลัยได้จัดการแก้ไขด้วยวิธีที่เหมาะสม และบริการนิสิตเป็นอย่างดี</t>
  </si>
  <si>
    <t>การแจ้งรายละเอียดการลงทะเบียน หรือสมัครเข้าร่วมอบรม ไม่ชัดเจน ทำให้เกิดความสับสนว่า ได้ลงทะเบียนไปแล้ว หรือได้สมัครเข้าร่วมโครงการแล้วหรือไม่</t>
  </si>
  <si>
    <t xml:space="preserve">ควรชี้แจ้งรายละเอียดให้ชัดเจนกว่านี้ ว่าจะต้องสมัครเข้าโครงการก่อน  หรือสามารถลงทะเบียนออนไลน์ ณ วันที่อบรมได้เลย หรือไม่ อย่างไร </t>
  </si>
  <si>
    <t>สมาร์ตกริดเทโนโลยี</t>
  </si>
  <si>
    <t>การลงทะเบียน การตอบรับการประชุม</t>
  </si>
  <si>
    <t>การตอบรับการประชุม</t>
  </si>
  <si>
    <t>กายวิภาคศาสตร์</t>
  </si>
  <si>
    <t>ถ้ามีการจัดอบรมในลักษณ์นี้อีก อยากให้ปรับปรุงเรื่องการตอบคำตอบ และทดสอบระบบก่อนเริ่มการอยรม</t>
  </si>
  <si>
    <t>การเข้าร่วมที่สับสน</t>
  </si>
  <si>
    <t>ระบบการเข้าร่วม</t>
  </si>
  <si>
    <t>กำหนดการจัดอบรมตรงกับวันทำงาน ซึ่งทำให้อาจะเข้าร่วมการอบรมได้ไม่ครบถ้วน</t>
  </si>
  <si>
    <t>มีวิธีการเข้าอบรมหลากหลายวิธี เช่น มีการอัดคลิปการอบรมเพื่อให้ดูย้อนหลังได้</t>
  </si>
  <si>
    <t>ระบบการจัดการที่ไม่เสถียร</t>
  </si>
  <si>
    <t>เทคโนโลยีเเละสื่อสารการศึกษา</t>
  </si>
  <si>
    <t>ข้อมูลเรื่องการคัดลอกผลงาน</t>
  </si>
  <si>
    <t>ระบบของการประชุม</t>
  </si>
  <si>
    <t>Biological Science</t>
  </si>
  <si>
    <t>การจัดห้องอบรมเกิดความสับสน</t>
  </si>
  <si>
    <t>นิสิต</t>
  </si>
  <si>
    <t>ระบบ team มีการเปิดห้องซ้ำซ้อนจนงง</t>
  </si>
  <si>
    <t>เปลี่ยนใช้ระบบออนไลน์อื่นๆ เช่น zoom หรืออาจจะต้องจะแบ่งการประชุมเป็นสองรอบถ้าผู้ร่วมประชุมเยอะเกินแล้ว team เปิดไปอีกห้องเอง</t>
  </si>
  <si>
    <t>สาธารณสุขศาสตร์ดุษฎีบัณฑิต</t>
  </si>
  <si>
    <t>การขัดข้องของระบบmicrosoft team</t>
  </si>
  <si>
    <t>ขอบคุณคณะทำงานทุกๆท่าน เชื่อว่าทุกท่านทำเต็มที่ที่สุดแล้วคะ</t>
  </si>
  <si>
    <t>วิทยาลัยพลังงานทดแทนและสมาร์ดกริดเทคโนโลยี</t>
  </si>
  <si>
    <t>สมาร์ดกริดเทคโนโลยี</t>
  </si>
  <si>
    <t>การมีห้องให้เข้าฟังหลายห้อง ทำให้เกิดความสับสน</t>
  </si>
  <si>
    <t>ควรจะส่งลิ้งค์ไปทางอีเมล์</t>
  </si>
  <si>
    <t>เวลาที่เริ่มทำการอบรมค่ะ เนื่องจากในกำหนดการแจ้ง 8.00น. แต่เริ่มจริงๆคือ 9.00น.</t>
  </si>
  <si>
    <t>ควรเตรียมระบบการสื่อสารให้พร้อมก่อนเริ่มบรราย</t>
  </si>
  <si>
    <t>ระบบการเข้าอบรมช่วงต้น</t>
  </si>
  <si>
    <t>วิทยากรบรรยายดี เป็นกันเองเปิดโอกาสให้สอบถามข้อสงสัย, มีเจ้าหน้าที่ที่เกี่ยวข้องให้คำตอบข้อสงสัย</t>
  </si>
  <si>
    <t>การเข้าระบบออนไลน์ที่ค่อนข้างสับสน</t>
  </si>
  <si>
    <t>ชี้แจงช่องทาง ขั้นตอนของการเข้าใช้ระบบการอบรมออนไลน์ให้มีความชัดเจน พร้อมทั้งการอธิบายหรือบอกขั้นตอนการแก้ไขเมื่อเกิดปัญหาขึ้น</t>
  </si>
  <si>
    <t>เรื่องระบบเพราะเมื่อเช้าเข้าลิ้งตั้งแต่ 8โมงตรง ซึ่งระบบมีปัญหาทำให้ไม่มีเสียงและภาพ กว่าจะสามารถเข้าร่วมอบรมได้เสียเวลาไปชั่วโมงกว่าๆ</t>
  </si>
  <si>
    <t>การเข้าอบรมที่มีปัญหาเข้าหลายห้องเนื่องจาก ms team และนิสิตบางคนที่ชอบเปิดห้องเองค่ะ</t>
  </si>
  <si>
    <t>จัดเป็น Live สดหน้าเพจใน facebook หรือให้ลิงค์ live สดแบบlock เฉพาะผู้ที่ลงทะเบียนใน youtube chanel ก็ได้ค่ะ</t>
  </si>
  <si>
    <t>คณะพยาบาลศาสคตร์</t>
  </si>
  <si>
    <t xml:space="preserve">ควรเตรียมความพร้อมของระบบการประชุมออนไลน์ ให้ดีกว่านี้ </t>
  </si>
  <si>
    <t>เตรียมความพร้อมของระบบ ชี้แจ้งรายละเอียด และล็อคลิงค์เข้าประชุมให้มีลิงค์เดียว</t>
  </si>
  <si>
    <t>สถาปัตยกรรมศาสตร์ ศิลปะและการออกแบบ</t>
  </si>
  <si>
    <t>สถาปัตยกรรมศาสตร์</t>
  </si>
  <si>
    <t>ศิลปะและการอแกแบบ</t>
  </si>
  <si>
    <t>ระบบออนไลน์  การประกาศแจ้งกิจกรรมที่กว้างกว่านี้</t>
  </si>
  <si>
    <t>เพื่อนนิสิต</t>
  </si>
  <si>
    <t xml:space="preserve">ไม่สามารถดูได้ว่่ามีชื่อตนเองในการลงทะเบียนหรือไม่ </t>
  </si>
  <si>
    <t>วิศวกรรม</t>
  </si>
  <si>
    <t>Line กลุ่ม</t>
  </si>
  <si>
    <t>ความรู้</t>
  </si>
  <si>
    <t>ตรงต่อเวลา</t>
  </si>
  <si>
    <t>ระบบประชุมออนไลน์</t>
  </si>
  <si>
    <t>บริหารธุรกิจฯ</t>
  </si>
  <si>
    <t>ความพร้อมในเรื่องของระบบออนไลน์</t>
  </si>
  <si>
    <t>ควรมีวิธีการจัดการปัญหาให้ดีกว่านี้</t>
  </si>
  <si>
    <t>อาจารย์บรรยายง่ายต่อการเข้าใจดีค่ะ อยากให้บุคลากรมีมาตรการหรือแผนสำรองในการรับมือปัญหาที่ไม่คาดคิดค่ะ อาจจะมีการให้ข้อมูล คำแนะนำเบื้องต้นในการใช้ Teams เพื่อลดปัญหาที่เกิดขึ้นวันนี้ค่ะ</t>
  </si>
  <si>
    <t>Line บันฑิตศึกษา</t>
  </si>
  <si>
    <t>เวลาในการจัดอบรม</t>
  </si>
  <si>
    <t>จัดในเวลาที่ไม่ใช่ช่วงเวลาราชการ และไม่ติดหรือตรงกับวันหยุดนักขัตฤกษ์</t>
  </si>
  <si>
    <t>ระบบของการเข้าอบรม</t>
  </si>
  <si>
    <t>รูปบบของการอ้างอิง และรูปแบบการเขียนที่ถือว่าเข้าข่ายการคัดลอก</t>
  </si>
  <si>
    <t>วิธีการลงทะเบียน เพราะ ตอนมี่สมัครเรียน nu account ของผมไม่สามารถใช้สมัครได้ครับ korakotc65@nu.ac.th</t>
  </si>
  <si>
    <t>การบริการศึกษา</t>
  </si>
  <si>
    <t>ไม่มี ถึงแม้ว่าจะมีการขัดข้องบ้างก็เป็นเรื่องของระบบ</t>
  </si>
  <si>
    <t>ตรวจสอบความพร้อมของระบบ</t>
  </si>
  <si>
    <t>ติดปัญหาในการบรรยายไม่ตรงตามเวลา อาจเกิดจากการขัดข้องทางโปรแกรม</t>
  </si>
  <si>
    <t>เช็คระบบก่อนภายหลัง</t>
  </si>
  <si>
    <t>สาขาชีววิทยา</t>
  </si>
  <si>
    <t xml:space="preserve">การจัดการเรื่องการเข้าร่วมการอบรม และเวลาในการประชุม </t>
  </si>
  <si>
    <t xml:space="preserve">การจัดการเรื่องห้องการประชุม และเวลาที่แน่นอน </t>
  </si>
  <si>
    <t>เทคโนโลยีสื่อสารและการศึกษา</t>
  </si>
  <si>
    <t>ลิ้งมั่วครับ</t>
  </si>
  <si>
    <t>ความชัดเจน</t>
  </si>
  <si>
    <t>สมาร์ทซิตี้</t>
  </si>
  <si>
    <t>ใบปลิว/โปรเตอร์ประชาสัมพันธ์โครงการ</t>
  </si>
  <si>
    <t>วิทยาลัยค้นคว้าระดับรากฐาน</t>
  </si>
  <si>
    <t>วันที่จัด ตรงกับวันเรียน</t>
  </si>
  <si>
    <t>จัดวันเสาร์หรือวันอาทิตย์</t>
  </si>
  <si>
    <t>บริหารทางการพยาบาล</t>
  </si>
  <si>
    <t xml:space="preserve">เป็นการอบรมในเวลาราชการ จะไม่สะดวกกับคนที่ต้องทำงานในเวลานี้ค่ะ  แต่ว่าก็น่าจะสามารถลาได้ค่ะ </t>
  </si>
  <si>
    <t>ฟังวิดิโอซำ้แล้วทำข้อสอบ ถ้าทำได้ ก็ผ่าน  น่าจะช่วยได้นะคะ</t>
  </si>
  <si>
    <t>วันนี้เป็นเรื่องของเทคโนโลยีค่ะ แต่โดยรวมถึอว่าดีค่ะ</t>
  </si>
  <si>
    <t>ระบบการเข้าร่วมอบรม</t>
  </si>
  <si>
    <t>การจัดการสมาร์ทซิตี้และนวัตกรรมดิจิตัล</t>
  </si>
  <si>
    <t>ไม่ได้เริ่มบรรยาตั้งตามเวลาที่กำหนด</t>
  </si>
  <si>
    <t>การบรืหารการศึกษา</t>
  </si>
  <si>
    <t xml:space="preserve">พึงพอใจ/และขอบคุณ ต้องการให้มีอีกเป็นระยะๆ </t>
  </si>
  <si>
    <t>ควรจัดรอบเพิ่มเติม เพราะไม่ให้บันทึก</t>
  </si>
  <si>
    <t>ขอให้จัดรอบเพิ่มเติม</t>
  </si>
  <si>
    <t>พอใจ</t>
  </si>
  <si>
    <t>นิสิตที่เรียนด้วยกัน</t>
  </si>
  <si>
    <t>อยากเสนอว่า ควรมีการอบรมเทอมละ 2 ครั้ง เพื่อป้องกันข้อผิดพลาดสำหรับผู้ที่ลงทะเบียนไม่ทัน หรือในกรณีที่จำกัดจำนวนคนในการอบรม</t>
  </si>
  <si>
    <t xml:space="preserve">ช่องทางการอบรมไม่แน่นอน </t>
  </si>
  <si>
    <t>การกำหนดห้องการอบรมให้แน่ชัด</t>
  </si>
  <si>
    <t>การประสานงาในเรื่องของเวลาที่ค่อนข้างล่าช้าและผิดพลาดค่ะ</t>
  </si>
  <si>
    <t>ทันตกรรมผู้สูงอายุ</t>
  </si>
  <si>
    <t>ไม่ตรงต่อเวลาในการเริ่มบรรยาย และขั้นการเข้าร่วมประชุมสับสน</t>
  </si>
  <si>
    <t>ควรมีจัดอบรมแบบ ดูclipอย่างเดียวร่วมด้วย เนื่องจากผู้เข้าอบรมบางท่านอาจไม่สะดวกหรือไม่มีเวลาเพียงพอในช่วงเวลาที่มีการอบรมดังกล่าว ซึ่งจะใช้การกำหนดช่วงเวลาในการดู ร่วมกับการตอบแบบประเมิน</t>
  </si>
  <si>
    <t>พัฒนศึกษา</t>
  </si>
  <si>
    <t xml:space="preserve">ระบบสนับสนุนในการอบรม online </t>
  </si>
  <si>
    <t xml:space="preserve">ทดสอบระบบ แต่ถ้าสุดวิสัย หากเกิดปัญหาอาจต้องสื่อสารให้ผู้เข้าร่วมเข้าใจเป็นระยะ ๆ ว่าเกิดปัญหาอะไร และกำลังดำเนินการแก้ไขปัญหาอยู่ </t>
  </si>
  <si>
    <t>ขอบคุณครับที่ช่วยให้การอบรมดำเนินไปได้อย่างดีที่สุด</t>
  </si>
  <si>
    <t>Line group</t>
  </si>
  <si>
    <t>เตรียมความพร้อมก่อนทำการอบรมอย่ารัดกุม</t>
  </si>
  <si>
    <t>ฟิสิกส์ประยุกต์</t>
  </si>
  <si>
    <t>การจัดการระบบ</t>
  </si>
  <si>
    <t>ควรมีการจัดการระบบให้ดีกว่านี้</t>
  </si>
  <si>
    <t xml:space="preserve">กลุ่ม Line นักศึกษา </t>
  </si>
  <si>
    <t>เรื่องความล่าช้า หรือข้อผิดพลาดในเรื่องห้องอบรม</t>
  </si>
  <si>
    <t>ตรวจสอบความแน่นอนอีกครั้งก่อนถึงเวลาอบรมจริง</t>
  </si>
  <si>
    <t>Line</t>
  </si>
  <si>
    <t>คณะบริหารธุรกิจ เศรษฐศาสตร์ และการสื่อสาร</t>
  </si>
  <si>
    <t xml:space="preserve">การบริหารธุรกิจดิจิทัลเชิงกลยุทธ์ </t>
  </si>
  <si>
    <t>อาจารย์ภายในคณะ</t>
  </si>
  <si>
    <t>มีการขัดข้องทางระบบทำให้เกิดความล่าช้า ทำให้เกิดการใช้เวลาที่ไม่คุ้มค่า</t>
  </si>
  <si>
    <t>เวลา และโอกาสในการซักถามข้อสงสัย</t>
  </si>
  <si>
    <t>การให้ข้อมูลเพิ่มเติม</t>
  </si>
  <si>
    <t xml:space="preserve">วันอบรม  เนื่องจากเป็นวันทำงานของนิสิต หลายคน </t>
  </si>
  <si>
    <t>อาจจะต้องมีการจัดในวันเสาร์อาทิตย์</t>
  </si>
  <si>
    <t>คณิตศาสตรศึกษา</t>
  </si>
  <si>
    <t>สาธารณสุขศาตร์</t>
  </si>
  <si>
    <t>สาธารณสุขศาตรมหาบัณฑิต</t>
  </si>
  <si>
    <t>การเข้ากลุ่มออนไลน์  มีการสร้างกลุ่มทับซ้อน  ทำให้เกิดความสับสน ไม่ชัดเจน และเสียเวลา</t>
  </si>
  <si>
    <t xml:space="preserve">แจ้งวิธีการเข้ากลุ่มออนไลน์อย่างละเอียด </t>
  </si>
  <si>
    <t>เรื่องความไม่แน่นอนของห้องอบรม และความล่าช้า</t>
  </si>
  <si>
    <t>ตรวจสอบก่อนถึงเวลาอบรมอีกรอบเพื่อความแน่ใจ</t>
  </si>
  <si>
    <t>line group ที่จัดขึ้นโดยคณะ</t>
  </si>
  <si>
    <t>การบริหารจัดการเรื่อง link ประชุม และวิธีการจัดการกับปัญหาเฉพาะหน้าเพื่อกลับมาอยู่ในสถานะปกติ ผมเข้า microsoft team เวลา 7.58น. แต่การเริ่มอบรมจริงคือประมาณ 10น. (เสียดายเวลา)</t>
  </si>
  <si>
    <t>เจ้าหน้าที่ IT และเจ้าหน้าที่มหาลัยควรมี รูปแบบการแก้ปัญหาต่างๆ ไว้ก่อนแล้ว เมื่อเกิดเหตุก็ต้องหยิบขั้นตอนการแก้ปัญหามาใช้</t>
  </si>
  <si>
    <t>ขอให้ตั้งใจทำงานต่อไปครับ ปัญหาเกิดได้ทุกเมื่อ สู้ๆ ครับ</t>
  </si>
  <si>
    <t>การเข้าระบบออนไลน์</t>
  </si>
  <si>
    <t xml:space="preserve">ระบบออนไลน์ </t>
  </si>
  <si>
    <t xml:space="preserve">คณะบริหารธุรกิจ เศรษฐศาสตร์และสื่อสาร </t>
  </si>
  <si>
    <t>ควรปรับปรุงด้านการจัดการห้องอบรม</t>
  </si>
  <si>
    <t>ระบบการอบรม การออนไลน์เกิดความสับสนในการเข้าร่วม</t>
  </si>
  <si>
    <t>แก้ไขได้ดีแล้วครับ</t>
  </si>
  <si>
    <t>ขอบคุณทางผู้จัดเป็นอย่างสูงครับ</t>
  </si>
  <si>
    <t>ไฟฟ้าและคอมพิวเตอร์</t>
  </si>
  <si>
    <t>ปัญหาด้านเทคนิค</t>
  </si>
  <si>
    <t>ควรตรวจเช็คระบบล่วงหน้า</t>
  </si>
  <si>
    <t>บัณฑิตศึกษา</t>
  </si>
  <si>
    <t>เคมี</t>
  </si>
  <si>
    <t>Education</t>
  </si>
  <si>
    <t>Curriculum and Instrucation</t>
  </si>
  <si>
    <t>กฎระเบียบการทำวิจัยของ ม.น</t>
  </si>
  <si>
    <t>กฎระเบียบการทำวิจัยของ ม.นอย่างชัดเจน</t>
  </si>
  <si>
    <t>เทคโนโลยีการศึกษาและการสื่อสาร</t>
  </si>
  <si>
    <t>คณะมนุษย์ศาสตร์</t>
  </si>
  <si>
    <t>การแนะนำและให้คำปรึกษาเกี่ยวกับการเขียนวิทยานิพนธ์ที่ถูกต้อง</t>
  </si>
  <si>
    <t>ควรจัดการอบรมในห้องเรียนแบบon-site</t>
  </si>
  <si>
    <t xml:space="preserve">ระบบล่ม </t>
  </si>
  <si>
    <t>ควรมีการทดสอบระบบก่อนเริ่มการสอน และมีแผนสำรองเสมอหากระบบขัดข้องเหมือนวันนี้ค่ะ</t>
  </si>
  <si>
    <t>การเข้าลิงค์ในการอบรม มีความสับสนในการเข้า</t>
  </si>
  <si>
    <t>ควรจัดการเกี่ยวกับการส่งลิงค์เข้าอบรมให้ชัดเจน</t>
  </si>
  <si>
    <t>ระบบขัดข้อง เพราะมีการย้ายกลุ่มหลายครั้ง</t>
  </si>
  <si>
    <t>รายละเอียดการลงทะเบียน และ ช่องทางการเข้าอบรมยังติดขัด</t>
  </si>
  <si>
    <t>ประชาสัมพันธ์เข้า mail นิสิต และเตรียมช่องทางการเข้าอบรมให้ไม่ติดขัด เพื่อให้เป็นไปตามเวลาที่กำหนด</t>
  </si>
  <si>
    <t>สาขาภาษาอังกฤษ</t>
  </si>
  <si>
    <t>อยากให้ขยายระยะเวลาการรับสมัครนานกว่านี้</t>
  </si>
  <si>
    <t>มีปัญหาในการดำเนิดการ ทำให้เกิดความล่าช้าในการอบรม, มีการสร้างห้องประชุมเกิน 1 ห้อง ทำให้เกิดความวุ่นวายและการสับสน</t>
  </si>
  <si>
    <t>ชีแจงและจำกัดสมาชิกที่สามารถสร้างห้องประชุมหรือเปิดห้องประชุมใหม่ได้</t>
  </si>
  <si>
    <t>มนุษย์ศาสตร์</t>
  </si>
  <si>
    <t>ถ้าเป็นไปได้ ก็อยากให้จัดการอบรมในชั้น ควบคู่ไปกับการออนไลน์</t>
  </si>
  <si>
    <t>การเข้าระบบ</t>
  </si>
  <si>
    <t xml:space="preserve">ในตอนแรกที่มีการเข้าอบรมแล้วไม่สามารถเข้าฟังได้ </t>
  </si>
  <si>
    <t>ความพร้อมในเรื่องของลิ้งค์การอบรม</t>
  </si>
  <si>
    <t>อาจจะมีช่วงเช้าที่มีการขัดข้องในเรื่องของการเข้าห้องบรรยาย เนื่องจากผู้เข้ารับการอบรมมีการเปิดเป็นหลายห้อง</t>
  </si>
  <si>
    <t xml:space="preserve">มีการแจ้งผู้เข้าร่วมอบรมว่าให้เข้าผ่านลิ้งโดยตรงเลยค่ะ เพื่อลดปัญหาการสร้างห้องใหม่ </t>
  </si>
  <si>
    <t>Smart Grid Technology</t>
  </si>
  <si>
    <t>ระบบไม่เอื้อกับการอบบรมออนไลน์</t>
  </si>
  <si>
    <t>ประปรับระบบออนไลน์</t>
  </si>
  <si>
    <t>วิทยาศาสตร์มหาบัญฑิต</t>
  </si>
  <si>
    <t>เภสัชวิทยาและวิทยาศาสตร์ชีวโมเลกุล</t>
  </si>
  <si>
    <t>ช่วงแรกอาจมีปัญหาจากระบบบ้าง</t>
  </si>
  <si>
    <t>วิทยาศาสตร์ชีวภาพ</t>
  </si>
  <si>
    <t>เริ่มงานช้าเกินไป</t>
  </si>
  <si>
    <t>อยากให้บัณฑิตวิทยาลัยแก้ปัญหาครั้งนี้ได้เร็วกว่านี้</t>
  </si>
  <si>
    <t xml:space="preserve">ช่องทางการอบรม </t>
  </si>
  <si>
    <t>ควรทดสอบระบบให้เสถียรกว่านี้</t>
  </si>
  <si>
    <t>สาขาวิชาสมาร์ตกริดเทคโนโลยี</t>
  </si>
  <si>
    <t>ระบบอบรมออนไลน์ MSteam ที่สับสน</t>
  </si>
  <si>
    <t>ความไหลลื่นของการใช้งานระบบ MSteam</t>
  </si>
  <si>
    <t xml:space="preserve"> </t>
  </si>
  <si>
    <t>กายภาพบำบัด</t>
  </si>
  <si>
    <t>การเข้าระบบในการเข้าร่วมการอบรม ไม่ชัดเจน ทำให้เกิดความสับสนผู้เข้าร่วมเข้าผิดห้องและการอบรมล่าช้า</t>
  </si>
  <si>
    <t>ควรมีความชัดเจนในห้องของการเข้าร่วมอบรม ปิดกั้นไม่ให้สมาชิกคนอื่นๆเปิดห้องด้วยตนเองได้ ให้แค่ Admin เท่านั้น</t>
  </si>
  <si>
    <t>ระหว่างผู้เข้าร่วมอบรมเข้ามาในห้อง ควรมีบุคคลที่คอยพูดบอกอยู่เป็นระยะๆอธิบายเวลาเริ่มบรรยาย การลงชื่อในลิ้งหรือแบบทดสอบต่างๆ</t>
  </si>
  <si>
    <t>วิทศาสตร์</t>
  </si>
  <si>
    <t>เรื่องระบบการทำงานของออนไลน์</t>
  </si>
  <si>
    <t>แบ่งช่วงในการอบรมต่อวัน</t>
  </si>
  <si>
    <t>เกษตรศาสตร์</t>
  </si>
  <si>
    <t>ปริทันตวิทยา</t>
  </si>
  <si>
    <t>ภูมิสารสนเทศศาตร์</t>
  </si>
  <si>
    <t>การสื่อสารที่ชัดเจน เมื่อเกิดเหตุการณ์ขัดข้องหน้างาน</t>
  </si>
  <si>
    <t>ควรทดสอบระบบเสมือนจริงก่อนวันจัดงาน</t>
  </si>
  <si>
    <t>วัน เวลา เพราะเป็นช่วง วันเวลาที่ปฎิบัติงานอื่นด้วย ทำให้การรับรู้ข้อมูลที่ได้ไม่ครบถ้วน</t>
  </si>
  <si>
    <t>ควรจัดหาวันเวลาที่เหมาะสม ซึ่งไม่ใช่วันเวลาที่ปฎิบัติงานราชการ</t>
  </si>
  <si>
    <t>ระบบที่ขัดข้อง</t>
  </si>
  <si>
    <t>จัดระบบที่เสถียรกว่านี้</t>
  </si>
  <si>
    <t>ระบบ ไม่ได้ยินเสียง</t>
  </si>
  <si>
    <t>ควรมีการอบรมการใช้ระบบ</t>
  </si>
  <si>
    <t>คณะสาธารณสุขศาสตรมหาบัณฑิต</t>
  </si>
  <si>
    <t>เวลา และระบบ</t>
  </si>
  <si>
    <t>การพยาบาลผู้ใหญ่เเละผู้สูงอายุ</t>
  </si>
  <si>
    <t>ปัญหาเรื่องการเข้าผิดห้อง</t>
  </si>
  <si>
    <t>การใช้โปรเเกรมmicrosoft teams</t>
  </si>
  <si>
    <t>พลศึกษาและวิทยาศาสตร์การออกกำลักาย</t>
  </si>
  <si>
    <t>่้่้่้่เรื่องการเข้าMST</t>
  </si>
  <si>
    <t>ระบบ team ก่อนเข้ารับการอบรม</t>
  </si>
  <si>
    <t>ช้า และมีปัญหาในการเข้าอบรมเนื่องจากระบบไม่ค่อยเสถียร</t>
  </si>
  <si>
    <t>ควรพัฒนาระบบที่ดีกว่านี้ และนัดแนะเวลาให้แน่นอน</t>
  </si>
  <si>
    <t>ควรพูดช้าๆกว่านี้ และจัดให้ละเอียดอีกครั้ง</t>
  </si>
  <si>
    <t>ปรัชญาดุษฎีบัณฑิต สาขาสมาร์ตกริตเทคโนโลยี่</t>
  </si>
  <si>
    <t>การอบรมออนไลน์ที่ติดขัดในช่วงแรกควรมีเจ้าที่แนะนำขั้นตอนที่ชัดเจน</t>
  </si>
  <si>
    <t>ช่องทางการประชาสัมพันธ์กิจกรรมต่างๆควรชัดเจนและถึงตัวนักศึกษา</t>
  </si>
  <si>
    <t>Ms Team สร้างได้หลายห้อง ทำให้เข้าห้องผิด</t>
  </si>
  <si>
    <t>ควรมีเจ้าหน้าที่คอยดูแล ไม่ใช่ปล่อยให้นิสิตแก้ปัญหากันเอง</t>
  </si>
  <si>
    <t>บริหารธุรกิจ เศรษฐศาสตร์ฉละการสื่อสาร</t>
  </si>
  <si>
    <t>ติดขัดเรื่องห้องประชุมที่มีเพิ่มขึ้นเองเรื่อยๆ ส่งผลให้เกิดการอบรมที่ช้าลง</t>
  </si>
  <si>
    <t>จัดการให้ดีและศึกษาการใช้งาน microsoft team ให้ดีกว่านี้และควบคุมคนให้อยู่</t>
  </si>
  <si>
    <t>สรี</t>
  </si>
  <si>
    <t>การเข้าร่วมและระบบการจัดการมีห้องผิดแปลกที่เยอะ</t>
  </si>
  <si>
    <t>การสร้างห้องประชุมโดยใช้ microsoft team มีการสื่อสารกันค่อนข้างลำบาก ทำให้การบรรยายไม่ราบรื่น</t>
  </si>
  <si>
    <t>ไม่แน่ใจว่าสามารถจำกัดการสร้างห้องโดยตั้งค่าให้มีแค่เฉพาะแอดมินที่สามารถสร้างห้องประชุมได้หรือไม่ อาจลดความเข้าใจผิดในการใช้เครื่องมือในapplication</t>
  </si>
  <si>
    <t>ระบบยังไม่ค่อยเสถียร</t>
  </si>
  <si>
    <t>ได้รับความรู้จากวิทยากรที่มีความเชียวชาญ</t>
  </si>
  <si>
    <t>ระบบเทคโนโลยี</t>
  </si>
  <si>
    <t>เพื่อน</t>
  </si>
  <si>
    <t>การจัดการเรื่องการเช็คชื่อ และการจัดการเรื่องห้องอบรมที่มีหลายห้องทำให้ผู้เข้าอบรมเกิดการสับสน</t>
  </si>
  <si>
    <t>ให้การเช็คชื่อควรมีการชี้แจง และสื่อสารอย่างชัดเจนเรื่องการล็อคอินบราวเซอร์ที่ต้องเมลล์@nu.ac.th เพื่อความเข้าใจที่ตรงกัน 
ส่วนเรื่องห้องอบรม ผู้จัดอบรมควรมีการแจ้งผู้อบรมว่าได้เข้าถูกห้องแล้ว โดยการพูดให้ได้ยินเสียงอยู่ตลอดเวลา เพื่อที่ผู้เข้าอบรมจะได้ทราบว่าเข้าถูกห้องแล้วหรือไม่</t>
  </si>
  <si>
    <t>ถ้าจัดการเรื่องเวลาลงทะเบียนและการเข้าห้องอบรมได้ตามกำหนดการ ระยะเวลาที่ใช้ในการอบอรมไม่ควรเกิน 3 ชม.</t>
  </si>
  <si>
    <t>วิทยาศาสตร์เครื่องสำอาง</t>
  </si>
  <si>
    <t>สาธารณสุขศาสตร</t>
  </si>
  <si>
    <t>การประชาสัมพันธ์เเเละการเเจ้งข่าว เนื่องจากต้องทำงานเเละคณะไม่ได้ติดตามข่าวสารอย่างต่อเนื่องจึงเกิดความคลาดเคื่อนในการสมัครเเละได้รับข่าวสาร</t>
  </si>
  <si>
    <t>การประชาสัมพันธ์ข่าวสารเเละระบบการถ่ายทอดสด</t>
  </si>
  <si>
    <t>ศึกษาศาตร์</t>
  </si>
  <si>
    <t xml:space="preserve">เนื่องจากตรงกับวันธรรมดา ซึ่งคุณครูหลายท่านมีการจัดการเรียนการสอน ทำให้ไม่สะดวกที่มานั่งฟังอย่างจริงจัง </t>
  </si>
  <si>
    <t>ควรจัดเสาร์หรืออาทิตย์ หรือหากตรงกับวันธรรมดให้จัดช่วงเวลาหลังเลิกเรียนแทน</t>
  </si>
  <si>
    <t xml:space="preserve"> ชีวเวชศาสตร์ </t>
  </si>
  <si>
    <t>เพื่อนร่วมคลาสเรียน</t>
  </si>
  <si>
    <t xml:space="preserve">วันและเวลา </t>
  </si>
  <si>
    <t>จัดอบรมในวันหยุดราชการ</t>
  </si>
  <si>
    <t xml:space="preserve">คณะสาธารณสุขศาสตร์ </t>
  </si>
  <si>
    <t>ความพร้อม</t>
  </si>
  <si>
    <t>คณะบริธุรกิจ เศรษฐศาสตร์ และการสื่อสาร</t>
  </si>
  <si>
    <t>การจัดการการท่องเที่ยว และจิตบริการ</t>
  </si>
  <si>
    <t xml:space="preserve">ระบบการเข้าร่วมอบรม และการแก้ไขปัญหาของ จนท. ที่เกี่ยวข้อง </t>
  </si>
  <si>
    <t>ความตรงต่อเวลาในการอบรม</t>
  </si>
  <si>
    <t xml:space="preserve">โปรแกรมที่ใช้ ไม่มีความเสถียร ทำให้เสียเวลาในการอบรม </t>
  </si>
  <si>
    <t xml:space="preserve">ทดสอบโปรแกรมออนไลน์ก่อน ดำเนินการจริง </t>
  </si>
  <si>
    <t>อาจจะเป็นของเรื่องการเปิดห้องธีม</t>
  </si>
  <si>
    <t>ปรับปรุงในเรื่องระบบในการรองรับของนิสิต</t>
  </si>
  <si>
    <t xml:space="preserve">ควรตรงเวลาและทำอะไรให้มันง่ายกว่านี้ค่ะ </t>
  </si>
  <si>
    <t>ควรตรวจสอบระบบให้ดีก่อนมีการจัดกิจกรรม และสร้างแนวปฏิบัติให้เป็นไปในทางใดทางหนึ่ง เพื่อป้องกันการสับสนวุ่นวาย</t>
  </si>
  <si>
    <t>ถ้าระบบ online มีปัญหา ลองเปลี่ยนเป็น  onsite</t>
  </si>
  <si>
    <t>การจัดการปัญหาและเวลาในการอบรม เพราะใช้เวลาตั้งแต่ 08.00-09.45 น.</t>
  </si>
  <si>
    <t>ควรมีการทดลองระบบก่อนการอบรมจริง</t>
  </si>
  <si>
    <t xml:space="preserve">ควรแจ้งปัญหาที่เกิดขึ้นให้กับนิสิต พร้อมทั้งอธิบายเหตุผลหรือวิธีแก้ไขก่อนเวลาจะล่วงเลยมาเป็นชั่วโมง </t>
  </si>
  <si>
    <t>วันในการจัดอบรม</t>
  </si>
  <si>
    <t>วันและเวลาในการจัดอบรมสำหรับบัณฑิต ควรเป็นเวลานอกเวลาราชการ (เสาร์-อาทิตย์)</t>
  </si>
  <si>
    <t>การจัดการระบบทีมที่ทุกห้องไม่สามารถดูพร้อมกันได้ ทำให้เกิดความล่าช้าในการบรรยาย</t>
  </si>
  <si>
    <t>ควรเตรียมเปิดห้องให้เพียงพอสำหรับการอบรมและทดลองระบบก่อนเริ่มอบรมจริง</t>
  </si>
  <si>
    <t>Technology</t>
  </si>
  <si>
    <t>บัญชีมหาบัณฑิต</t>
  </si>
  <si>
    <t>เรื่องเวลาในวันธรรมดาเพราะจากติดงานที่ทำประจำอยู่</t>
  </si>
  <si>
    <t>ควรจัดอบรมในวันเสาร์-อาทิตย์ เพิ่ม</t>
  </si>
  <si>
    <t>ควรให้ระยะเวลาในการทำแบบทดสอบเพิ่ม</t>
  </si>
  <si>
    <t>วิทยาศาสตร์เครื่องสําอาง</t>
  </si>
  <si>
    <t xml:space="preserve">ไม่พอใจเรื่องขอการจัดการเวลาและระบบ ภาคพิเศษควรมีจัดแยกบ้าง เพราะบางคนติดงานวันธรรมดามีธุระเพราะค่าเทอมไม่ได้ถูกเลยควรอำนวยตวามสะดวกให้นักศึกษาบ้าง ไม่ใช่มาโมโหและพูดกลางห้องสัมมนาว่าเป็นความผิดนิสิต </t>
  </si>
  <si>
    <t>ระบบการจัดการระบบและ ภาคเรียนพิเศษ ควรมีสัมมนาแยกไหม</t>
  </si>
  <si>
    <t>พละศึกษาและวิทยาศาสตร์การออกกำลังกาย</t>
  </si>
  <si>
    <t>การจัดการสมาร์ตซิตี้และนวัฒกรรมดิจิทัล</t>
  </si>
  <si>
    <t>เกษตรศาสตร์ ทรัพยากรธรรมชาติ และสิ่งแวดล้อม</t>
  </si>
  <si>
    <t>วิทยาศาสตร์สิ่งแวดล้อม</t>
  </si>
  <si>
    <t>การจัดอบรมในวันทำงาน</t>
  </si>
  <si>
    <t>ควรมีประกาศอย่างเป็นทางการเพื่อให้นิสิตใช้ขออนุญาตหน่วยงานในการเข้ารับการอบรม</t>
  </si>
  <si>
    <t>ควรทำ RM และเตรียมความพร้อมที่ดีขึ้นต่อไป ร่วมไปถึงการให้เสลาทำแบบทดสอบ</t>
  </si>
  <si>
    <t>ติดขัดเรื่องเทคโนโลยี แป๊บเดียวค่ะ</t>
  </si>
  <si>
    <t xml:space="preserve">เมื่อเกิดปัญหาก็ได้รับการแก้ไขแล้วค่ะ ใช้เวลาไม่นาน อาจเกิดจากผู้เรียนด้วยคะ </t>
  </si>
  <si>
    <t>ไม่มีเพิ่มค่ะ</t>
  </si>
  <si>
    <t xml:space="preserve">ควรอบรมนอกเวลาราชการ </t>
  </si>
  <si>
    <t>ควรปรับปรุงระบบการเข้าห้องอบรมให้ดีกว่านี้</t>
  </si>
  <si>
    <t>ติดขัดเรื่องการเข้าระบบ</t>
  </si>
  <si>
    <t>เกษตรศาสตร์ ทรัพยากรธรรมชาติและสิ่งแวดล้อม</t>
  </si>
  <si>
    <t>บัญชี</t>
  </si>
  <si>
    <t>สถาปัตยกรรมศาสตร์ศิลปะและการออกแบบ</t>
  </si>
  <si>
    <t>อาจารย์วิทยากรมีความรู้เหมาะสม5</t>
  </si>
  <si>
    <t>พอใจ5 เนื่องจากทำให้ทราบรายละเอียด  การประพฤติผิดด้านการคัดลอกผลงานว่าเกิดจากกรณีไหนได้บ้าง</t>
  </si>
  <si>
    <t>อาจจะต้องมีการ setting microsoft team ให้เป็นระเบียบ4ขึ้น</t>
  </si>
  <si>
    <t>อาจารย์ผู้สอนมีความรู้4 สอนดีครับ</t>
  </si>
  <si>
    <t>วิทยากรให้ความรู้ดี4</t>
  </si>
  <si>
    <t>ต้องเข้าใจระบบteams ให้4กว่านี้</t>
  </si>
  <si>
    <t>ควรเตรียมความพร้อมการอบรมออนไลน์4กว่านี้</t>
  </si>
  <si>
    <t>การเข้าอบรมยาก  ทำให้เสียเวลา  คนเยอะแบบนี้น่าจะอบรมแบบอื่น4กว่า Teams</t>
  </si>
  <si>
    <t>ระหว่างที่รอวิทยากร ผู้ดำเนินงานหรือผู้ช่วย ความที่จะแจ้งให้ทราบว่าห้องไหนที่ถูกต้องแล้วควรที่จะเปิดเพลงหรือแชร์สไลด์ ว่าดำเนินการห้องนี้  ถ้าเงียบแบบนี้ก็จะเสียเวลา4กว่าเดิมครับ</t>
  </si>
  <si>
    <t xml:space="preserve">เสนอให้ใช้โปรแกรมที่สามารถมีผู้รับชมได้เป็นจำนวน4 เช่น Zoom </t>
  </si>
  <si>
    <t>การชี้แจงขณะเกิดปัญหาภายใน ms team ไม่มีการอธิบายและบอกว่าต้องทำอะไร จึงก่อให้เกิดข้อสงสัย4มายและไม่ได้รับคำตอบและการจัดการปัญหาต่างๆ ที่ราวกับให้นิสิตแก้ไขปัญหาด้วยตัวของนิสิตเอง</t>
  </si>
  <si>
    <t>ความสบสนวุ่นวายในการเข้าห้องเรียน มีหลายห้องเรียน ไม่มีการประกาศที่ชัดเจนตั้งแต่ช่วงแรกๆ ทำให้เสียเวลาไป4</t>
  </si>
  <si>
    <t>มีการ late ของกำหนดการณ์มา4พอประมาณ</t>
  </si>
  <si>
    <t>วางแผนจัดการกับพร้อมรับมือกับปัญหาที่เกิดของการอบรมในรูปแบบออนไลน์ให้มีความเสถียรและเป็นระบบ4กว่านี้ เพื่อไม่ให้เกิดความล่าช้าของการอบรม</t>
  </si>
  <si>
    <t>อาจารย์สอนดีและเข้าใจง่าย4ๆค่ะ อยากเรียนกับอาจารย์อีกและมีการจัดอบรมแบบเต็มวันค่ะ</t>
  </si>
  <si>
    <t>มีช่องทางการเข้าอบรมที่มีความสเถียร4กว่านี้</t>
  </si>
  <si>
    <t>เรื่องการจัดการของระบบการอบรมออนไลน์ ทำให้เสียเวลาไปเยอะ4 กว่าจะได้เริ่มการอบรมจริงๆ</t>
  </si>
  <si>
    <t>ควรจัดการให้เป็นระบบ4กว่านี้ และแจกแจงอธิบายให้เข้าใจว่าเกิดอะไรขึ้นเมื่อมีปัญหา ไม่ปล่อยเงียบ ทำให้นิสิตอยู่ในความไม่เข้าใจ และไม่รู้ว่าควรทำอย่างไรต่อ เพราะเมื่อเช้าเสียเวลาไปเปล่าๆกับความเงียบ4กว่า 1 ชั่วโมง</t>
  </si>
  <si>
    <t>การเข้าอบรมมีปัญหาติดขัด4เกินไป</t>
  </si>
  <si>
    <t>ชี้แจ้งรายละเอียดไว้ให้4กว่านี้หรือไว้หลายๆที่</t>
  </si>
  <si>
    <t>เป็นการอบรมที่ได้รับความรู้4ค่ะ</t>
  </si>
  <si>
    <t xml:space="preserve">วิทยากรบรรยายได้อย่างชัดเจน มีการยกตัวอย่างประกอบทำให้เข้าใจ4ขึ้น </t>
  </si>
  <si>
    <t>เป็นการอบรมที่มีประโยชน์4ๆเลยค่ะ  อยากให้มีการบันทึกวิดีโอเป็นแบบออฟไลน์ เพื่อสามารถกลับมาทบทวนเรียนรู้ได้ในเวลาอื่นค่ะ</t>
  </si>
  <si>
    <t>ภาพรวมเป็นการอบรมที่มีเนื้อหาที่ดี และเป็นประโยชน์แก่นิสิตอย่าง4</t>
  </si>
  <si>
    <t>ควรเลือกใช้โปรแกรมที่สามารถรับจำนวนคนได้4ๆ เช่น zoom</t>
  </si>
  <si>
    <t>เป็นกิจกรรมที่มีประโยชน์4ค่ะ</t>
  </si>
  <si>
    <t>อยากให้จัดอบรมทั้งวัน เพื่อเข้าใจในทุกรายละเอียดได้4ยิ่งขึ้น</t>
  </si>
  <si>
    <t>การจัดระบบออนไลน์ไม่มีความเสถียร ควรมีการเตรียมความพร้อม4กว่านี้</t>
  </si>
  <si>
    <t>ควรมีการเตรียมความพร้อม4กว่านี้</t>
  </si>
  <si>
    <t>ไม่พอใจเรื่อง ไม่มีความชัดเจนในการเข้าห้องหลัก เพราะหลงห้องบ่อย4และวุ่นวาย4 จนทำให้การอบรมล่าช้าออกไป ส่งผลให้มีการล่วงเวลา และวิทยากรบรรยายได้ไม่เต็มที่</t>
  </si>
  <si>
    <t xml:space="preserve">ควรจะ จัดการให้ดีกว่านี้ โดยนำบทเรียนครั้งนี้ ไปจัดการให้ดีเพราะตอนปฐมนิเทศเองก็วุ่นวายแบบนี้เช่นกัน และทำให้ผู้เข้ารับการอบรมเกิดความสับสน4 </t>
  </si>
  <si>
    <t>ไม่มี ดี4เลยคะ</t>
  </si>
  <si>
    <t>อาจารย์สอนเข้าใจดี4ค่ะ</t>
  </si>
  <si>
    <t>มีประโยชน์4ค่ะ</t>
  </si>
  <si>
    <t>วันนี้ตอนเช้าอาจเกิดปัญหาติดขัดเรื่องการเข้าห้องเรียน ถ้าสามารถทดสอบการเข้าห้องในโปรแกรมการรองรับคนปัญหาการไม่ได้ยินเสียง จะทำให้มีเวลาช่วงเริ่มการประชุมได้4ขึ้น</t>
  </si>
  <si>
    <t>วิทยากรมีความรู้ดี4เลยค่ะ ได้รับประโยชน์ในการนำไปใช้ได้ดีค่ะ</t>
  </si>
  <si>
    <t>การนำเสนอข้อมูลมีความละเอียดดี4 ทุกแง่มุม  แต่ให้ปรับเรื่องเวลา ควรตรงตามช่วงเวลาที่กำหนดไว้</t>
  </si>
  <si>
    <t>ดี4ครับ</t>
  </si>
  <si>
    <t>ได้ความรู้สำหรับการนำมาใช้ประโยชน์ ดี4ๆค่ะ</t>
  </si>
  <si>
    <t>ควรเปิดห้องอบรมออนไลน์ให้ชัดเจนเเละเป็นระบบ รวมถึงการประชาสัมพันธ์ข่าวสารอย่างทั่วถึง เเต่ว่าอาจารย์สอนดีเเละเข้าใจ4ครับ</t>
  </si>
  <si>
    <t xml:space="preserve">ไม่พอใจเรื่องเวลาค่ะ เพราะดูจะเกิดปัญหาขึ้นค่อนข้าง4ค่ะ </t>
  </si>
  <si>
    <t>เรื่องเวลาในการนัดหมาย และความผิดพลาดของระบบ ทำให้เสียเวลาเป็นอย่าง4</t>
  </si>
  <si>
    <t>ขอบคุณบัณฑิตวิทยาลัยและท่านวิทยากร4ๆเลยค่ะ อยากให้มีเอกสารเผยแพร่เผื่อทบทวนความรู้ด้วยค่ะ</t>
  </si>
  <si>
    <t>การปิดห้องเพราะขาดการเตรียมการรองรับผู้อยีมจำนวน4</t>
  </si>
  <si>
    <t>เรื่อง ความเหมาะสมของวันในการจัดอบรม ควรจะเป็นเวลานอกราชการ4กว่า</t>
  </si>
  <si>
    <t xml:space="preserve">ควรชี้แจงขั้นตอนการเข้าห้องอบรมก่อนอย่าง2 1 วัน </t>
  </si>
  <si>
    <t>การเข้าห้องเกิดความสับสนเล็ก2</t>
  </si>
  <si>
    <t>ควรเตรียมการให้ชัดเจน ให้เกิดการขัดข้อง2ที่สุด</t>
  </si>
  <si>
    <t>เขียนขั้นการเข้าร่วมประชุมและชี้เแจง ก่อนเริ่มทำการประชุมล่วงอย่าง2 1วัน เพื่อลดความสับสนของผู้เข้าร่วม ทำให้การประชุมได้ตามเวลาที่กำหนด</t>
  </si>
  <si>
    <t>สนใจตรงส่วนที่เป็นภาษาอังกฤษที่อาจารย์แสดงให้เห็นถึงหลักการเขียน จากการอ่าน หรือการปรับการเขียนในแบบต่างๆ แต่น่าเสียดายเนื่องจากความผิดพลาดในตอนเช้า ทำให้เวลา2ลง ถ้าอาจารย์มีเวลาในการอธิบายทุกเนื้ออย่างละเอียด จะเป็นสิ่งที่มีประโยชน์4ค่ะ</t>
  </si>
  <si>
    <t>การเปิดห้องบรรยายมีปัญหาเล็ก2</t>
  </si>
  <si>
    <t>เวลาทำแบบทดสอบ2</t>
  </si>
  <si>
    <t>ควรมีการอบรมอย่าง2เทอมละ 2 ครั้ง</t>
  </si>
  <si>
    <t>วิศวกรรมชีวเวช</t>
  </si>
  <si>
    <t xml:space="preserve">ชีวเวชศาสตร์ </t>
  </si>
  <si>
    <t>เทคโนโลยีและการสื่อสาร</t>
  </si>
  <si>
    <t>วันอังคารที่ 16 สิงหาคม 2565</t>
  </si>
  <si>
    <t xml:space="preserve">          จากการจัดโครงการอบรมจริยธรรมการวิจัยระดับบัณฑิตศึกษา ในวันอังคารที่ 16 สิงหาคม 2565</t>
  </si>
  <si>
    <t>จากตาราง 1 พบว่า ส่วนใหญ่ผู้ตอบแบบสอบถามเป็นนิสิตระดับปริญญาโท คิดเป็นร้อยละ 66.57</t>
  </si>
  <si>
    <t>และนิสิตระดับปริญญาเอก คิดเป็นร้อยละ 33.43</t>
  </si>
  <si>
    <t>website บัณฑิตวิทยาลัย</t>
  </si>
  <si>
    <t>Facebok บัณฑิตวิทยาลัย</t>
  </si>
  <si>
    <t>มากที่สุด คิดเป็นร้อยละ 35.51 รองลงมาได้แก่ Facebok บัณฑิตวิทยาลัย คิดเป็นร้อยละ 29.28</t>
  </si>
  <si>
    <t xml:space="preserve">การประชาสัมพันธ์โครงการ พบว่า ผู้ตอบแบบสอบถามทราบข้อมูลการจัดโครงการจากคณะที่สังกัด </t>
  </si>
  <si>
    <t>และอาจารย์ที่ปรึกษา คิดเป็นร้อยละ 23.36</t>
  </si>
  <si>
    <t>สาขาวิชาการบริหารธุรกิจดิจิทัลเชิงกลยุทธ์</t>
  </si>
  <si>
    <t>สาขาวิชาเภสัชเคมีและผลิตภัณฑ์ธรรมชาติ</t>
  </si>
  <si>
    <t>สาขาวิชาเภสัชวิทยาและวิทยาศาสตร์ชีวโมเลกุล</t>
  </si>
  <si>
    <t>สาขาวิชาการบริหารธุรกิจ</t>
  </si>
  <si>
    <t>สาขาวิชาการบัญชี</t>
  </si>
  <si>
    <t>สาขาวิชาปริทันตวิทยา</t>
  </si>
  <si>
    <t>สาขาวิชาฟิสิกส์</t>
  </si>
  <si>
    <t>สาขาวิชาฟิสิกส์การแพทย์</t>
  </si>
  <si>
    <t>สาขาวิชาฟิสิกส์ประยุกส์</t>
  </si>
  <si>
    <t>สาขาวิชาวิศวกรรมไฟฟ้าและคอมพิวเตอร์</t>
  </si>
  <si>
    <t>สาขาวิชาการจัดการสมาร์ตซิตี้และนวัตกรรมดิจิทัล</t>
  </si>
  <si>
    <t>สาขาวิชาเภสัชศาสตร์</t>
  </si>
  <si>
    <t>สาขาวิชาวิทยาการคอมพิวเตอร์</t>
  </si>
  <si>
    <t>สาขาวิชาเศรษฐศาสตร์</t>
  </si>
  <si>
    <t>สาขาวิชาสหเวชศาสตร์</t>
  </si>
  <si>
    <t>สาขาวิชาเคมี</t>
  </si>
  <si>
    <t>สาขาวิชาจุลชีววิทยาและปรสิตวิทยา</t>
  </si>
  <si>
    <t>สาขาวิชาชีววิทยา</t>
  </si>
  <si>
    <t xml:space="preserve">สาขาวิชาเทคโนโลยีและสื่อสารการศึกษา </t>
  </si>
  <si>
    <t>สาขาวิชาสรีรวิทยา</t>
  </si>
  <si>
    <t>สาขาวิชาทันตกรรมผู้สูงอายุ</t>
  </si>
  <si>
    <t>สาขาวิชาเทคนิคการแพทย์</t>
  </si>
  <si>
    <t xml:space="preserve">สาขาวิชาเทคโนโลยีสารสนเทศ </t>
  </si>
  <si>
    <t>สาขาวิชาวิทยาศาสตร์เครื่องสำอาง</t>
  </si>
  <si>
    <t>สาขาวิชาวิทยาศาสตร์ชีวภาพ</t>
  </si>
  <si>
    <t>สาขาวิชาวิศวกรรมคอมพิวเตอร์</t>
  </si>
  <si>
    <t>สาขาวิชาวิศวกรรมเครื่องกล</t>
  </si>
  <si>
    <t>สาขาวิชาวิศวกรรมศาสตร์</t>
  </si>
  <si>
    <t>สาขาวิชาวิทยาศาสตร์และเทคโนโลยีการอาหาร</t>
  </si>
  <si>
    <t>สาขาวิชาวิทยาศาสตร์สิ่งแวดล้อม</t>
  </si>
  <si>
    <t>สาขาวิชาวิศวกรรมชีวเวช</t>
  </si>
  <si>
    <t>สาขาวิชากายวิภาคศาสตร์</t>
  </si>
  <si>
    <t>สาขาวิชาบริหารทางการพยาบาล</t>
  </si>
  <si>
    <t xml:space="preserve">          คิดเป็นร้อยละ 20.71 รองลงมาได้แก่ คณะวิทยาศาสตร์ คิดเป็นร้อยละ 10.95</t>
  </si>
  <si>
    <t xml:space="preserve">          และคณะสาธารณสุขศาสตร์ คิดเป็นร้อยละ 9.47</t>
  </si>
  <si>
    <t xml:space="preserve">            จากตาราง 3 พบว่า ผู้ตอบแบบสอบถามส่วนใหญ่สังกัดคณะศึกษาศาสตร์ มากที่สุด </t>
  </si>
  <si>
    <t xml:space="preserve">             เมื่อพิจารณารายสาขาวิชา พบว่า ผู้ตอบแบบสอบถามส่วนใหญ่สังกัดสาขาสาขาวิชาการบริหาร</t>
  </si>
  <si>
    <t xml:space="preserve">          การศึกษามากที่สุด คิดเป็นร้อยละ 10.95 รองลงมาได้แก่ สาขาวิชาสาธารณสุขศาสตร์ คิดเป็นร้อยละ 9.47</t>
  </si>
  <si>
    <t xml:space="preserve">          และสาขาวิชาคณิตศาสตร์ คิดเป็นร้อยละ 6.21</t>
  </si>
  <si>
    <t>(N = 338)</t>
  </si>
  <si>
    <t>ที่จัดในโครงการฯ ภาพรวม อยู่ในระดับมาก (ค่าเฉลี่ย 3.07) และหลังเข้ารับการอบรมค่าเฉลี่ย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</si>
  <si>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338)</t>
    </r>
  </si>
  <si>
    <t xml:space="preserve">ในความคิดเห็นของท่านอยู่ในระดับใด            </t>
  </si>
  <si>
    <t>รายงานการค้นคว้าอิสระอยู่ในระดับใด</t>
  </si>
  <si>
    <t>2. ด้านคุณภาพการให้บริการ (โครงการอบรมจริยธรรมการวิจัยฯ)</t>
  </si>
  <si>
    <t xml:space="preserve">   2.1 ความรู้ และความสามารถในการถ่ายทอดความรู้ของวิทยากร</t>
  </si>
  <si>
    <t xml:space="preserve">   2.2 การเข้ารับการอบรมฯ ในครั้งนี้เป็นประโยชน์ต่อท่านในการทำวิทยานิพนธ์/</t>
  </si>
  <si>
    <t>ระดับบัณฑิตศึกษา ในวันอังคารที่  16 สิงหาคม 2565 ผ่านระบบออนไลน์ โดยใช้โปรแกรม Microsoft Teams</t>
  </si>
  <si>
    <t>ในภาพรวมพบว่า ผู้เข้าร่วมโครงการฯ มีความคิดเห็นอยู่ในระดับมาก (ค่าเฉลี่ย 4.14)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</si>
  <si>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4.14) รองลงมาคือ </t>
  </si>
  <si>
    <t xml:space="preserve">ด้านกระบวนการและขั้นตอนการให้บริการ (ค่าเฉลี่ย 3.98) เมื่อพิจารณารายข้อแล้ว พบว่า ข้อที่มีค่าเฉลี่ยสูงที่สุดคือ </t>
  </si>
  <si>
    <t xml:space="preserve">การเข้ารับการอบรมฯ ในครั้งนี้เป็นประโยชน์ต่อท่านในการทำวิทยานิพนธ์/รายงานการค้นคว้าอิสระ (ค่าเฉลี่ย 4.52) </t>
  </si>
  <si>
    <t xml:space="preserve">   1.2  ความเหมาะสมของวันจัดโครงการ (วันอังคารที่ 16 สิงหาคม 2565)</t>
  </si>
  <si>
    <t>และข้อที่มีค่าเฉลี่ยต่ำที่สุดคือ  ความเหมาะสมของวันจัดโครงการ (วันอังคารที่ 16 สิงหาคม 2565) (ค่าเฉลี่ย 3.73)</t>
  </si>
  <si>
    <t xml:space="preserve">- 7 - </t>
  </si>
  <si>
    <t>การแจ้งรายละเอียดการลงทะเบียน หรือสมัครเข้าร่วมอบรม ไม่ชัดเจน</t>
  </si>
  <si>
    <t>รูปแบบของการอ้างอิง และรูปแบบการเขียนที่ถือว่าเข้าข่ายการคัดลอก</t>
  </si>
  <si>
    <t>การอบรมเชิงปฏิบัติการครั้งนี้ท่านไม่พึงพอใจในเรื่องใด เพราะเหตุใด</t>
  </si>
  <si>
    <t>เวลาในการนัดหมาย และความผิดพลาดของระบบ</t>
  </si>
  <si>
    <t xml:space="preserve">โปรแกรมที่ใช้ไม่มีความเสถียร ทำให้เสียเวลาในการอบรม </t>
  </si>
  <si>
    <t>การสร้างห้องประชุมโดยใช้ microsoft team มีการสื่อสารกันค่อนข้างลำบาก</t>
  </si>
  <si>
    <t>ท่านเห็นว่าบัณฑิตวิทยาลัยควรปรับปรุงในเรื่องดังกล่าวอย่างไร</t>
  </si>
  <si>
    <t>สัญญาณมีความขัดข้อง</t>
  </si>
  <si>
    <r>
      <rPr>
        <b/>
        <sz val="16"/>
        <rFont val="TH SarabunPSK"/>
        <family val="2"/>
      </rPr>
      <t xml:space="preserve">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</si>
  <si>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ตอนเริ่ม meeting ห้องอยากให้ทางบัณฑิตเป็นคนกดก่อน</t>
  </si>
  <si>
    <t>ระบบการใช้งานอื่น เช่น  meeting zoop</t>
  </si>
  <si>
    <t>เรื่องของการใช้โปรแกรม microsoft teams</t>
  </si>
  <si>
    <t>เวลาในการจัดอบรมควรเป็นวันเสาร์ อาทิตย์</t>
  </si>
  <si>
    <t>ควรชี้แจงขั้นตอนการเข้าห้องอบรมก่อน</t>
  </si>
  <si>
    <t xml:space="preserve">ควรมีเจ้าหน้าที่ที่จัดการห้องอบรมแบบออนไลน์ Ms Team และแก้ปัญหาที่รวดเร็ว </t>
  </si>
  <si>
    <t xml:space="preserve">ระบบการเข้าถึงของการเข้าห้องเรียน </t>
  </si>
  <si>
    <t>ข้อเสนอแนะอื่นๆ</t>
  </si>
  <si>
    <t>และสามารถนำความรู้ที่ได้ไปใช้ได้</t>
  </si>
  <si>
    <t xml:space="preserve">วิทยากรมีความสามารถในการถ่ายทอดความรู้และประสบการณ์ได้ชัดเจน ใช้ภาษาที่เข้าใจง่าย </t>
  </si>
  <si>
    <t>อยากให้เพิ่มหัวข้อการเขียนบทความวิจัยภาษาอังกฤษเพิ่มเติม</t>
  </si>
  <si>
    <t>วิทยากรบรรยายได้อย่างชัดเจน</t>
  </si>
  <si>
    <t xml:space="preserve">ได้ความรู้สำหรับการนำมาใช้ประโยชน์ </t>
  </si>
  <si>
    <t>ควรแจ้งปัญหาที่เกิดขึ้นให้กับนิสิต พร้อมทั้งอธิบายเหตุผลหรือวิธีแก้ไขก่อนเวลา</t>
  </si>
  <si>
    <t>เนื่องจากปัญหาระบบที่ขัดข้องซึ่งส่งผลให้เกิดความสับสนเกิดขึ้นและต้องใช้เวลานาน</t>
  </si>
  <si>
    <t>ในการแก้ปัญหา</t>
  </si>
  <si>
    <t>ระบบการจัดการทางผู้จัดทำและเวลาในการเริ่มอบรมและไม่มีการเตรียมการหรือทดสอบ</t>
  </si>
  <si>
    <t>ระบบก่อนในการอบรมในครั้งต่อไป</t>
  </si>
  <si>
    <t xml:space="preserve">- 9 - </t>
  </si>
  <si>
    <t>ควรเปิดห้องอบรมออนไลน์ให้ชัดเจนเเละเป็นระบบรวมถึงการประชาสัมพันธ์</t>
  </si>
  <si>
    <t>ควรชี้แจ้งรายละเอียดให้ชัดเจนกว่านี้ว่าจะต้องสมัครเข้าโครงการก่อน</t>
  </si>
  <si>
    <t>ถ้ามีการจัดอบรมในลักษณ์นี้อีกอยากให้ปรับปรุงเรื่องการตอบคำตอบและทดสอบระบบ</t>
  </si>
  <si>
    <t>ชี้แจงช่องทางขั้นตอนของการเข้าใช้ระบบการอบรมออนไลน์ให้มีความชัดเจน</t>
  </si>
  <si>
    <t>ระบบออนไลน์การประกาศแจ้งกิจกรรมที่กว้างกว่านี้</t>
  </si>
  <si>
    <t>ควรจะส่งลิงค์ไปทางอีเมล์</t>
  </si>
  <si>
    <t xml:space="preserve">ความรู้ ความเข้าใจสูงขึ้น อยู่ในระดับมาก (ค่าเฉลี่ย 4.18) </t>
  </si>
  <si>
    <t xml:space="preserve">               จำนวน 300 คน มีผู้เข้าร่วมโครงการจำนวน 338 คน ผู้ตอบแบบสอบถาม จำนวนทั้งสิ้น 338 คน คิดเป็นร้อยละ </t>
  </si>
  <si>
    <t xml:space="preserve">               100.00 ของผู้เข้าร่วมโครงการ โดยผู้เข้าร่วมโครงการเป็นนิสิตปริญญาโท คิดเป็นร้อยละ 66.57</t>
  </si>
  <si>
    <t xml:space="preserve">               และนิสิตระดับปริญญาเอก คิดเป็นร้อยละ 33.43</t>
  </si>
  <si>
    <t xml:space="preserve">         ผู้ตอบแบบสอบถามทราบข้อมูลการดำเนินโครงการจากคณะที่สังกัดมากที่สุด คิดเป็นร้อยละ 35.51</t>
  </si>
  <si>
    <t xml:space="preserve">               รองลงมาได้แก่ Facebok บัณฑิตวิทยาลัย คิดเป็นร้อยละ 29.28 และอาจารย์ที่ปรึกษา คิดเป็นร้อยละ 23.36</t>
  </si>
  <si>
    <t xml:space="preserve">               ผู้ตอบแบบสอบถามส่วนใหญ่สังกัดคณะศึกษาศาสตร์ มากที่สุด คิดเป็นร้อยละ 20.71 รองลงมาได้แก่ </t>
  </si>
  <si>
    <t xml:space="preserve">               คณะวิทยาศาสตร์ คิดเป็นร้อยละ 10.95 และสาธารณสุขศาสตร์ คิดเป็นร้อยละ 9.47 เมื่อพิจารณารายสาขาวิชา  </t>
  </si>
  <si>
    <t xml:space="preserve">               พบว่า ผู้ตอบแบบสอบถามส่วนใหญ่สังกัดสาขาวิชาการบริหารการศึกษามากที่สุด คิดเป็นร้อยละ 10.95 รองลงมาได้แก่ </t>
  </si>
  <si>
    <t xml:space="preserve">               สาขาวิชาสาธารณสุขศาสตร์ คิดเป็นร้อยละ 9.47 และสาขาวิชาคณิตศาสตร์ คิดเป็นร้อยละ 6.21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</si>
  <si>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4.18)</t>
  </si>
  <si>
    <t>เมื่อเทียบกับก่อนการเข้ารับการอบรม (ค่าเฉลี่ย 3.07)</t>
  </si>
  <si>
    <t xml:space="preserve">อยู่ในระดับมาก (ค่าเฉลี่ย 4.14) และหลังเข้ารับการอบรมค่าเฉลี่ยความรู้ ความเข้าใจสูงขึ้น อยู่ในระดับมาก </t>
  </si>
  <si>
    <t>(ค่าเฉลี่ย 4.14)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</si>
  <si>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3.07) (ค่าเฉลี่ยหลัง 4.18)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</si>
  <si>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3.14) </t>
  </si>
  <si>
    <t>(ค่าเฉลี่ยหลัง 4.18) ตามลำดับ</t>
  </si>
  <si>
    <t xml:space="preserve">          ความคิดเห็นเกี่ยวกับการจัดโครงการฯ ในภาพรวมอยู่ในระดับมาก (ค่าเฉลี่ย 4.14) เมื่อพิจารณารายด้าน</t>
  </si>
  <si>
    <t xml:space="preserve">               พบว่า ด้านคุณภาพการให้บริการ มีค่าเฉลี่ยสูงสุด (ค่าเฉลี่ย 4.49) รองลงมาคือ ด้านกระบวนการและขั้นตอนการให้บริการ</t>
  </si>
  <si>
    <t>ของวันจัดโครงการ (วันอังคารที่ 16 สิงหาคม 2565) (ค่าเฉลี่ย 3.73)</t>
  </si>
  <si>
    <t xml:space="preserve">               (ค่าเฉลี่ย 3.98) เมื่อพิจารณารายข้อแล้ว พบว่า ข้อที่มีค่าเฉลี่ยสูงที่สุดคือ การเข้ารับการอบรมฯ ในครั้งนี้เป็นประโยชน์</t>
  </si>
  <si>
    <t>ต่อท่านในการทำวิทยานิพนธ์/รายงานการค้นคว้าอิสระ (ค่าเฉลี่ย 4.52) และข้อที่มีค่าเฉลี่ยต่ำที่สุดคือ ความเหมาะสม</t>
  </si>
  <si>
    <t>1.สัญญาณมีความขัดข้อง</t>
  </si>
  <si>
    <t>3.การเข้าระบบช่วงแรก เพราะใช้เวลานานเกินไป</t>
  </si>
  <si>
    <t>4.ตอนเริ่ม meeting ห้องอยากให้ทางบัณฑิตเป็นคนกดก่อน</t>
  </si>
  <si>
    <t>5.ระบบห้องประชุมออนไลน์ มีความสับสนห้องประชุม ทำให้ระยะเวลาในการอบรมไม่เป็นไปตามกำหนดการ</t>
  </si>
  <si>
    <t>6.การใช้อุปกรณ์ตรวจสอบการคัดลอกงานวิชการ</t>
  </si>
  <si>
    <t>7.ความขัดข้องของระบบ ช่วงเวลาการอบรม</t>
  </si>
  <si>
    <t>8.ควรแจ้งกำหนดการเวลาต่างๆก่อนเข้ารับการอบรม</t>
  </si>
  <si>
    <t>9.ระบบการจัดการทางผู้จัดทำและเวลาในการเริ่มอบรมและไม่มีการเตรียมการหรือทดสอบ</t>
  </si>
  <si>
    <t>10.เนื่องจากปัญหาระบบที่ขัดข้องซึ่งส่งผลให้เกิดความสับสนเกิดขึ้นและต้องใช้เวลานาน</t>
  </si>
  <si>
    <t>11.การเข้าใช้งาน MS Team</t>
  </si>
  <si>
    <t>12.ระบบการเข้าอบรม/การเข้าสู่ห้องเรียนออนไลน์</t>
  </si>
  <si>
    <t>13.การแจ้งรายละเอียดการลงทะเบียน หรือสมัครเข้าร่วมอบรม ไม่ชัดเจน</t>
  </si>
  <si>
    <t>14.รูปแบบของการอ้างอิง และรูปแบบการเขียนที่ถือว่าเข้าข่ายการคัดลอก</t>
  </si>
  <si>
    <t>15.การจัดอบรมในวันทำงาน</t>
  </si>
  <si>
    <t>16.การจัดการระบบทีมที่ทุกห้องไม่สามารถดูพร้อมกันได้ ทำให้เกิดความล่าช้าในการบรรยาย</t>
  </si>
  <si>
    <t>17.เวลาในการนัดหมาย และความผิดพลาดของระบบ</t>
  </si>
  <si>
    <t xml:space="preserve">18.โปรแกรมที่ใช้ไม่มีความเสถียร ทำให้เสียเวลาในการอบรม </t>
  </si>
  <si>
    <t>19.การสร้างห้องประชุมโดยใช้ microsoft team มีการสื่อสารกันค่อนข้างลำบาก</t>
  </si>
  <si>
    <t>20.การอบรมออนไลน์ที่ติดขัดในช่วงแรกควรมีเจ้าที่แนะนำขั้นตอนที่ชัดเจน</t>
  </si>
  <si>
    <t xml:space="preserve">               ท่านเห็นว่าบัณฑิตวิทยาลัยควรปรับปรุงในเรื่องดังกล่าวอย่างไร</t>
  </si>
  <si>
    <t xml:space="preserve">1.ระบบการจัดการเกี่ยวกับการออนไลน์ </t>
  </si>
  <si>
    <t>2.ระบบการใช้งานอื่น เช่น  meeting zoop</t>
  </si>
  <si>
    <t>3.ควรมีการทดสอบระบบก่อนสัมมนาออนไลน์</t>
  </si>
  <si>
    <t>4.ระบบของโปรแกรมที่ใช้เข้าอบรม</t>
  </si>
  <si>
    <t>5.ควรบังคับสิทธิ์การสร้างห้องได้แค่ admin เพื่อไม่ให้เกิดความสับสนกับผู้เข้าฟัง</t>
  </si>
  <si>
    <t xml:space="preserve">6.การจัดตั้งห้องใน ms team </t>
  </si>
  <si>
    <t>7.ควรแจ้งห้องที่ใช้ในการอบรมที่ชัดเจน เพื่อให้เข้าใจตรงกัน</t>
  </si>
  <si>
    <t>8.เรื่องของการใช้โปรแกรม microsoft teams</t>
  </si>
  <si>
    <t>9.ประชาสัมพันธ์ก่อนการอบรมเน้นย้ำเกี่ยวกับสิ่งที่นิสิตไม่ควรปฏิบัติ</t>
  </si>
  <si>
    <t>10.เวลาในการจัดอบรมควรเป็นวันเสาร์ อาทิตย์</t>
  </si>
  <si>
    <t>11.ทดลองระบบห้องประชุมก่อนดำเนินกิจกรรม</t>
  </si>
  <si>
    <t xml:space="preserve">12.ควรจัดให้มีเจ้าหน้าที่ชั้แจ้งในหน้า meeting ตลอดเวลา </t>
  </si>
  <si>
    <t>13.ควรชี้แจงขั้นตอนการเข้าห้องอบรมก่อน</t>
  </si>
  <si>
    <t xml:space="preserve">14.ควรมีเจ้าหน้าที่ที่จัดการห้องอบรมแบบออนไลน์ Ms Team และแก้ปัญหาที่รวดเร็ว </t>
  </si>
  <si>
    <t>15.เรื่องระบบ และการอธิบายแนวทางในการเข้าถึงระบบ</t>
  </si>
  <si>
    <t xml:space="preserve">16.ระบบการเข้าถึงของการเข้าห้องเรียน </t>
  </si>
  <si>
    <t>17.ควรจะส่งลิงค์ไปทางอีเมล์</t>
  </si>
  <si>
    <t>18.วางแผนเรื่องการรองรับจำนวนคน</t>
  </si>
  <si>
    <t>19.ควรชี้แจ้งรายละเอียดให้ชัดเจนกว่านี้ว่าจะต้องสมัครเข้าโครงการก่อน</t>
  </si>
  <si>
    <t>20.ถ้ามีการจัดอบรมในลักษณ์นี้อีกอยากให้ปรับปรุงเรื่องการตอบคำตอบและทดสอบระบบ</t>
  </si>
  <si>
    <t>21.ชี้แจงช่องทางขั้นตอนของการเข้าใช้ระบบการอบรมออนไลน์ให้มีความชัดเจน</t>
  </si>
  <si>
    <t>22.ระบบออนไลน์การประกาศแจ้งกิจกรรมที่กว้างกว่านี้</t>
  </si>
  <si>
    <t xml:space="preserve">23.แจ้งวิธีการเข้ากลุ่มออนไลน์อย่างละเอียด </t>
  </si>
  <si>
    <t>24.ควรปรับปรุงด้านการจัดการห้องอบรม</t>
  </si>
  <si>
    <t>25.ระบบยังไม่ค่อยเสถียร</t>
  </si>
  <si>
    <t>การใช้อุปกรณ์ตรวจสอบการคัดลอกงานวิชาการ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</si>
</sst>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/d/yy\ h:mm:ss"/>
    <numFmt numFmtId="188" formatCode="m/d/yyyy\ h:mm:ss"/>
  </numFmts>
  <fonts count="32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  <font>
      <sz val="10"/>
      <color theme="1"/>
      <name val="Tahoma"/>
      <family val="2"/>
      <scheme val="minor"/>
    </font>
    <font>
      <sz val="15"/>
      <color rgb="FFFF0000"/>
      <name val="TH SarabunPSK"/>
      <family val="2"/>
    </font>
    <font>
      <i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3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4" borderId="0" xfId="0" applyFont="1" applyFill="1" applyAlignment="1">
      <alignment wrapText="1"/>
    </xf>
    <xf numFmtId="0" fontId="1" fillId="0" borderId="11" xfId="0" applyFont="1" applyBorder="1"/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" fillId="5" borderId="14" xfId="0" applyFont="1" applyFill="1" applyBorder="1" applyAlignment="1">
      <alignment wrapText="1"/>
    </xf>
    <xf numFmtId="0" fontId="11" fillId="6" borderId="14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11" xfId="0" applyFont="1" applyBorder="1" applyAlignment="1">
      <alignment horizontal="center" vertical="top"/>
    </xf>
    <xf numFmtId="0" fontId="1" fillId="5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5" xfId="0" applyFont="1" applyBorder="1"/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5" borderId="14" xfId="0" applyFont="1" applyFill="1" applyBorder="1" applyAlignment="1">
      <alignment wrapText="1"/>
    </xf>
    <xf numFmtId="0" fontId="8" fillId="5" borderId="14" xfId="0" applyFont="1" applyFill="1" applyBorder="1" applyAlignment="1">
      <alignment wrapText="1"/>
    </xf>
    <xf numFmtId="0" fontId="11" fillId="6" borderId="24" xfId="0" applyFont="1" applyFill="1" applyBorder="1" applyAlignment="1">
      <alignment wrapText="1"/>
    </xf>
    <xf numFmtId="0" fontId="26" fillId="0" borderId="0" xfId="0" applyFont="1"/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/>
    <xf numFmtId="0" fontId="4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0" fillId="0" borderId="0" xfId="0" applyNumberFormat="1"/>
    <xf numFmtId="187" fontId="0" fillId="0" borderId="0" xfId="0" applyNumberFormat="1"/>
    <xf numFmtId="0" fontId="0" fillId="0" borderId="0" xfId="0" quotePrefix="1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9" borderId="31" xfId="0" applyNumberFormat="1" applyFont="1" applyFill="1" applyBorder="1"/>
    <xf numFmtId="0" fontId="0" fillId="0" borderId="31" xfId="0" applyNumberFormat="1" applyFont="1" applyBorder="1"/>
    <xf numFmtId="0" fontId="1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0" fillId="9" borderId="32" xfId="0" applyNumberFormat="1" applyFont="1" applyFill="1" applyBorder="1"/>
    <xf numFmtId="0" fontId="11" fillId="0" borderId="15" xfId="0" applyFont="1" applyBorder="1" applyAlignment="1">
      <alignment wrapText="1"/>
    </xf>
    <xf numFmtId="0" fontId="23" fillId="8" borderId="0" xfId="0" applyFont="1" applyFill="1" applyBorder="1" applyAlignment="1">
      <alignment horizontal="center" wrapText="1"/>
    </xf>
    <xf numFmtId="0" fontId="0" fillId="9" borderId="33" xfId="0" applyNumberFormat="1" applyFont="1" applyFill="1" applyBorder="1"/>
    <xf numFmtId="0" fontId="11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1" fillId="10" borderId="0" xfId="0" applyFont="1" applyFill="1" applyBorder="1" applyAlignment="1">
      <alignment wrapText="1"/>
    </xf>
    <xf numFmtId="0" fontId="0" fillId="11" borderId="32" xfId="0" applyFont="1" applyFill="1" applyBorder="1"/>
    <xf numFmtId="0" fontId="0" fillId="8" borderId="31" xfId="0" applyFont="1" applyFill="1" applyBorder="1"/>
    <xf numFmtId="0" fontId="0" fillId="11" borderId="31" xfId="0" applyFont="1" applyFill="1" applyBorder="1"/>
    <xf numFmtId="0" fontId="0" fillId="11" borderId="33" xfId="0" applyFont="1" applyFill="1" applyBorder="1"/>
    <xf numFmtId="0" fontId="1" fillId="5" borderId="14" xfId="0" applyFont="1" applyFill="1" applyBorder="1" applyAlignment="1"/>
    <xf numFmtId="0" fontId="1" fillId="0" borderId="11" xfId="0" applyFont="1" applyBorder="1" applyAlignment="1">
      <alignment wrapText="1"/>
    </xf>
    <xf numFmtId="0" fontId="1" fillId="0" borderId="15" xfId="0" applyFont="1" applyBorder="1"/>
    <xf numFmtId="0" fontId="1" fillId="0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7" fillId="0" borderId="0" xfId="0" applyFont="1"/>
    <xf numFmtId="0" fontId="0" fillId="0" borderId="0" xfId="0" applyFont="1" applyAlignment="1"/>
    <xf numFmtId="188" fontId="27" fillId="0" borderId="0" xfId="0" applyNumberFormat="1" applyFont="1" applyAlignment="1"/>
    <xf numFmtId="0" fontId="27" fillId="0" borderId="0" xfId="0" applyFont="1" applyAlignment="1"/>
    <xf numFmtId="0" fontId="0" fillId="9" borderId="0" xfId="0" applyNumberFormat="1" applyFont="1" applyFill="1" applyBorder="1"/>
    <xf numFmtId="0" fontId="0" fillId="11" borderId="0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wrapText="1"/>
    </xf>
    <xf numFmtId="0" fontId="23" fillId="12" borderId="0" xfId="0" applyFont="1" applyFill="1" applyBorder="1" applyAlignment="1">
      <alignment horizontal="center" wrapText="1"/>
    </xf>
    <xf numFmtId="0" fontId="0" fillId="13" borderId="0" xfId="0" applyFont="1" applyFill="1" applyBorder="1"/>
    <xf numFmtId="0" fontId="0" fillId="13" borderId="32" xfId="0" applyFont="1" applyFill="1" applyBorder="1"/>
    <xf numFmtId="0" fontId="0" fillId="12" borderId="0" xfId="0" applyFont="1" applyFill="1" applyBorder="1"/>
    <xf numFmtId="0" fontId="0" fillId="12" borderId="31" xfId="0" applyFont="1" applyFill="1" applyBorder="1"/>
    <xf numFmtId="0" fontId="0" fillId="13" borderId="31" xfId="0" applyFont="1" applyFill="1" applyBorder="1"/>
    <xf numFmtId="0" fontId="0" fillId="13" borderId="33" xfId="0" applyFont="1" applyFill="1" applyBorder="1"/>
    <xf numFmtId="0" fontId="23" fillId="5" borderId="0" xfId="0" applyFont="1" applyFill="1" applyBorder="1" applyAlignment="1">
      <alignment horizontal="center" wrapText="1"/>
    </xf>
    <xf numFmtId="0" fontId="0" fillId="14" borderId="32" xfId="0" applyFont="1" applyFill="1" applyBorder="1"/>
    <xf numFmtId="0" fontId="0" fillId="5" borderId="31" xfId="0" applyFont="1" applyFill="1" applyBorder="1"/>
    <xf numFmtId="0" fontId="0" fillId="14" borderId="31" xfId="0" applyFont="1" applyFill="1" applyBorder="1"/>
    <xf numFmtId="0" fontId="0" fillId="14" borderId="33" xfId="0" applyFont="1" applyFill="1" applyBorder="1"/>
    <xf numFmtId="0" fontId="0" fillId="14" borderId="0" xfId="0" applyFont="1" applyFill="1" applyBorder="1"/>
    <xf numFmtId="0" fontId="23" fillId="6" borderId="0" xfId="0" applyFont="1" applyFill="1" applyBorder="1" applyAlignment="1">
      <alignment horizontal="center" wrapText="1"/>
    </xf>
    <xf numFmtId="0" fontId="0" fillId="15" borderId="32" xfId="0" applyFont="1" applyFill="1" applyBorder="1"/>
    <xf numFmtId="0" fontId="0" fillId="6" borderId="31" xfId="0" applyFont="1" applyFill="1" applyBorder="1"/>
    <xf numFmtId="0" fontId="0" fillId="15" borderId="31" xfId="0" applyFont="1" applyFill="1" applyBorder="1"/>
    <xf numFmtId="0" fontId="0" fillId="15" borderId="33" xfId="0" applyFont="1" applyFill="1" applyBorder="1"/>
    <xf numFmtId="0" fontId="0" fillId="15" borderId="0" xfId="0" applyFont="1" applyFill="1" applyBorder="1"/>
    <xf numFmtId="2" fontId="8" fillId="2" borderId="0" xfId="0" applyNumberFormat="1" applyFont="1" applyFill="1" applyBorder="1" applyAlignment="1">
      <alignment wrapText="1"/>
    </xf>
    <xf numFmtId="2" fontId="25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49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12" xfId="0" applyFont="1" applyBorder="1" applyAlignment="1"/>
    <xf numFmtId="0" fontId="30" fillId="0" borderId="13" xfId="0" applyFont="1" applyBorder="1" applyAlignment="1"/>
    <xf numFmtId="0" fontId="30" fillId="0" borderId="24" xfId="0" applyFont="1" applyBorder="1" applyAlignment="1"/>
    <xf numFmtId="1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24" xfId="0" applyFont="1" applyBorder="1" applyAlignment="1"/>
    <xf numFmtId="0" fontId="31" fillId="0" borderId="14" xfId="0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1" fontId="9" fillId="0" borderId="14" xfId="0" applyNumberFormat="1" applyFont="1" applyFill="1" applyBorder="1" applyAlignment="1">
      <alignment horizontal="center" wrapText="1"/>
    </xf>
    <xf numFmtId="0" fontId="30" fillId="0" borderId="14" xfId="0" applyFont="1" applyBorder="1" applyAlignment="1">
      <alignment horizontal="left"/>
    </xf>
    <xf numFmtId="0" fontId="31" fillId="0" borderId="24" xfId="0" applyFont="1" applyFill="1" applyBorder="1" applyAlignment="1">
      <alignment horizontal="center"/>
    </xf>
    <xf numFmtId="0" fontId="31" fillId="0" borderId="15" xfId="0" applyFont="1" applyBorder="1"/>
    <xf numFmtId="0" fontId="31" fillId="0" borderId="15" xfId="0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30" fillId="0" borderId="0" xfId="0" applyFont="1" applyBorder="1" applyAlignment="1"/>
    <xf numFmtId="1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29" fillId="0" borderId="0" xfId="0" applyFont="1" applyBorder="1"/>
    <xf numFmtId="0" fontId="31" fillId="0" borderId="26" xfId="0" applyFont="1" applyBorder="1" applyAlignment="1"/>
    <xf numFmtId="0" fontId="31" fillId="0" borderId="27" xfId="0" applyFont="1" applyBorder="1" applyAlignment="1"/>
    <xf numFmtId="0" fontId="31" fillId="0" borderId="28" xfId="0" applyFont="1" applyBorder="1" applyAlignment="1"/>
    <xf numFmtId="0" fontId="4" fillId="0" borderId="7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30" fillId="0" borderId="14" xfId="0" applyFont="1" applyBorder="1" applyAlignment="1">
      <alignment horizontal="left"/>
    </xf>
    <xf numFmtId="0" fontId="30" fillId="0" borderId="1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7" fillId="0" borderId="11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</cellXfs>
  <cellStyles count="1">
    <cellStyle name="Normal" xfId="0" builtinId="0"/>
  </cellStyles>
  <dxfs count="2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7" formatCode="m/d/yy\ h:mm:ss"/>
    </dxf>
    <dxf>
      <numFmt numFmtId="187" formatCode="m/d/yy\ h:mm:ss"/>
    </dxf>
    <dxf>
      <numFmt numFmtId="0" formatCode="General"/>
    </dxf>
  </dxfs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DATA!$B$346:$B$369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DATA!$C$346:$C$369</c:f>
              <c:numCache>
                <c:formatCode>General</c:formatCode>
                <c:ptCount val="24"/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18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DATA!$B$346:$B$369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DATA!$C$346:$C$369</c:f>
              <c:numCache>
                <c:formatCode>General</c:formatCode>
                <c:ptCount val="24"/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18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DATA!$B$346:$B$369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DATA!$C$346:$C$369</c:f>
              <c:numCache>
                <c:formatCode>General</c:formatCode>
                <c:ptCount val="24"/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18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284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23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24</xdr:row>
      <xdr:rowOff>69652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19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22</xdr:row>
      <xdr:rowOff>57745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23</xdr:row>
      <xdr:rowOff>69650</xdr:rowOff>
    </xdr:from>
    <xdr:ext cx="5600698" cy="1387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57744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35</xdr:row>
      <xdr:rowOff>158948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36</xdr:row>
      <xdr:rowOff>63698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37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12</xdr:row>
          <xdr:rowOff>209550</xdr:rowOff>
        </xdr:from>
        <xdr:to>
          <xdr:col>5</xdr:col>
          <xdr:colOff>352425</xdr:colOff>
          <xdr:row>13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258" totalsRowShown="0">
  <tableColumns count="26">
    <tableColumn id="1" xr3:uid="{00000000-0010-0000-0000-000001000000}" name="ID" dataDxfId="25"/>
    <tableColumn id="2" xr3:uid="{00000000-0010-0000-0000-000002000000}" name="Start time" dataDxfId="24"/>
    <tableColumn id="3" xr3:uid="{00000000-0010-0000-0000-000003000000}" name="Completion time" dataDxfId="23"/>
    <tableColumn id="4" xr3:uid="{00000000-0010-0000-0000-000004000000}" name="Email" dataDxfId="22"/>
    <tableColumn id="5" xr3:uid="{00000000-0010-0000-0000-000005000000}" name="Name" dataDxfId="21"/>
    <tableColumn id="6" xr3:uid="{00000000-0010-0000-0000-000006000000}" name="สถานภาพ" dataDxfId="20"/>
    <tableColumn id="7" xr3:uid="{00000000-0010-0000-0000-000007000000}" name="สาขาวิชา" dataDxfId="19"/>
    <tableColumn id="8" xr3:uid="{00000000-0010-0000-0000-000008000000}" name="คณะที่นิสิตเรียน" dataDxfId="18"/>
    <tableColumn id="9" xr3:uid="{00000000-0010-0000-0000-000009000000}" name="ท่านทราบข่าวการจัดโครงการอบรมจริยธรรมการวิจัยระดับบัณฑิตศึกษาจากแหล่งใด" dataDxfId="17"/>
    <tableColumn id="10" xr3:uid="{00000000-0010-0000-0000-00000A000000}" name="ความสะดวกในการลงทะเบียนเข้าร่วมโครงการฯ" dataDxfId="16"/>
    <tableColumn id="11" xr3:uid="{00000000-0010-0000-0000-00000B000000}" name="ความเหมาะสมของวันที่จัดโครงการฯ  (วันที่ 17 สิงหาคม 2564)" dataDxfId="15"/>
    <tableColumn id="12" xr3:uid="{00000000-0010-0000-0000-00000C000000}" name="ความเหมาะสมของระยะเวลาในการจัดโครงการ (เวลา 08.30-12.00 น.)" dataDxfId="14"/>
    <tableColumn id="13" xr3:uid="{00000000-0010-0000-0000-00000D000000}" name="ใช้งานง่าย สะดวกในการเข้าถึงการอบรมออนไลน์" dataDxfId="13"/>
    <tableColumn id="14" xr3:uid="{00000000-0010-0000-0000-00000E000000}" name="สัญญาณภาพ และเสียงมีความชัดเจน" dataDxfId="12"/>
    <tableColumn id="15" xr3:uid="{00000000-0010-0000-0000-00000F000000}" name="การใช้งานระบบนี้มีความเหมาะสม" dataDxfId="11"/>
    <tableColumn id="16" xr3:uid="{00000000-0010-0000-0000-000010000000}" name="การตรวจสอบการคัดลอกผลงานวิชาการ" dataDxfId="10"/>
    <tableColumn id="17" xr3:uid="{00000000-0010-0000-0000-000011000000}" name="การเขียนผลงานวิทยานิพนธ์ โดยไม่มีการคัดลอก" dataDxfId="9"/>
    <tableColumn id="18" xr3:uid="{00000000-0010-0000-0000-000012000000}" name="การตรวจสอบการคัดลอกผลงานวิชาการ2" dataDxfId="8"/>
    <tableColumn id="19" xr3:uid="{00000000-0010-0000-0000-000013000000}" name="การเขียนผลงานวิทยานิพนธ์ โดยไม่มีการคัดลอก2" dataDxfId="7"/>
    <tableColumn id="20" xr3:uid="{00000000-0010-0000-0000-000014000000}" name="ความรู้ และความสามารถในการถ่ายทอดความรู้ของวิทยากร  (รศ.ดร.รัตติมา จีนาพงษา)" dataDxfId="6"/>
    <tableColumn id="21" xr3:uid="{00000000-0010-0000-0000-000015000000}" name="ประโยชน์ที่ได้รับจากการเข้าร่วมโครงการฯ" dataDxfId="5"/>
    <tableColumn id="22" xr3:uid="{00000000-0010-0000-0000-000016000000}" name="ความชัดเจน ความสมบูรณ์ของเอกสารประกอบโครงการฯ" dataDxfId="4"/>
    <tableColumn id="23" xr3:uid="{00000000-0010-0000-0000-000017000000}" name="เนื้อหาสาระของเอกสารประกอบโครงการฯ ตรงตามความต้องการของท่าน" dataDxfId="3"/>
    <tableColumn id="24" xr3:uid="{00000000-0010-0000-0000-000018000000}" name="ประโยชน์ที่ได้รับจากเอกสารประกอบโครงการฯ" dataDxfId="2"/>
    <tableColumn id="25" xr3:uid="{00000000-0010-0000-0000-000019000000}" name="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" dataDxfId="1"/>
    <tableColumn id="26" xr3:uid="{00000000-0010-0000-0000-00001A000000}" name="หัวข้อที่ท่านสนใจและมีความต้องการให้จัดโครงการในครั้งต่อไป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58"/>
  <sheetViews>
    <sheetView topLeftCell="A238" zoomScale="98" zoomScaleNormal="98" workbookViewId="0">
      <selection activeCell="T15" sqref="T15"/>
    </sheetView>
  </sheetViews>
  <sheetFormatPr defaultRowHeight="14.25" x14ac:dyDescent="0.2"/>
  <cols>
    <col min="1" max="22" width="20" bestFit="1" customWidth="1"/>
    <col min="23" max="24" width="20" customWidth="1"/>
    <col min="25" max="25" width="6.5" customWidth="1"/>
    <col min="26" max="26" width="137.125" bestFit="1" customWidth="1"/>
  </cols>
  <sheetData>
    <row r="1" spans="1:26" x14ac:dyDescent="0.2">
      <c r="A1" s="160" t="s">
        <v>120</v>
      </c>
      <c r="B1" s="160" t="s">
        <v>121</v>
      </c>
      <c r="C1" s="160" t="s">
        <v>122</v>
      </c>
      <c r="D1" s="160" t="s">
        <v>123</v>
      </c>
      <c r="E1" s="160" t="s">
        <v>124</v>
      </c>
      <c r="F1" s="160" t="s">
        <v>10</v>
      </c>
      <c r="G1" s="160" t="s">
        <v>125</v>
      </c>
      <c r="H1" s="160" t="s">
        <v>126</v>
      </c>
      <c r="I1" s="160" t="s">
        <v>127</v>
      </c>
      <c r="J1" s="160" t="s">
        <v>128</v>
      </c>
      <c r="K1" s="160" t="s">
        <v>129</v>
      </c>
      <c r="L1" s="160" t="s">
        <v>130</v>
      </c>
      <c r="M1" s="160" t="s">
        <v>131</v>
      </c>
      <c r="N1" s="160" t="s">
        <v>132</v>
      </c>
      <c r="O1" s="160" t="s">
        <v>133</v>
      </c>
      <c r="P1" s="160" t="s">
        <v>134</v>
      </c>
      <c r="Q1" s="160" t="s">
        <v>135</v>
      </c>
      <c r="R1" s="160" t="s">
        <v>136</v>
      </c>
      <c r="S1" s="160" t="s">
        <v>137</v>
      </c>
      <c r="T1" s="160" t="s">
        <v>138</v>
      </c>
      <c r="U1" s="160" t="s">
        <v>139</v>
      </c>
      <c r="V1" s="160" t="s">
        <v>140</v>
      </c>
      <c r="W1" s="160" t="s">
        <v>141</v>
      </c>
      <c r="X1" s="160" t="s">
        <v>142</v>
      </c>
      <c r="Y1" s="160" t="s">
        <v>143</v>
      </c>
      <c r="Z1" s="160" t="s">
        <v>117</v>
      </c>
    </row>
    <row r="2" spans="1:26" x14ac:dyDescent="0.2">
      <c r="A2">
        <v>372</v>
      </c>
      <c r="B2" s="161">
        <v>44425.499259259297</v>
      </c>
      <c r="C2" s="161">
        <v>44425.501134259299</v>
      </c>
      <c r="D2" s="160" t="s">
        <v>144</v>
      </c>
      <c r="E2" s="160"/>
      <c r="F2" s="160" t="s">
        <v>37</v>
      </c>
      <c r="G2" s="160" t="s">
        <v>145</v>
      </c>
      <c r="H2" s="160" t="s">
        <v>54</v>
      </c>
      <c r="I2" s="160" t="s">
        <v>146</v>
      </c>
      <c r="J2">
        <v>5</v>
      </c>
      <c r="K2">
        <v>5</v>
      </c>
      <c r="L2">
        <v>2</v>
      </c>
      <c r="M2">
        <v>4</v>
      </c>
      <c r="N2">
        <v>5</v>
      </c>
      <c r="O2">
        <v>4</v>
      </c>
      <c r="P2">
        <v>5</v>
      </c>
      <c r="Q2">
        <v>5</v>
      </c>
      <c r="R2">
        <v>5</v>
      </c>
      <c r="S2">
        <v>5</v>
      </c>
      <c r="T2">
        <v>5</v>
      </c>
      <c r="U2">
        <v>4</v>
      </c>
      <c r="V2">
        <v>5</v>
      </c>
      <c r="W2">
        <v>4</v>
      </c>
      <c r="X2">
        <v>4</v>
      </c>
      <c r="Y2" s="160" t="s">
        <v>147</v>
      </c>
      <c r="Z2" s="160" t="s">
        <v>148</v>
      </c>
    </row>
    <row r="3" spans="1:26" x14ac:dyDescent="0.2">
      <c r="A3">
        <v>373</v>
      </c>
      <c r="B3" s="161">
        <v>44425.4999074074</v>
      </c>
      <c r="C3" s="161">
        <v>44425.5012615741</v>
      </c>
      <c r="D3" s="160" t="s">
        <v>144</v>
      </c>
      <c r="E3" s="160"/>
      <c r="F3" s="160" t="s">
        <v>7</v>
      </c>
      <c r="G3" s="160" t="s">
        <v>103</v>
      </c>
      <c r="H3" s="160" t="s">
        <v>81</v>
      </c>
      <c r="I3" s="160" t="s">
        <v>149</v>
      </c>
      <c r="J3">
        <v>4</v>
      </c>
      <c r="K3">
        <v>4</v>
      </c>
      <c r="L3">
        <v>4</v>
      </c>
      <c r="M3">
        <v>1</v>
      </c>
      <c r="N3">
        <v>4</v>
      </c>
      <c r="O3">
        <v>1</v>
      </c>
      <c r="P3">
        <v>4</v>
      </c>
      <c r="Q3">
        <v>5</v>
      </c>
      <c r="R3">
        <v>4</v>
      </c>
      <c r="S3">
        <v>4</v>
      </c>
      <c r="T3">
        <v>4</v>
      </c>
      <c r="U3">
        <v>5</v>
      </c>
      <c r="V3">
        <v>4</v>
      </c>
      <c r="W3">
        <v>4</v>
      </c>
      <c r="X3">
        <v>4</v>
      </c>
      <c r="Y3" s="160" t="s">
        <v>150</v>
      </c>
      <c r="Z3" s="160" t="s">
        <v>151</v>
      </c>
    </row>
    <row r="4" spans="1:26" x14ac:dyDescent="0.2">
      <c r="A4">
        <v>374</v>
      </c>
      <c r="B4" s="161">
        <v>44425.498229166697</v>
      </c>
      <c r="C4" s="161">
        <v>44425.501516203702</v>
      </c>
      <c r="D4" s="160" t="s">
        <v>144</v>
      </c>
      <c r="E4" s="160"/>
      <c r="F4" s="160" t="s">
        <v>7</v>
      </c>
      <c r="G4" s="160" t="s">
        <v>152</v>
      </c>
      <c r="H4" s="160" t="s">
        <v>53</v>
      </c>
      <c r="I4" s="160" t="s">
        <v>153</v>
      </c>
      <c r="J4">
        <v>5</v>
      </c>
      <c r="K4">
        <v>5</v>
      </c>
      <c r="L4">
        <v>5</v>
      </c>
      <c r="M4">
        <v>5</v>
      </c>
      <c r="N4">
        <v>4</v>
      </c>
      <c r="O4">
        <v>5</v>
      </c>
      <c r="P4">
        <v>1</v>
      </c>
      <c r="Q4">
        <v>1</v>
      </c>
      <c r="R4">
        <v>4</v>
      </c>
      <c r="S4">
        <v>4</v>
      </c>
      <c r="T4">
        <v>5</v>
      </c>
      <c r="U4">
        <v>5</v>
      </c>
      <c r="V4">
        <v>5</v>
      </c>
      <c r="W4">
        <v>5</v>
      </c>
      <c r="X4">
        <v>5</v>
      </c>
      <c r="Y4" s="160" t="s">
        <v>154</v>
      </c>
      <c r="Z4" s="162" t="s">
        <v>155</v>
      </c>
    </row>
    <row r="5" spans="1:26" x14ac:dyDescent="0.2">
      <c r="A5">
        <v>375</v>
      </c>
      <c r="B5" s="161">
        <v>44425.500034722201</v>
      </c>
      <c r="C5" s="161">
        <v>44425.501678240696</v>
      </c>
      <c r="D5" s="160" t="s">
        <v>144</v>
      </c>
      <c r="E5" s="160"/>
      <c r="F5" s="160" t="s">
        <v>7</v>
      </c>
      <c r="G5" s="160" t="s">
        <v>156</v>
      </c>
      <c r="H5" s="160" t="s">
        <v>53</v>
      </c>
      <c r="I5" s="160" t="s">
        <v>157</v>
      </c>
      <c r="J5">
        <v>5</v>
      </c>
      <c r="K5">
        <v>4</v>
      </c>
      <c r="L5">
        <v>5</v>
      </c>
      <c r="M5">
        <v>5</v>
      </c>
      <c r="N5">
        <v>5</v>
      </c>
      <c r="O5">
        <v>5</v>
      </c>
      <c r="P5">
        <v>3</v>
      </c>
      <c r="Q5">
        <v>3</v>
      </c>
      <c r="R5">
        <v>4</v>
      </c>
      <c r="S5">
        <v>4</v>
      </c>
      <c r="T5">
        <v>5</v>
      </c>
      <c r="U5">
        <v>4</v>
      </c>
      <c r="V5">
        <v>4</v>
      </c>
      <c r="W5">
        <v>4</v>
      </c>
      <c r="X5">
        <v>4</v>
      </c>
      <c r="Y5" s="160" t="s">
        <v>158</v>
      </c>
      <c r="Z5" s="160" t="s">
        <v>159</v>
      </c>
    </row>
    <row r="6" spans="1:26" x14ac:dyDescent="0.2">
      <c r="A6">
        <v>376</v>
      </c>
      <c r="B6" s="161">
        <v>44425.4998611111</v>
      </c>
      <c r="C6" s="161">
        <v>44425.501689814802</v>
      </c>
      <c r="D6" s="160" t="s">
        <v>144</v>
      </c>
      <c r="E6" s="160"/>
      <c r="F6" s="160" t="s">
        <v>7</v>
      </c>
      <c r="G6" s="160" t="s">
        <v>156</v>
      </c>
      <c r="H6" s="160" t="s">
        <v>53</v>
      </c>
      <c r="I6" s="160" t="s">
        <v>160</v>
      </c>
      <c r="J6">
        <v>5</v>
      </c>
      <c r="K6">
        <v>5</v>
      </c>
      <c r="L6">
        <v>5</v>
      </c>
      <c r="M6">
        <v>4</v>
      </c>
      <c r="N6">
        <v>5</v>
      </c>
      <c r="O6">
        <v>4</v>
      </c>
      <c r="P6">
        <v>2</v>
      </c>
      <c r="Q6">
        <v>2</v>
      </c>
      <c r="R6">
        <v>4</v>
      </c>
      <c r="S6">
        <v>4</v>
      </c>
      <c r="T6">
        <v>5</v>
      </c>
      <c r="U6">
        <v>5</v>
      </c>
      <c r="V6">
        <v>5</v>
      </c>
      <c r="W6">
        <v>5</v>
      </c>
      <c r="X6">
        <v>5</v>
      </c>
      <c r="Y6" s="160" t="s">
        <v>161</v>
      </c>
      <c r="Z6" s="160" t="s">
        <v>162</v>
      </c>
    </row>
    <row r="7" spans="1:26" x14ac:dyDescent="0.2">
      <c r="A7">
        <v>377</v>
      </c>
      <c r="B7" s="161">
        <v>44425.5012152778</v>
      </c>
      <c r="C7" s="161">
        <v>44425.502372685201</v>
      </c>
      <c r="D7" s="160" t="s">
        <v>144</v>
      </c>
      <c r="E7" s="160"/>
      <c r="F7" s="160" t="s">
        <v>37</v>
      </c>
      <c r="G7" s="160" t="s">
        <v>145</v>
      </c>
      <c r="H7" s="160" t="s">
        <v>54</v>
      </c>
      <c r="I7" s="160" t="s">
        <v>163</v>
      </c>
      <c r="J7">
        <v>5</v>
      </c>
      <c r="K7">
        <v>5</v>
      </c>
      <c r="L7">
        <v>5</v>
      </c>
      <c r="M7">
        <v>4</v>
      </c>
      <c r="N7">
        <v>5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 s="160" t="s">
        <v>164</v>
      </c>
      <c r="Z7" s="160" t="s">
        <v>148</v>
      </c>
    </row>
    <row r="8" spans="1:26" x14ac:dyDescent="0.2">
      <c r="A8">
        <v>378</v>
      </c>
      <c r="B8" s="161">
        <v>44425.500393518501</v>
      </c>
      <c r="C8" s="161">
        <v>44425.502442129597</v>
      </c>
      <c r="D8" s="160" t="s">
        <v>144</v>
      </c>
      <c r="E8" s="160"/>
      <c r="F8" s="160" t="s">
        <v>7</v>
      </c>
      <c r="G8" s="160" t="s">
        <v>165</v>
      </c>
      <c r="H8" s="160" t="s">
        <v>52</v>
      </c>
      <c r="I8" s="160" t="s">
        <v>166</v>
      </c>
      <c r="J8">
        <v>4</v>
      </c>
      <c r="K8">
        <v>3</v>
      </c>
      <c r="L8">
        <v>5</v>
      </c>
      <c r="M8">
        <v>4</v>
      </c>
      <c r="N8">
        <v>4</v>
      </c>
      <c r="O8">
        <v>4</v>
      </c>
      <c r="P8">
        <v>2</v>
      </c>
      <c r="Q8">
        <v>2</v>
      </c>
      <c r="R8">
        <v>4</v>
      </c>
      <c r="S8">
        <v>4</v>
      </c>
      <c r="T8">
        <v>5</v>
      </c>
      <c r="U8">
        <v>5</v>
      </c>
      <c r="V8">
        <v>4</v>
      </c>
      <c r="W8">
        <v>5</v>
      </c>
      <c r="X8">
        <v>5</v>
      </c>
      <c r="Y8" s="160" t="s">
        <v>167</v>
      </c>
      <c r="Z8" s="162" t="s">
        <v>155</v>
      </c>
    </row>
    <row r="9" spans="1:26" x14ac:dyDescent="0.2">
      <c r="A9">
        <v>379</v>
      </c>
      <c r="B9" s="161">
        <v>44425.499212962997</v>
      </c>
      <c r="C9" s="161">
        <v>44425.502523148098</v>
      </c>
      <c r="D9" s="160" t="s">
        <v>144</v>
      </c>
      <c r="E9" s="160"/>
      <c r="F9" s="160" t="s">
        <v>7</v>
      </c>
      <c r="G9" s="160" t="s">
        <v>104</v>
      </c>
      <c r="H9" s="160" t="s">
        <v>59</v>
      </c>
      <c r="I9" s="160" t="s">
        <v>157</v>
      </c>
      <c r="J9">
        <v>3</v>
      </c>
      <c r="K9">
        <v>3</v>
      </c>
      <c r="L9">
        <v>5</v>
      </c>
      <c r="M9">
        <v>4</v>
      </c>
      <c r="N9">
        <v>4</v>
      </c>
      <c r="O9">
        <v>4</v>
      </c>
      <c r="P9">
        <v>2</v>
      </c>
      <c r="Q9">
        <v>2</v>
      </c>
      <c r="R9">
        <v>4</v>
      </c>
      <c r="S9">
        <v>4</v>
      </c>
      <c r="T9">
        <v>5</v>
      </c>
      <c r="U9">
        <v>5</v>
      </c>
      <c r="V9">
        <v>5</v>
      </c>
      <c r="W9">
        <v>5</v>
      </c>
      <c r="X9">
        <v>5</v>
      </c>
      <c r="Y9" s="160" t="s">
        <v>168</v>
      </c>
      <c r="Z9" s="160" t="s">
        <v>169</v>
      </c>
    </row>
    <row r="10" spans="1:26" x14ac:dyDescent="0.2">
      <c r="A10">
        <v>380</v>
      </c>
      <c r="B10" s="161">
        <v>44425.500555555598</v>
      </c>
      <c r="C10" s="161">
        <v>44425.502870370401</v>
      </c>
      <c r="D10" s="160" t="s">
        <v>144</v>
      </c>
      <c r="E10" s="160"/>
      <c r="F10" s="160" t="s">
        <v>7</v>
      </c>
      <c r="G10" s="160" t="s">
        <v>156</v>
      </c>
      <c r="H10" s="160" t="s">
        <v>53</v>
      </c>
      <c r="I10" s="160" t="s">
        <v>170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 s="160" t="s">
        <v>171</v>
      </c>
      <c r="Z10" s="162" t="s">
        <v>155</v>
      </c>
    </row>
    <row r="11" spans="1:26" x14ac:dyDescent="0.2">
      <c r="A11">
        <v>381</v>
      </c>
      <c r="B11" s="161">
        <v>44425.5019328704</v>
      </c>
      <c r="C11" s="161">
        <v>44425.503090277802</v>
      </c>
      <c r="D11" s="160" t="s">
        <v>144</v>
      </c>
      <c r="E11" s="160"/>
      <c r="F11" s="160" t="s">
        <v>37</v>
      </c>
      <c r="G11" s="160" t="s">
        <v>172</v>
      </c>
      <c r="H11" s="160" t="s">
        <v>173</v>
      </c>
      <c r="I11" s="160" t="s">
        <v>149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 s="160" t="s">
        <v>174</v>
      </c>
      <c r="Z11" s="160" t="s">
        <v>175</v>
      </c>
    </row>
    <row r="12" spans="1:26" x14ac:dyDescent="0.2">
      <c r="A12">
        <v>382</v>
      </c>
      <c r="B12" s="161">
        <v>44425.502141203702</v>
      </c>
      <c r="C12" s="161">
        <v>44425.503182870401</v>
      </c>
      <c r="D12" s="160" t="s">
        <v>144</v>
      </c>
      <c r="E12" s="160"/>
      <c r="F12" s="160" t="s">
        <v>37</v>
      </c>
      <c r="G12" s="160" t="s">
        <v>176</v>
      </c>
      <c r="H12" s="160" t="s">
        <v>57</v>
      </c>
      <c r="I12" s="160" t="s">
        <v>177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 s="160" t="s">
        <v>178</v>
      </c>
      <c r="Z12" s="160" t="s">
        <v>179</v>
      </c>
    </row>
    <row r="13" spans="1:26" x14ac:dyDescent="0.2">
      <c r="A13">
        <v>383</v>
      </c>
      <c r="B13" s="161">
        <v>44425.502048611103</v>
      </c>
      <c r="C13" s="161">
        <v>44425.503206018497</v>
      </c>
      <c r="D13" s="160" t="s">
        <v>144</v>
      </c>
      <c r="E13" s="160"/>
      <c r="F13" s="160" t="s">
        <v>7</v>
      </c>
      <c r="G13" s="160" t="s">
        <v>74</v>
      </c>
      <c r="H13" s="160" t="s">
        <v>78</v>
      </c>
      <c r="I13" s="160" t="s">
        <v>149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V13">
        <v>5</v>
      </c>
      <c r="W13">
        <v>5</v>
      </c>
      <c r="X13">
        <v>5</v>
      </c>
      <c r="Y13" s="160" t="s">
        <v>180</v>
      </c>
      <c r="Z13" s="160" t="s">
        <v>181</v>
      </c>
    </row>
    <row r="14" spans="1:26" x14ac:dyDescent="0.2">
      <c r="A14">
        <v>384</v>
      </c>
      <c r="B14" s="161">
        <v>44425.502476851798</v>
      </c>
      <c r="C14" s="161">
        <v>44425.503229166701</v>
      </c>
      <c r="D14" s="160" t="s">
        <v>144</v>
      </c>
      <c r="E14" s="160"/>
      <c r="F14" s="160" t="s">
        <v>7</v>
      </c>
      <c r="G14" s="160" t="s">
        <v>165</v>
      </c>
      <c r="H14" s="160" t="s">
        <v>52</v>
      </c>
      <c r="I14" s="160" t="s">
        <v>163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W14">
        <v>5</v>
      </c>
      <c r="X14">
        <v>5</v>
      </c>
      <c r="Y14" s="162" t="s">
        <v>155</v>
      </c>
      <c r="Z14" s="162" t="s">
        <v>155</v>
      </c>
    </row>
    <row r="15" spans="1:26" x14ac:dyDescent="0.2">
      <c r="A15">
        <v>385</v>
      </c>
      <c r="B15" s="161">
        <v>44425.502418981501</v>
      </c>
      <c r="C15" s="161">
        <v>44425.503391203703</v>
      </c>
      <c r="D15" s="160" t="s">
        <v>144</v>
      </c>
      <c r="E15" s="160"/>
      <c r="F15" s="160" t="s">
        <v>37</v>
      </c>
      <c r="G15" s="160" t="s">
        <v>40</v>
      </c>
      <c r="H15" s="160" t="s">
        <v>51</v>
      </c>
      <c r="I15" s="160" t="s">
        <v>160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v>4</v>
      </c>
      <c r="X15">
        <v>4</v>
      </c>
      <c r="Y15" s="162" t="s">
        <v>155</v>
      </c>
      <c r="Z15" s="162" t="s">
        <v>155</v>
      </c>
    </row>
    <row r="16" spans="1:26" x14ac:dyDescent="0.2">
      <c r="A16">
        <v>386</v>
      </c>
      <c r="B16" s="161">
        <v>44425.5015277778</v>
      </c>
      <c r="C16" s="161">
        <v>44425.503437500003</v>
      </c>
      <c r="D16" s="160" t="s">
        <v>144</v>
      </c>
      <c r="E16" s="160"/>
      <c r="F16" s="160" t="s">
        <v>7</v>
      </c>
      <c r="G16" s="160" t="s">
        <v>103</v>
      </c>
      <c r="H16" s="160" t="s">
        <v>81</v>
      </c>
      <c r="I16" s="160" t="s">
        <v>149</v>
      </c>
      <c r="J16">
        <v>5</v>
      </c>
      <c r="K16">
        <v>4</v>
      </c>
      <c r="L16">
        <v>4</v>
      </c>
      <c r="M16">
        <v>5</v>
      </c>
      <c r="N16">
        <v>5</v>
      </c>
      <c r="O16">
        <v>5</v>
      </c>
      <c r="P16">
        <v>3</v>
      </c>
      <c r="Q16">
        <v>3</v>
      </c>
      <c r="R16">
        <v>5</v>
      </c>
      <c r="S16">
        <v>5</v>
      </c>
      <c r="T16">
        <v>5</v>
      </c>
      <c r="U16">
        <v>5</v>
      </c>
      <c r="V16">
        <v>5</v>
      </c>
      <c r="W16">
        <v>5</v>
      </c>
      <c r="X16">
        <v>5</v>
      </c>
      <c r="Y16" s="160" t="s">
        <v>182</v>
      </c>
      <c r="Z16" s="162" t="s">
        <v>155</v>
      </c>
    </row>
    <row r="17" spans="1:26" x14ac:dyDescent="0.2">
      <c r="A17">
        <v>387</v>
      </c>
      <c r="B17" s="161">
        <v>44425.5026967593</v>
      </c>
      <c r="C17" s="161">
        <v>44425.503472222197</v>
      </c>
      <c r="D17" s="160" t="s">
        <v>144</v>
      </c>
      <c r="E17" s="160"/>
      <c r="F17" s="160" t="s">
        <v>7</v>
      </c>
      <c r="G17" s="160" t="s">
        <v>183</v>
      </c>
      <c r="H17" s="160" t="s">
        <v>53</v>
      </c>
      <c r="I17" s="160" t="s">
        <v>184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 s="162" t="s">
        <v>155</v>
      </c>
      <c r="Z17" s="162" t="s">
        <v>155</v>
      </c>
    </row>
    <row r="18" spans="1:26" x14ac:dyDescent="0.2">
      <c r="A18">
        <v>388</v>
      </c>
      <c r="B18" s="161">
        <v>44425.502094907402</v>
      </c>
      <c r="C18" s="161">
        <v>44425.503553240698</v>
      </c>
      <c r="D18" s="160" t="s">
        <v>144</v>
      </c>
      <c r="E18" s="160"/>
      <c r="F18" s="160" t="s">
        <v>37</v>
      </c>
      <c r="G18" s="160" t="s">
        <v>183</v>
      </c>
      <c r="H18" s="160" t="s">
        <v>53</v>
      </c>
      <c r="I18" s="160" t="s">
        <v>185</v>
      </c>
      <c r="J18">
        <v>5</v>
      </c>
      <c r="K18">
        <v>4</v>
      </c>
      <c r="L18">
        <v>4</v>
      </c>
      <c r="M18">
        <v>4</v>
      </c>
      <c r="N18">
        <v>4</v>
      </c>
      <c r="O18">
        <v>5</v>
      </c>
      <c r="P18">
        <v>4</v>
      </c>
      <c r="Q18">
        <v>4</v>
      </c>
      <c r="R18">
        <v>5</v>
      </c>
      <c r="S18">
        <v>5</v>
      </c>
      <c r="T18">
        <v>5</v>
      </c>
      <c r="U18">
        <v>5</v>
      </c>
      <c r="V18">
        <v>4</v>
      </c>
      <c r="W18">
        <v>4</v>
      </c>
      <c r="X18">
        <v>5</v>
      </c>
      <c r="Y18" s="160" t="s">
        <v>186</v>
      </c>
      <c r="Z18" s="160" t="s">
        <v>187</v>
      </c>
    </row>
    <row r="19" spans="1:26" x14ac:dyDescent="0.2">
      <c r="A19">
        <v>389</v>
      </c>
      <c r="B19" s="161">
        <v>44425.502268518503</v>
      </c>
      <c r="C19" s="161">
        <v>44425.503599536998</v>
      </c>
      <c r="D19" s="160" t="s">
        <v>144</v>
      </c>
      <c r="E19" s="160"/>
      <c r="F19" s="160" t="s">
        <v>7</v>
      </c>
      <c r="G19" s="160" t="s">
        <v>183</v>
      </c>
      <c r="H19" s="160" t="s">
        <v>53</v>
      </c>
      <c r="I19" s="160" t="s">
        <v>157</v>
      </c>
      <c r="J19">
        <v>5</v>
      </c>
      <c r="K19">
        <v>3</v>
      </c>
      <c r="L19">
        <v>5</v>
      </c>
      <c r="M19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  <c r="W19">
        <v>5</v>
      </c>
      <c r="X19">
        <v>5</v>
      </c>
      <c r="Y19" s="160" t="s">
        <v>188</v>
      </c>
      <c r="Z19" s="162" t="s">
        <v>155</v>
      </c>
    </row>
    <row r="20" spans="1:26" x14ac:dyDescent="0.2">
      <c r="A20">
        <v>390</v>
      </c>
      <c r="B20" s="161">
        <v>44425.501712963</v>
      </c>
      <c r="C20" s="161">
        <v>44425.503622685203</v>
      </c>
      <c r="D20" s="160" t="s">
        <v>144</v>
      </c>
      <c r="E20" s="160"/>
      <c r="F20" s="160" t="s">
        <v>7</v>
      </c>
      <c r="G20" s="160" t="s">
        <v>101</v>
      </c>
      <c r="H20" s="160" t="s">
        <v>51</v>
      </c>
      <c r="I20" s="160" t="s">
        <v>153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2</v>
      </c>
      <c r="Q20">
        <v>2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 s="162" t="s">
        <v>155</v>
      </c>
      <c r="Z20" s="162" t="s">
        <v>155</v>
      </c>
    </row>
    <row r="21" spans="1:26" x14ac:dyDescent="0.2">
      <c r="A21">
        <v>391</v>
      </c>
      <c r="B21" s="161">
        <v>44425.502546296302</v>
      </c>
      <c r="C21" s="161">
        <v>44425.503657407397</v>
      </c>
      <c r="D21" s="160" t="s">
        <v>144</v>
      </c>
      <c r="E21" s="160"/>
      <c r="F21" s="160" t="s">
        <v>7</v>
      </c>
      <c r="G21" s="160" t="s">
        <v>165</v>
      </c>
      <c r="H21" s="160" t="s">
        <v>52</v>
      </c>
      <c r="I21" s="160" t="s">
        <v>157</v>
      </c>
      <c r="J21">
        <v>5</v>
      </c>
      <c r="K21">
        <v>5</v>
      </c>
      <c r="L21">
        <v>5</v>
      </c>
      <c r="M21">
        <v>5</v>
      </c>
      <c r="N21">
        <v>4</v>
      </c>
      <c r="O21">
        <v>4</v>
      </c>
      <c r="P21">
        <v>5</v>
      </c>
      <c r="Q21">
        <v>5</v>
      </c>
      <c r="R21">
        <v>5</v>
      </c>
      <c r="S21">
        <v>5</v>
      </c>
      <c r="T21">
        <v>5</v>
      </c>
      <c r="U21">
        <v>5</v>
      </c>
      <c r="V21">
        <v>5</v>
      </c>
      <c r="W21">
        <v>5</v>
      </c>
      <c r="X21">
        <v>5</v>
      </c>
      <c r="Y21" s="162" t="s">
        <v>155</v>
      </c>
      <c r="Z21" s="162" t="s">
        <v>155</v>
      </c>
    </row>
    <row r="22" spans="1:26" x14ac:dyDescent="0.2">
      <c r="A22">
        <v>392</v>
      </c>
      <c r="B22" s="161">
        <v>44425.502789351798</v>
      </c>
      <c r="C22" s="161">
        <v>44425.503680555601</v>
      </c>
      <c r="D22" s="160" t="s">
        <v>144</v>
      </c>
      <c r="E22" s="160"/>
      <c r="F22" s="160" t="s">
        <v>37</v>
      </c>
      <c r="G22" s="160" t="s">
        <v>189</v>
      </c>
      <c r="H22" s="160" t="s">
        <v>57</v>
      </c>
      <c r="I22" s="160" t="s">
        <v>157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2</v>
      </c>
      <c r="Q22">
        <v>2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 s="162" t="s">
        <v>155</v>
      </c>
      <c r="Z22" s="162" t="s">
        <v>155</v>
      </c>
    </row>
    <row r="23" spans="1:26" x14ac:dyDescent="0.2">
      <c r="A23">
        <v>393</v>
      </c>
      <c r="B23" s="161">
        <v>44425.5027430556</v>
      </c>
      <c r="C23" s="161">
        <v>44425.503946759301</v>
      </c>
      <c r="D23" s="160" t="s">
        <v>144</v>
      </c>
      <c r="E23" s="160"/>
      <c r="F23" s="160" t="s">
        <v>7</v>
      </c>
      <c r="G23" s="160" t="s">
        <v>190</v>
      </c>
      <c r="H23" s="160" t="s">
        <v>53</v>
      </c>
      <c r="I23" s="160" t="s">
        <v>191</v>
      </c>
      <c r="J23">
        <v>5</v>
      </c>
      <c r="K23">
        <v>3</v>
      </c>
      <c r="L23">
        <v>5</v>
      </c>
      <c r="M23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5</v>
      </c>
      <c r="W23">
        <v>5</v>
      </c>
      <c r="X23">
        <v>5</v>
      </c>
      <c r="Y23" s="162" t="s">
        <v>155</v>
      </c>
      <c r="Z23" s="162" t="s">
        <v>155</v>
      </c>
    </row>
    <row r="24" spans="1:26" x14ac:dyDescent="0.2">
      <c r="A24">
        <v>394</v>
      </c>
      <c r="B24" s="161">
        <v>44425.500277777799</v>
      </c>
      <c r="C24" s="161">
        <v>44425.503993055601</v>
      </c>
      <c r="D24" s="160" t="s">
        <v>144</v>
      </c>
      <c r="E24" s="160"/>
      <c r="F24" s="160" t="s">
        <v>37</v>
      </c>
      <c r="G24" s="160" t="s">
        <v>192</v>
      </c>
      <c r="H24" s="160" t="s">
        <v>55</v>
      </c>
      <c r="I24" s="160" t="s">
        <v>193</v>
      </c>
      <c r="J24">
        <v>5</v>
      </c>
      <c r="K24">
        <v>3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5</v>
      </c>
      <c r="W24">
        <v>5</v>
      </c>
      <c r="X24">
        <v>5</v>
      </c>
      <c r="Y24" s="160" t="s">
        <v>194</v>
      </c>
      <c r="Z24" s="160" t="s">
        <v>195</v>
      </c>
    </row>
    <row r="25" spans="1:26" x14ac:dyDescent="0.2">
      <c r="A25">
        <v>395</v>
      </c>
      <c r="B25" s="161">
        <v>44425.502152777801</v>
      </c>
      <c r="C25" s="161">
        <v>44425.504050925898</v>
      </c>
      <c r="D25" s="160" t="s">
        <v>144</v>
      </c>
      <c r="E25" s="160"/>
      <c r="F25" s="160" t="s">
        <v>7</v>
      </c>
      <c r="G25" s="160" t="s">
        <v>190</v>
      </c>
      <c r="H25" s="160" t="s">
        <v>78</v>
      </c>
      <c r="I25" s="160" t="s">
        <v>196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5</v>
      </c>
      <c r="S25">
        <v>5</v>
      </c>
      <c r="T25">
        <v>5</v>
      </c>
      <c r="U25">
        <v>5</v>
      </c>
      <c r="V25">
        <v>4</v>
      </c>
      <c r="W25">
        <v>5</v>
      </c>
      <c r="X25">
        <v>5</v>
      </c>
      <c r="Y25" s="160" t="s">
        <v>197</v>
      </c>
      <c r="Z25" s="160" t="s">
        <v>197</v>
      </c>
    </row>
    <row r="26" spans="1:26" x14ac:dyDescent="0.2">
      <c r="A26">
        <v>396</v>
      </c>
      <c r="B26" s="161">
        <v>44425.502418981501</v>
      </c>
      <c r="C26" s="161">
        <v>44425.504166666702</v>
      </c>
      <c r="D26" s="160" t="s">
        <v>144</v>
      </c>
      <c r="E26" s="160"/>
      <c r="F26" s="160" t="s">
        <v>37</v>
      </c>
      <c r="G26" s="160" t="s">
        <v>65</v>
      </c>
      <c r="H26" s="160" t="s">
        <v>49</v>
      </c>
      <c r="I26" s="160" t="s">
        <v>157</v>
      </c>
      <c r="J26">
        <v>5</v>
      </c>
      <c r="K26">
        <v>3</v>
      </c>
      <c r="L26">
        <v>5</v>
      </c>
      <c r="M26">
        <v>5</v>
      </c>
      <c r="N26">
        <v>5</v>
      </c>
      <c r="O26">
        <v>5</v>
      </c>
      <c r="P26">
        <v>3</v>
      </c>
      <c r="Q26">
        <v>3</v>
      </c>
      <c r="R26">
        <v>5</v>
      </c>
      <c r="S26">
        <v>5</v>
      </c>
      <c r="T26">
        <v>5</v>
      </c>
      <c r="U26">
        <v>5</v>
      </c>
      <c r="V26">
        <v>5</v>
      </c>
      <c r="W26">
        <v>5</v>
      </c>
      <c r="X26">
        <v>5</v>
      </c>
      <c r="Y26" s="162" t="s">
        <v>155</v>
      </c>
      <c r="Z26" s="162" t="s">
        <v>155</v>
      </c>
    </row>
    <row r="27" spans="1:26" x14ac:dyDescent="0.2">
      <c r="A27">
        <v>397</v>
      </c>
      <c r="B27" s="161">
        <v>44425.502094907402</v>
      </c>
      <c r="C27" s="161">
        <v>44425.504166666702</v>
      </c>
      <c r="D27" s="160" t="s">
        <v>144</v>
      </c>
      <c r="E27" s="160"/>
      <c r="F27" s="160" t="s">
        <v>7</v>
      </c>
      <c r="G27" s="160" t="s">
        <v>165</v>
      </c>
      <c r="H27" s="160" t="s">
        <v>52</v>
      </c>
      <c r="I27" s="160" t="s">
        <v>198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4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 s="160" t="s">
        <v>199</v>
      </c>
      <c r="Z27" s="160" t="s">
        <v>200</v>
      </c>
    </row>
    <row r="28" spans="1:26" x14ac:dyDescent="0.2">
      <c r="A28">
        <v>398</v>
      </c>
      <c r="B28" s="161">
        <v>44425.502685185202</v>
      </c>
      <c r="C28" s="161">
        <v>44425.504236111097</v>
      </c>
      <c r="D28" s="160" t="s">
        <v>144</v>
      </c>
      <c r="E28" s="160"/>
      <c r="F28" s="160" t="s">
        <v>7</v>
      </c>
      <c r="G28" s="160" t="s">
        <v>190</v>
      </c>
      <c r="H28" s="160" t="s">
        <v>53</v>
      </c>
      <c r="I28" s="160" t="s">
        <v>157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2</v>
      </c>
      <c r="Q28">
        <v>2</v>
      </c>
      <c r="R28">
        <v>5</v>
      </c>
      <c r="S28">
        <v>5</v>
      </c>
      <c r="T28">
        <v>4</v>
      </c>
      <c r="U28">
        <v>4</v>
      </c>
      <c r="V28">
        <v>5</v>
      </c>
      <c r="W28">
        <v>5</v>
      </c>
      <c r="X28">
        <v>5</v>
      </c>
      <c r="Y28" s="160" t="s">
        <v>201</v>
      </c>
      <c r="Z28" s="162" t="s">
        <v>155</v>
      </c>
    </row>
    <row r="29" spans="1:26" x14ac:dyDescent="0.2">
      <c r="A29">
        <v>399</v>
      </c>
      <c r="B29" s="161">
        <v>44425.502847222197</v>
      </c>
      <c r="C29" s="161">
        <v>44425.504293981503</v>
      </c>
      <c r="D29" s="160" t="s">
        <v>144</v>
      </c>
      <c r="E29" s="160"/>
      <c r="F29" s="160" t="s">
        <v>37</v>
      </c>
      <c r="G29" s="160" t="s">
        <v>202</v>
      </c>
      <c r="H29" s="160" t="s">
        <v>52</v>
      </c>
      <c r="I29" s="160" t="s">
        <v>149</v>
      </c>
      <c r="J29">
        <v>4</v>
      </c>
      <c r="K29">
        <v>4</v>
      </c>
      <c r="L29">
        <v>4</v>
      </c>
      <c r="M29">
        <v>4</v>
      </c>
      <c r="N29">
        <v>4</v>
      </c>
      <c r="O29">
        <v>4</v>
      </c>
      <c r="P29">
        <v>3</v>
      </c>
      <c r="Q29">
        <v>3</v>
      </c>
      <c r="R29">
        <v>4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  <c r="Y29" s="162" t="s">
        <v>155</v>
      </c>
      <c r="Z29" s="162" t="s">
        <v>155</v>
      </c>
    </row>
    <row r="30" spans="1:26" x14ac:dyDescent="0.2">
      <c r="A30">
        <v>400</v>
      </c>
      <c r="B30" s="161">
        <v>44425.503553240698</v>
      </c>
      <c r="C30" s="161">
        <v>44425.504386574103</v>
      </c>
      <c r="D30" s="160" t="s">
        <v>144</v>
      </c>
      <c r="E30" s="160"/>
      <c r="F30" s="160" t="s">
        <v>7</v>
      </c>
      <c r="G30" s="160" t="s">
        <v>203</v>
      </c>
      <c r="H30" s="160" t="s">
        <v>82</v>
      </c>
      <c r="I30" s="160" t="s">
        <v>166</v>
      </c>
      <c r="J30">
        <v>4</v>
      </c>
      <c r="K30">
        <v>4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5</v>
      </c>
      <c r="S30">
        <v>5</v>
      </c>
      <c r="T30">
        <v>5</v>
      </c>
      <c r="U30">
        <v>5</v>
      </c>
      <c r="V30">
        <v>5</v>
      </c>
      <c r="W30">
        <v>5</v>
      </c>
      <c r="X30">
        <v>5</v>
      </c>
      <c r="Y30" s="162" t="s">
        <v>155</v>
      </c>
      <c r="Z30" s="162" t="s">
        <v>155</v>
      </c>
    </row>
    <row r="31" spans="1:26" x14ac:dyDescent="0.2">
      <c r="A31">
        <v>401</v>
      </c>
      <c r="B31" s="161">
        <v>44425.502916666701</v>
      </c>
      <c r="C31" s="161">
        <v>44425.504409722198</v>
      </c>
      <c r="D31" s="160" t="s">
        <v>144</v>
      </c>
      <c r="E31" s="160"/>
      <c r="F31" s="160" t="s">
        <v>37</v>
      </c>
      <c r="G31" s="160" t="s">
        <v>204</v>
      </c>
      <c r="H31" s="160" t="s">
        <v>173</v>
      </c>
      <c r="I31" s="160" t="s">
        <v>149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 s="160" t="s">
        <v>197</v>
      </c>
      <c r="Z31" s="160" t="s">
        <v>205</v>
      </c>
    </row>
    <row r="32" spans="1:26" x14ac:dyDescent="0.2">
      <c r="A32">
        <v>402</v>
      </c>
      <c r="B32" s="161">
        <v>44425.502592592602</v>
      </c>
      <c r="C32" s="161">
        <v>44425.504421296297</v>
      </c>
      <c r="D32" s="160" t="s">
        <v>144</v>
      </c>
      <c r="E32" s="160"/>
      <c r="F32" s="160" t="s">
        <v>7</v>
      </c>
      <c r="G32" s="160" t="s">
        <v>206</v>
      </c>
      <c r="H32" s="160" t="s">
        <v>57</v>
      </c>
      <c r="I32" s="160" t="s">
        <v>149</v>
      </c>
      <c r="J32">
        <v>4</v>
      </c>
      <c r="K32">
        <v>3</v>
      </c>
      <c r="L32">
        <v>5</v>
      </c>
      <c r="M32">
        <v>5</v>
      </c>
      <c r="N32">
        <v>5</v>
      </c>
      <c r="O32">
        <v>5</v>
      </c>
      <c r="P32">
        <v>3</v>
      </c>
      <c r="Q32">
        <v>4</v>
      </c>
      <c r="R32">
        <v>4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 s="160" t="s">
        <v>207</v>
      </c>
      <c r="Z32" s="160" t="s">
        <v>208</v>
      </c>
    </row>
    <row r="33" spans="1:26" x14ac:dyDescent="0.2">
      <c r="A33">
        <v>403</v>
      </c>
      <c r="B33" s="161">
        <v>44425.502708333297</v>
      </c>
      <c r="C33" s="161">
        <v>44425.504432870403</v>
      </c>
      <c r="D33" s="160" t="s">
        <v>144</v>
      </c>
      <c r="E33" s="160"/>
      <c r="F33" s="160" t="s">
        <v>7</v>
      </c>
      <c r="G33" s="160" t="s">
        <v>73</v>
      </c>
      <c r="H33" s="160" t="s">
        <v>78</v>
      </c>
      <c r="I33" s="160" t="s">
        <v>209</v>
      </c>
      <c r="J33">
        <v>3</v>
      </c>
      <c r="K33">
        <v>4</v>
      </c>
      <c r="L33">
        <v>4</v>
      </c>
      <c r="M33">
        <v>3</v>
      </c>
      <c r="N33">
        <v>3</v>
      </c>
      <c r="O33">
        <v>4</v>
      </c>
      <c r="P33">
        <v>4</v>
      </c>
      <c r="Q33">
        <v>4</v>
      </c>
      <c r="R33">
        <v>4</v>
      </c>
      <c r="S33">
        <v>5</v>
      </c>
      <c r="T33">
        <v>4</v>
      </c>
      <c r="U33">
        <v>4</v>
      </c>
      <c r="V33">
        <v>4</v>
      </c>
      <c r="W33">
        <v>4</v>
      </c>
      <c r="X33">
        <v>5</v>
      </c>
      <c r="Y33" s="160" t="s">
        <v>210</v>
      </c>
      <c r="Z33" s="160" t="s">
        <v>211</v>
      </c>
    </row>
    <row r="34" spans="1:26" x14ac:dyDescent="0.2">
      <c r="A34">
        <v>404</v>
      </c>
      <c r="B34" s="161">
        <v>44425.502476851798</v>
      </c>
      <c r="C34" s="161">
        <v>44425.504444444399</v>
      </c>
      <c r="D34" s="160" t="s">
        <v>144</v>
      </c>
      <c r="E34" s="160"/>
      <c r="F34" s="160" t="s">
        <v>7</v>
      </c>
      <c r="G34" s="160" t="s">
        <v>212</v>
      </c>
      <c r="H34" s="160" t="s">
        <v>50</v>
      </c>
      <c r="I34" s="160" t="s">
        <v>160</v>
      </c>
      <c r="J34">
        <v>5</v>
      </c>
      <c r="K34">
        <v>5</v>
      </c>
      <c r="L34">
        <v>5</v>
      </c>
      <c r="M34">
        <v>5</v>
      </c>
      <c r="N34">
        <v>4</v>
      </c>
      <c r="O34">
        <v>5</v>
      </c>
      <c r="P34">
        <v>3</v>
      </c>
      <c r="Q34">
        <v>4</v>
      </c>
      <c r="R34">
        <v>5</v>
      </c>
      <c r="S34">
        <v>5</v>
      </c>
      <c r="T34">
        <v>5</v>
      </c>
      <c r="U34">
        <v>5</v>
      </c>
      <c r="V34">
        <v>5</v>
      </c>
      <c r="W34">
        <v>5</v>
      </c>
      <c r="X34">
        <v>5</v>
      </c>
      <c r="Y34" s="160" t="s">
        <v>213</v>
      </c>
      <c r="Z34" s="160" t="s">
        <v>214</v>
      </c>
    </row>
    <row r="35" spans="1:26" x14ac:dyDescent="0.2">
      <c r="A35">
        <v>405</v>
      </c>
      <c r="B35" s="161">
        <v>44425.502025463</v>
      </c>
      <c r="C35" s="161">
        <v>44425.504502314798</v>
      </c>
      <c r="D35" s="160" t="s">
        <v>144</v>
      </c>
      <c r="E35" s="160"/>
      <c r="F35" s="160" t="s">
        <v>7</v>
      </c>
      <c r="G35" s="160" t="s">
        <v>65</v>
      </c>
      <c r="H35" s="160" t="s">
        <v>49</v>
      </c>
      <c r="I35" s="160" t="s">
        <v>215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5</v>
      </c>
      <c r="X35">
        <v>5</v>
      </c>
      <c r="Y35" s="160" t="s">
        <v>216</v>
      </c>
      <c r="Z35" s="160" t="s">
        <v>217</v>
      </c>
    </row>
    <row r="36" spans="1:26" x14ac:dyDescent="0.2">
      <c r="A36">
        <v>406</v>
      </c>
      <c r="B36" s="161">
        <v>44425.503240740698</v>
      </c>
      <c r="C36" s="161">
        <v>44425.504513888904</v>
      </c>
      <c r="D36" s="160" t="s">
        <v>144</v>
      </c>
      <c r="E36" s="160"/>
      <c r="F36" s="160" t="s">
        <v>7</v>
      </c>
      <c r="G36" s="160" t="s">
        <v>165</v>
      </c>
      <c r="H36" s="160" t="s">
        <v>52</v>
      </c>
      <c r="I36" s="160" t="s">
        <v>218</v>
      </c>
      <c r="J36">
        <v>5</v>
      </c>
      <c r="K36">
        <v>1</v>
      </c>
      <c r="L36">
        <v>5</v>
      </c>
      <c r="M36">
        <v>4</v>
      </c>
      <c r="N36">
        <v>5</v>
      </c>
      <c r="O36">
        <v>5</v>
      </c>
      <c r="P36">
        <v>4</v>
      </c>
      <c r="Q36">
        <v>5</v>
      </c>
      <c r="R36">
        <v>5</v>
      </c>
      <c r="S36">
        <v>5</v>
      </c>
      <c r="T36">
        <v>5</v>
      </c>
      <c r="U36">
        <v>5</v>
      </c>
      <c r="V36">
        <v>5</v>
      </c>
      <c r="W36">
        <v>4</v>
      </c>
      <c r="X36">
        <v>5</v>
      </c>
      <c r="Y36" s="160" t="s">
        <v>219</v>
      </c>
      <c r="Z36" s="162" t="s">
        <v>155</v>
      </c>
    </row>
    <row r="37" spans="1:26" x14ac:dyDescent="0.2">
      <c r="A37">
        <v>407</v>
      </c>
      <c r="B37" s="161">
        <v>44425.502465277801</v>
      </c>
      <c r="C37" s="161">
        <v>44425.504594907397</v>
      </c>
      <c r="D37" s="160" t="s">
        <v>144</v>
      </c>
      <c r="E37" s="160"/>
      <c r="F37" s="160" t="s">
        <v>7</v>
      </c>
      <c r="G37" s="160" t="s">
        <v>64</v>
      </c>
      <c r="H37" s="160" t="s">
        <v>51</v>
      </c>
      <c r="I37" s="160" t="s">
        <v>157</v>
      </c>
      <c r="J37">
        <v>4</v>
      </c>
      <c r="K37">
        <v>5</v>
      </c>
      <c r="L37">
        <v>5</v>
      </c>
      <c r="M37">
        <v>5</v>
      </c>
      <c r="N37">
        <v>4</v>
      </c>
      <c r="O37">
        <v>5</v>
      </c>
      <c r="P37">
        <v>3</v>
      </c>
      <c r="Q37">
        <v>3</v>
      </c>
      <c r="R37">
        <v>4</v>
      </c>
      <c r="S37">
        <v>5</v>
      </c>
      <c r="T37">
        <v>4</v>
      </c>
      <c r="U37">
        <v>5</v>
      </c>
      <c r="V37">
        <v>5</v>
      </c>
      <c r="W37">
        <v>5</v>
      </c>
      <c r="X37">
        <v>5</v>
      </c>
      <c r="Y37" s="160" t="s">
        <v>213</v>
      </c>
      <c r="Z37" s="162" t="s">
        <v>155</v>
      </c>
    </row>
    <row r="38" spans="1:26" x14ac:dyDescent="0.2">
      <c r="A38">
        <v>408</v>
      </c>
      <c r="B38" s="161">
        <v>44425.503217592603</v>
      </c>
      <c r="C38" s="161">
        <v>44425.504618055602</v>
      </c>
      <c r="D38" s="160" t="s">
        <v>144</v>
      </c>
      <c r="E38" s="160"/>
      <c r="F38" s="160" t="s">
        <v>7</v>
      </c>
      <c r="G38" s="160" t="s">
        <v>70</v>
      </c>
      <c r="H38" s="160" t="s">
        <v>81</v>
      </c>
      <c r="I38" s="160" t="s">
        <v>220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4</v>
      </c>
      <c r="W38">
        <v>4</v>
      </c>
      <c r="X38">
        <v>4</v>
      </c>
      <c r="Y38" s="162" t="s">
        <v>155</v>
      </c>
      <c r="Z38" s="162" t="s">
        <v>155</v>
      </c>
    </row>
    <row r="39" spans="1:26" x14ac:dyDescent="0.2">
      <c r="A39">
        <v>409</v>
      </c>
      <c r="B39" s="161">
        <v>44425.503356481502</v>
      </c>
      <c r="C39" s="161">
        <v>44425.504687499997</v>
      </c>
      <c r="D39" s="160" t="s">
        <v>144</v>
      </c>
      <c r="E39" s="160"/>
      <c r="F39" s="160" t="s">
        <v>7</v>
      </c>
      <c r="G39" s="160" t="s">
        <v>94</v>
      </c>
      <c r="H39" s="160" t="s">
        <v>82</v>
      </c>
      <c r="I39" s="160" t="s">
        <v>221</v>
      </c>
      <c r="J39">
        <v>4</v>
      </c>
      <c r="K39">
        <v>5</v>
      </c>
      <c r="L39">
        <v>4</v>
      </c>
      <c r="M39">
        <v>5</v>
      </c>
      <c r="N39">
        <v>5</v>
      </c>
      <c r="O39">
        <v>4</v>
      </c>
      <c r="P39">
        <v>2</v>
      </c>
      <c r="Q39">
        <v>2</v>
      </c>
      <c r="R39">
        <v>4</v>
      </c>
      <c r="S39">
        <v>4</v>
      </c>
      <c r="T39">
        <v>4</v>
      </c>
      <c r="U39">
        <v>4</v>
      </c>
      <c r="V39">
        <v>5</v>
      </c>
      <c r="W39">
        <v>4</v>
      </c>
      <c r="X39">
        <v>4</v>
      </c>
      <c r="Y39" s="160" t="s">
        <v>222</v>
      </c>
      <c r="Z39" s="160" t="s">
        <v>223</v>
      </c>
    </row>
    <row r="40" spans="1:26" x14ac:dyDescent="0.2">
      <c r="A40">
        <v>410</v>
      </c>
      <c r="B40" s="161">
        <v>44425.502939814804</v>
      </c>
      <c r="C40" s="161">
        <v>44425.5047106481</v>
      </c>
      <c r="D40" s="160" t="s">
        <v>144</v>
      </c>
      <c r="E40" s="160"/>
      <c r="F40" s="160" t="s">
        <v>7</v>
      </c>
      <c r="G40" s="160" t="s">
        <v>190</v>
      </c>
      <c r="H40" s="160" t="s">
        <v>78</v>
      </c>
      <c r="I40" s="160" t="s">
        <v>196</v>
      </c>
      <c r="J40">
        <v>5</v>
      </c>
      <c r="K40">
        <v>3</v>
      </c>
      <c r="L40">
        <v>4</v>
      </c>
      <c r="M40">
        <v>5</v>
      </c>
      <c r="N40">
        <v>5</v>
      </c>
      <c r="O40">
        <v>5</v>
      </c>
      <c r="P40">
        <v>4</v>
      </c>
      <c r="Q40">
        <v>4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 s="160" t="s">
        <v>224</v>
      </c>
      <c r="Z40" s="160" t="s">
        <v>225</v>
      </c>
    </row>
    <row r="41" spans="1:26" x14ac:dyDescent="0.2">
      <c r="A41">
        <v>411</v>
      </c>
      <c r="B41" s="161">
        <v>44425.503240740698</v>
      </c>
      <c r="C41" s="161">
        <v>44425.504803240699</v>
      </c>
      <c r="D41" s="160" t="s">
        <v>144</v>
      </c>
      <c r="E41" s="160"/>
      <c r="F41" s="160" t="s">
        <v>37</v>
      </c>
      <c r="G41" s="160" t="s">
        <v>145</v>
      </c>
      <c r="H41" s="160" t="s">
        <v>54</v>
      </c>
      <c r="I41" s="160" t="s">
        <v>149</v>
      </c>
      <c r="J41">
        <v>4</v>
      </c>
      <c r="K41">
        <v>4</v>
      </c>
      <c r="L41">
        <v>5</v>
      </c>
      <c r="M41">
        <v>4</v>
      </c>
      <c r="N41">
        <v>4</v>
      </c>
      <c r="O41">
        <v>4</v>
      </c>
      <c r="P41">
        <v>4</v>
      </c>
      <c r="Q41">
        <v>5</v>
      </c>
      <c r="R41">
        <v>4</v>
      </c>
      <c r="S41">
        <v>5</v>
      </c>
      <c r="T41">
        <v>5</v>
      </c>
      <c r="U41">
        <v>4</v>
      </c>
      <c r="V41">
        <v>4</v>
      </c>
      <c r="W41">
        <v>4</v>
      </c>
      <c r="X41">
        <v>4</v>
      </c>
      <c r="Y41" s="162" t="s">
        <v>155</v>
      </c>
      <c r="Z41" s="162" t="s">
        <v>155</v>
      </c>
    </row>
    <row r="42" spans="1:26" x14ac:dyDescent="0.2">
      <c r="A42">
        <v>412</v>
      </c>
      <c r="B42" s="161">
        <v>44425.503344907404</v>
      </c>
      <c r="C42" s="161">
        <v>44425.504826388897</v>
      </c>
      <c r="D42" s="160" t="s">
        <v>144</v>
      </c>
      <c r="E42" s="160"/>
      <c r="F42" s="160" t="s">
        <v>7</v>
      </c>
      <c r="G42" s="160" t="s">
        <v>190</v>
      </c>
      <c r="H42" s="160" t="s">
        <v>78</v>
      </c>
      <c r="I42" s="160" t="s">
        <v>160</v>
      </c>
      <c r="J42">
        <v>5</v>
      </c>
      <c r="K42">
        <v>1</v>
      </c>
      <c r="L42">
        <v>4</v>
      </c>
      <c r="M42">
        <v>1</v>
      </c>
      <c r="N42">
        <v>1</v>
      </c>
      <c r="O42">
        <v>1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 s="160" t="s">
        <v>226</v>
      </c>
      <c r="Z42" s="162" t="s">
        <v>155</v>
      </c>
    </row>
    <row r="43" spans="1:26" x14ac:dyDescent="0.2">
      <c r="A43">
        <v>413</v>
      </c>
      <c r="B43" s="161">
        <v>44425.504155092603</v>
      </c>
      <c r="C43" s="161">
        <v>44425.504861111098</v>
      </c>
      <c r="D43" s="160" t="s">
        <v>144</v>
      </c>
      <c r="E43" s="160"/>
      <c r="F43" s="160" t="s">
        <v>7</v>
      </c>
      <c r="G43" s="160" t="s">
        <v>156</v>
      </c>
      <c r="H43" s="160" t="s">
        <v>53</v>
      </c>
      <c r="I43" s="160" t="s">
        <v>157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 s="160" t="s">
        <v>213</v>
      </c>
      <c r="Z43" s="160" t="s">
        <v>213</v>
      </c>
    </row>
    <row r="44" spans="1:26" x14ac:dyDescent="0.2">
      <c r="A44">
        <v>414</v>
      </c>
      <c r="B44" s="161">
        <v>44425.502210648097</v>
      </c>
      <c r="C44" s="161">
        <v>44425.504999999997</v>
      </c>
      <c r="D44" s="160" t="s">
        <v>144</v>
      </c>
      <c r="E44" s="160"/>
      <c r="F44" s="160" t="s">
        <v>7</v>
      </c>
      <c r="G44" s="160" t="s">
        <v>227</v>
      </c>
      <c r="H44" s="160" t="s">
        <v>92</v>
      </c>
      <c r="I44" s="160" t="s">
        <v>184</v>
      </c>
      <c r="J44">
        <v>5</v>
      </c>
      <c r="K44">
        <v>5</v>
      </c>
      <c r="L44">
        <v>5</v>
      </c>
      <c r="M44">
        <v>5</v>
      </c>
      <c r="N44">
        <v>5</v>
      </c>
      <c r="O44">
        <v>5</v>
      </c>
      <c r="P44">
        <v>5</v>
      </c>
      <c r="Q44">
        <v>5</v>
      </c>
      <c r="R44">
        <v>5</v>
      </c>
      <c r="S44">
        <v>5</v>
      </c>
      <c r="T44">
        <v>5</v>
      </c>
      <c r="U44">
        <v>5</v>
      </c>
      <c r="V44">
        <v>5</v>
      </c>
      <c r="W44">
        <v>5</v>
      </c>
      <c r="X44">
        <v>5</v>
      </c>
      <c r="Y44" s="160" t="s">
        <v>228</v>
      </c>
      <c r="Z44" s="160" t="s">
        <v>229</v>
      </c>
    </row>
    <row r="45" spans="1:26" x14ac:dyDescent="0.2">
      <c r="A45">
        <v>415</v>
      </c>
      <c r="B45" s="161">
        <v>44425.503275463001</v>
      </c>
      <c r="C45" s="161">
        <v>44425.505034722199</v>
      </c>
      <c r="D45" s="160" t="s">
        <v>144</v>
      </c>
      <c r="E45" s="160"/>
      <c r="F45" s="160" t="s">
        <v>7</v>
      </c>
      <c r="G45" s="160" t="s">
        <v>40</v>
      </c>
      <c r="H45" s="160" t="s">
        <v>51</v>
      </c>
      <c r="I45" s="160" t="s">
        <v>157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  <c r="P45">
        <v>5</v>
      </c>
      <c r="Q45">
        <v>5</v>
      </c>
      <c r="R45">
        <v>5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  <c r="Y45" s="162" t="s">
        <v>155</v>
      </c>
      <c r="Z45" s="162" t="s">
        <v>155</v>
      </c>
    </row>
    <row r="46" spans="1:26" x14ac:dyDescent="0.2">
      <c r="A46">
        <v>416</v>
      </c>
      <c r="B46" s="161">
        <v>44425.502314814803</v>
      </c>
      <c r="C46" s="161">
        <v>44425.505057870403</v>
      </c>
      <c r="D46" s="160" t="s">
        <v>144</v>
      </c>
      <c r="E46" s="160"/>
      <c r="F46" s="160" t="s">
        <v>7</v>
      </c>
      <c r="G46" s="160" t="s">
        <v>165</v>
      </c>
      <c r="H46" s="160" t="s">
        <v>52</v>
      </c>
      <c r="I46" s="160" t="s">
        <v>230</v>
      </c>
      <c r="J46">
        <v>4</v>
      </c>
      <c r="K46">
        <v>4</v>
      </c>
      <c r="L46">
        <v>4</v>
      </c>
      <c r="M46">
        <v>4</v>
      </c>
      <c r="N46">
        <v>4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5</v>
      </c>
      <c r="V46">
        <v>4</v>
      </c>
      <c r="W46">
        <v>4</v>
      </c>
      <c r="X46">
        <v>4</v>
      </c>
      <c r="Y46" s="162" t="s">
        <v>155</v>
      </c>
      <c r="Z46" s="162" t="s">
        <v>155</v>
      </c>
    </row>
    <row r="47" spans="1:26" x14ac:dyDescent="0.2">
      <c r="A47">
        <v>417</v>
      </c>
      <c r="B47" s="161">
        <v>44425.502870370401</v>
      </c>
      <c r="C47" s="161">
        <v>44425.5050694444</v>
      </c>
      <c r="D47" s="160" t="s">
        <v>144</v>
      </c>
      <c r="E47" s="160"/>
      <c r="F47" s="160" t="s">
        <v>7</v>
      </c>
      <c r="G47" s="160" t="s">
        <v>156</v>
      </c>
      <c r="H47" s="160" t="s">
        <v>53</v>
      </c>
      <c r="I47" s="160" t="s">
        <v>231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3</v>
      </c>
      <c r="Q47">
        <v>3</v>
      </c>
      <c r="R47">
        <v>4</v>
      </c>
      <c r="S47">
        <v>4</v>
      </c>
      <c r="T47">
        <v>5</v>
      </c>
      <c r="U47">
        <v>5</v>
      </c>
      <c r="V47">
        <v>5</v>
      </c>
      <c r="W47">
        <v>5</v>
      </c>
      <c r="X47">
        <v>5</v>
      </c>
      <c r="Y47" s="160" t="s">
        <v>232</v>
      </c>
      <c r="Z47" s="160" t="s">
        <v>233</v>
      </c>
    </row>
    <row r="48" spans="1:26" x14ac:dyDescent="0.2">
      <c r="A48">
        <v>418</v>
      </c>
      <c r="B48" s="161">
        <v>44425.5030555556</v>
      </c>
      <c r="C48" s="161">
        <v>44425.505081018498</v>
      </c>
      <c r="D48" s="160" t="s">
        <v>144</v>
      </c>
      <c r="E48" s="160"/>
      <c r="F48" s="160" t="s">
        <v>7</v>
      </c>
      <c r="G48" s="160" t="s">
        <v>91</v>
      </c>
      <c r="H48" s="160" t="s">
        <v>59</v>
      </c>
      <c r="I48" s="160" t="s">
        <v>153</v>
      </c>
      <c r="J48">
        <v>4</v>
      </c>
      <c r="K48">
        <v>4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4</v>
      </c>
      <c r="S48">
        <v>4</v>
      </c>
      <c r="T48">
        <v>5</v>
      </c>
      <c r="U48">
        <v>5</v>
      </c>
      <c r="V48">
        <v>5</v>
      </c>
      <c r="W48">
        <v>5</v>
      </c>
      <c r="X48">
        <v>5</v>
      </c>
      <c r="Y48" s="160" t="s">
        <v>234</v>
      </c>
      <c r="Z48" s="162" t="s">
        <v>155</v>
      </c>
    </row>
    <row r="49" spans="1:26" x14ac:dyDescent="0.2">
      <c r="A49">
        <v>419</v>
      </c>
      <c r="B49" s="161">
        <v>44425.502060185201</v>
      </c>
      <c r="C49" s="161">
        <v>44425.505092592597</v>
      </c>
      <c r="D49" s="160" t="s">
        <v>144</v>
      </c>
      <c r="E49" s="160"/>
      <c r="F49" s="160" t="s">
        <v>7</v>
      </c>
      <c r="G49" s="160" t="s">
        <v>165</v>
      </c>
      <c r="H49" s="160" t="s">
        <v>52</v>
      </c>
      <c r="I49" s="160" t="s">
        <v>163</v>
      </c>
      <c r="J49">
        <v>5</v>
      </c>
      <c r="K49">
        <v>3</v>
      </c>
      <c r="L49">
        <v>5</v>
      </c>
      <c r="M49">
        <v>5</v>
      </c>
      <c r="N49">
        <v>5</v>
      </c>
      <c r="O49">
        <v>4</v>
      </c>
      <c r="P49">
        <v>5</v>
      </c>
      <c r="Q49">
        <v>4</v>
      </c>
      <c r="R49">
        <v>5</v>
      </c>
      <c r="S49">
        <v>4</v>
      </c>
      <c r="T49">
        <v>5</v>
      </c>
      <c r="U49">
        <v>5</v>
      </c>
      <c r="V49">
        <v>5</v>
      </c>
      <c r="W49">
        <v>5</v>
      </c>
      <c r="X49">
        <v>5</v>
      </c>
      <c r="Y49" s="160" t="s">
        <v>235</v>
      </c>
      <c r="Z49" s="160" t="s">
        <v>236</v>
      </c>
    </row>
    <row r="50" spans="1:26" x14ac:dyDescent="0.2">
      <c r="A50">
        <v>420</v>
      </c>
      <c r="B50" s="161">
        <v>44425.504421296297</v>
      </c>
      <c r="C50" s="161">
        <v>44425.505127314798</v>
      </c>
      <c r="D50" s="160" t="s">
        <v>144</v>
      </c>
      <c r="E50" s="160"/>
      <c r="F50" s="160" t="s">
        <v>37</v>
      </c>
      <c r="G50" s="160" t="s">
        <v>183</v>
      </c>
      <c r="H50" s="160" t="s">
        <v>53</v>
      </c>
      <c r="I50" s="160" t="s">
        <v>193</v>
      </c>
      <c r="J50">
        <v>4</v>
      </c>
      <c r="K50">
        <v>5</v>
      </c>
      <c r="L50">
        <v>4</v>
      </c>
      <c r="M50">
        <v>5</v>
      </c>
      <c r="N50">
        <v>4</v>
      </c>
      <c r="O50">
        <v>4</v>
      </c>
      <c r="P50">
        <v>5</v>
      </c>
      <c r="Q50">
        <v>5</v>
      </c>
      <c r="R50">
        <v>4</v>
      </c>
      <c r="S50">
        <v>5</v>
      </c>
      <c r="T50">
        <v>5</v>
      </c>
      <c r="U50">
        <v>5</v>
      </c>
      <c r="V50">
        <v>5</v>
      </c>
      <c r="W50">
        <v>4</v>
      </c>
      <c r="X50">
        <v>5</v>
      </c>
      <c r="Y50" s="160" t="s">
        <v>237</v>
      </c>
      <c r="Z50" s="160" t="s">
        <v>238</v>
      </c>
    </row>
    <row r="51" spans="1:26" x14ac:dyDescent="0.2">
      <c r="A51">
        <v>421</v>
      </c>
      <c r="B51" s="161">
        <v>44425.500925925902</v>
      </c>
      <c r="C51" s="161">
        <v>44425.505196759303</v>
      </c>
      <c r="D51" s="160" t="s">
        <v>144</v>
      </c>
      <c r="E51" s="160"/>
      <c r="F51" s="160" t="s">
        <v>7</v>
      </c>
      <c r="G51" s="160" t="s">
        <v>156</v>
      </c>
      <c r="H51" s="160" t="s">
        <v>78</v>
      </c>
      <c r="I51" s="160" t="s">
        <v>184</v>
      </c>
      <c r="J51">
        <v>3</v>
      </c>
      <c r="K51">
        <v>3</v>
      </c>
      <c r="L51">
        <v>3</v>
      </c>
      <c r="M51">
        <v>2</v>
      </c>
      <c r="N51">
        <v>3</v>
      </c>
      <c r="O51">
        <v>2</v>
      </c>
      <c r="P51">
        <v>4</v>
      </c>
      <c r="Q51">
        <v>4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4</v>
      </c>
      <c r="Y51" s="160" t="s">
        <v>239</v>
      </c>
      <c r="Z51" s="160" t="s">
        <v>240</v>
      </c>
    </row>
    <row r="52" spans="1:26" x14ac:dyDescent="0.2">
      <c r="A52">
        <v>422</v>
      </c>
      <c r="B52" s="161">
        <v>44425.503449074102</v>
      </c>
      <c r="C52" s="161">
        <v>44425.505289351902</v>
      </c>
      <c r="D52" s="160" t="s">
        <v>144</v>
      </c>
      <c r="E52" s="160"/>
      <c r="F52" s="160" t="s">
        <v>7</v>
      </c>
      <c r="G52" s="160" t="s">
        <v>190</v>
      </c>
      <c r="H52" s="160" t="s">
        <v>53</v>
      </c>
      <c r="I52" s="160" t="s">
        <v>241</v>
      </c>
      <c r="J52">
        <v>5</v>
      </c>
      <c r="K52">
        <v>5</v>
      </c>
      <c r="L52">
        <v>3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 s="160" t="s">
        <v>242</v>
      </c>
      <c r="Z52" s="160" t="s">
        <v>243</v>
      </c>
    </row>
    <row r="53" spans="1:26" x14ac:dyDescent="0.2">
      <c r="A53">
        <v>423</v>
      </c>
      <c r="B53" s="161">
        <v>44425.503657407397</v>
      </c>
      <c r="C53" s="161">
        <v>44425.505543981497</v>
      </c>
      <c r="D53" s="160" t="s">
        <v>144</v>
      </c>
      <c r="E53" s="160"/>
      <c r="F53" s="160" t="s">
        <v>7</v>
      </c>
      <c r="G53" s="160" t="s">
        <v>156</v>
      </c>
      <c r="H53" s="160" t="s">
        <v>78</v>
      </c>
      <c r="I53" s="160" t="s">
        <v>160</v>
      </c>
      <c r="J53">
        <v>5</v>
      </c>
      <c r="K53">
        <v>5</v>
      </c>
      <c r="L53">
        <v>4</v>
      </c>
      <c r="M53">
        <v>5</v>
      </c>
      <c r="N53">
        <v>4</v>
      </c>
      <c r="O53">
        <v>4</v>
      </c>
      <c r="P53">
        <v>4</v>
      </c>
      <c r="Q53">
        <v>3</v>
      </c>
      <c r="R53">
        <v>4</v>
      </c>
      <c r="S53">
        <v>4</v>
      </c>
      <c r="T53">
        <v>4</v>
      </c>
      <c r="U53">
        <v>4</v>
      </c>
      <c r="V53">
        <v>5</v>
      </c>
      <c r="W53">
        <v>5</v>
      </c>
      <c r="X53">
        <v>5</v>
      </c>
      <c r="Y53" s="160" t="s">
        <v>244</v>
      </c>
      <c r="Z53" s="162" t="s">
        <v>155</v>
      </c>
    </row>
    <row r="54" spans="1:26" x14ac:dyDescent="0.2">
      <c r="A54">
        <v>424</v>
      </c>
      <c r="B54" s="161">
        <v>44425.503460648099</v>
      </c>
      <c r="C54" s="161">
        <v>44425.505543981497</v>
      </c>
      <c r="D54" s="160" t="s">
        <v>144</v>
      </c>
      <c r="E54" s="160"/>
      <c r="F54" s="160" t="s">
        <v>7</v>
      </c>
      <c r="G54" s="160" t="s">
        <v>156</v>
      </c>
      <c r="H54" s="160" t="s">
        <v>78</v>
      </c>
      <c r="I54" s="160" t="s">
        <v>160</v>
      </c>
      <c r="J54">
        <v>5</v>
      </c>
      <c r="K54">
        <v>5</v>
      </c>
      <c r="L54">
        <v>5</v>
      </c>
      <c r="M54">
        <v>5</v>
      </c>
      <c r="N54">
        <v>4</v>
      </c>
      <c r="O54">
        <v>4</v>
      </c>
      <c r="P54">
        <v>3</v>
      </c>
      <c r="Q54">
        <v>3</v>
      </c>
      <c r="R54">
        <v>4</v>
      </c>
      <c r="S54">
        <v>4</v>
      </c>
      <c r="T54">
        <v>4</v>
      </c>
      <c r="U54">
        <v>5</v>
      </c>
      <c r="V54">
        <v>5</v>
      </c>
      <c r="W54">
        <v>5</v>
      </c>
      <c r="X54">
        <v>5</v>
      </c>
      <c r="Y54" s="162" t="s">
        <v>155</v>
      </c>
      <c r="Z54" s="162" t="s">
        <v>155</v>
      </c>
    </row>
    <row r="55" spans="1:26" x14ac:dyDescent="0.2">
      <c r="A55">
        <v>425</v>
      </c>
      <c r="B55" s="161">
        <v>44425.504386574103</v>
      </c>
      <c r="C55" s="161">
        <v>44425.505555555603</v>
      </c>
      <c r="D55" s="160" t="s">
        <v>144</v>
      </c>
      <c r="E55" s="160"/>
      <c r="F55" s="160" t="s">
        <v>7</v>
      </c>
      <c r="G55" s="160" t="s">
        <v>190</v>
      </c>
      <c r="H55" s="160" t="s">
        <v>53</v>
      </c>
      <c r="I55" s="160" t="s">
        <v>231</v>
      </c>
      <c r="J55">
        <v>5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5</v>
      </c>
      <c r="R55">
        <v>3</v>
      </c>
      <c r="S55">
        <v>3</v>
      </c>
      <c r="T55">
        <v>5</v>
      </c>
      <c r="U55">
        <v>5</v>
      </c>
      <c r="V55">
        <v>5</v>
      </c>
      <c r="W55">
        <v>5</v>
      </c>
      <c r="X55">
        <v>5</v>
      </c>
      <c r="Y55" s="162" t="s">
        <v>155</v>
      </c>
      <c r="Z55" s="162" t="s">
        <v>155</v>
      </c>
    </row>
    <row r="56" spans="1:26" x14ac:dyDescent="0.2">
      <c r="A56">
        <v>426</v>
      </c>
      <c r="B56" s="161">
        <v>44425.501273148097</v>
      </c>
      <c r="C56" s="161">
        <v>44425.5055671296</v>
      </c>
      <c r="D56" s="160" t="s">
        <v>144</v>
      </c>
      <c r="E56" s="160"/>
      <c r="F56" s="160" t="s">
        <v>7</v>
      </c>
      <c r="G56" s="160" t="s">
        <v>156</v>
      </c>
      <c r="H56" s="160" t="s">
        <v>53</v>
      </c>
      <c r="I56" s="160" t="s">
        <v>160</v>
      </c>
      <c r="J56">
        <v>5</v>
      </c>
      <c r="K56">
        <v>3</v>
      </c>
      <c r="L56">
        <v>4</v>
      </c>
      <c r="M56">
        <v>5</v>
      </c>
      <c r="N56">
        <v>5</v>
      </c>
      <c r="O56">
        <v>5</v>
      </c>
      <c r="P56">
        <v>2</v>
      </c>
      <c r="Q56">
        <v>2</v>
      </c>
      <c r="R56">
        <v>3</v>
      </c>
      <c r="S56">
        <v>3</v>
      </c>
      <c r="T56">
        <v>5</v>
      </c>
      <c r="U56">
        <v>4</v>
      </c>
      <c r="V56">
        <v>4</v>
      </c>
      <c r="W56">
        <v>5</v>
      </c>
      <c r="X56">
        <v>5</v>
      </c>
      <c r="Y56" s="162" t="s">
        <v>155</v>
      </c>
      <c r="Z56" s="162" t="s">
        <v>155</v>
      </c>
    </row>
    <row r="57" spans="1:26" x14ac:dyDescent="0.2">
      <c r="A57">
        <v>427</v>
      </c>
      <c r="B57" s="161">
        <v>44425.503773148201</v>
      </c>
      <c r="C57" s="161">
        <v>44425.505578703698</v>
      </c>
      <c r="D57" s="160" t="s">
        <v>144</v>
      </c>
      <c r="E57" s="160"/>
      <c r="F57" s="160" t="s">
        <v>7</v>
      </c>
      <c r="G57" s="160" t="s">
        <v>156</v>
      </c>
      <c r="H57" s="160" t="s">
        <v>53</v>
      </c>
      <c r="I57" s="160" t="s">
        <v>160</v>
      </c>
      <c r="J57">
        <v>5</v>
      </c>
      <c r="K57">
        <v>4</v>
      </c>
      <c r="L57">
        <v>4</v>
      </c>
      <c r="M57">
        <v>5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 s="160" t="s">
        <v>245</v>
      </c>
      <c r="Z57" s="162" t="s">
        <v>155</v>
      </c>
    </row>
    <row r="58" spans="1:26" x14ac:dyDescent="0.2">
      <c r="A58">
        <v>428</v>
      </c>
      <c r="B58" s="161">
        <v>44425.504039351901</v>
      </c>
      <c r="C58" s="161">
        <v>44425.505613425899</v>
      </c>
      <c r="D58" s="160" t="s">
        <v>144</v>
      </c>
      <c r="E58" s="160"/>
      <c r="F58" s="160" t="s">
        <v>7</v>
      </c>
      <c r="G58" s="160" t="s">
        <v>103</v>
      </c>
      <c r="H58" s="160" t="s">
        <v>81</v>
      </c>
      <c r="I58" s="160" t="s">
        <v>220</v>
      </c>
      <c r="J58">
        <v>3</v>
      </c>
      <c r="K58">
        <v>4</v>
      </c>
      <c r="L58">
        <v>4</v>
      </c>
      <c r="M58">
        <v>3</v>
      </c>
      <c r="N58">
        <v>3</v>
      </c>
      <c r="O58">
        <v>3</v>
      </c>
      <c r="P58">
        <v>3</v>
      </c>
      <c r="Q58">
        <v>3</v>
      </c>
      <c r="R58">
        <v>4</v>
      </c>
      <c r="S58">
        <v>4</v>
      </c>
      <c r="T58">
        <v>4</v>
      </c>
      <c r="U58">
        <v>4</v>
      </c>
      <c r="V58">
        <v>5</v>
      </c>
      <c r="W58">
        <v>5</v>
      </c>
      <c r="X58">
        <v>5</v>
      </c>
      <c r="Y58" s="162" t="s">
        <v>155</v>
      </c>
      <c r="Z58" s="162" t="s">
        <v>155</v>
      </c>
    </row>
    <row r="59" spans="1:26" x14ac:dyDescent="0.2">
      <c r="A59">
        <v>429</v>
      </c>
      <c r="B59" s="161">
        <v>44425.503622685203</v>
      </c>
      <c r="C59" s="161">
        <v>44425.505624999998</v>
      </c>
      <c r="D59" s="160" t="s">
        <v>144</v>
      </c>
      <c r="E59" s="160"/>
      <c r="F59" s="160" t="s">
        <v>7</v>
      </c>
      <c r="G59" s="160" t="s">
        <v>206</v>
      </c>
      <c r="H59" s="160" t="s">
        <v>57</v>
      </c>
      <c r="I59" s="160" t="s">
        <v>153</v>
      </c>
      <c r="J59">
        <v>3</v>
      </c>
      <c r="K59">
        <v>4</v>
      </c>
      <c r="L59">
        <v>5</v>
      </c>
      <c r="M59">
        <v>3</v>
      </c>
      <c r="N59">
        <v>5</v>
      </c>
      <c r="O59">
        <v>4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 s="162" t="s">
        <v>155</v>
      </c>
      <c r="Z59" s="162" t="s">
        <v>155</v>
      </c>
    </row>
    <row r="60" spans="1:26" x14ac:dyDescent="0.2">
      <c r="A60">
        <v>430</v>
      </c>
      <c r="B60" s="161">
        <v>44425.503483796303</v>
      </c>
      <c r="C60" s="161">
        <v>44425.505624999998</v>
      </c>
      <c r="D60" s="160" t="s">
        <v>144</v>
      </c>
      <c r="E60" s="160"/>
      <c r="F60" s="160" t="s">
        <v>7</v>
      </c>
      <c r="G60" s="160" t="s">
        <v>165</v>
      </c>
      <c r="H60" s="160" t="s">
        <v>52</v>
      </c>
      <c r="I60" s="160" t="s">
        <v>149</v>
      </c>
      <c r="J60">
        <v>3</v>
      </c>
      <c r="K60">
        <v>3</v>
      </c>
      <c r="L60">
        <v>4</v>
      </c>
      <c r="M60">
        <v>3</v>
      </c>
      <c r="N60">
        <v>4</v>
      </c>
      <c r="O60">
        <v>3</v>
      </c>
      <c r="P60">
        <v>2</v>
      </c>
      <c r="Q60">
        <v>2</v>
      </c>
      <c r="R60">
        <v>4</v>
      </c>
      <c r="S60">
        <v>3</v>
      </c>
      <c r="T60">
        <v>5</v>
      </c>
      <c r="U60">
        <v>5</v>
      </c>
      <c r="V60">
        <v>3</v>
      </c>
      <c r="W60">
        <v>4</v>
      </c>
      <c r="X60">
        <v>4</v>
      </c>
      <c r="Y60" s="162" t="s">
        <v>155</v>
      </c>
      <c r="Z60" s="162" t="s">
        <v>155</v>
      </c>
    </row>
    <row r="61" spans="1:26" x14ac:dyDescent="0.2">
      <c r="A61">
        <v>431</v>
      </c>
      <c r="B61" s="161">
        <v>44425.502870370401</v>
      </c>
      <c r="C61" s="161">
        <v>44425.505636574097</v>
      </c>
      <c r="D61" s="160" t="s">
        <v>144</v>
      </c>
      <c r="E61" s="160"/>
      <c r="F61" s="160" t="s">
        <v>7</v>
      </c>
      <c r="G61" s="160" t="s">
        <v>183</v>
      </c>
      <c r="H61" s="160" t="s">
        <v>53</v>
      </c>
      <c r="I61" s="160" t="s">
        <v>177</v>
      </c>
      <c r="J61">
        <v>5</v>
      </c>
      <c r="K61">
        <v>4</v>
      </c>
      <c r="L61">
        <v>5</v>
      </c>
      <c r="M61">
        <v>5</v>
      </c>
      <c r="N61">
        <v>4</v>
      </c>
      <c r="O61">
        <v>5</v>
      </c>
      <c r="P61">
        <v>2</v>
      </c>
      <c r="Q61">
        <v>2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 s="160" t="s">
        <v>246</v>
      </c>
      <c r="Z61" s="160" t="s">
        <v>247</v>
      </c>
    </row>
    <row r="62" spans="1:26" x14ac:dyDescent="0.2">
      <c r="A62">
        <v>432</v>
      </c>
      <c r="B62" s="161">
        <v>44425.502013888901</v>
      </c>
      <c r="C62" s="161">
        <v>44425.505648148101</v>
      </c>
      <c r="D62" s="160" t="s">
        <v>144</v>
      </c>
      <c r="E62" s="160"/>
      <c r="F62" s="160" t="s">
        <v>37</v>
      </c>
      <c r="G62" s="160" t="s">
        <v>91</v>
      </c>
      <c r="H62" s="160" t="s">
        <v>59</v>
      </c>
      <c r="I62" s="160" t="s">
        <v>248</v>
      </c>
      <c r="J62">
        <v>5</v>
      </c>
      <c r="K62">
        <v>5</v>
      </c>
      <c r="L62">
        <v>5</v>
      </c>
      <c r="M62">
        <v>5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 s="160" t="s">
        <v>249</v>
      </c>
      <c r="Z62" s="160" t="s">
        <v>250</v>
      </c>
    </row>
    <row r="63" spans="1:26" x14ac:dyDescent="0.2">
      <c r="A63">
        <v>433</v>
      </c>
      <c r="B63" s="161">
        <v>44425.503622685203</v>
      </c>
      <c r="C63" s="161">
        <v>44425.505659722199</v>
      </c>
      <c r="D63" s="160" t="s">
        <v>144</v>
      </c>
      <c r="E63" s="160"/>
      <c r="F63" s="160" t="s">
        <v>37</v>
      </c>
      <c r="G63" s="160" t="s">
        <v>90</v>
      </c>
      <c r="H63" s="160" t="s">
        <v>53</v>
      </c>
      <c r="I63" s="160" t="s">
        <v>160</v>
      </c>
      <c r="J63">
        <v>5</v>
      </c>
      <c r="K63">
        <v>4</v>
      </c>
      <c r="L63">
        <v>5</v>
      </c>
      <c r="M63">
        <v>5</v>
      </c>
      <c r="N63">
        <v>4</v>
      </c>
      <c r="O63">
        <v>5</v>
      </c>
      <c r="P63">
        <v>4</v>
      </c>
      <c r="Q63">
        <v>3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 s="160" t="s">
        <v>251</v>
      </c>
      <c r="Z63" s="160" t="s">
        <v>252</v>
      </c>
    </row>
    <row r="64" spans="1:26" x14ac:dyDescent="0.2">
      <c r="A64">
        <v>434</v>
      </c>
      <c r="B64" s="161">
        <v>44425.504467592596</v>
      </c>
      <c r="C64" s="161">
        <v>44425.505659722199</v>
      </c>
      <c r="D64" s="160" t="s">
        <v>144</v>
      </c>
      <c r="E64" s="160"/>
      <c r="F64" s="160" t="s">
        <v>7</v>
      </c>
      <c r="G64" s="160" t="s">
        <v>156</v>
      </c>
      <c r="H64" s="160" t="s">
        <v>53</v>
      </c>
      <c r="I64" s="160" t="s">
        <v>253</v>
      </c>
      <c r="J64">
        <v>5</v>
      </c>
      <c r="K64">
        <v>5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4</v>
      </c>
      <c r="S64">
        <v>4</v>
      </c>
      <c r="T64">
        <v>4</v>
      </c>
      <c r="U64">
        <v>4</v>
      </c>
      <c r="V64">
        <v>4</v>
      </c>
      <c r="W64">
        <v>4</v>
      </c>
      <c r="X64">
        <v>4</v>
      </c>
      <c r="Y64" s="162" t="s">
        <v>155</v>
      </c>
      <c r="Z64" s="162" t="s">
        <v>155</v>
      </c>
    </row>
    <row r="65" spans="1:26" x14ac:dyDescent="0.2">
      <c r="A65">
        <v>435</v>
      </c>
      <c r="B65" s="161">
        <v>44425.503148148098</v>
      </c>
      <c r="C65" s="161">
        <v>44425.505671296298</v>
      </c>
      <c r="D65" s="160" t="s">
        <v>144</v>
      </c>
      <c r="E65" s="160"/>
      <c r="F65" s="160" t="s">
        <v>7</v>
      </c>
      <c r="G65" s="160" t="s">
        <v>156</v>
      </c>
      <c r="H65" s="160" t="s">
        <v>53</v>
      </c>
      <c r="I65" s="160" t="s">
        <v>149</v>
      </c>
      <c r="J65">
        <v>5</v>
      </c>
      <c r="K65">
        <v>4</v>
      </c>
      <c r="L65">
        <v>4</v>
      </c>
      <c r="M65">
        <v>5</v>
      </c>
      <c r="N65">
        <v>5</v>
      </c>
      <c r="O65">
        <v>5</v>
      </c>
      <c r="P65">
        <v>3</v>
      </c>
      <c r="Q65">
        <v>3</v>
      </c>
      <c r="R65">
        <v>4</v>
      </c>
      <c r="S65">
        <v>4</v>
      </c>
      <c r="T65">
        <v>4</v>
      </c>
      <c r="U65">
        <v>4</v>
      </c>
      <c r="V65">
        <v>5</v>
      </c>
      <c r="W65">
        <v>5</v>
      </c>
      <c r="X65">
        <v>5</v>
      </c>
      <c r="Y65" s="160" t="s">
        <v>254</v>
      </c>
      <c r="Z65" s="160" t="s">
        <v>255</v>
      </c>
    </row>
    <row r="66" spans="1:26" x14ac:dyDescent="0.2">
      <c r="A66">
        <v>436</v>
      </c>
      <c r="B66" s="161">
        <v>44425.503240740698</v>
      </c>
      <c r="C66" s="161">
        <v>44425.505717592598</v>
      </c>
      <c r="D66" s="160" t="s">
        <v>144</v>
      </c>
      <c r="E66" s="160"/>
      <c r="F66" s="160" t="s">
        <v>7</v>
      </c>
      <c r="G66" s="160" t="s">
        <v>256</v>
      </c>
      <c r="H66" s="160" t="s">
        <v>81</v>
      </c>
      <c r="I66" s="160" t="s">
        <v>149</v>
      </c>
      <c r="J66">
        <v>4</v>
      </c>
      <c r="K66">
        <v>4</v>
      </c>
      <c r="L66">
        <v>4</v>
      </c>
      <c r="M66">
        <v>4</v>
      </c>
      <c r="N66">
        <v>3</v>
      </c>
      <c r="O66">
        <v>4</v>
      </c>
      <c r="P66">
        <v>1</v>
      </c>
      <c r="Q66">
        <v>4</v>
      </c>
      <c r="R66">
        <v>3</v>
      </c>
      <c r="S66">
        <v>4</v>
      </c>
      <c r="T66">
        <v>5</v>
      </c>
      <c r="U66">
        <v>4</v>
      </c>
      <c r="V66">
        <v>4</v>
      </c>
      <c r="W66">
        <v>4</v>
      </c>
      <c r="X66">
        <v>4</v>
      </c>
      <c r="Y66" s="160" t="s">
        <v>257</v>
      </c>
      <c r="Z66" s="160" t="s">
        <v>258</v>
      </c>
    </row>
    <row r="67" spans="1:26" x14ac:dyDescent="0.2">
      <c r="A67">
        <v>437</v>
      </c>
      <c r="B67" s="161">
        <v>44425.5023842593</v>
      </c>
      <c r="C67" s="161">
        <v>44425.505752314799</v>
      </c>
      <c r="D67" s="160" t="s">
        <v>144</v>
      </c>
      <c r="E67" s="160"/>
      <c r="F67" s="160" t="s">
        <v>37</v>
      </c>
      <c r="G67" s="160" t="s">
        <v>145</v>
      </c>
      <c r="H67" s="160" t="s">
        <v>54</v>
      </c>
      <c r="I67" s="160" t="s">
        <v>153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  <c r="P67">
        <v>3</v>
      </c>
      <c r="Q67">
        <v>3</v>
      </c>
      <c r="R67">
        <v>4</v>
      </c>
      <c r="S67">
        <v>4</v>
      </c>
      <c r="T67">
        <v>5</v>
      </c>
      <c r="U67">
        <v>5</v>
      </c>
      <c r="V67">
        <v>5</v>
      </c>
      <c r="W67">
        <v>5</v>
      </c>
      <c r="X67">
        <v>5</v>
      </c>
      <c r="Y67" s="160" t="s">
        <v>259</v>
      </c>
      <c r="Z67" s="160" t="s">
        <v>260</v>
      </c>
    </row>
    <row r="68" spans="1:26" x14ac:dyDescent="0.2">
      <c r="A68">
        <v>438</v>
      </c>
      <c r="B68" s="161">
        <v>44425.503750000003</v>
      </c>
      <c r="C68" s="161">
        <v>44425.505787037</v>
      </c>
      <c r="D68" s="160" t="s">
        <v>144</v>
      </c>
      <c r="E68" s="160"/>
      <c r="F68" s="160" t="s">
        <v>37</v>
      </c>
      <c r="G68" s="160" t="s">
        <v>202</v>
      </c>
      <c r="H68" s="160" t="s">
        <v>52</v>
      </c>
      <c r="I68" s="160" t="s">
        <v>261</v>
      </c>
      <c r="J68">
        <v>5</v>
      </c>
      <c r="K68">
        <v>5</v>
      </c>
      <c r="L68">
        <v>5</v>
      </c>
      <c r="M68">
        <v>4</v>
      </c>
      <c r="N68">
        <v>5</v>
      </c>
      <c r="O68">
        <v>5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 s="160" t="s">
        <v>262</v>
      </c>
      <c r="Z68" s="160" t="s">
        <v>263</v>
      </c>
    </row>
    <row r="69" spans="1:26" x14ac:dyDescent="0.2">
      <c r="A69">
        <v>439</v>
      </c>
      <c r="B69" s="161">
        <v>44425.503425925897</v>
      </c>
      <c r="C69" s="161">
        <v>44425.5058333333</v>
      </c>
      <c r="D69" s="160" t="s">
        <v>144</v>
      </c>
      <c r="E69" s="160"/>
      <c r="F69" s="160" t="s">
        <v>7</v>
      </c>
      <c r="G69" s="160" t="s">
        <v>156</v>
      </c>
      <c r="H69" s="160" t="s">
        <v>53</v>
      </c>
      <c r="I69" s="160" t="s">
        <v>160</v>
      </c>
      <c r="J69">
        <v>3</v>
      </c>
      <c r="K69">
        <v>3</v>
      </c>
      <c r="L69">
        <v>3</v>
      </c>
      <c r="M69">
        <v>3</v>
      </c>
      <c r="N69">
        <v>4</v>
      </c>
      <c r="O69">
        <v>3</v>
      </c>
      <c r="P69">
        <v>3</v>
      </c>
      <c r="Q69">
        <v>3</v>
      </c>
      <c r="R69">
        <v>4</v>
      </c>
      <c r="S69">
        <v>5</v>
      </c>
      <c r="T69">
        <v>4</v>
      </c>
      <c r="U69">
        <v>5</v>
      </c>
      <c r="V69">
        <v>4</v>
      </c>
      <c r="W69">
        <v>4</v>
      </c>
      <c r="X69">
        <v>5</v>
      </c>
      <c r="Y69" s="160" t="s">
        <v>264</v>
      </c>
      <c r="Z69" s="160" t="s">
        <v>265</v>
      </c>
    </row>
    <row r="70" spans="1:26" x14ac:dyDescent="0.2">
      <c r="A70">
        <v>440</v>
      </c>
      <c r="B70" s="161">
        <v>44425.503819444399</v>
      </c>
      <c r="C70" s="161">
        <v>44425.505868055603</v>
      </c>
      <c r="D70" s="160" t="s">
        <v>144</v>
      </c>
      <c r="E70" s="160"/>
      <c r="F70" s="160" t="s">
        <v>7</v>
      </c>
      <c r="G70" s="160" t="s">
        <v>156</v>
      </c>
      <c r="H70" s="160" t="s">
        <v>53</v>
      </c>
      <c r="I70" s="160" t="s">
        <v>184</v>
      </c>
      <c r="J70">
        <v>4</v>
      </c>
      <c r="K70">
        <v>2</v>
      </c>
      <c r="L70">
        <v>2</v>
      </c>
      <c r="M70">
        <v>5</v>
      </c>
      <c r="N70">
        <v>5</v>
      </c>
      <c r="O70">
        <v>5</v>
      </c>
      <c r="P70">
        <v>4</v>
      </c>
      <c r="Q70">
        <v>4</v>
      </c>
      <c r="R70">
        <v>4</v>
      </c>
      <c r="S70">
        <v>4</v>
      </c>
      <c r="T70">
        <v>5</v>
      </c>
      <c r="U70">
        <v>4</v>
      </c>
      <c r="V70">
        <v>4</v>
      </c>
      <c r="W70">
        <v>4</v>
      </c>
      <c r="X70">
        <v>4</v>
      </c>
      <c r="Y70" s="160" t="s">
        <v>266</v>
      </c>
      <c r="Z70" s="160" t="s">
        <v>267</v>
      </c>
    </row>
    <row r="71" spans="1:26" x14ac:dyDescent="0.2">
      <c r="A71">
        <v>441</v>
      </c>
      <c r="B71" s="161">
        <v>44425.503784722197</v>
      </c>
      <c r="C71" s="161">
        <v>44425.505914351903</v>
      </c>
      <c r="D71" s="160" t="s">
        <v>144</v>
      </c>
      <c r="E71" s="160"/>
      <c r="F71" s="160" t="s">
        <v>7</v>
      </c>
      <c r="G71" s="160" t="s">
        <v>190</v>
      </c>
      <c r="H71" s="160" t="s">
        <v>78</v>
      </c>
      <c r="I71" s="160" t="s">
        <v>268</v>
      </c>
      <c r="J71">
        <v>4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  <c r="Q71">
        <v>4</v>
      </c>
      <c r="R71">
        <v>4</v>
      </c>
      <c r="S71">
        <v>4</v>
      </c>
      <c r="T71">
        <v>5</v>
      </c>
      <c r="U71">
        <v>4</v>
      </c>
      <c r="V71">
        <v>4</v>
      </c>
      <c r="W71">
        <v>4</v>
      </c>
      <c r="X71">
        <v>4</v>
      </c>
      <c r="Y71" s="160" t="s">
        <v>197</v>
      </c>
      <c r="Z71" s="160" t="s">
        <v>269</v>
      </c>
    </row>
    <row r="72" spans="1:26" x14ac:dyDescent="0.2">
      <c r="A72">
        <v>442</v>
      </c>
      <c r="B72" s="161">
        <v>44425.504525463002</v>
      </c>
      <c r="C72" s="161">
        <v>44425.506307870397</v>
      </c>
      <c r="D72" s="160" t="s">
        <v>144</v>
      </c>
      <c r="E72" s="160"/>
      <c r="F72" s="160" t="s">
        <v>7</v>
      </c>
      <c r="G72" s="160" t="s">
        <v>270</v>
      </c>
      <c r="H72" s="160" t="s">
        <v>53</v>
      </c>
      <c r="I72" s="160" t="s">
        <v>149</v>
      </c>
      <c r="J72">
        <v>4</v>
      </c>
      <c r="K72">
        <v>3</v>
      </c>
      <c r="L72">
        <v>3</v>
      </c>
      <c r="M72">
        <v>4</v>
      </c>
      <c r="N72">
        <v>4</v>
      </c>
      <c r="O72">
        <v>4</v>
      </c>
      <c r="P72">
        <v>3</v>
      </c>
      <c r="Q72">
        <v>3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 s="162" t="s">
        <v>155</v>
      </c>
      <c r="Z72" s="160" t="s">
        <v>271</v>
      </c>
    </row>
    <row r="73" spans="1:26" x14ac:dyDescent="0.2">
      <c r="A73">
        <v>443</v>
      </c>
      <c r="B73" s="161">
        <v>44425.502326388902</v>
      </c>
      <c r="C73" s="161">
        <v>44425.506354166697</v>
      </c>
      <c r="D73" s="160" t="s">
        <v>144</v>
      </c>
      <c r="E73" s="160"/>
      <c r="F73" s="160" t="s">
        <v>7</v>
      </c>
      <c r="G73" s="160" t="s">
        <v>64</v>
      </c>
      <c r="H73" s="160" t="s">
        <v>51</v>
      </c>
      <c r="I73" s="160" t="s">
        <v>184</v>
      </c>
      <c r="J73">
        <v>5</v>
      </c>
      <c r="K73">
        <v>4</v>
      </c>
      <c r="L73">
        <v>4</v>
      </c>
      <c r="M73">
        <v>4</v>
      </c>
      <c r="N73">
        <v>4</v>
      </c>
      <c r="O73">
        <v>4</v>
      </c>
      <c r="P73">
        <v>5</v>
      </c>
      <c r="Q73">
        <v>5</v>
      </c>
      <c r="R73">
        <v>4</v>
      </c>
      <c r="S73">
        <v>4</v>
      </c>
      <c r="T73">
        <v>5</v>
      </c>
      <c r="U73">
        <v>4</v>
      </c>
      <c r="V73">
        <v>4</v>
      </c>
      <c r="W73">
        <v>4</v>
      </c>
      <c r="X73">
        <v>4</v>
      </c>
      <c r="Y73" s="160" t="s">
        <v>272</v>
      </c>
      <c r="Z73" s="160" t="s">
        <v>273</v>
      </c>
    </row>
    <row r="74" spans="1:26" x14ac:dyDescent="0.2">
      <c r="A74">
        <v>444</v>
      </c>
      <c r="B74" s="161">
        <v>44425.502175925903</v>
      </c>
      <c r="C74" s="161">
        <v>44425.506377314799</v>
      </c>
      <c r="D74" s="160" t="s">
        <v>144</v>
      </c>
      <c r="E74" s="160"/>
      <c r="F74" s="160" t="s">
        <v>7</v>
      </c>
      <c r="G74" s="160" t="s">
        <v>93</v>
      </c>
      <c r="H74" s="160" t="s">
        <v>53</v>
      </c>
      <c r="I74" s="160" t="s">
        <v>274</v>
      </c>
      <c r="J74">
        <v>5</v>
      </c>
      <c r="K74">
        <v>5</v>
      </c>
      <c r="L74">
        <v>5</v>
      </c>
      <c r="M74">
        <v>5</v>
      </c>
      <c r="N74">
        <v>3</v>
      </c>
      <c r="O74">
        <v>5</v>
      </c>
      <c r="P74">
        <v>5</v>
      </c>
      <c r="Q74">
        <v>5</v>
      </c>
      <c r="R74">
        <v>5</v>
      </c>
      <c r="S74">
        <v>5</v>
      </c>
      <c r="T74">
        <v>5</v>
      </c>
      <c r="U74">
        <v>5</v>
      </c>
      <c r="V74">
        <v>5</v>
      </c>
      <c r="W74">
        <v>4</v>
      </c>
      <c r="X74">
        <v>4</v>
      </c>
      <c r="Y74" s="160" t="s">
        <v>275</v>
      </c>
      <c r="Z74" s="162" t="s">
        <v>155</v>
      </c>
    </row>
    <row r="75" spans="1:26" x14ac:dyDescent="0.2">
      <c r="A75">
        <v>445</v>
      </c>
      <c r="B75" s="161">
        <v>44425.503425925897</v>
      </c>
      <c r="C75" s="161">
        <v>44425.506423611099</v>
      </c>
      <c r="D75" s="160" t="s">
        <v>144</v>
      </c>
      <c r="E75" s="160"/>
      <c r="F75" s="160" t="s">
        <v>7</v>
      </c>
      <c r="G75" s="160" t="s">
        <v>276</v>
      </c>
      <c r="H75" s="160" t="s">
        <v>59</v>
      </c>
      <c r="I75" s="160" t="s">
        <v>277</v>
      </c>
      <c r="J75">
        <v>4</v>
      </c>
      <c r="K75">
        <v>3</v>
      </c>
      <c r="L75">
        <v>3</v>
      </c>
      <c r="M75">
        <v>4</v>
      </c>
      <c r="N75">
        <v>3</v>
      </c>
      <c r="O75">
        <v>4</v>
      </c>
      <c r="P75">
        <v>2</v>
      </c>
      <c r="Q75">
        <v>2</v>
      </c>
      <c r="R75">
        <v>4</v>
      </c>
      <c r="S75">
        <v>4</v>
      </c>
      <c r="T75">
        <v>4</v>
      </c>
      <c r="U75">
        <v>4</v>
      </c>
      <c r="V75">
        <v>4</v>
      </c>
      <c r="W75">
        <v>4</v>
      </c>
      <c r="X75">
        <v>4</v>
      </c>
      <c r="Y75" s="162" t="s">
        <v>155</v>
      </c>
      <c r="Z75" s="162" t="s">
        <v>155</v>
      </c>
    </row>
    <row r="76" spans="1:26" x14ac:dyDescent="0.2">
      <c r="A76">
        <v>446</v>
      </c>
      <c r="B76" s="161">
        <v>44425.505219907398</v>
      </c>
      <c r="C76" s="161">
        <v>44425.506527777798</v>
      </c>
      <c r="D76" s="160" t="s">
        <v>144</v>
      </c>
      <c r="E76" s="160"/>
      <c r="F76" s="160" t="s">
        <v>7</v>
      </c>
      <c r="G76" s="160" t="s">
        <v>156</v>
      </c>
      <c r="H76" s="160" t="s">
        <v>53</v>
      </c>
      <c r="I76" s="160" t="s">
        <v>160</v>
      </c>
      <c r="J76">
        <v>5</v>
      </c>
      <c r="K76">
        <v>4</v>
      </c>
      <c r="L76">
        <v>5</v>
      </c>
      <c r="M76">
        <v>5</v>
      </c>
      <c r="N76">
        <v>5</v>
      </c>
      <c r="O76">
        <v>5</v>
      </c>
      <c r="P76">
        <v>4</v>
      </c>
      <c r="Q76">
        <v>5</v>
      </c>
      <c r="R76">
        <v>5</v>
      </c>
      <c r="S76">
        <v>5</v>
      </c>
      <c r="T76">
        <v>5</v>
      </c>
      <c r="U76">
        <v>5</v>
      </c>
      <c r="V76">
        <v>5</v>
      </c>
      <c r="W76">
        <v>5</v>
      </c>
      <c r="X76">
        <v>5</v>
      </c>
      <c r="Y76" s="162" t="s">
        <v>155</v>
      </c>
      <c r="Z76" s="162" t="s">
        <v>155</v>
      </c>
    </row>
    <row r="77" spans="1:26" x14ac:dyDescent="0.2">
      <c r="A77">
        <v>447</v>
      </c>
      <c r="B77" s="161">
        <v>44425.504456018498</v>
      </c>
      <c r="C77" s="161">
        <v>44425.506620370397</v>
      </c>
      <c r="D77" s="160" t="s">
        <v>144</v>
      </c>
      <c r="E77" s="160"/>
      <c r="F77" s="160" t="s">
        <v>7</v>
      </c>
      <c r="G77" s="160" t="s">
        <v>156</v>
      </c>
      <c r="H77" s="160" t="s">
        <v>78</v>
      </c>
      <c r="I77" s="160" t="s">
        <v>278</v>
      </c>
      <c r="J77">
        <v>4</v>
      </c>
      <c r="K77">
        <v>3</v>
      </c>
      <c r="L77">
        <v>5</v>
      </c>
      <c r="M77">
        <v>5</v>
      </c>
      <c r="N77">
        <v>5</v>
      </c>
      <c r="O77">
        <v>5</v>
      </c>
      <c r="P77">
        <v>1</v>
      </c>
      <c r="Q77">
        <v>2</v>
      </c>
      <c r="R77">
        <v>4</v>
      </c>
      <c r="S77">
        <v>4</v>
      </c>
      <c r="T77">
        <v>5</v>
      </c>
      <c r="U77">
        <v>5</v>
      </c>
      <c r="V77">
        <v>5</v>
      </c>
      <c r="W77">
        <v>5</v>
      </c>
      <c r="X77">
        <v>5</v>
      </c>
      <c r="Y77" s="160" t="s">
        <v>279</v>
      </c>
      <c r="Z77" s="160" t="s">
        <v>280</v>
      </c>
    </row>
    <row r="78" spans="1:26" x14ac:dyDescent="0.2">
      <c r="A78">
        <v>448</v>
      </c>
      <c r="B78" s="161">
        <v>44425.503726851901</v>
      </c>
      <c r="C78" s="161">
        <v>44425.506655092599</v>
      </c>
      <c r="D78" s="160" t="s">
        <v>144</v>
      </c>
      <c r="E78" s="160"/>
      <c r="F78" s="160" t="s">
        <v>7</v>
      </c>
      <c r="G78" s="160" t="s">
        <v>190</v>
      </c>
      <c r="H78" s="160" t="s">
        <v>78</v>
      </c>
      <c r="I78" s="160" t="s">
        <v>160</v>
      </c>
      <c r="J78">
        <v>4</v>
      </c>
      <c r="K78">
        <v>1</v>
      </c>
      <c r="L78">
        <v>1</v>
      </c>
      <c r="M78">
        <v>4</v>
      </c>
      <c r="N78">
        <v>4</v>
      </c>
      <c r="O78">
        <v>4</v>
      </c>
      <c r="P78">
        <v>4</v>
      </c>
      <c r="Q78">
        <v>4</v>
      </c>
      <c r="R78">
        <v>4</v>
      </c>
      <c r="S78">
        <v>4</v>
      </c>
      <c r="T78">
        <v>5</v>
      </c>
      <c r="U78">
        <v>4</v>
      </c>
      <c r="V78">
        <v>4</v>
      </c>
      <c r="W78">
        <v>5</v>
      </c>
      <c r="X78">
        <v>5</v>
      </c>
      <c r="Y78" s="160" t="s">
        <v>281</v>
      </c>
      <c r="Z78" s="162" t="s">
        <v>155</v>
      </c>
    </row>
    <row r="79" spans="1:26" x14ac:dyDescent="0.2">
      <c r="A79">
        <v>449</v>
      </c>
      <c r="B79" s="161">
        <v>44425.502905092602</v>
      </c>
      <c r="C79" s="161">
        <v>44425.5067361111</v>
      </c>
      <c r="D79" s="160" t="s">
        <v>144</v>
      </c>
      <c r="E79" s="160"/>
      <c r="F79" s="160" t="s">
        <v>7</v>
      </c>
      <c r="G79" s="160" t="s">
        <v>190</v>
      </c>
      <c r="H79" s="160" t="s">
        <v>78</v>
      </c>
      <c r="I79" s="160" t="s">
        <v>196</v>
      </c>
      <c r="J79">
        <v>4</v>
      </c>
      <c r="K79">
        <v>1</v>
      </c>
      <c r="L79">
        <v>3</v>
      </c>
      <c r="M79">
        <v>3</v>
      </c>
      <c r="N79">
        <v>3</v>
      </c>
      <c r="O79">
        <v>3</v>
      </c>
      <c r="P79">
        <v>2</v>
      </c>
      <c r="Q79">
        <v>2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 s="160" t="s">
        <v>282</v>
      </c>
      <c r="Z79" s="162" t="s">
        <v>155</v>
      </c>
    </row>
    <row r="80" spans="1:26" x14ac:dyDescent="0.2">
      <c r="A80">
        <v>450</v>
      </c>
      <c r="B80" s="161">
        <v>44425.503599536998</v>
      </c>
      <c r="C80" s="161">
        <v>44425.506747685198</v>
      </c>
      <c r="D80" s="160" t="s">
        <v>144</v>
      </c>
      <c r="E80" s="160"/>
      <c r="F80" s="160" t="s">
        <v>37</v>
      </c>
      <c r="G80" s="160" t="s">
        <v>145</v>
      </c>
      <c r="H80" s="160" t="s">
        <v>54</v>
      </c>
      <c r="I80" s="160" t="s">
        <v>149</v>
      </c>
      <c r="J80">
        <v>5</v>
      </c>
      <c r="K80">
        <v>4</v>
      </c>
      <c r="L80">
        <v>4</v>
      </c>
      <c r="M80">
        <v>4</v>
      </c>
      <c r="N80">
        <v>3</v>
      </c>
      <c r="O80">
        <v>4</v>
      </c>
      <c r="P80">
        <v>4</v>
      </c>
      <c r="Q80">
        <v>4</v>
      </c>
      <c r="R80">
        <v>5</v>
      </c>
      <c r="S80">
        <v>5</v>
      </c>
      <c r="T80">
        <v>5</v>
      </c>
      <c r="U80">
        <v>5</v>
      </c>
      <c r="V80">
        <v>4</v>
      </c>
      <c r="W80">
        <v>4</v>
      </c>
      <c r="X80">
        <v>4</v>
      </c>
      <c r="Y80" s="160" t="s">
        <v>283</v>
      </c>
      <c r="Z80" s="160" t="s">
        <v>284</v>
      </c>
    </row>
    <row r="81" spans="1:26" x14ac:dyDescent="0.2">
      <c r="A81">
        <v>451</v>
      </c>
      <c r="B81" s="161">
        <v>44425.502592592602</v>
      </c>
      <c r="C81" s="161">
        <v>44425.506874999999</v>
      </c>
      <c r="D81" s="160" t="s">
        <v>144</v>
      </c>
      <c r="E81" s="160"/>
      <c r="F81" s="160" t="s">
        <v>7</v>
      </c>
      <c r="G81" s="160" t="s">
        <v>64</v>
      </c>
      <c r="H81" s="160" t="s">
        <v>51</v>
      </c>
      <c r="I81" s="160" t="s">
        <v>157</v>
      </c>
      <c r="J81">
        <v>5</v>
      </c>
      <c r="K81">
        <v>5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  <c r="R81">
        <v>5</v>
      </c>
      <c r="S81">
        <v>5</v>
      </c>
      <c r="T81">
        <v>5</v>
      </c>
      <c r="U81">
        <v>5</v>
      </c>
      <c r="V81">
        <v>5</v>
      </c>
      <c r="W81">
        <v>5</v>
      </c>
      <c r="X81">
        <v>5</v>
      </c>
      <c r="Y81" s="160" t="s">
        <v>285</v>
      </c>
      <c r="Z81" s="160" t="s">
        <v>286</v>
      </c>
    </row>
    <row r="82" spans="1:26" x14ac:dyDescent="0.2">
      <c r="A82">
        <v>452</v>
      </c>
      <c r="B82" s="161">
        <v>44425.504120370402</v>
      </c>
      <c r="C82" s="161">
        <v>44425.506898148102</v>
      </c>
      <c r="D82" s="160" t="s">
        <v>144</v>
      </c>
      <c r="E82" s="160"/>
      <c r="F82" s="160" t="s">
        <v>7</v>
      </c>
      <c r="G82" s="160" t="s">
        <v>156</v>
      </c>
      <c r="H82" s="160" t="s">
        <v>53</v>
      </c>
      <c r="I82" s="160" t="s">
        <v>160</v>
      </c>
      <c r="J82">
        <v>5</v>
      </c>
      <c r="K82">
        <v>5</v>
      </c>
      <c r="L82">
        <v>5</v>
      </c>
      <c r="M82">
        <v>5</v>
      </c>
      <c r="N82">
        <v>5</v>
      </c>
      <c r="O82">
        <v>5</v>
      </c>
      <c r="P82">
        <v>1</v>
      </c>
      <c r="Q82">
        <v>1</v>
      </c>
      <c r="R82">
        <v>5</v>
      </c>
      <c r="S82">
        <v>5</v>
      </c>
      <c r="T82">
        <v>5</v>
      </c>
      <c r="U82">
        <v>5</v>
      </c>
      <c r="V82">
        <v>4</v>
      </c>
      <c r="W82">
        <v>4</v>
      </c>
      <c r="X82">
        <v>5</v>
      </c>
      <c r="Y82" s="162" t="s">
        <v>155</v>
      </c>
      <c r="Z82" s="160" t="s">
        <v>287</v>
      </c>
    </row>
    <row r="83" spans="1:26" x14ac:dyDescent="0.2">
      <c r="A83">
        <v>453</v>
      </c>
      <c r="B83" s="161">
        <v>44425.502037036997</v>
      </c>
      <c r="C83" s="161">
        <v>44425.506921296299</v>
      </c>
      <c r="D83" s="160" t="s">
        <v>144</v>
      </c>
      <c r="E83" s="160"/>
      <c r="F83" s="160" t="s">
        <v>7</v>
      </c>
      <c r="G83" s="160" t="s">
        <v>101</v>
      </c>
      <c r="H83" s="160" t="s">
        <v>51</v>
      </c>
      <c r="I83" s="160" t="s">
        <v>146</v>
      </c>
      <c r="J83">
        <v>4</v>
      </c>
      <c r="K83">
        <v>5</v>
      </c>
      <c r="L83">
        <v>5</v>
      </c>
      <c r="M83">
        <v>5</v>
      </c>
      <c r="N83">
        <v>5</v>
      </c>
      <c r="O83">
        <v>5</v>
      </c>
      <c r="P83">
        <v>2</v>
      </c>
      <c r="Q83">
        <v>2</v>
      </c>
      <c r="R83">
        <v>5</v>
      </c>
      <c r="S83">
        <v>5</v>
      </c>
      <c r="T83">
        <v>5</v>
      </c>
      <c r="U83">
        <v>5</v>
      </c>
      <c r="V83">
        <v>5</v>
      </c>
      <c r="W83">
        <v>5</v>
      </c>
      <c r="X83">
        <v>5</v>
      </c>
      <c r="Y83" s="160" t="s">
        <v>288</v>
      </c>
      <c r="Z83" s="160" t="s">
        <v>289</v>
      </c>
    </row>
    <row r="84" spans="1:26" x14ac:dyDescent="0.2">
      <c r="A84">
        <v>454</v>
      </c>
      <c r="B84" s="161">
        <v>44425.503506944398</v>
      </c>
      <c r="C84" s="161">
        <v>44425.5070023148</v>
      </c>
      <c r="D84" s="160" t="s">
        <v>144</v>
      </c>
      <c r="E84" s="160"/>
      <c r="F84" s="160" t="s">
        <v>37</v>
      </c>
      <c r="G84" s="160" t="s">
        <v>102</v>
      </c>
      <c r="H84" s="160" t="s">
        <v>78</v>
      </c>
      <c r="I84" s="160" t="s">
        <v>241</v>
      </c>
      <c r="J84">
        <v>5</v>
      </c>
      <c r="K84">
        <v>3</v>
      </c>
      <c r="L84">
        <v>5</v>
      </c>
      <c r="M84">
        <v>5</v>
      </c>
      <c r="N84">
        <v>5</v>
      </c>
      <c r="O84">
        <v>5</v>
      </c>
      <c r="P84">
        <v>4</v>
      </c>
      <c r="Q84">
        <v>3</v>
      </c>
      <c r="R84">
        <v>4</v>
      </c>
      <c r="S84">
        <v>5</v>
      </c>
      <c r="T84">
        <v>4</v>
      </c>
      <c r="U84">
        <v>5</v>
      </c>
      <c r="V84">
        <v>5</v>
      </c>
      <c r="W84">
        <v>5</v>
      </c>
      <c r="X84">
        <v>5</v>
      </c>
      <c r="Y84" s="160" t="s">
        <v>290</v>
      </c>
      <c r="Z84" s="160" t="s">
        <v>291</v>
      </c>
    </row>
    <row r="85" spans="1:26" x14ac:dyDescent="0.2">
      <c r="A85">
        <v>455</v>
      </c>
      <c r="B85" s="161">
        <v>44425.504803240699</v>
      </c>
      <c r="C85" s="161">
        <v>44425.507013888899</v>
      </c>
      <c r="D85" s="160" t="s">
        <v>144</v>
      </c>
      <c r="E85" s="160"/>
      <c r="F85" s="160" t="s">
        <v>37</v>
      </c>
      <c r="G85" s="160" t="s">
        <v>94</v>
      </c>
      <c r="H85" s="160" t="s">
        <v>82</v>
      </c>
      <c r="I85" s="160" t="s">
        <v>149</v>
      </c>
      <c r="J85">
        <v>5</v>
      </c>
      <c r="K85">
        <v>4</v>
      </c>
      <c r="L85">
        <v>5</v>
      </c>
      <c r="M85">
        <v>5</v>
      </c>
      <c r="N85">
        <v>5</v>
      </c>
      <c r="O85">
        <v>5</v>
      </c>
      <c r="P85">
        <v>5</v>
      </c>
      <c r="Q85">
        <v>5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 s="160" t="s">
        <v>292</v>
      </c>
      <c r="Z85" s="160" t="s">
        <v>293</v>
      </c>
    </row>
    <row r="86" spans="1:26" x14ac:dyDescent="0.2">
      <c r="A86">
        <v>456</v>
      </c>
      <c r="B86" s="161">
        <v>44425.503078703703</v>
      </c>
      <c r="C86" s="161">
        <v>44425.507025462997</v>
      </c>
      <c r="D86" s="160" t="s">
        <v>144</v>
      </c>
      <c r="E86" s="160"/>
      <c r="F86" s="160" t="s">
        <v>7</v>
      </c>
      <c r="G86" s="160" t="s">
        <v>190</v>
      </c>
      <c r="H86" s="160" t="s">
        <v>53</v>
      </c>
      <c r="I86" s="160" t="s">
        <v>294</v>
      </c>
      <c r="J86">
        <v>4</v>
      </c>
      <c r="K86">
        <v>4</v>
      </c>
      <c r="L86">
        <v>4</v>
      </c>
      <c r="M86">
        <v>4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5</v>
      </c>
      <c r="V86">
        <v>4</v>
      </c>
      <c r="W86">
        <v>4</v>
      </c>
      <c r="X86">
        <v>4</v>
      </c>
      <c r="Y86" s="160" t="s">
        <v>213</v>
      </c>
      <c r="Z86" s="160" t="s">
        <v>295</v>
      </c>
    </row>
    <row r="87" spans="1:26" x14ac:dyDescent="0.2">
      <c r="A87">
        <v>457</v>
      </c>
      <c r="B87" s="161">
        <v>44425.5058796296</v>
      </c>
      <c r="C87" s="161">
        <v>44425.507060185198</v>
      </c>
      <c r="D87" s="160" t="s">
        <v>144</v>
      </c>
      <c r="E87" s="160"/>
      <c r="F87" s="160" t="s">
        <v>7</v>
      </c>
      <c r="G87" s="160" t="s">
        <v>95</v>
      </c>
      <c r="H87" s="160" t="s">
        <v>96</v>
      </c>
      <c r="I87" s="160" t="s">
        <v>149</v>
      </c>
      <c r="J87">
        <v>4</v>
      </c>
      <c r="K87">
        <v>4</v>
      </c>
      <c r="L87">
        <v>4</v>
      </c>
      <c r="M87">
        <v>4</v>
      </c>
      <c r="N87">
        <v>5</v>
      </c>
      <c r="O87">
        <v>5</v>
      </c>
      <c r="P87">
        <v>3</v>
      </c>
      <c r="Q87">
        <v>3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 s="162" t="s">
        <v>155</v>
      </c>
      <c r="Z87" s="162" t="s">
        <v>155</v>
      </c>
    </row>
    <row r="88" spans="1:26" x14ac:dyDescent="0.2">
      <c r="A88">
        <v>458</v>
      </c>
      <c r="B88" s="161">
        <v>44425.503564814797</v>
      </c>
      <c r="C88" s="161">
        <v>44425.5070949074</v>
      </c>
      <c r="D88" s="160" t="s">
        <v>144</v>
      </c>
      <c r="E88" s="160"/>
      <c r="F88" s="160" t="s">
        <v>37</v>
      </c>
      <c r="G88" s="160" t="s">
        <v>103</v>
      </c>
      <c r="H88" s="160" t="s">
        <v>81</v>
      </c>
      <c r="I88" s="160" t="s">
        <v>153</v>
      </c>
      <c r="J88">
        <v>5</v>
      </c>
      <c r="K88">
        <v>5</v>
      </c>
      <c r="L88">
        <v>4</v>
      </c>
      <c r="M88">
        <v>5</v>
      </c>
      <c r="N88">
        <v>5</v>
      </c>
      <c r="O88">
        <v>5</v>
      </c>
      <c r="P88">
        <v>4</v>
      </c>
      <c r="Q88">
        <v>4</v>
      </c>
      <c r="R88">
        <v>4</v>
      </c>
      <c r="S88">
        <v>4</v>
      </c>
      <c r="T88">
        <v>5</v>
      </c>
      <c r="U88">
        <v>5</v>
      </c>
      <c r="V88">
        <v>5</v>
      </c>
      <c r="W88">
        <v>5</v>
      </c>
      <c r="X88">
        <v>5</v>
      </c>
      <c r="Y88" s="160" t="s">
        <v>296</v>
      </c>
      <c r="Z88" s="160" t="s">
        <v>297</v>
      </c>
    </row>
    <row r="89" spans="1:26" x14ac:dyDescent="0.2">
      <c r="A89">
        <v>459</v>
      </c>
      <c r="B89" s="161">
        <v>44425.504328703697</v>
      </c>
      <c r="C89" s="161">
        <v>44425.507129629601</v>
      </c>
      <c r="D89" s="160" t="s">
        <v>144</v>
      </c>
      <c r="E89" s="160"/>
      <c r="F89" s="160" t="s">
        <v>7</v>
      </c>
      <c r="G89" s="160" t="s">
        <v>270</v>
      </c>
      <c r="H89" s="160" t="s">
        <v>53</v>
      </c>
      <c r="I89" s="160" t="s">
        <v>193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  <c r="Y89" s="160" t="s">
        <v>298</v>
      </c>
      <c r="Z89" s="160" t="s">
        <v>299</v>
      </c>
    </row>
    <row r="90" spans="1:26" x14ac:dyDescent="0.2">
      <c r="A90">
        <v>460</v>
      </c>
      <c r="B90" s="161">
        <v>44425.503969907397</v>
      </c>
      <c r="C90" s="161">
        <v>44425.507280092599</v>
      </c>
      <c r="D90" s="160" t="s">
        <v>144</v>
      </c>
      <c r="E90" s="160"/>
      <c r="F90" s="160" t="s">
        <v>7</v>
      </c>
      <c r="G90" s="160" t="s">
        <v>190</v>
      </c>
      <c r="H90" s="160" t="s">
        <v>53</v>
      </c>
      <c r="I90" s="160" t="s">
        <v>300</v>
      </c>
      <c r="J90">
        <v>5</v>
      </c>
      <c r="K90">
        <v>5</v>
      </c>
      <c r="L90">
        <v>5</v>
      </c>
      <c r="M90">
        <v>5</v>
      </c>
      <c r="N90">
        <v>5</v>
      </c>
      <c r="O90">
        <v>5</v>
      </c>
      <c r="P90">
        <v>3</v>
      </c>
      <c r="Q90">
        <v>3</v>
      </c>
      <c r="R90">
        <v>5</v>
      </c>
      <c r="S90">
        <v>5</v>
      </c>
      <c r="T90">
        <v>5</v>
      </c>
      <c r="U90">
        <v>5</v>
      </c>
      <c r="V90">
        <v>5</v>
      </c>
      <c r="W90">
        <v>5</v>
      </c>
      <c r="X90">
        <v>5</v>
      </c>
      <c r="Y90" s="160" t="s">
        <v>301</v>
      </c>
      <c r="Z90" s="160" t="s">
        <v>302</v>
      </c>
    </row>
    <row r="91" spans="1:26" x14ac:dyDescent="0.2">
      <c r="A91">
        <v>461</v>
      </c>
      <c r="B91" s="161">
        <v>44425.502939814804</v>
      </c>
      <c r="C91" s="161">
        <v>44425.5073148148</v>
      </c>
      <c r="D91" s="160" t="s">
        <v>144</v>
      </c>
      <c r="E91" s="160"/>
      <c r="F91" s="160" t="s">
        <v>7</v>
      </c>
      <c r="G91" s="160" t="s">
        <v>227</v>
      </c>
      <c r="H91" s="160" t="s">
        <v>92</v>
      </c>
      <c r="I91" s="160" t="s">
        <v>149</v>
      </c>
      <c r="J91">
        <v>5</v>
      </c>
      <c r="K91">
        <v>2</v>
      </c>
      <c r="L91">
        <v>3</v>
      </c>
      <c r="M91">
        <v>3</v>
      </c>
      <c r="N91">
        <v>3</v>
      </c>
      <c r="O91">
        <v>3</v>
      </c>
      <c r="P91">
        <v>1</v>
      </c>
      <c r="Q91">
        <v>1</v>
      </c>
      <c r="R91">
        <v>4</v>
      </c>
      <c r="S91">
        <v>4</v>
      </c>
      <c r="T91">
        <v>5</v>
      </c>
      <c r="U91">
        <v>5</v>
      </c>
      <c r="V91">
        <v>5</v>
      </c>
      <c r="W91">
        <v>5</v>
      </c>
      <c r="X91">
        <v>5</v>
      </c>
      <c r="Y91" s="160" t="s">
        <v>303</v>
      </c>
      <c r="Z91" s="160" t="s">
        <v>304</v>
      </c>
    </row>
    <row r="92" spans="1:26" x14ac:dyDescent="0.2">
      <c r="A92">
        <v>462</v>
      </c>
      <c r="B92" s="161">
        <v>44425.5053819444</v>
      </c>
      <c r="C92" s="161">
        <v>44425.507395833301</v>
      </c>
      <c r="D92" s="160" t="s">
        <v>144</v>
      </c>
      <c r="E92" s="160"/>
      <c r="F92" s="160" t="s">
        <v>7</v>
      </c>
      <c r="G92" s="160" t="s">
        <v>270</v>
      </c>
      <c r="H92" s="160" t="s">
        <v>53</v>
      </c>
      <c r="I92" s="160" t="s">
        <v>160</v>
      </c>
      <c r="J92">
        <v>5</v>
      </c>
      <c r="K92">
        <v>5</v>
      </c>
      <c r="L92">
        <v>5</v>
      </c>
      <c r="M92">
        <v>4</v>
      </c>
      <c r="N92">
        <v>4</v>
      </c>
      <c r="O92">
        <v>5</v>
      </c>
      <c r="P92">
        <v>5</v>
      </c>
      <c r="Q92">
        <v>5</v>
      </c>
      <c r="R92">
        <v>3</v>
      </c>
      <c r="S92">
        <v>3</v>
      </c>
      <c r="T92">
        <v>5</v>
      </c>
      <c r="U92">
        <v>5</v>
      </c>
      <c r="V92">
        <v>4</v>
      </c>
      <c r="W92">
        <v>4</v>
      </c>
      <c r="X92">
        <v>4</v>
      </c>
      <c r="Y92" s="162" t="s">
        <v>155</v>
      </c>
      <c r="Z92" s="162" t="s">
        <v>155</v>
      </c>
    </row>
    <row r="93" spans="1:26" x14ac:dyDescent="0.2">
      <c r="A93">
        <v>463</v>
      </c>
      <c r="B93" s="161">
        <v>44425.506006944401</v>
      </c>
      <c r="C93" s="161">
        <v>44425.507395833301</v>
      </c>
      <c r="D93" s="160" t="s">
        <v>144</v>
      </c>
      <c r="E93" s="160"/>
      <c r="F93" s="160" t="s">
        <v>37</v>
      </c>
      <c r="G93" s="160" t="s">
        <v>183</v>
      </c>
      <c r="H93" s="160" t="s">
        <v>53</v>
      </c>
      <c r="I93" s="160" t="s">
        <v>305</v>
      </c>
      <c r="J93">
        <v>5</v>
      </c>
      <c r="K93">
        <v>4</v>
      </c>
      <c r="L93">
        <v>4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 s="162" t="s">
        <v>155</v>
      </c>
      <c r="Z93" s="162" t="s">
        <v>155</v>
      </c>
    </row>
    <row r="94" spans="1:26" x14ac:dyDescent="0.2">
      <c r="A94">
        <v>464</v>
      </c>
      <c r="B94" s="161">
        <v>44425.505162037</v>
      </c>
      <c r="C94" s="161">
        <v>44425.507465277798</v>
      </c>
      <c r="D94" s="160" t="s">
        <v>144</v>
      </c>
      <c r="E94" s="160"/>
      <c r="F94" s="160" t="s">
        <v>37</v>
      </c>
      <c r="G94" s="160" t="s">
        <v>183</v>
      </c>
      <c r="H94" s="160" t="s">
        <v>53</v>
      </c>
      <c r="I94" s="160" t="s">
        <v>170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5</v>
      </c>
      <c r="Y94" s="160" t="s">
        <v>306</v>
      </c>
      <c r="Z94" s="160" t="s">
        <v>307</v>
      </c>
    </row>
    <row r="95" spans="1:26" x14ac:dyDescent="0.2">
      <c r="A95">
        <v>465</v>
      </c>
      <c r="B95" s="161">
        <v>44425.505763888897</v>
      </c>
      <c r="C95" s="161">
        <v>44425.5078587963</v>
      </c>
      <c r="D95" s="160" t="s">
        <v>144</v>
      </c>
      <c r="E95" s="160"/>
      <c r="F95" s="160" t="s">
        <v>37</v>
      </c>
      <c r="G95" s="160" t="s">
        <v>172</v>
      </c>
      <c r="H95" s="160" t="s">
        <v>173</v>
      </c>
      <c r="I95" s="160" t="s">
        <v>157</v>
      </c>
      <c r="J95">
        <v>5</v>
      </c>
      <c r="K95">
        <v>5</v>
      </c>
      <c r="L95">
        <v>5</v>
      </c>
      <c r="M95">
        <v>5</v>
      </c>
      <c r="N95">
        <v>5</v>
      </c>
      <c r="O95">
        <v>5</v>
      </c>
      <c r="P95">
        <v>4</v>
      </c>
      <c r="Q95">
        <v>4</v>
      </c>
      <c r="R95">
        <v>5</v>
      </c>
      <c r="S95">
        <v>5</v>
      </c>
      <c r="T95">
        <v>5</v>
      </c>
      <c r="U95">
        <v>5</v>
      </c>
      <c r="V95">
        <v>5</v>
      </c>
      <c r="W95">
        <v>5</v>
      </c>
      <c r="X95">
        <v>5</v>
      </c>
      <c r="Y95" s="162" t="s">
        <v>155</v>
      </c>
      <c r="Z95" s="162" t="s">
        <v>155</v>
      </c>
    </row>
    <row r="96" spans="1:26" x14ac:dyDescent="0.2">
      <c r="A96">
        <v>466</v>
      </c>
      <c r="B96" s="161">
        <v>44425.5050231481</v>
      </c>
      <c r="C96" s="161">
        <v>44425.507893518501</v>
      </c>
      <c r="D96" s="160" t="s">
        <v>144</v>
      </c>
      <c r="E96" s="160"/>
      <c r="F96" s="160" t="s">
        <v>37</v>
      </c>
      <c r="G96" s="160" t="s">
        <v>183</v>
      </c>
      <c r="H96" s="160" t="s">
        <v>53</v>
      </c>
      <c r="I96" s="160" t="s">
        <v>193</v>
      </c>
      <c r="J96">
        <v>4</v>
      </c>
      <c r="K96">
        <v>3</v>
      </c>
      <c r="L96">
        <v>4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3</v>
      </c>
      <c r="W96">
        <v>3</v>
      </c>
      <c r="X96">
        <v>3</v>
      </c>
      <c r="Y96" s="160" t="s">
        <v>308</v>
      </c>
      <c r="Z96" s="160" t="s">
        <v>309</v>
      </c>
    </row>
    <row r="97" spans="1:26" x14ac:dyDescent="0.2">
      <c r="A97">
        <v>467</v>
      </c>
      <c r="B97" s="161">
        <v>44425.503576388903</v>
      </c>
      <c r="C97" s="161">
        <v>44425.507916666698</v>
      </c>
      <c r="D97" s="160" t="s">
        <v>144</v>
      </c>
      <c r="E97" s="160"/>
      <c r="F97" s="160" t="s">
        <v>37</v>
      </c>
      <c r="G97" s="160" t="s">
        <v>68</v>
      </c>
      <c r="H97" s="160" t="s">
        <v>49</v>
      </c>
      <c r="I97" s="160" t="s">
        <v>153</v>
      </c>
      <c r="J97">
        <v>4</v>
      </c>
      <c r="K97">
        <v>3</v>
      </c>
      <c r="L97">
        <v>3</v>
      </c>
      <c r="M97">
        <v>4</v>
      </c>
      <c r="N97">
        <v>4</v>
      </c>
      <c r="O97">
        <v>3</v>
      </c>
      <c r="P97">
        <v>3</v>
      </c>
      <c r="Q97">
        <v>3</v>
      </c>
      <c r="R97">
        <v>4</v>
      </c>
      <c r="S97">
        <v>4</v>
      </c>
      <c r="T97">
        <v>4</v>
      </c>
      <c r="U97">
        <v>4</v>
      </c>
      <c r="V97">
        <v>3</v>
      </c>
      <c r="W97">
        <v>3</v>
      </c>
      <c r="X97">
        <v>3</v>
      </c>
      <c r="Y97" s="160" t="s">
        <v>310</v>
      </c>
      <c r="Z97" s="162" t="s">
        <v>155</v>
      </c>
    </row>
    <row r="98" spans="1:26" x14ac:dyDescent="0.2">
      <c r="A98">
        <v>468</v>
      </c>
      <c r="B98" s="161">
        <v>44425.504907407398</v>
      </c>
      <c r="C98" s="161">
        <v>44425.508182870399</v>
      </c>
      <c r="D98" s="160" t="s">
        <v>144</v>
      </c>
      <c r="E98" s="160"/>
      <c r="F98" s="160" t="s">
        <v>7</v>
      </c>
      <c r="G98" s="160" t="s">
        <v>165</v>
      </c>
      <c r="H98" s="160" t="s">
        <v>52</v>
      </c>
      <c r="I98" s="160" t="s">
        <v>149</v>
      </c>
      <c r="J98">
        <v>5</v>
      </c>
      <c r="K98">
        <v>5</v>
      </c>
      <c r="L98">
        <v>4</v>
      </c>
      <c r="M98">
        <v>3</v>
      </c>
      <c r="N98">
        <v>3</v>
      </c>
      <c r="O98">
        <v>3</v>
      </c>
      <c r="P98">
        <v>2</v>
      </c>
      <c r="Q98">
        <v>2</v>
      </c>
      <c r="R98">
        <v>3</v>
      </c>
      <c r="S98">
        <v>4</v>
      </c>
      <c r="T98">
        <v>5</v>
      </c>
      <c r="U98">
        <v>4</v>
      </c>
      <c r="V98">
        <v>4</v>
      </c>
      <c r="W98">
        <v>4</v>
      </c>
      <c r="X98">
        <v>4</v>
      </c>
      <c r="Y98" s="160" t="s">
        <v>311</v>
      </c>
      <c r="Z98" s="160" t="s">
        <v>312</v>
      </c>
    </row>
    <row r="99" spans="1:26" x14ac:dyDescent="0.2">
      <c r="A99">
        <v>469</v>
      </c>
      <c r="B99" s="161">
        <v>44425.5075</v>
      </c>
      <c r="C99" s="161">
        <v>44425.508437500001</v>
      </c>
      <c r="D99" s="160" t="s">
        <v>144</v>
      </c>
      <c r="E99" s="160"/>
      <c r="F99" s="160" t="s">
        <v>7</v>
      </c>
      <c r="G99" s="160" t="s">
        <v>103</v>
      </c>
      <c r="H99" s="160" t="s">
        <v>81</v>
      </c>
      <c r="I99" s="160" t="s">
        <v>157</v>
      </c>
      <c r="J99">
        <v>4</v>
      </c>
      <c r="K99">
        <v>5</v>
      </c>
      <c r="L99">
        <v>5</v>
      </c>
      <c r="M99">
        <v>4</v>
      </c>
      <c r="N99">
        <v>4</v>
      </c>
      <c r="O99">
        <v>5</v>
      </c>
      <c r="P99">
        <v>4</v>
      </c>
      <c r="Q99">
        <v>5</v>
      </c>
      <c r="R99">
        <v>4</v>
      </c>
      <c r="S99">
        <v>5</v>
      </c>
      <c r="T99">
        <v>4</v>
      </c>
      <c r="U99">
        <v>5</v>
      </c>
      <c r="V99">
        <v>5</v>
      </c>
      <c r="W99">
        <v>4</v>
      </c>
      <c r="X99">
        <v>4</v>
      </c>
      <c r="Y99" s="162" t="s">
        <v>155</v>
      </c>
      <c r="Z99" s="162" t="s">
        <v>155</v>
      </c>
    </row>
    <row r="100" spans="1:26" x14ac:dyDescent="0.2">
      <c r="A100">
        <v>470</v>
      </c>
      <c r="B100" s="161">
        <v>44425.502326388902</v>
      </c>
      <c r="C100" s="161">
        <v>44425.508506944403</v>
      </c>
      <c r="D100" s="160" t="s">
        <v>144</v>
      </c>
      <c r="E100" s="160"/>
      <c r="F100" s="160" t="s">
        <v>7</v>
      </c>
      <c r="G100" s="160" t="s">
        <v>183</v>
      </c>
      <c r="H100" s="160" t="s">
        <v>53</v>
      </c>
      <c r="I100" s="160" t="s">
        <v>313</v>
      </c>
      <c r="J100">
        <v>5</v>
      </c>
      <c r="K100">
        <v>5</v>
      </c>
      <c r="L100">
        <v>5</v>
      </c>
      <c r="M100">
        <v>5</v>
      </c>
      <c r="N100">
        <v>4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4</v>
      </c>
      <c r="W100">
        <v>4</v>
      </c>
      <c r="X100">
        <v>5</v>
      </c>
      <c r="Y100" s="162" t="s">
        <v>155</v>
      </c>
      <c r="Z100" s="162" t="s">
        <v>155</v>
      </c>
    </row>
    <row r="101" spans="1:26" x14ac:dyDescent="0.2">
      <c r="A101">
        <v>471</v>
      </c>
      <c r="B101" s="161">
        <v>44425.505555555603</v>
      </c>
      <c r="C101" s="161">
        <v>44425.5086226852</v>
      </c>
      <c r="D101" s="160" t="s">
        <v>144</v>
      </c>
      <c r="E101" s="160"/>
      <c r="F101" s="160" t="s">
        <v>7</v>
      </c>
      <c r="G101" s="160" t="s">
        <v>72</v>
      </c>
      <c r="H101" s="160" t="s">
        <v>53</v>
      </c>
      <c r="I101" s="160" t="s">
        <v>157</v>
      </c>
      <c r="J101">
        <v>5</v>
      </c>
      <c r="K101">
        <v>5</v>
      </c>
      <c r="L101">
        <v>5</v>
      </c>
      <c r="M101">
        <v>5</v>
      </c>
      <c r="N101">
        <v>4</v>
      </c>
      <c r="O101">
        <v>4</v>
      </c>
      <c r="P101">
        <v>5</v>
      </c>
      <c r="Q101">
        <v>5</v>
      </c>
      <c r="R101">
        <v>4</v>
      </c>
      <c r="S101">
        <v>4</v>
      </c>
      <c r="T101">
        <v>5</v>
      </c>
      <c r="U101">
        <v>4</v>
      </c>
      <c r="V101">
        <v>5</v>
      </c>
      <c r="W101">
        <v>4</v>
      </c>
      <c r="X101">
        <v>5</v>
      </c>
      <c r="Y101" s="162" t="s">
        <v>155</v>
      </c>
      <c r="Z101" s="162" t="s">
        <v>155</v>
      </c>
    </row>
    <row r="102" spans="1:26" x14ac:dyDescent="0.2">
      <c r="A102">
        <v>472</v>
      </c>
      <c r="B102" s="161">
        <v>44425.5074537037</v>
      </c>
      <c r="C102" s="161">
        <v>44425.508657407401</v>
      </c>
      <c r="D102" s="160" t="s">
        <v>144</v>
      </c>
      <c r="E102" s="160"/>
      <c r="F102" s="160" t="s">
        <v>7</v>
      </c>
      <c r="G102" s="160" t="s">
        <v>183</v>
      </c>
      <c r="H102" s="160" t="s">
        <v>53</v>
      </c>
      <c r="I102" s="160" t="s">
        <v>149</v>
      </c>
      <c r="J102">
        <v>5</v>
      </c>
      <c r="K102">
        <v>5</v>
      </c>
      <c r="L102">
        <v>5</v>
      </c>
      <c r="M102">
        <v>5</v>
      </c>
      <c r="N102">
        <v>5</v>
      </c>
      <c r="O102">
        <v>5</v>
      </c>
      <c r="P102">
        <v>5</v>
      </c>
      <c r="Q102">
        <v>4</v>
      </c>
      <c r="R102">
        <v>4</v>
      </c>
      <c r="S102">
        <v>4</v>
      </c>
      <c r="T102">
        <v>5</v>
      </c>
      <c r="U102">
        <v>5</v>
      </c>
      <c r="V102">
        <v>4</v>
      </c>
      <c r="W102">
        <v>4</v>
      </c>
      <c r="X102">
        <v>4</v>
      </c>
      <c r="Y102" s="162" t="s">
        <v>155</v>
      </c>
      <c r="Z102" s="162" t="s">
        <v>155</v>
      </c>
    </row>
    <row r="103" spans="1:26" x14ac:dyDescent="0.2">
      <c r="A103">
        <v>473</v>
      </c>
      <c r="B103" s="161">
        <v>44425.503506944398</v>
      </c>
      <c r="C103" s="161">
        <v>44425.508726851796</v>
      </c>
      <c r="D103" s="160" t="s">
        <v>144</v>
      </c>
      <c r="E103" s="160"/>
      <c r="F103" s="160" t="s">
        <v>7</v>
      </c>
      <c r="G103" s="160" t="s">
        <v>165</v>
      </c>
      <c r="H103" s="160" t="s">
        <v>52</v>
      </c>
      <c r="I103" s="160" t="s">
        <v>149</v>
      </c>
      <c r="J103">
        <v>4</v>
      </c>
      <c r="K103">
        <v>5</v>
      </c>
      <c r="L103">
        <v>5</v>
      </c>
      <c r="M103">
        <v>4</v>
      </c>
      <c r="N103">
        <v>4</v>
      </c>
      <c r="O103">
        <v>5</v>
      </c>
      <c r="P103">
        <v>3</v>
      </c>
      <c r="Q103">
        <v>3</v>
      </c>
      <c r="R103">
        <v>4</v>
      </c>
      <c r="S103">
        <v>4</v>
      </c>
      <c r="T103">
        <v>5</v>
      </c>
      <c r="U103">
        <v>5</v>
      </c>
      <c r="V103">
        <v>4</v>
      </c>
      <c r="W103">
        <v>4</v>
      </c>
      <c r="X103">
        <v>4</v>
      </c>
      <c r="Y103" s="160" t="s">
        <v>314</v>
      </c>
      <c r="Z103" s="160" t="s">
        <v>315</v>
      </c>
    </row>
    <row r="104" spans="1:26" x14ac:dyDescent="0.2">
      <c r="A104">
        <v>474</v>
      </c>
      <c r="B104" s="161">
        <v>44425.505150463003</v>
      </c>
      <c r="C104" s="161">
        <v>44425.508831018502</v>
      </c>
      <c r="D104" s="160" t="s">
        <v>144</v>
      </c>
      <c r="E104" s="160"/>
      <c r="F104" s="160" t="s">
        <v>7</v>
      </c>
      <c r="G104" s="160" t="s">
        <v>316</v>
      </c>
      <c r="H104" s="160" t="s">
        <v>79</v>
      </c>
      <c r="I104" s="160" t="s">
        <v>160</v>
      </c>
      <c r="J104">
        <v>4</v>
      </c>
      <c r="K104">
        <v>4</v>
      </c>
      <c r="L104">
        <v>4</v>
      </c>
      <c r="M104">
        <v>4</v>
      </c>
      <c r="N104">
        <v>3</v>
      </c>
      <c r="O104">
        <v>4</v>
      </c>
      <c r="P104">
        <v>2</v>
      </c>
      <c r="Q104">
        <v>2</v>
      </c>
      <c r="R104">
        <v>4</v>
      </c>
      <c r="S104">
        <v>4</v>
      </c>
      <c r="T104">
        <v>5</v>
      </c>
      <c r="U104">
        <v>4</v>
      </c>
      <c r="V104">
        <v>5</v>
      </c>
      <c r="W104">
        <v>5</v>
      </c>
      <c r="X104">
        <v>5</v>
      </c>
      <c r="Y104" s="160" t="s">
        <v>317</v>
      </c>
      <c r="Z104" s="160" t="s">
        <v>318</v>
      </c>
    </row>
    <row r="105" spans="1:26" x14ac:dyDescent="0.2">
      <c r="A105">
        <v>475</v>
      </c>
      <c r="B105" s="161">
        <v>44425.503784722197</v>
      </c>
      <c r="C105" s="161">
        <v>44425.508831018502</v>
      </c>
      <c r="D105" s="160" t="s">
        <v>144</v>
      </c>
      <c r="E105" s="160"/>
      <c r="F105" s="160" t="s">
        <v>37</v>
      </c>
      <c r="G105" s="160" t="s">
        <v>270</v>
      </c>
      <c r="H105" s="160" t="s">
        <v>53</v>
      </c>
      <c r="I105" s="160" t="s">
        <v>153</v>
      </c>
      <c r="J105">
        <v>5</v>
      </c>
      <c r="K105">
        <v>5</v>
      </c>
      <c r="L105">
        <v>5</v>
      </c>
      <c r="M105">
        <v>5</v>
      </c>
      <c r="N105">
        <v>4</v>
      </c>
      <c r="O105">
        <v>5</v>
      </c>
      <c r="P105">
        <v>1</v>
      </c>
      <c r="Q105">
        <v>2</v>
      </c>
      <c r="R105">
        <v>5</v>
      </c>
      <c r="S105">
        <v>5</v>
      </c>
      <c r="T105">
        <v>5</v>
      </c>
      <c r="U105">
        <v>5</v>
      </c>
      <c r="V105">
        <v>5</v>
      </c>
      <c r="W105">
        <v>5</v>
      </c>
      <c r="X105">
        <v>5</v>
      </c>
      <c r="Y105" s="160" t="s">
        <v>319</v>
      </c>
      <c r="Z105" s="162" t="s">
        <v>155</v>
      </c>
    </row>
    <row r="106" spans="1:26" x14ac:dyDescent="0.2">
      <c r="A106">
        <v>476</v>
      </c>
      <c r="B106" s="161">
        <v>44425.503414351901</v>
      </c>
      <c r="C106" s="161">
        <v>44425.509004629603</v>
      </c>
      <c r="D106" s="160" t="s">
        <v>144</v>
      </c>
      <c r="E106" s="160"/>
      <c r="F106" s="160" t="s">
        <v>37</v>
      </c>
      <c r="G106" s="160" t="s">
        <v>183</v>
      </c>
      <c r="H106" s="160" t="s">
        <v>53</v>
      </c>
      <c r="I106" s="160" t="s">
        <v>153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4</v>
      </c>
      <c r="Q106">
        <v>4</v>
      </c>
      <c r="R106">
        <v>5</v>
      </c>
      <c r="S106">
        <v>5</v>
      </c>
      <c r="T106">
        <v>4</v>
      </c>
      <c r="U106">
        <v>5</v>
      </c>
      <c r="V106">
        <v>4</v>
      </c>
      <c r="W106">
        <v>4</v>
      </c>
      <c r="X106">
        <v>4</v>
      </c>
      <c r="Y106" s="160" t="s">
        <v>320</v>
      </c>
      <c r="Z106" s="160" t="s">
        <v>321</v>
      </c>
    </row>
    <row r="107" spans="1:26" x14ac:dyDescent="0.2">
      <c r="A107">
        <v>477</v>
      </c>
      <c r="B107" s="161">
        <v>44425.504201388903</v>
      </c>
      <c r="C107" s="161">
        <v>44425.509375000001</v>
      </c>
      <c r="D107" s="160" t="s">
        <v>144</v>
      </c>
      <c r="E107" s="160"/>
      <c r="F107" s="160" t="s">
        <v>7</v>
      </c>
      <c r="G107" s="160" t="s">
        <v>183</v>
      </c>
      <c r="H107" s="160" t="s">
        <v>53</v>
      </c>
      <c r="I107" s="160" t="s">
        <v>157</v>
      </c>
      <c r="J107">
        <v>5</v>
      </c>
      <c r="K107">
        <v>5</v>
      </c>
      <c r="L107">
        <v>5</v>
      </c>
      <c r="M107">
        <v>5</v>
      </c>
      <c r="N107">
        <v>4</v>
      </c>
      <c r="O107">
        <v>5</v>
      </c>
      <c r="P107">
        <v>2</v>
      </c>
      <c r="Q107">
        <v>2</v>
      </c>
      <c r="R107">
        <v>4</v>
      </c>
      <c r="S107">
        <v>4</v>
      </c>
      <c r="T107">
        <v>5</v>
      </c>
      <c r="U107">
        <v>4</v>
      </c>
      <c r="V107">
        <v>4</v>
      </c>
      <c r="W107">
        <v>4</v>
      </c>
      <c r="X107">
        <v>4</v>
      </c>
      <c r="Y107" s="160" t="s">
        <v>322</v>
      </c>
      <c r="Z107" s="160" t="s">
        <v>323</v>
      </c>
    </row>
    <row r="108" spans="1:26" x14ac:dyDescent="0.2">
      <c r="A108">
        <v>478</v>
      </c>
      <c r="B108" s="161">
        <v>44425.502800925897</v>
      </c>
      <c r="C108" s="161">
        <v>44425.509618055599</v>
      </c>
      <c r="D108" s="160" t="s">
        <v>144</v>
      </c>
      <c r="E108" s="160"/>
      <c r="F108" s="160" t="s">
        <v>37</v>
      </c>
      <c r="G108" s="160" t="s">
        <v>69</v>
      </c>
      <c r="H108" s="160" t="s">
        <v>59</v>
      </c>
      <c r="I108" s="160" t="s">
        <v>149</v>
      </c>
      <c r="J108">
        <v>5</v>
      </c>
      <c r="K108">
        <v>5</v>
      </c>
      <c r="L108">
        <v>5</v>
      </c>
      <c r="M108">
        <v>5</v>
      </c>
      <c r="N108">
        <v>4</v>
      </c>
      <c r="O108">
        <v>4</v>
      </c>
      <c r="P108">
        <v>5</v>
      </c>
      <c r="Q108">
        <v>5</v>
      </c>
      <c r="R108">
        <v>4</v>
      </c>
      <c r="S108">
        <v>4</v>
      </c>
      <c r="T108">
        <v>5</v>
      </c>
      <c r="U108">
        <v>4</v>
      </c>
      <c r="V108">
        <v>4</v>
      </c>
      <c r="W108">
        <v>4</v>
      </c>
      <c r="X108">
        <v>4</v>
      </c>
      <c r="Y108" s="160" t="s">
        <v>324</v>
      </c>
      <c r="Z108" s="160" t="s">
        <v>325</v>
      </c>
    </row>
    <row r="109" spans="1:26" x14ac:dyDescent="0.2">
      <c r="A109">
        <v>479</v>
      </c>
      <c r="B109" s="161">
        <v>44425.505578703698</v>
      </c>
      <c r="C109" s="161">
        <v>44425.510092592602</v>
      </c>
      <c r="D109" s="160" t="s">
        <v>144</v>
      </c>
      <c r="E109" s="160"/>
      <c r="F109" s="160" t="s">
        <v>7</v>
      </c>
      <c r="G109" s="160" t="s">
        <v>183</v>
      </c>
      <c r="H109" s="160" t="s">
        <v>53</v>
      </c>
      <c r="I109" s="160" t="s">
        <v>300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3</v>
      </c>
      <c r="R109">
        <v>4</v>
      </c>
      <c r="S109">
        <v>4</v>
      </c>
      <c r="T109">
        <v>5</v>
      </c>
      <c r="U109">
        <v>5</v>
      </c>
      <c r="V109">
        <v>5</v>
      </c>
      <c r="W109">
        <v>5</v>
      </c>
      <c r="X109">
        <v>5</v>
      </c>
      <c r="Y109" s="160" t="s">
        <v>326</v>
      </c>
      <c r="Z109" s="160" t="s">
        <v>327</v>
      </c>
    </row>
    <row r="110" spans="1:26" x14ac:dyDescent="0.2">
      <c r="A110">
        <v>480</v>
      </c>
      <c r="B110" s="161">
        <v>44425.504074074102</v>
      </c>
      <c r="C110" s="161">
        <v>44425.510173611103</v>
      </c>
      <c r="D110" s="160" t="s">
        <v>144</v>
      </c>
      <c r="E110" s="160"/>
      <c r="F110" s="160" t="s">
        <v>37</v>
      </c>
      <c r="G110" s="160" t="s">
        <v>100</v>
      </c>
      <c r="H110" s="160" t="s">
        <v>53</v>
      </c>
      <c r="I110" s="160" t="s">
        <v>160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5</v>
      </c>
      <c r="Q110">
        <v>5</v>
      </c>
      <c r="R110">
        <v>5</v>
      </c>
      <c r="S110">
        <v>5</v>
      </c>
      <c r="T110">
        <v>5</v>
      </c>
      <c r="U110">
        <v>5</v>
      </c>
      <c r="V110">
        <v>5</v>
      </c>
      <c r="W110">
        <v>5</v>
      </c>
      <c r="X110">
        <v>5</v>
      </c>
      <c r="Y110" s="162" t="s">
        <v>155</v>
      </c>
      <c r="Z110" s="160" t="s">
        <v>328</v>
      </c>
    </row>
    <row r="111" spans="1:26" x14ac:dyDescent="0.2">
      <c r="A111">
        <v>481</v>
      </c>
      <c r="B111" s="161">
        <v>44425.504259259302</v>
      </c>
      <c r="C111" s="161">
        <v>44425.510208333297</v>
      </c>
      <c r="D111" s="160" t="s">
        <v>144</v>
      </c>
      <c r="E111" s="160"/>
      <c r="F111" s="160" t="s">
        <v>7</v>
      </c>
      <c r="G111" s="160" t="s">
        <v>70</v>
      </c>
      <c r="H111" s="160" t="s">
        <v>81</v>
      </c>
      <c r="I111" s="160" t="s">
        <v>220</v>
      </c>
      <c r="J111">
        <v>5</v>
      </c>
      <c r="K111">
        <v>4</v>
      </c>
      <c r="L111">
        <v>4</v>
      </c>
      <c r="M111">
        <v>4</v>
      </c>
      <c r="N111">
        <v>4</v>
      </c>
      <c r="O111">
        <v>4</v>
      </c>
      <c r="P111">
        <v>1</v>
      </c>
      <c r="Q111">
        <v>1</v>
      </c>
      <c r="R111">
        <v>3</v>
      </c>
      <c r="S111">
        <v>3</v>
      </c>
      <c r="T111">
        <v>5</v>
      </c>
      <c r="U111">
        <v>4</v>
      </c>
      <c r="V111">
        <v>4</v>
      </c>
      <c r="W111">
        <v>4</v>
      </c>
      <c r="X111">
        <v>4</v>
      </c>
      <c r="Y111" s="160" t="s">
        <v>329</v>
      </c>
      <c r="Z111" s="160" t="s">
        <v>330</v>
      </c>
    </row>
    <row r="112" spans="1:26" x14ac:dyDescent="0.2">
      <c r="A112">
        <v>482</v>
      </c>
      <c r="B112" s="161">
        <v>44425.509317129603</v>
      </c>
      <c r="C112" s="161">
        <v>44425.510844907403</v>
      </c>
      <c r="D112" s="160" t="s">
        <v>144</v>
      </c>
      <c r="E112" s="160"/>
      <c r="F112" s="160" t="s">
        <v>37</v>
      </c>
      <c r="G112" s="160" t="s">
        <v>145</v>
      </c>
      <c r="H112" s="160" t="s">
        <v>54</v>
      </c>
      <c r="I112" s="160" t="s">
        <v>331</v>
      </c>
      <c r="J112">
        <v>5</v>
      </c>
      <c r="K112">
        <v>5</v>
      </c>
      <c r="L112">
        <v>2</v>
      </c>
      <c r="M112">
        <v>5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4</v>
      </c>
      <c r="V112">
        <v>5</v>
      </c>
      <c r="W112">
        <v>5</v>
      </c>
      <c r="X112">
        <v>4</v>
      </c>
      <c r="Y112" s="160" t="s">
        <v>332</v>
      </c>
      <c r="Z112" s="160" t="s">
        <v>333</v>
      </c>
    </row>
    <row r="113" spans="1:26" x14ac:dyDescent="0.2">
      <c r="A113">
        <v>483</v>
      </c>
      <c r="B113" s="161">
        <v>44425.503333333298</v>
      </c>
      <c r="C113" s="161">
        <v>44425.511273148099</v>
      </c>
      <c r="D113" s="160" t="s">
        <v>144</v>
      </c>
      <c r="E113" s="160"/>
      <c r="F113" s="160" t="s">
        <v>37</v>
      </c>
      <c r="G113" s="160" t="s">
        <v>202</v>
      </c>
      <c r="H113" s="160" t="s">
        <v>52</v>
      </c>
      <c r="I113" s="160" t="s">
        <v>149</v>
      </c>
      <c r="J113">
        <v>4</v>
      </c>
      <c r="K113">
        <v>5</v>
      </c>
      <c r="L113">
        <v>4</v>
      </c>
      <c r="M113">
        <v>4</v>
      </c>
      <c r="N113">
        <v>5</v>
      </c>
      <c r="O113">
        <v>5</v>
      </c>
      <c r="P113">
        <v>3</v>
      </c>
      <c r="Q113">
        <v>3</v>
      </c>
      <c r="R113">
        <v>4</v>
      </c>
      <c r="S113">
        <v>4</v>
      </c>
      <c r="T113">
        <v>4</v>
      </c>
      <c r="U113">
        <v>4</v>
      </c>
      <c r="V113">
        <v>3</v>
      </c>
      <c r="W113">
        <v>3</v>
      </c>
      <c r="X113">
        <v>3</v>
      </c>
      <c r="Y113" s="160" t="s">
        <v>334</v>
      </c>
      <c r="Z113" s="160" t="s">
        <v>335</v>
      </c>
    </row>
    <row r="114" spans="1:26" x14ac:dyDescent="0.2">
      <c r="A114">
        <v>484</v>
      </c>
      <c r="B114" s="161">
        <v>44425.5050694444</v>
      </c>
      <c r="C114" s="161">
        <v>44425.511342592603</v>
      </c>
      <c r="D114" s="160" t="s">
        <v>144</v>
      </c>
      <c r="E114" s="160"/>
      <c r="F114" s="160" t="s">
        <v>37</v>
      </c>
      <c r="G114" s="160" t="s">
        <v>71</v>
      </c>
      <c r="H114" s="160" t="s">
        <v>80</v>
      </c>
      <c r="I114" s="160" t="s">
        <v>149</v>
      </c>
      <c r="J114">
        <v>5</v>
      </c>
      <c r="K114">
        <v>4</v>
      </c>
      <c r="L114">
        <v>5</v>
      </c>
      <c r="M114">
        <v>5</v>
      </c>
      <c r="N114">
        <v>5</v>
      </c>
      <c r="O114">
        <v>5</v>
      </c>
      <c r="P114">
        <v>2</v>
      </c>
      <c r="Q114">
        <v>4</v>
      </c>
      <c r="R114">
        <v>4</v>
      </c>
      <c r="S114">
        <v>4</v>
      </c>
      <c r="T114">
        <v>5</v>
      </c>
      <c r="U114">
        <v>5</v>
      </c>
      <c r="V114">
        <v>4</v>
      </c>
      <c r="W114">
        <v>4</v>
      </c>
      <c r="X114">
        <v>4</v>
      </c>
      <c r="Y114" s="160" t="s">
        <v>336</v>
      </c>
      <c r="Z114" s="160" t="s">
        <v>337</v>
      </c>
    </row>
    <row r="115" spans="1:26" x14ac:dyDescent="0.2">
      <c r="A115">
        <v>485</v>
      </c>
      <c r="B115" s="161">
        <v>44425.509155092601</v>
      </c>
      <c r="C115" s="161">
        <v>44425.511354166701</v>
      </c>
      <c r="D115" s="160" t="s">
        <v>144</v>
      </c>
      <c r="E115" s="160"/>
      <c r="F115" s="160" t="s">
        <v>37</v>
      </c>
      <c r="G115" s="160" t="s">
        <v>338</v>
      </c>
      <c r="H115" s="160" t="s">
        <v>53</v>
      </c>
      <c r="I115" s="160" t="s">
        <v>153</v>
      </c>
      <c r="J115">
        <v>4</v>
      </c>
      <c r="K115">
        <v>4</v>
      </c>
      <c r="L115">
        <v>4</v>
      </c>
      <c r="M115">
        <v>4</v>
      </c>
      <c r="N115">
        <v>5</v>
      </c>
      <c r="O115">
        <v>5</v>
      </c>
      <c r="P115">
        <v>1</v>
      </c>
      <c r="Q115">
        <v>2</v>
      </c>
      <c r="R115">
        <v>5</v>
      </c>
      <c r="S115">
        <v>5</v>
      </c>
      <c r="T115">
        <v>5</v>
      </c>
      <c r="U115">
        <v>5</v>
      </c>
      <c r="V115">
        <v>5</v>
      </c>
      <c r="W115">
        <v>5</v>
      </c>
      <c r="X115">
        <v>5</v>
      </c>
      <c r="Y115" s="160" t="s">
        <v>339</v>
      </c>
      <c r="Z115" s="160" t="s">
        <v>340</v>
      </c>
    </row>
    <row r="116" spans="1:26" x14ac:dyDescent="0.2">
      <c r="A116">
        <v>486</v>
      </c>
      <c r="B116" s="161">
        <v>44425.510925925897</v>
      </c>
      <c r="C116" s="161">
        <v>44425.512349536999</v>
      </c>
      <c r="D116" s="160" t="s">
        <v>144</v>
      </c>
      <c r="E116" s="160"/>
      <c r="F116" s="160" t="s">
        <v>7</v>
      </c>
      <c r="G116" s="160" t="s">
        <v>165</v>
      </c>
      <c r="H116" s="160" t="s">
        <v>52</v>
      </c>
      <c r="I116" s="160" t="s">
        <v>153</v>
      </c>
      <c r="J116">
        <v>5</v>
      </c>
      <c r="K116">
        <v>1</v>
      </c>
      <c r="L116">
        <v>5</v>
      </c>
      <c r="M116">
        <v>5</v>
      </c>
      <c r="N116">
        <v>3</v>
      </c>
      <c r="O116">
        <v>4</v>
      </c>
      <c r="P116">
        <v>5</v>
      </c>
      <c r="Q116">
        <v>5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5</v>
      </c>
      <c r="X116">
        <v>5</v>
      </c>
      <c r="Y116" s="160" t="s">
        <v>341</v>
      </c>
      <c r="Z116" s="160" t="s">
        <v>342</v>
      </c>
    </row>
    <row r="117" spans="1:26" x14ac:dyDescent="0.2">
      <c r="A117">
        <v>487</v>
      </c>
      <c r="B117" s="161">
        <v>44425.509108796301</v>
      </c>
      <c r="C117" s="161">
        <v>44425.513101851902</v>
      </c>
      <c r="D117" s="160" t="s">
        <v>144</v>
      </c>
      <c r="E117" s="160"/>
      <c r="F117" s="160" t="s">
        <v>7</v>
      </c>
      <c r="G117" s="160" t="s">
        <v>190</v>
      </c>
      <c r="H117" s="160" t="s">
        <v>53</v>
      </c>
      <c r="I117" s="160" t="s">
        <v>160</v>
      </c>
      <c r="J117">
        <v>5</v>
      </c>
      <c r="K117">
        <v>1</v>
      </c>
      <c r="L117">
        <v>5</v>
      </c>
      <c r="M117">
        <v>5</v>
      </c>
      <c r="N117">
        <v>5</v>
      </c>
      <c r="O117">
        <v>5</v>
      </c>
      <c r="P117">
        <v>2</v>
      </c>
      <c r="Q117">
        <v>2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 s="160" t="s">
        <v>343</v>
      </c>
      <c r="Z117" s="160" t="s">
        <v>344</v>
      </c>
    </row>
    <row r="118" spans="1:26" x14ac:dyDescent="0.2">
      <c r="A118">
        <v>488</v>
      </c>
      <c r="B118" s="161">
        <v>44425.511678240699</v>
      </c>
      <c r="C118" s="161">
        <v>44425.5131481481</v>
      </c>
      <c r="D118" s="160" t="s">
        <v>144</v>
      </c>
      <c r="E118" s="160"/>
      <c r="F118" s="160" t="s">
        <v>37</v>
      </c>
      <c r="G118" s="160" t="s">
        <v>71</v>
      </c>
      <c r="H118" s="160" t="s">
        <v>80</v>
      </c>
      <c r="I118" s="160" t="s">
        <v>345</v>
      </c>
      <c r="J118">
        <v>5</v>
      </c>
      <c r="K118">
        <v>5</v>
      </c>
      <c r="L118">
        <v>5</v>
      </c>
      <c r="M118">
        <v>5</v>
      </c>
      <c r="N118">
        <v>5</v>
      </c>
      <c r="O118">
        <v>5</v>
      </c>
      <c r="P118">
        <v>3</v>
      </c>
      <c r="Q118">
        <v>3</v>
      </c>
      <c r="R118">
        <v>4</v>
      </c>
      <c r="S118">
        <v>4</v>
      </c>
      <c r="T118">
        <v>5</v>
      </c>
      <c r="U118">
        <v>5</v>
      </c>
      <c r="V118">
        <v>5</v>
      </c>
      <c r="W118">
        <v>5</v>
      </c>
      <c r="X118">
        <v>5</v>
      </c>
      <c r="Y118" s="160" t="s">
        <v>346</v>
      </c>
      <c r="Z118" s="160" t="s">
        <v>347</v>
      </c>
    </row>
    <row r="119" spans="1:26" x14ac:dyDescent="0.2">
      <c r="A119">
        <v>489</v>
      </c>
      <c r="B119" s="161">
        <v>44425.511967592603</v>
      </c>
      <c r="C119" s="161">
        <v>44425.513530092598</v>
      </c>
      <c r="D119" s="160" t="s">
        <v>144</v>
      </c>
      <c r="E119" s="160"/>
      <c r="F119" s="160" t="s">
        <v>7</v>
      </c>
      <c r="G119" s="160" t="s">
        <v>190</v>
      </c>
      <c r="H119" s="160" t="s">
        <v>53</v>
      </c>
      <c r="I119" s="160" t="s">
        <v>160</v>
      </c>
      <c r="J119">
        <v>5</v>
      </c>
      <c r="K119">
        <v>3</v>
      </c>
      <c r="L119">
        <v>3</v>
      </c>
      <c r="M119">
        <v>3</v>
      </c>
      <c r="N119">
        <v>5</v>
      </c>
      <c r="O119">
        <v>5</v>
      </c>
      <c r="P119">
        <v>4</v>
      </c>
      <c r="Q119">
        <v>4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3</v>
      </c>
      <c r="X119">
        <v>3</v>
      </c>
      <c r="Y119" s="160" t="s">
        <v>348</v>
      </c>
      <c r="Z119" s="160" t="s">
        <v>349</v>
      </c>
    </row>
    <row r="120" spans="1:26" x14ac:dyDescent="0.2">
      <c r="A120">
        <v>490</v>
      </c>
      <c r="B120" s="161">
        <v>44425.511678240699</v>
      </c>
      <c r="C120" s="161">
        <v>44425.513749999998</v>
      </c>
      <c r="D120" s="160" t="s">
        <v>144</v>
      </c>
      <c r="E120" s="160"/>
      <c r="F120" s="160" t="s">
        <v>7</v>
      </c>
      <c r="G120" s="160" t="s">
        <v>65</v>
      </c>
      <c r="H120" s="160" t="s">
        <v>49</v>
      </c>
      <c r="I120" s="160" t="s">
        <v>157</v>
      </c>
      <c r="J120">
        <v>4</v>
      </c>
      <c r="K120">
        <v>2</v>
      </c>
      <c r="L120">
        <v>5</v>
      </c>
      <c r="M120">
        <v>4</v>
      </c>
      <c r="N120">
        <v>4</v>
      </c>
      <c r="O120">
        <v>4</v>
      </c>
      <c r="P120">
        <v>5</v>
      </c>
      <c r="Q120">
        <v>5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 s="162" t="s">
        <v>155</v>
      </c>
      <c r="Z120" s="162" t="s">
        <v>155</v>
      </c>
    </row>
    <row r="121" spans="1:26" x14ac:dyDescent="0.2">
      <c r="A121">
        <v>491</v>
      </c>
      <c r="B121" s="161">
        <v>44425.511527777802</v>
      </c>
      <c r="C121" s="161">
        <v>44425.513993055603</v>
      </c>
      <c r="D121" s="160" t="s">
        <v>144</v>
      </c>
      <c r="E121" s="160"/>
      <c r="F121" s="160" t="s">
        <v>37</v>
      </c>
      <c r="G121" s="160" t="s">
        <v>71</v>
      </c>
      <c r="H121" s="160" t="s">
        <v>80</v>
      </c>
      <c r="I121" s="160" t="s">
        <v>220</v>
      </c>
      <c r="J121">
        <v>4</v>
      </c>
      <c r="K121">
        <v>5</v>
      </c>
      <c r="L121">
        <v>5</v>
      </c>
      <c r="M121">
        <v>5</v>
      </c>
      <c r="N121">
        <v>5</v>
      </c>
      <c r="O121">
        <v>4</v>
      </c>
      <c r="P121">
        <v>3</v>
      </c>
      <c r="Q121">
        <v>3</v>
      </c>
      <c r="R121">
        <v>5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 s="160" t="s">
        <v>350</v>
      </c>
      <c r="Z121" s="160" t="s">
        <v>351</v>
      </c>
    </row>
    <row r="122" spans="1:26" x14ac:dyDescent="0.2">
      <c r="A122">
        <v>492</v>
      </c>
      <c r="B122" s="161">
        <v>44425.513344907398</v>
      </c>
      <c r="C122" s="161">
        <v>44425.5145023148</v>
      </c>
      <c r="D122" s="160" t="s">
        <v>144</v>
      </c>
      <c r="E122" s="160"/>
      <c r="F122" s="160" t="s">
        <v>7</v>
      </c>
      <c r="G122" s="160" t="s">
        <v>212</v>
      </c>
      <c r="H122" s="160" t="s">
        <v>50</v>
      </c>
      <c r="I122" s="160" t="s">
        <v>331</v>
      </c>
      <c r="J122">
        <v>5</v>
      </c>
      <c r="K122">
        <v>5</v>
      </c>
      <c r="L122">
        <v>5</v>
      </c>
      <c r="M122">
        <v>5</v>
      </c>
      <c r="N122">
        <v>5</v>
      </c>
      <c r="O122">
        <v>5</v>
      </c>
      <c r="P122">
        <v>5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 s="160" t="s">
        <v>352</v>
      </c>
      <c r="Z122" s="162" t="s">
        <v>155</v>
      </c>
    </row>
    <row r="123" spans="1:26" x14ac:dyDescent="0.2">
      <c r="A123">
        <v>493</v>
      </c>
      <c r="B123" s="161">
        <v>44425.5056944444</v>
      </c>
      <c r="C123" s="161">
        <v>44425.514641203699</v>
      </c>
      <c r="D123" s="160" t="s">
        <v>144</v>
      </c>
      <c r="E123" s="160"/>
      <c r="F123" s="160" t="s">
        <v>7</v>
      </c>
      <c r="G123" s="160" t="s">
        <v>93</v>
      </c>
      <c r="H123" s="160" t="s">
        <v>53</v>
      </c>
      <c r="I123" s="160" t="s">
        <v>353</v>
      </c>
      <c r="J123">
        <v>5</v>
      </c>
      <c r="K123">
        <v>3</v>
      </c>
      <c r="L123">
        <v>3</v>
      </c>
      <c r="M123">
        <v>5</v>
      </c>
      <c r="N123">
        <v>5</v>
      </c>
      <c r="O123">
        <v>5</v>
      </c>
      <c r="P123">
        <v>3</v>
      </c>
      <c r="Q123">
        <v>3</v>
      </c>
      <c r="R123">
        <v>5</v>
      </c>
      <c r="S123">
        <v>5</v>
      </c>
      <c r="T123">
        <v>5</v>
      </c>
      <c r="U123">
        <v>5</v>
      </c>
      <c r="V123">
        <v>5</v>
      </c>
      <c r="W123">
        <v>5</v>
      </c>
      <c r="X123">
        <v>5</v>
      </c>
      <c r="Y123" s="160" t="s">
        <v>354</v>
      </c>
      <c r="Z123" s="160" t="s">
        <v>355</v>
      </c>
    </row>
    <row r="124" spans="1:26" x14ac:dyDescent="0.2">
      <c r="A124">
        <v>494</v>
      </c>
      <c r="B124" s="161">
        <v>44425.513229166703</v>
      </c>
      <c r="C124" s="161">
        <v>44425.514872685198</v>
      </c>
      <c r="D124" s="160" t="s">
        <v>144</v>
      </c>
      <c r="E124" s="160"/>
      <c r="F124" s="160" t="s">
        <v>7</v>
      </c>
      <c r="G124" s="160" t="s">
        <v>91</v>
      </c>
      <c r="H124" s="160" t="s">
        <v>59</v>
      </c>
      <c r="I124" s="160" t="s">
        <v>149</v>
      </c>
      <c r="J124">
        <v>4</v>
      </c>
      <c r="K124">
        <v>4</v>
      </c>
      <c r="L124">
        <v>2</v>
      </c>
      <c r="M124">
        <v>5</v>
      </c>
      <c r="N124">
        <v>4</v>
      </c>
      <c r="O124">
        <v>4</v>
      </c>
      <c r="P124">
        <v>5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4</v>
      </c>
      <c r="X124">
        <v>4</v>
      </c>
      <c r="Y124" s="160" t="s">
        <v>356</v>
      </c>
      <c r="Z124" s="160" t="s">
        <v>357</v>
      </c>
    </row>
    <row r="125" spans="1:26" x14ac:dyDescent="0.2">
      <c r="A125">
        <v>495</v>
      </c>
      <c r="B125" s="161">
        <v>44425.513275463003</v>
      </c>
      <c r="C125" s="161">
        <v>44425.514999999999</v>
      </c>
      <c r="D125" s="160" t="s">
        <v>144</v>
      </c>
      <c r="E125" s="160"/>
      <c r="F125" s="160" t="s">
        <v>7</v>
      </c>
      <c r="G125" s="160" t="s">
        <v>93</v>
      </c>
      <c r="H125" s="160" t="s">
        <v>53</v>
      </c>
      <c r="I125" s="160" t="s">
        <v>160</v>
      </c>
      <c r="J125">
        <v>5</v>
      </c>
      <c r="K125">
        <v>4</v>
      </c>
      <c r="L125">
        <v>4</v>
      </c>
      <c r="M125">
        <v>5</v>
      </c>
      <c r="N125">
        <v>5</v>
      </c>
      <c r="O125">
        <v>5</v>
      </c>
      <c r="P125">
        <v>5</v>
      </c>
      <c r="Q125">
        <v>5</v>
      </c>
      <c r="R125">
        <v>5</v>
      </c>
      <c r="S125">
        <v>5</v>
      </c>
      <c r="T125">
        <v>5</v>
      </c>
      <c r="U125">
        <v>5</v>
      </c>
      <c r="V125">
        <v>4</v>
      </c>
      <c r="W125">
        <v>5</v>
      </c>
      <c r="X125">
        <v>5</v>
      </c>
      <c r="Y125" s="160" t="s">
        <v>358</v>
      </c>
      <c r="Z125" s="160" t="s">
        <v>359</v>
      </c>
    </row>
    <row r="126" spans="1:26" x14ac:dyDescent="0.2">
      <c r="A126">
        <v>496</v>
      </c>
      <c r="B126" s="161">
        <v>44425.514328703699</v>
      </c>
      <c r="C126" s="161">
        <v>44425.515138888899</v>
      </c>
      <c r="D126" s="160" t="s">
        <v>144</v>
      </c>
      <c r="E126" s="160"/>
      <c r="F126" s="160" t="s">
        <v>7</v>
      </c>
      <c r="G126" s="160" t="s">
        <v>98</v>
      </c>
      <c r="H126" s="160" t="s">
        <v>59</v>
      </c>
      <c r="I126" s="160" t="s">
        <v>157</v>
      </c>
      <c r="J126">
        <v>4</v>
      </c>
      <c r="K126">
        <v>5</v>
      </c>
      <c r="L126">
        <v>5</v>
      </c>
      <c r="M126">
        <v>5</v>
      </c>
      <c r="N126">
        <v>5</v>
      </c>
      <c r="O126">
        <v>5</v>
      </c>
      <c r="P126">
        <v>5</v>
      </c>
      <c r="Q126">
        <v>5</v>
      </c>
      <c r="R126">
        <v>4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 s="162" t="s">
        <v>155</v>
      </c>
      <c r="Z126" s="162" t="s">
        <v>155</v>
      </c>
    </row>
    <row r="127" spans="1:26" x14ac:dyDescent="0.2">
      <c r="A127">
        <v>497</v>
      </c>
      <c r="B127" s="161">
        <v>44425.508796296301</v>
      </c>
      <c r="C127" s="161">
        <v>44425.515833333302</v>
      </c>
      <c r="D127" s="160" t="s">
        <v>144</v>
      </c>
      <c r="E127" s="160"/>
      <c r="F127" s="160" t="s">
        <v>37</v>
      </c>
      <c r="G127" s="160" t="s">
        <v>90</v>
      </c>
      <c r="H127" s="160" t="s">
        <v>53</v>
      </c>
      <c r="I127" s="160" t="s">
        <v>231</v>
      </c>
      <c r="J127">
        <v>5</v>
      </c>
      <c r="K127">
        <v>4</v>
      </c>
      <c r="L127">
        <v>5</v>
      </c>
      <c r="M127">
        <v>5</v>
      </c>
      <c r="N127">
        <v>4</v>
      </c>
      <c r="O127">
        <v>5</v>
      </c>
      <c r="P127">
        <v>3</v>
      </c>
      <c r="Q127">
        <v>3</v>
      </c>
      <c r="R127">
        <v>5</v>
      </c>
      <c r="S127">
        <v>5</v>
      </c>
      <c r="T127">
        <v>5</v>
      </c>
      <c r="U127">
        <v>5</v>
      </c>
      <c r="V127">
        <v>4</v>
      </c>
      <c r="W127">
        <v>4</v>
      </c>
      <c r="X127">
        <v>4</v>
      </c>
      <c r="Y127" s="162" t="s">
        <v>155</v>
      </c>
      <c r="Z127" s="162" t="s">
        <v>360</v>
      </c>
    </row>
    <row r="128" spans="1:26" x14ac:dyDescent="0.2">
      <c r="A128">
        <v>498</v>
      </c>
      <c r="B128" s="161">
        <v>44425.512418981503</v>
      </c>
      <c r="C128" s="161">
        <v>44425.515925925902</v>
      </c>
      <c r="D128" s="160" t="s">
        <v>144</v>
      </c>
      <c r="E128" s="160"/>
      <c r="F128" s="160" t="s">
        <v>7</v>
      </c>
      <c r="G128" s="160" t="s">
        <v>70</v>
      </c>
      <c r="H128" s="160" t="s">
        <v>81</v>
      </c>
      <c r="I128" s="160" t="s">
        <v>198</v>
      </c>
      <c r="J128">
        <v>4</v>
      </c>
      <c r="K128">
        <v>4</v>
      </c>
      <c r="L128">
        <v>4</v>
      </c>
      <c r="M128">
        <v>4</v>
      </c>
      <c r="N128">
        <v>4</v>
      </c>
      <c r="O128">
        <v>4</v>
      </c>
      <c r="P128">
        <v>3</v>
      </c>
      <c r="Q128">
        <v>3</v>
      </c>
      <c r="R128">
        <v>3</v>
      </c>
      <c r="S128">
        <v>3</v>
      </c>
      <c r="T128">
        <v>5</v>
      </c>
      <c r="U128">
        <v>4</v>
      </c>
      <c r="V128">
        <v>5</v>
      </c>
      <c r="W128">
        <v>5</v>
      </c>
      <c r="X128">
        <v>4</v>
      </c>
      <c r="Y128" s="160" t="s">
        <v>361</v>
      </c>
      <c r="Z128" s="160" t="s">
        <v>362</v>
      </c>
    </row>
    <row r="129" spans="1:26" x14ac:dyDescent="0.2">
      <c r="A129">
        <v>499</v>
      </c>
      <c r="B129" s="161">
        <v>44425.512893518498</v>
      </c>
      <c r="C129" s="161">
        <v>44425.516018518501</v>
      </c>
      <c r="D129" s="160" t="s">
        <v>144</v>
      </c>
      <c r="E129" s="160"/>
      <c r="F129" s="160" t="s">
        <v>7</v>
      </c>
      <c r="G129" s="160" t="s">
        <v>363</v>
      </c>
      <c r="H129" s="160" t="s">
        <v>99</v>
      </c>
      <c r="I129" s="160" t="s">
        <v>149</v>
      </c>
      <c r="J129">
        <v>5</v>
      </c>
      <c r="K129">
        <v>5</v>
      </c>
      <c r="L129">
        <v>4</v>
      </c>
      <c r="M129">
        <v>3</v>
      </c>
      <c r="N129">
        <v>3</v>
      </c>
      <c r="O129">
        <v>4</v>
      </c>
      <c r="P129">
        <v>5</v>
      </c>
      <c r="Q129">
        <v>5</v>
      </c>
      <c r="R129">
        <v>5</v>
      </c>
      <c r="S129">
        <v>4</v>
      </c>
      <c r="T129">
        <v>5</v>
      </c>
      <c r="U129">
        <v>5</v>
      </c>
      <c r="V129">
        <v>5</v>
      </c>
      <c r="W129">
        <v>4</v>
      </c>
      <c r="X129">
        <v>5</v>
      </c>
      <c r="Y129" s="162" t="s">
        <v>155</v>
      </c>
      <c r="Z129" s="160" t="s">
        <v>364</v>
      </c>
    </row>
    <row r="130" spans="1:26" x14ac:dyDescent="0.2">
      <c r="A130">
        <v>500</v>
      </c>
      <c r="B130" s="161">
        <v>44425.514571759297</v>
      </c>
      <c r="C130" s="161">
        <v>44425.516319444403</v>
      </c>
      <c r="D130" s="160" t="s">
        <v>144</v>
      </c>
      <c r="E130" s="160"/>
      <c r="F130" s="160" t="s">
        <v>37</v>
      </c>
      <c r="G130" s="160" t="s">
        <v>365</v>
      </c>
      <c r="H130" s="160" t="s">
        <v>57</v>
      </c>
      <c r="I130" s="160" t="s">
        <v>166</v>
      </c>
      <c r="J130">
        <v>5</v>
      </c>
      <c r="K130">
        <v>3</v>
      </c>
      <c r="L130">
        <v>5</v>
      </c>
      <c r="M130">
        <v>4</v>
      </c>
      <c r="N130">
        <v>3</v>
      </c>
      <c r="O130">
        <v>5</v>
      </c>
      <c r="P130">
        <v>3</v>
      </c>
      <c r="Q130">
        <v>3</v>
      </c>
      <c r="R130">
        <v>5</v>
      </c>
      <c r="S130">
        <v>5</v>
      </c>
      <c r="T130">
        <v>5</v>
      </c>
      <c r="U130">
        <v>5</v>
      </c>
      <c r="V130">
        <v>5</v>
      </c>
      <c r="W130">
        <v>5</v>
      </c>
      <c r="X130">
        <v>5</v>
      </c>
      <c r="Y130" s="160" t="s">
        <v>366</v>
      </c>
      <c r="Z130" s="160" t="s">
        <v>367</v>
      </c>
    </row>
    <row r="131" spans="1:26" x14ac:dyDescent="0.2">
      <c r="A131">
        <v>501</v>
      </c>
      <c r="B131" s="161">
        <v>44425.5153587963</v>
      </c>
      <c r="C131" s="161">
        <v>44425.516331018502</v>
      </c>
      <c r="D131" s="160" t="s">
        <v>144</v>
      </c>
      <c r="E131" s="160"/>
      <c r="F131" s="160" t="s">
        <v>37</v>
      </c>
      <c r="G131" s="160" t="s">
        <v>189</v>
      </c>
      <c r="H131" s="160" t="s">
        <v>57</v>
      </c>
      <c r="I131" s="160" t="s">
        <v>153</v>
      </c>
      <c r="J131">
        <v>5</v>
      </c>
      <c r="K131">
        <v>5</v>
      </c>
      <c r="L131">
        <v>5</v>
      </c>
      <c r="M131">
        <v>5</v>
      </c>
      <c r="N131">
        <v>5</v>
      </c>
      <c r="O131">
        <v>5</v>
      </c>
      <c r="P131">
        <v>5</v>
      </c>
      <c r="Q131">
        <v>5</v>
      </c>
      <c r="R131">
        <v>5</v>
      </c>
      <c r="S131">
        <v>5</v>
      </c>
      <c r="T131">
        <v>5</v>
      </c>
      <c r="U131">
        <v>5</v>
      </c>
      <c r="V131">
        <v>5</v>
      </c>
      <c r="W131">
        <v>5</v>
      </c>
      <c r="X131">
        <v>5</v>
      </c>
      <c r="Y131" s="160" t="s">
        <v>213</v>
      </c>
      <c r="Z131" s="160" t="s">
        <v>213</v>
      </c>
    </row>
    <row r="132" spans="1:26" x14ac:dyDescent="0.2">
      <c r="A132">
        <v>502</v>
      </c>
      <c r="B132" s="161">
        <v>44425.514733796299</v>
      </c>
      <c r="C132" s="161">
        <v>44425.516504629602</v>
      </c>
      <c r="D132" s="160" t="s">
        <v>144</v>
      </c>
      <c r="E132" s="160"/>
      <c r="F132" s="160" t="s">
        <v>7</v>
      </c>
      <c r="G132" s="160" t="s">
        <v>73</v>
      </c>
      <c r="H132" s="160" t="s">
        <v>78</v>
      </c>
      <c r="I132" s="160" t="s">
        <v>149</v>
      </c>
      <c r="J132">
        <v>5</v>
      </c>
      <c r="K132">
        <v>5</v>
      </c>
      <c r="L132">
        <v>5</v>
      </c>
      <c r="M132">
        <v>5</v>
      </c>
      <c r="N132">
        <v>5</v>
      </c>
      <c r="O132">
        <v>5</v>
      </c>
      <c r="P132">
        <v>5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 s="162" t="s">
        <v>155</v>
      </c>
      <c r="Z132" s="162" t="s">
        <v>155</v>
      </c>
    </row>
    <row r="133" spans="1:26" x14ac:dyDescent="0.2">
      <c r="A133">
        <v>503</v>
      </c>
      <c r="B133" s="161">
        <v>44425.515115740702</v>
      </c>
      <c r="C133" s="161">
        <v>44425.516585648104</v>
      </c>
      <c r="D133" s="160" t="s">
        <v>144</v>
      </c>
      <c r="E133" s="160"/>
      <c r="F133" s="160" t="s">
        <v>7</v>
      </c>
      <c r="G133" s="160" t="s">
        <v>69</v>
      </c>
      <c r="H133" s="160" t="s">
        <v>59</v>
      </c>
      <c r="I133" s="160" t="s">
        <v>153</v>
      </c>
      <c r="J133">
        <v>5</v>
      </c>
      <c r="K133">
        <v>4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 s="162" t="s">
        <v>155</v>
      </c>
      <c r="Z133" s="162" t="s">
        <v>155</v>
      </c>
    </row>
    <row r="134" spans="1:26" x14ac:dyDescent="0.2">
      <c r="A134">
        <v>504</v>
      </c>
      <c r="B134" s="161">
        <v>44425.513900462996</v>
      </c>
      <c r="C134" s="161">
        <v>44425.516631944403</v>
      </c>
      <c r="D134" s="160" t="s">
        <v>144</v>
      </c>
      <c r="E134" s="160"/>
      <c r="F134" s="160" t="s">
        <v>7</v>
      </c>
      <c r="G134" s="160" t="s">
        <v>40</v>
      </c>
      <c r="H134" s="160" t="s">
        <v>51</v>
      </c>
      <c r="I134" s="160" t="s">
        <v>368</v>
      </c>
      <c r="J134">
        <v>5</v>
      </c>
      <c r="K134">
        <v>5</v>
      </c>
      <c r="L134">
        <v>4</v>
      </c>
      <c r="M134">
        <v>4</v>
      </c>
      <c r="N134">
        <v>5</v>
      </c>
      <c r="O134">
        <v>4</v>
      </c>
      <c r="P134">
        <v>3</v>
      </c>
      <c r="Q134">
        <v>3</v>
      </c>
      <c r="R134">
        <v>5</v>
      </c>
      <c r="S134">
        <v>5</v>
      </c>
      <c r="T134">
        <v>5</v>
      </c>
      <c r="U134">
        <v>5</v>
      </c>
      <c r="V134">
        <v>4</v>
      </c>
      <c r="W134">
        <v>5</v>
      </c>
      <c r="X134">
        <v>5</v>
      </c>
      <c r="Y134" s="160" t="s">
        <v>369</v>
      </c>
      <c r="Z134" s="160" t="s">
        <v>370</v>
      </c>
    </row>
    <row r="135" spans="1:26" x14ac:dyDescent="0.2">
      <c r="A135">
        <v>505</v>
      </c>
      <c r="B135" s="161">
        <v>44425.5082638889</v>
      </c>
      <c r="C135" s="161">
        <v>44425.516689814802</v>
      </c>
      <c r="D135" s="160" t="s">
        <v>144</v>
      </c>
      <c r="E135" s="160"/>
      <c r="F135" s="160" t="s">
        <v>7</v>
      </c>
      <c r="G135" s="160" t="s">
        <v>190</v>
      </c>
      <c r="H135" s="160" t="s">
        <v>53</v>
      </c>
      <c r="I135" s="160" t="s">
        <v>160</v>
      </c>
      <c r="J135">
        <v>2</v>
      </c>
      <c r="K135">
        <v>1</v>
      </c>
      <c r="L135">
        <v>2</v>
      </c>
      <c r="M135">
        <v>5</v>
      </c>
      <c r="N135">
        <v>5</v>
      </c>
      <c r="O135">
        <v>5</v>
      </c>
      <c r="P135">
        <v>2</v>
      </c>
      <c r="Q135">
        <v>1</v>
      </c>
      <c r="R135">
        <v>4</v>
      </c>
      <c r="S135">
        <v>4</v>
      </c>
      <c r="T135">
        <v>4</v>
      </c>
      <c r="U135">
        <v>4</v>
      </c>
      <c r="V135">
        <v>4</v>
      </c>
      <c r="W135">
        <v>5</v>
      </c>
      <c r="X135">
        <v>4</v>
      </c>
      <c r="Y135" s="160" t="s">
        <v>371</v>
      </c>
      <c r="Z135" s="162" t="s">
        <v>155</v>
      </c>
    </row>
    <row r="136" spans="1:26" x14ac:dyDescent="0.2">
      <c r="A136">
        <v>506</v>
      </c>
      <c r="B136" s="161">
        <v>44425.514027777797</v>
      </c>
      <c r="C136" s="161">
        <v>44425.516956018502</v>
      </c>
      <c r="D136" s="160" t="s">
        <v>144</v>
      </c>
      <c r="E136" s="160"/>
      <c r="F136" s="160" t="s">
        <v>7</v>
      </c>
      <c r="G136" s="160" t="s">
        <v>372</v>
      </c>
      <c r="H136" s="160" t="s">
        <v>49</v>
      </c>
      <c r="I136" s="160" t="s">
        <v>373</v>
      </c>
      <c r="J136">
        <v>4</v>
      </c>
      <c r="K136">
        <v>1</v>
      </c>
      <c r="L136">
        <v>5</v>
      </c>
      <c r="M136">
        <v>5</v>
      </c>
      <c r="N136">
        <v>5</v>
      </c>
      <c r="O136">
        <v>5</v>
      </c>
      <c r="P136">
        <v>2</v>
      </c>
      <c r="Q136">
        <v>2</v>
      </c>
      <c r="R136">
        <v>5</v>
      </c>
      <c r="S136">
        <v>5</v>
      </c>
      <c r="T136">
        <v>5</v>
      </c>
      <c r="U136">
        <v>5</v>
      </c>
      <c r="V136">
        <v>5</v>
      </c>
      <c r="W136">
        <v>5</v>
      </c>
      <c r="X136">
        <v>5</v>
      </c>
      <c r="Y136" s="160" t="s">
        <v>374</v>
      </c>
      <c r="Z136" s="160" t="s">
        <v>375</v>
      </c>
    </row>
    <row r="137" spans="1:26" x14ac:dyDescent="0.2">
      <c r="A137">
        <v>507</v>
      </c>
      <c r="B137" s="161">
        <v>44425.515138888899</v>
      </c>
      <c r="C137" s="161">
        <v>44425.517175925903</v>
      </c>
      <c r="D137" s="160" t="s">
        <v>144</v>
      </c>
      <c r="E137" s="160"/>
      <c r="F137" s="160" t="s">
        <v>7</v>
      </c>
      <c r="G137" s="160" t="s">
        <v>363</v>
      </c>
      <c r="H137" s="160" t="s">
        <v>99</v>
      </c>
      <c r="I137" s="160" t="s">
        <v>149</v>
      </c>
      <c r="J137">
        <v>5</v>
      </c>
      <c r="K137">
        <v>4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 s="160" t="s">
        <v>376</v>
      </c>
      <c r="Z137" s="162" t="s">
        <v>155</v>
      </c>
    </row>
    <row r="138" spans="1:26" x14ac:dyDescent="0.2">
      <c r="A138">
        <v>508</v>
      </c>
      <c r="B138" s="161">
        <v>44425.503067129597</v>
      </c>
      <c r="C138" s="161">
        <v>44425.517337963</v>
      </c>
      <c r="D138" s="160" t="s">
        <v>144</v>
      </c>
      <c r="E138" s="160"/>
      <c r="F138" s="160" t="s">
        <v>7</v>
      </c>
      <c r="G138" s="160" t="s">
        <v>165</v>
      </c>
      <c r="H138" s="160" t="s">
        <v>52</v>
      </c>
      <c r="I138" s="160" t="s">
        <v>277</v>
      </c>
      <c r="J138">
        <v>4</v>
      </c>
      <c r="K138">
        <v>4</v>
      </c>
      <c r="L138">
        <v>4</v>
      </c>
      <c r="M138">
        <v>3</v>
      </c>
      <c r="N138">
        <v>4</v>
      </c>
      <c r="O138">
        <v>4</v>
      </c>
      <c r="P138">
        <v>2</v>
      </c>
      <c r="Q138">
        <v>2</v>
      </c>
      <c r="R138">
        <v>4</v>
      </c>
      <c r="S138">
        <v>4</v>
      </c>
      <c r="T138">
        <v>4</v>
      </c>
      <c r="U138">
        <v>5</v>
      </c>
      <c r="V138">
        <v>4</v>
      </c>
      <c r="W138">
        <v>4</v>
      </c>
      <c r="X138">
        <v>4</v>
      </c>
      <c r="Y138" s="160" t="s">
        <v>377</v>
      </c>
      <c r="Z138" s="160" t="s">
        <v>378</v>
      </c>
    </row>
    <row r="139" spans="1:26" x14ac:dyDescent="0.2">
      <c r="A139">
        <v>509</v>
      </c>
      <c r="B139" s="161">
        <v>44425.515509259298</v>
      </c>
      <c r="C139" s="161">
        <v>44425.517361111102</v>
      </c>
      <c r="D139" s="160" t="s">
        <v>144</v>
      </c>
      <c r="E139" s="160"/>
      <c r="F139" s="160" t="s">
        <v>7</v>
      </c>
      <c r="G139" s="160" t="s">
        <v>190</v>
      </c>
      <c r="H139" s="160" t="s">
        <v>53</v>
      </c>
      <c r="I139" s="160" t="s">
        <v>313</v>
      </c>
      <c r="J139">
        <v>4</v>
      </c>
      <c r="K139">
        <v>5</v>
      </c>
      <c r="L139">
        <v>5</v>
      </c>
      <c r="M139">
        <v>4</v>
      </c>
      <c r="N139">
        <v>4</v>
      </c>
      <c r="O139">
        <v>5</v>
      </c>
      <c r="P139">
        <v>4</v>
      </c>
      <c r="Q139">
        <v>3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  <c r="X139">
        <v>4</v>
      </c>
      <c r="Y139" s="160" t="s">
        <v>379</v>
      </c>
      <c r="Z139" s="160" t="s">
        <v>380</v>
      </c>
    </row>
    <row r="140" spans="1:26" x14ac:dyDescent="0.2">
      <c r="A140">
        <v>510</v>
      </c>
      <c r="B140" s="161">
        <v>44425.516111111101</v>
      </c>
      <c r="C140" s="161">
        <v>44425.518182870401</v>
      </c>
      <c r="D140" s="160" t="s">
        <v>144</v>
      </c>
      <c r="E140" s="160"/>
      <c r="F140" s="160" t="s">
        <v>37</v>
      </c>
      <c r="G140" s="160" t="s">
        <v>365</v>
      </c>
      <c r="H140" s="160" t="s">
        <v>57</v>
      </c>
      <c r="I140" s="160" t="s">
        <v>157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5</v>
      </c>
      <c r="P140">
        <v>3</v>
      </c>
      <c r="Q140">
        <v>3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 s="160" t="s">
        <v>381</v>
      </c>
      <c r="Z140" s="160" t="s">
        <v>382</v>
      </c>
    </row>
    <row r="141" spans="1:26" x14ac:dyDescent="0.2">
      <c r="A141">
        <v>511</v>
      </c>
      <c r="B141" s="161">
        <v>44425.516956018502</v>
      </c>
      <c r="C141" s="161">
        <v>44425.518287036997</v>
      </c>
      <c r="D141" s="160" t="s">
        <v>144</v>
      </c>
      <c r="E141" s="160"/>
      <c r="F141" s="160" t="s">
        <v>7</v>
      </c>
      <c r="G141" s="160" t="s">
        <v>190</v>
      </c>
      <c r="H141" s="160" t="s">
        <v>53</v>
      </c>
      <c r="I141" s="160" t="s">
        <v>160</v>
      </c>
      <c r="J141">
        <v>5</v>
      </c>
      <c r="K141">
        <v>1</v>
      </c>
      <c r="L141">
        <v>4</v>
      </c>
      <c r="M141">
        <v>4</v>
      </c>
      <c r="N141">
        <v>4</v>
      </c>
      <c r="O141">
        <v>5</v>
      </c>
      <c r="P141">
        <v>5</v>
      </c>
      <c r="Q141">
        <v>5</v>
      </c>
      <c r="R141">
        <v>5</v>
      </c>
      <c r="S141">
        <v>5</v>
      </c>
      <c r="T141">
        <v>5</v>
      </c>
      <c r="U141">
        <v>5</v>
      </c>
      <c r="V141">
        <v>4</v>
      </c>
      <c r="W141">
        <v>4</v>
      </c>
      <c r="X141">
        <v>5</v>
      </c>
      <c r="Y141" s="160" t="s">
        <v>383</v>
      </c>
      <c r="Z141" s="160" t="s">
        <v>384</v>
      </c>
    </row>
    <row r="142" spans="1:26" x14ac:dyDescent="0.2">
      <c r="A142">
        <v>512</v>
      </c>
      <c r="B142" s="161">
        <v>44425.5149074074</v>
      </c>
      <c r="C142" s="161">
        <v>44425.518379629597</v>
      </c>
      <c r="D142" s="160" t="s">
        <v>144</v>
      </c>
      <c r="E142" s="160"/>
      <c r="F142" s="160" t="s">
        <v>37</v>
      </c>
      <c r="G142" s="160" t="s">
        <v>385</v>
      </c>
      <c r="H142" s="160" t="s">
        <v>49</v>
      </c>
      <c r="I142" s="160" t="s">
        <v>157</v>
      </c>
      <c r="J142">
        <v>5</v>
      </c>
      <c r="K142">
        <v>5</v>
      </c>
      <c r="L142">
        <v>5</v>
      </c>
      <c r="M142">
        <v>5</v>
      </c>
      <c r="N142">
        <v>5</v>
      </c>
      <c r="O142">
        <v>5</v>
      </c>
      <c r="P142">
        <v>2</v>
      </c>
      <c r="Q142">
        <v>2</v>
      </c>
      <c r="R142">
        <v>4</v>
      </c>
      <c r="S142">
        <v>4</v>
      </c>
      <c r="T142">
        <v>5</v>
      </c>
      <c r="U142">
        <v>5</v>
      </c>
      <c r="V142">
        <v>5</v>
      </c>
      <c r="W142">
        <v>5</v>
      </c>
      <c r="X142">
        <v>5</v>
      </c>
      <c r="Y142" s="160" t="s">
        <v>386</v>
      </c>
      <c r="Z142" s="160" t="s">
        <v>387</v>
      </c>
    </row>
    <row r="143" spans="1:26" x14ac:dyDescent="0.2">
      <c r="A143">
        <v>513</v>
      </c>
      <c r="B143" s="161">
        <v>44425.516828703701</v>
      </c>
      <c r="C143" s="161">
        <v>44425.518449074101</v>
      </c>
      <c r="D143" s="160" t="s">
        <v>144</v>
      </c>
      <c r="E143" s="160"/>
      <c r="F143" s="160" t="s">
        <v>37</v>
      </c>
      <c r="G143" s="160" t="s">
        <v>71</v>
      </c>
      <c r="H143" s="160" t="s">
        <v>80</v>
      </c>
      <c r="I143" s="160" t="s">
        <v>149</v>
      </c>
      <c r="J143">
        <v>5</v>
      </c>
      <c r="K143">
        <v>5</v>
      </c>
      <c r="L143">
        <v>5</v>
      </c>
      <c r="M143">
        <v>3</v>
      </c>
      <c r="N143">
        <v>5</v>
      </c>
      <c r="O143">
        <v>4</v>
      </c>
      <c r="P143">
        <v>3</v>
      </c>
      <c r="Q143">
        <v>3</v>
      </c>
      <c r="R143">
        <v>5</v>
      </c>
      <c r="S143">
        <v>5</v>
      </c>
      <c r="T143">
        <v>5</v>
      </c>
      <c r="U143">
        <v>5</v>
      </c>
      <c r="V143">
        <v>5</v>
      </c>
      <c r="W143">
        <v>5</v>
      </c>
      <c r="X143">
        <v>5</v>
      </c>
      <c r="Y143" s="160" t="s">
        <v>388</v>
      </c>
      <c r="Z143" s="162" t="s">
        <v>155</v>
      </c>
    </row>
    <row r="144" spans="1:26" x14ac:dyDescent="0.2">
      <c r="A144">
        <v>514</v>
      </c>
      <c r="B144" s="161">
        <v>44425.515162037002</v>
      </c>
      <c r="C144" s="161">
        <v>44425.518726851798</v>
      </c>
      <c r="D144" s="160" t="s">
        <v>144</v>
      </c>
      <c r="E144" s="160"/>
      <c r="F144" s="160" t="s">
        <v>7</v>
      </c>
      <c r="G144" s="160" t="s">
        <v>206</v>
      </c>
      <c r="H144" s="160" t="s">
        <v>57</v>
      </c>
      <c r="I144" s="160" t="s">
        <v>149</v>
      </c>
      <c r="J144">
        <v>5</v>
      </c>
      <c r="K144">
        <v>5</v>
      </c>
      <c r="L144">
        <v>5</v>
      </c>
      <c r="M144">
        <v>5</v>
      </c>
      <c r="N144">
        <v>5</v>
      </c>
      <c r="O144">
        <v>5</v>
      </c>
      <c r="P144">
        <v>3</v>
      </c>
      <c r="Q144">
        <v>3</v>
      </c>
      <c r="R144">
        <v>5</v>
      </c>
      <c r="S144">
        <v>4</v>
      </c>
      <c r="T144">
        <v>5</v>
      </c>
      <c r="U144">
        <v>5</v>
      </c>
      <c r="V144">
        <v>5</v>
      </c>
      <c r="W144">
        <v>5</v>
      </c>
      <c r="X144">
        <v>5</v>
      </c>
      <c r="Y144" s="160" t="s">
        <v>389</v>
      </c>
      <c r="Z144" s="160" t="s">
        <v>390</v>
      </c>
    </row>
    <row r="145" spans="1:26" x14ac:dyDescent="0.2">
      <c r="A145">
        <v>515</v>
      </c>
      <c r="B145" s="161">
        <v>44425.517395833303</v>
      </c>
      <c r="C145" s="161">
        <v>44425.518750000003</v>
      </c>
      <c r="D145" s="160" t="s">
        <v>144</v>
      </c>
      <c r="E145" s="160"/>
      <c r="F145" s="160" t="s">
        <v>7</v>
      </c>
      <c r="G145" s="160" t="s">
        <v>206</v>
      </c>
      <c r="H145" s="160" t="s">
        <v>57</v>
      </c>
      <c r="I145" s="160" t="s">
        <v>278</v>
      </c>
      <c r="J145">
        <v>4</v>
      </c>
      <c r="K145">
        <v>4</v>
      </c>
      <c r="L145">
        <v>4</v>
      </c>
      <c r="M145">
        <v>4</v>
      </c>
      <c r="N145">
        <v>4</v>
      </c>
      <c r="O145">
        <v>4</v>
      </c>
      <c r="P145">
        <v>4</v>
      </c>
      <c r="Q145">
        <v>4</v>
      </c>
      <c r="R145">
        <v>4</v>
      </c>
      <c r="S145">
        <v>4</v>
      </c>
      <c r="T145">
        <v>5</v>
      </c>
      <c r="U145">
        <v>4</v>
      </c>
      <c r="V145">
        <v>4</v>
      </c>
      <c r="W145">
        <v>5</v>
      </c>
      <c r="X145">
        <v>4</v>
      </c>
      <c r="Y145" s="160" t="s">
        <v>391</v>
      </c>
      <c r="Z145" s="162" t="s">
        <v>155</v>
      </c>
    </row>
    <row r="146" spans="1:26" x14ac:dyDescent="0.2">
      <c r="A146">
        <v>516</v>
      </c>
      <c r="B146" s="161">
        <v>44425.518437500003</v>
      </c>
      <c r="C146" s="161">
        <v>44425.519293981502</v>
      </c>
      <c r="D146" s="160" t="s">
        <v>144</v>
      </c>
      <c r="E146" s="160"/>
      <c r="F146" s="160" t="s">
        <v>7</v>
      </c>
      <c r="G146" s="160" t="s">
        <v>206</v>
      </c>
      <c r="H146" s="160" t="s">
        <v>57</v>
      </c>
      <c r="I146" s="160" t="s">
        <v>157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5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 s="160" t="s">
        <v>392</v>
      </c>
      <c r="Z146" s="160" t="s">
        <v>393</v>
      </c>
    </row>
    <row r="147" spans="1:26" x14ac:dyDescent="0.2">
      <c r="A147">
        <v>517</v>
      </c>
      <c r="B147" s="161">
        <v>44425.518437500003</v>
      </c>
      <c r="C147" s="161">
        <v>44425.519421296303</v>
      </c>
      <c r="D147" s="160" t="s">
        <v>144</v>
      </c>
      <c r="E147" s="160"/>
      <c r="F147" s="160" t="s">
        <v>7</v>
      </c>
      <c r="G147" s="160" t="s">
        <v>183</v>
      </c>
      <c r="H147" s="160" t="s">
        <v>53</v>
      </c>
      <c r="I147" s="160" t="s">
        <v>157</v>
      </c>
      <c r="J147">
        <v>4</v>
      </c>
      <c r="K147">
        <v>3</v>
      </c>
      <c r="L147">
        <v>5</v>
      </c>
      <c r="M147">
        <v>5</v>
      </c>
      <c r="N147">
        <v>4</v>
      </c>
      <c r="O147">
        <v>4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 s="160" t="s">
        <v>394</v>
      </c>
      <c r="Z147" s="160" t="s">
        <v>255</v>
      </c>
    </row>
    <row r="148" spans="1:26" x14ac:dyDescent="0.2">
      <c r="A148">
        <v>518</v>
      </c>
      <c r="B148" s="161">
        <v>44425.515902777799</v>
      </c>
      <c r="C148" s="161">
        <v>44425.519548611097</v>
      </c>
      <c r="D148" s="160" t="s">
        <v>144</v>
      </c>
      <c r="E148" s="160"/>
      <c r="F148" s="160" t="s">
        <v>7</v>
      </c>
      <c r="G148" s="160" t="s">
        <v>385</v>
      </c>
      <c r="H148" s="160" t="s">
        <v>53</v>
      </c>
      <c r="I148" s="160" t="s">
        <v>353</v>
      </c>
      <c r="J148">
        <v>4</v>
      </c>
      <c r="K148">
        <v>4</v>
      </c>
      <c r="L148">
        <v>4</v>
      </c>
      <c r="M148">
        <v>4</v>
      </c>
      <c r="N148">
        <v>4</v>
      </c>
      <c r="O148">
        <v>4</v>
      </c>
      <c r="P148">
        <v>3</v>
      </c>
      <c r="Q148">
        <v>3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 s="160" t="s">
        <v>395</v>
      </c>
      <c r="Z148" s="160" t="s">
        <v>396</v>
      </c>
    </row>
    <row r="149" spans="1:26" x14ac:dyDescent="0.2">
      <c r="A149">
        <v>519</v>
      </c>
      <c r="B149" s="161">
        <v>44425.504618055602</v>
      </c>
      <c r="C149" s="161">
        <v>44425.519745370402</v>
      </c>
      <c r="D149" s="160" t="s">
        <v>144</v>
      </c>
      <c r="E149" s="160"/>
      <c r="F149" s="160" t="s">
        <v>7</v>
      </c>
      <c r="G149" s="160" t="s">
        <v>40</v>
      </c>
      <c r="H149" s="160" t="s">
        <v>51</v>
      </c>
      <c r="I149" s="160" t="s">
        <v>157</v>
      </c>
      <c r="J149">
        <v>5</v>
      </c>
      <c r="K149">
        <v>3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5</v>
      </c>
      <c r="S149">
        <v>4</v>
      </c>
      <c r="T149">
        <v>5</v>
      </c>
      <c r="U149">
        <v>5</v>
      </c>
      <c r="V149">
        <v>3</v>
      </c>
      <c r="W149">
        <v>4</v>
      </c>
      <c r="X149">
        <v>3</v>
      </c>
      <c r="Y149" s="162" t="s">
        <v>155</v>
      </c>
      <c r="Z149" s="160" t="s">
        <v>397</v>
      </c>
    </row>
    <row r="150" spans="1:26" x14ac:dyDescent="0.2">
      <c r="A150">
        <v>520</v>
      </c>
      <c r="B150" s="161">
        <v>44425.515879629602</v>
      </c>
      <c r="C150" s="161">
        <v>44425.520057870403</v>
      </c>
      <c r="D150" s="160" t="s">
        <v>144</v>
      </c>
      <c r="E150" s="160"/>
      <c r="F150" s="160" t="s">
        <v>37</v>
      </c>
      <c r="G150" s="160" t="s">
        <v>100</v>
      </c>
      <c r="H150" s="160" t="s">
        <v>53</v>
      </c>
      <c r="I150" s="160" t="s">
        <v>313</v>
      </c>
      <c r="J150">
        <v>4</v>
      </c>
      <c r="K150">
        <v>3</v>
      </c>
      <c r="L150">
        <v>4</v>
      </c>
      <c r="M150">
        <v>4</v>
      </c>
      <c r="N150">
        <v>4</v>
      </c>
      <c r="O150">
        <v>4</v>
      </c>
      <c r="P150">
        <v>2</v>
      </c>
      <c r="Q150">
        <v>2</v>
      </c>
      <c r="R150">
        <v>4</v>
      </c>
      <c r="S150">
        <v>4</v>
      </c>
      <c r="T150">
        <v>5</v>
      </c>
      <c r="U150">
        <v>5</v>
      </c>
      <c r="V150">
        <v>4</v>
      </c>
      <c r="W150">
        <v>4</v>
      </c>
      <c r="X150">
        <v>4</v>
      </c>
      <c r="Y150" s="160" t="s">
        <v>398</v>
      </c>
      <c r="Z150" s="160" t="s">
        <v>399</v>
      </c>
    </row>
    <row r="151" spans="1:26" x14ac:dyDescent="0.2">
      <c r="A151">
        <v>521</v>
      </c>
      <c r="B151" s="161">
        <v>44425.517337963</v>
      </c>
      <c r="C151" s="161">
        <v>44425.520393518498</v>
      </c>
      <c r="D151" s="160" t="s">
        <v>144</v>
      </c>
      <c r="E151" s="160"/>
      <c r="F151" s="160" t="s">
        <v>37</v>
      </c>
      <c r="G151" s="160" t="s">
        <v>183</v>
      </c>
      <c r="H151" s="160" t="s">
        <v>53</v>
      </c>
      <c r="I151" s="160" t="s">
        <v>149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2</v>
      </c>
      <c r="Q151">
        <v>2</v>
      </c>
      <c r="R151">
        <v>4</v>
      </c>
      <c r="S151">
        <v>4</v>
      </c>
      <c r="T151">
        <v>5</v>
      </c>
      <c r="U151">
        <v>5</v>
      </c>
      <c r="V151">
        <v>5</v>
      </c>
      <c r="W151">
        <v>5</v>
      </c>
      <c r="X151">
        <v>5</v>
      </c>
      <c r="Y151" s="160" t="s">
        <v>400</v>
      </c>
      <c r="Z151" s="160" t="s">
        <v>401</v>
      </c>
    </row>
    <row r="152" spans="1:26" x14ac:dyDescent="0.2">
      <c r="A152">
        <v>522</v>
      </c>
      <c r="B152" s="161">
        <v>44425.519699074102</v>
      </c>
      <c r="C152" s="161">
        <v>44425.521064814799</v>
      </c>
      <c r="D152" s="160" t="s">
        <v>144</v>
      </c>
      <c r="E152" s="160"/>
      <c r="F152" s="160" t="s">
        <v>7</v>
      </c>
      <c r="G152" s="160" t="s">
        <v>93</v>
      </c>
      <c r="H152" s="160" t="s">
        <v>53</v>
      </c>
      <c r="I152" s="160" t="s">
        <v>157</v>
      </c>
      <c r="J152">
        <v>4</v>
      </c>
      <c r="K152">
        <v>5</v>
      </c>
      <c r="L152">
        <v>3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4</v>
      </c>
      <c r="S152">
        <v>4</v>
      </c>
      <c r="T152">
        <v>5</v>
      </c>
      <c r="U152">
        <v>4</v>
      </c>
      <c r="V152">
        <v>5</v>
      </c>
      <c r="W152">
        <v>5</v>
      </c>
      <c r="X152">
        <v>5</v>
      </c>
      <c r="Y152" s="162" t="s">
        <v>155</v>
      </c>
      <c r="Z152" s="162" t="s">
        <v>155</v>
      </c>
    </row>
    <row r="153" spans="1:26" x14ac:dyDescent="0.2">
      <c r="A153">
        <v>523</v>
      </c>
      <c r="B153" s="161">
        <v>44425.519594907397</v>
      </c>
      <c r="C153" s="161">
        <v>44425.521307870396</v>
      </c>
      <c r="D153" s="160" t="s">
        <v>144</v>
      </c>
      <c r="E153" s="160"/>
      <c r="F153" s="160" t="s">
        <v>7</v>
      </c>
      <c r="G153" s="160" t="s">
        <v>183</v>
      </c>
      <c r="H153" s="160" t="s">
        <v>78</v>
      </c>
      <c r="I153" s="160" t="s">
        <v>305</v>
      </c>
      <c r="J153">
        <v>5</v>
      </c>
      <c r="K153">
        <v>5</v>
      </c>
      <c r="L153">
        <v>5</v>
      </c>
      <c r="M153">
        <v>5</v>
      </c>
      <c r="N153">
        <v>4</v>
      </c>
      <c r="O153">
        <v>5</v>
      </c>
      <c r="P153">
        <v>5</v>
      </c>
      <c r="Q153">
        <v>5</v>
      </c>
      <c r="R153">
        <v>5</v>
      </c>
      <c r="S153">
        <v>5</v>
      </c>
      <c r="T153">
        <v>5</v>
      </c>
      <c r="U153">
        <v>5</v>
      </c>
      <c r="V153">
        <v>4</v>
      </c>
      <c r="W153">
        <v>4</v>
      </c>
      <c r="X153">
        <v>5</v>
      </c>
      <c r="Y153" s="160" t="s">
        <v>402</v>
      </c>
      <c r="Z153" s="160" t="s">
        <v>403</v>
      </c>
    </row>
    <row r="154" spans="1:26" x14ac:dyDescent="0.2">
      <c r="A154">
        <v>524</v>
      </c>
      <c r="B154" s="161">
        <v>44425.517673611103</v>
      </c>
      <c r="C154" s="161">
        <v>44425.521655092598</v>
      </c>
      <c r="D154" s="160" t="s">
        <v>144</v>
      </c>
      <c r="E154" s="160"/>
      <c r="F154" s="160" t="s">
        <v>7</v>
      </c>
      <c r="G154" s="160" t="s">
        <v>93</v>
      </c>
      <c r="H154" s="160" t="s">
        <v>53</v>
      </c>
      <c r="I154" s="160" t="s">
        <v>157</v>
      </c>
      <c r="J154">
        <v>5</v>
      </c>
      <c r="K154">
        <v>4</v>
      </c>
      <c r="L154">
        <v>4</v>
      </c>
      <c r="M154">
        <v>5</v>
      </c>
      <c r="N154">
        <v>5</v>
      </c>
      <c r="O154">
        <v>4</v>
      </c>
      <c r="P154">
        <v>4</v>
      </c>
      <c r="Q154">
        <v>4</v>
      </c>
      <c r="R154">
        <v>4</v>
      </c>
      <c r="S154">
        <v>4</v>
      </c>
      <c r="T154">
        <v>5</v>
      </c>
      <c r="U154">
        <v>4</v>
      </c>
      <c r="V154">
        <v>5</v>
      </c>
      <c r="W154">
        <v>4</v>
      </c>
      <c r="X154">
        <v>4</v>
      </c>
      <c r="Y154" s="160" t="s">
        <v>404</v>
      </c>
      <c r="Z154" s="160" t="s">
        <v>405</v>
      </c>
    </row>
    <row r="155" spans="1:26" x14ac:dyDescent="0.2">
      <c r="A155">
        <v>525</v>
      </c>
      <c r="B155" s="161">
        <v>44425.520046296297</v>
      </c>
      <c r="C155" s="161">
        <v>44425.521944444401</v>
      </c>
      <c r="D155" s="160" t="s">
        <v>144</v>
      </c>
      <c r="E155" s="160"/>
      <c r="F155" s="160" t="s">
        <v>37</v>
      </c>
      <c r="G155" s="160" t="s">
        <v>183</v>
      </c>
      <c r="H155" s="160" t="s">
        <v>78</v>
      </c>
      <c r="I155" s="160" t="s">
        <v>160</v>
      </c>
      <c r="J155">
        <v>4</v>
      </c>
      <c r="K155">
        <v>5</v>
      </c>
      <c r="L155">
        <v>5</v>
      </c>
      <c r="M155">
        <v>4</v>
      </c>
      <c r="N155">
        <v>5</v>
      </c>
      <c r="O155">
        <v>5</v>
      </c>
      <c r="P155">
        <v>3</v>
      </c>
      <c r="Q155">
        <v>3</v>
      </c>
      <c r="R155">
        <v>4</v>
      </c>
      <c r="S155">
        <v>4</v>
      </c>
      <c r="T155">
        <v>5</v>
      </c>
      <c r="U155">
        <v>5</v>
      </c>
      <c r="V155">
        <v>5</v>
      </c>
      <c r="W155">
        <v>5</v>
      </c>
      <c r="X155">
        <v>5</v>
      </c>
      <c r="Y155" s="160" t="s">
        <v>406</v>
      </c>
      <c r="Z155" s="160" t="s">
        <v>407</v>
      </c>
    </row>
    <row r="156" spans="1:26" x14ac:dyDescent="0.2">
      <c r="A156">
        <v>526</v>
      </c>
      <c r="B156" s="161">
        <v>44425.52</v>
      </c>
      <c r="C156" s="161">
        <v>44425.522442129601</v>
      </c>
      <c r="D156" s="160" t="s">
        <v>144</v>
      </c>
      <c r="E156" s="160"/>
      <c r="F156" s="160" t="s">
        <v>7</v>
      </c>
      <c r="G156" s="160" t="s">
        <v>203</v>
      </c>
      <c r="H156" s="160" t="s">
        <v>78</v>
      </c>
      <c r="I156" s="160" t="s">
        <v>149</v>
      </c>
      <c r="J156">
        <v>5</v>
      </c>
      <c r="K156">
        <v>5</v>
      </c>
      <c r="L156">
        <v>5</v>
      </c>
      <c r="M156">
        <v>5</v>
      </c>
      <c r="N156">
        <v>5</v>
      </c>
      <c r="O156">
        <v>5</v>
      </c>
      <c r="P156">
        <v>3</v>
      </c>
      <c r="Q156">
        <v>3</v>
      </c>
      <c r="R156">
        <v>5</v>
      </c>
      <c r="S156">
        <v>5</v>
      </c>
      <c r="T156">
        <v>5</v>
      </c>
      <c r="U156">
        <v>5</v>
      </c>
      <c r="V156">
        <v>5</v>
      </c>
      <c r="W156">
        <v>5</v>
      </c>
      <c r="X156">
        <v>5</v>
      </c>
      <c r="Y156" s="160" t="s">
        <v>408</v>
      </c>
      <c r="Z156" s="162" t="s">
        <v>155</v>
      </c>
    </row>
    <row r="157" spans="1:26" x14ac:dyDescent="0.2">
      <c r="A157">
        <v>527</v>
      </c>
      <c r="B157" s="161">
        <v>44425.519340277802</v>
      </c>
      <c r="C157" s="161">
        <v>44425.522442129601</v>
      </c>
      <c r="D157" s="160" t="s">
        <v>144</v>
      </c>
      <c r="E157" s="160"/>
      <c r="F157" s="160" t="s">
        <v>7</v>
      </c>
      <c r="G157" s="160" t="s">
        <v>93</v>
      </c>
      <c r="H157" s="160" t="s">
        <v>53</v>
      </c>
      <c r="I157" s="160" t="s">
        <v>305</v>
      </c>
      <c r="J157">
        <v>3</v>
      </c>
      <c r="K157">
        <v>1</v>
      </c>
      <c r="L157">
        <v>4</v>
      </c>
      <c r="M157">
        <v>3</v>
      </c>
      <c r="N157">
        <v>4</v>
      </c>
      <c r="O157">
        <v>4</v>
      </c>
      <c r="P157">
        <v>4</v>
      </c>
      <c r="Q157">
        <v>4</v>
      </c>
      <c r="R157">
        <v>4</v>
      </c>
      <c r="S157">
        <v>4</v>
      </c>
      <c r="T157">
        <v>5</v>
      </c>
      <c r="U157">
        <v>4</v>
      </c>
      <c r="V157">
        <v>3</v>
      </c>
      <c r="W157">
        <v>3</v>
      </c>
      <c r="X157">
        <v>4</v>
      </c>
      <c r="Y157" s="160" t="s">
        <v>409</v>
      </c>
      <c r="Z157" s="160" t="s">
        <v>410</v>
      </c>
    </row>
    <row r="158" spans="1:26" x14ac:dyDescent="0.2">
      <c r="A158">
        <v>528</v>
      </c>
      <c r="B158" s="161">
        <v>44425.522384259297</v>
      </c>
      <c r="C158" s="161">
        <v>44425.523333333302</v>
      </c>
      <c r="D158" s="160" t="s">
        <v>144</v>
      </c>
      <c r="E158" s="160"/>
      <c r="F158" s="160" t="s">
        <v>7</v>
      </c>
      <c r="G158" s="160" t="s">
        <v>103</v>
      </c>
      <c r="H158" s="160" t="s">
        <v>81</v>
      </c>
      <c r="I158" s="160" t="s">
        <v>149</v>
      </c>
      <c r="J158">
        <v>4</v>
      </c>
      <c r="K158">
        <v>4</v>
      </c>
      <c r="L158">
        <v>4</v>
      </c>
      <c r="M158">
        <v>4</v>
      </c>
      <c r="N158">
        <v>4</v>
      </c>
      <c r="O158">
        <v>4</v>
      </c>
      <c r="P158">
        <v>1</v>
      </c>
      <c r="Q158">
        <v>2</v>
      </c>
      <c r="R158">
        <v>4</v>
      </c>
      <c r="S158">
        <v>4</v>
      </c>
      <c r="T158">
        <v>3</v>
      </c>
      <c r="U158">
        <v>3</v>
      </c>
      <c r="V158">
        <v>4</v>
      </c>
      <c r="W158">
        <v>3</v>
      </c>
      <c r="X158">
        <v>3</v>
      </c>
      <c r="Y158" s="162" t="s">
        <v>155</v>
      </c>
      <c r="Z158" s="162" t="s">
        <v>155</v>
      </c>
    </row>
    <row r="159" spans="1:26" x14ac:dyDescent="0.2">
      <c r="A159">
        <v>529</v>
      </c>
      <c r="B159" s="161">
        <v>44425.518692129597</v>
      </c>
      <c r="C159" s="161">
        <v>44425.523819444403</v>
      </c>
      <c r="D159" s="160" t="s">
        <v>144</v>
      </c>
      <c r="E159" s="160"/>
      <c r="F159" s="160" t="s">
        <v>7</v>
      </c>
      <c r="G159" s="160" t="s">
        <v>93</v>
      </c>
      <c r="H159" s="160" t="s">
        <v>53</v>
      </c>
      <c r="I159" s="160" t="s">
        <v>157</v>
      </c>
      <c r="J159">
        <v>4</v>
      </c>
      <c r="K159">
        <v>4</v>
      </c>
      <c r="L159">
        <v>5</v>
      </c>
      <c r="M159">
        <v>4</v>
      </c>
      <c r="N159">
        <v>5</v>
      </c>
      <c r="O159">
        <v>5</v>
      </c>
      <c r="P159">
        <v>5</v>
      </c>
      <c r="Q159">
        <v>5</v>
      </c>
      <c r="R159">
        <v>4</v>
      </c>
      <c r="S159">
        <v>4</v>
      </c>
      <c r="T159">
        <v>5</v>
      </c>
      <c r="U159">
        <v>5</v>
      </c>
      <c r="V159">
        <v>5</v>
      </c>
      <c r="W159">
        <v>5</v>
      </c>
      <c r="X159">
        <v>5</v>
      </c>
      <c r="Y159" s="160" t="s">
        <v>411</v>
      </c>
      <c r="Z159" s="160" t="s">
        <v>412</v>
      </c>
    </row>
    <row r="160" spans="1:26" x14ac:dyDescent="0.2">
      <c r="A160">
        <v>530</v>
      </c>
      <c r="B160" s="161">
        <v>44425.522858796299</v>
      </c>
      <c r="C160" s="161">
        <v>44425.524236111101</v>
      </c>
      <c r="D160" s="160" t="s">
        <v>144</v>
      </c>
      <c r="E160" s="160"/>
      <c r="F160" s="160" t="s">
        <v>7</v>
      </c>
      <c r="G160" s="160" t="s">
        <v>93</v>
      </c>
      <c r="H160" s="160" t="s">
        <v>53</v>
      </c>
      <c r="I160" s="160" t="s">
        <v>413</v>
      </c>
      <c r="J160">
        <v>5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5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 s="162" t="s">
        <v>155</v>
      </c>
      <c r="Z160" s="162" t="s">
        <v>155</v>
      </c>
    </row>
    <row r="161" spans="1:26" x14ac:dyDescent="0.2">
      <c r="A161">
        <v>531</v>
      </c>
      <c r="B161" s="161">
        <v>44425.523425925901</v>
      </c>
      <c r="C161" s="161">
        <v>44425.524398148104</v>
      </c>
      <c r="D161" s="160" t="s">
        <v>144</v>
      </c>
      <c r="E161" s="160"/>
      <c r="F161" s="160" t="s">
        <v>7</v>
      </c>
      <c r="G161" s="160" t="s">
        <v>165</v>
      </c>
      <c r="H161" s="160" t="s">
        <v>52</v>
      </c>
      <c r="I161" s="160" t="s">
        <v>149</v>
      </c>
      <c r="J161">
        <v>2</v>
      </c>
      <c r="K161">
        <v>3</v>
      </c>
      <c r="L161">
        <v>3</v>
      </c>
      <c r="M161">
        <v>3</v>
      </c>
      <c r="N161">
        <v>4</v>
      </c>
      <c r="O161">
        <v>4</v>
      </c>
      <c r="P161">
        <v>5</v>
      </c>
      <c r="Q161">
        <v>5</v>
      </c>
      <c r="R161">
        <v>5</v>
      </c>
      <c r="S161">
        <v>5</v>
      </c>
      <c r="T161">
        <v>5</v>
      </c>
      <c r="U161">
        <v>5</v>
      </c>
      <c r="V161">
        <v>3</v>
      </c>
      <c r="W161">
        <v>4</v>
      </c>
      <c r="X161">
        <v>4</v>
      </c>
      <c r="Y161" s="162" t="s">
        <v>155</v>
      </c>
      <c r="Z161" s="162" t="s">
        <v>155</v>
      </c>
    </row>
    <row r="162" spans="1:26" x14ac:dyDescent="0.2">
      <c r="A162">
        <v>532</v>
      </c>
      <c r="B162" s="161">
        <v>44425.521793981497</v>
      </c>
      <c r="C162" s="161">
        <v>44425.524409722202</v>
      </c>
      <c r="D162" s="160" t="s">
        <v>144</v>
      </c>
      <c r="E162" s="160"/>
      <c r="F162" s="160" t="s">
        <v>7</v>
      </c>
      <c r="G162" s="160" t="s">
        <v>65</v>
      </c>
      <c r="H162" s="160" t="s">
        <v>78</v>
      </c>
      <c r="I162" s="160" t="s">
        <v>157</v>
      </c>
      <c r="J162">
        <v>4</v>
      </c>
      <c r="K162">
        <v>3</v>
      </c>
      <c r="L162">
        <v>4</v>
      </c>
      <c r="M162">
        <v>4</v>
      </c>
      <c r="N162">
        <v>4</v>
      </c>
      <c r="O162">
        <v>4</v>
      </c>
      <c r="P162">
        <v>3</v>
      </c>
      <c r="Q162">
        <v>2</v>
      </c>
      <c r="R162">
        <v>4</v>
      </c>
      <c r="S162">
        <v>4</v>
      </c>
      <c r="T162">
        <v>5</v>
      </c>
      <c r="U162">
        <v>5</v>
      </c>
      <c r="V162">
        <v>4</v>
      </c>
      <c r="W162">
        <v>4</v>
      </c>
      <c r="X162">
        <v>5</v>
      </c>
      <c r="Y162" s="160" t="s">
        <v>414</v>
      </c>
      <c r="Z162" s="160" t="s">
        <v>415</v>
      </c>
    </row>
    <row r="163" spans="1:26" x14ac:dyDescent="0.2">
      <c r="A163">
        <v>533</v>
      </c>
      <c r="B163" s="161">
        <v>44425.5206944444</v>
      </c>
      <c r="C163" s="161">
        <v>44425.525081018503</v>
      </c>
      <c r="D163" s="160" t="s">
        <v>144</v>
      </c>
      <c r="E163" s="160"/>
      <c r="F163" s="160" t="s">
        <v>7</v>
      </c>
      <c r="G163" s="160" t="s">
        <v>190</v>
      </c>
      <c r="H163" s="160" t="s">
        <v>53</v>
      </c>
      <c r="I163" s="160" t="s">
        <v>160</v>
      </c>
      <c r="J163">
        <v>2</v>
      </c>
      <c r="K163">
        <v>2</v>
      </c>
      <c r="L163">
        <v>5</v>
      </c>
      <c r="M163">
        <v>3</v>
      </c>
      <c r="N163">
        <v>5</v>
      </c>
      <c r="O163">
        <v>4</v>
      </c>
      <c r="P163">
        <v>4</v>
      </c>
      <c r="Q163">
        <v>4</v>
      </c>
      <c r="R163">
        <v>5</v>
      </c>
      <c r="S163">
        <v>5</v>
      </c>
      <c r="T163">
        <v>5</v>
      </c>
      <c r="U163">
        <v>5</v>
      </c>
      <c r="V163">
        <v>5</v>
      </c>
      <c r="W163">
        <v>5</v>
      </c>
      <c r="X163">
        <v>5</v>
      </c>
      <c r="Y163" s="160" t="s">
        <v>416</v>
      </c>
      <c r="Z163" s="160" t="s">
        <v>417</v>
      </c>
    </row>
    <row r="164" spans="1:26" x14ac:dyDescent="0.2">
      <c r="A164">
        <v>534</v>
      </c>
      <c r="B164" s="161">
        <v>44425.524074074099</v>
      </c>
      <c r="C164" s="161">
        <v>44425.525092592601</v>
      </c>
      <c r="D164" s="160" t="s">
        <v>144</v>
      </c>
      <c r="E164" s="160"/>
      <c r="F164" s="160" t="s">
        <v>7</v>
      </c>
      <c r="G164" s="160" t="s">
        <v>227</v>
      </c>
      <c r="H164" s="160" t="s">
        <v>92</v>
      </c>
      <c r="I164" s="160" t="s">
        <v>149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  <c r="P164">
        <v>4</v>
      </c>
      <c r="Q164">
        <v>5</v>
      </c>
      <c r="R164">
        <v>5</v>
      </c>
      <c r="S164">
        <v>5</v>
      </c>
      <c r="T164">
        <v>5</v>
      </c>
      <c r="U164">
        <v>5</v>
      </c>
      <c r="V164">
        <v>5</v>
      </c>
      <c r="W164">
        <v>4</v>
      </c>
      <c r="X164">
        <v>5</v>
      </c>
      <c r="Y164" s="162" t="s">
        <v>155</v>
      </c>
      <c r="Z164" s="162" t="s">
        <v>155</v>
      </c>
    </row>
    <row r="165" spans="1:26" x14ac:dyDescent="0.2">
      <c r="A165">
        <v>535</v>
      </c>
      <c r="B165" s="161">
        <v>44425.521655092598</v>
      </c>
      <c r="C165" s="161">
        <v>44425.525185185201</v>
      </c>
      <c r="D165" s="160" t="s">
        <v>144</v>
      </c>
      <c r="E165" s="160"/>
      <c r="F165" s="160" t="s">
        <v>7</v>
      </c>
      <c r="G165" s="160" t="s">
        <v>165</v>
      </c>
      <c r="H165" s="160" t="s">
        <v>52</v>
      </c>
      <c r="I165" s="160" t="s">
        <v>418</v>
      </c>
      <c r="J165">
        <v>4</v>
      </c>
      <c r="K165">
        <v>2</v>
      </c>
      <c r="L165">
        <v>3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5</v>
      </c>
      <c r="T165">
        <v>5</v>
      </c>
      <c r="U165">
        <v>5</v>
      </c>
      <c r="V165">
        <v>4</v>
      </c>
      <c r="W165">
        <v>5</v>
      </c>
      <c r="X165">
        <v>4</v>
      </c>
      <c r="Y165" s="160" t="s">
        <v>419</v>
      </c>
      <c r="Z165" s="160" t="s">
        <v>420</v>
      </c>
    </row>
    <row r="166" spans="1:26" x14ac:dyDescent="0.2">
      <c r="A166">
        <v>536</v>
      </c>
      <c r="B166" s="161">
        <v>44425.524780092601</v>
      </c>
      <c r="C166" s="161">
        <v>44425.526319444398</v>
      </c>
      <c r="D166" s="160" t="s">
        <v>144</v>
      </c>
      <c r="E166" s="160"/>
      <c r="F166" s="160" t="s">
        <v>7</v>
      </c>
      <c r="G166" s="160" t="s">
        <v>165</v>
      </c>
      <c r="H166" s="160" t="s">
        <v>52</v>
      </c>
      <c r="I166" s="160" t="s">
        <v>149</v>
      </c>
      <c r="J166">
        <v>5</v>
      </c>
      <c r="K166">
        <v>2</v>
      </c>
      <c r="L166">
        <v>5</v>
      </c>
      <c r="M166">
        <v>5</v>
      </c>
      <c r="N166">
        <v>5</v>
      </c>
      <c r="O166">
        <v>5</v>
      </c>
      <c r="P166">
        <v>5</v>
      </c>
      <c r="Q166">
        <v>5</v>
      </c>
      <c r="R166">
        <v>5</v>
      </c>
      <c r="S166">
        <v>5</v>
      </c>
      <c r="T166">
        <v>5</v>
      </c>
      <c r="U166">
        <v>5</v>
      </c>
      <c r="V166">
        <v>5</v>
      </c>
      <c r="W166">
        <v>5</v>
      </c>
      <c r="X166">
        <v>5</v>
      </c>
      <c r="Y166" s="160" t="s">
        <v>197</v>
      </c>
      <c r="Z166" s="160" t="s">
        <v>421</v>
      </c>
    </row>
    <row r="167" spans="1:26" x14ac:dyDescent="0.2">
      <c r="A167">
        <v>537</v>
      </c>
      <c r="B167" s="161">
        <v>44425.524594907401</v>
      </c>
      <c r="C167" s="161">
        <v>44425.526446759301</v>
      </c>
      <c r="D167" s="160" t="s">
        <v>144</v>
      </c>
      <c r="E167" s="160"/>
      <c r="F167" s="160" t="s">
        <v>7</v>
      </c>
      <c r="G167" s="160" t="s">
        <v>165</v>
      </c>
      <c r="H167" s="160" t="s">
        <v>52</v>
      </c>
      <c r="I167" s="160" t="s">
        <v>163</v>
      </c>
      <c r="J167">
        <v>5</v>
      </c>
      <c r="K167">
        <v>5</v>
      </c>
      <c r="L167">
        <v>4</v>
      </c>
      <c r="M167">
        <v>5</v>
      </c>
      <c r="N167">
        <v>4</v>
      </c>
      <c r="O167">
        <v>5</v>
      </c>
      <c r="P167">
        <v>3</v>
      </c>
      <c r="Q167">
        <v>3</v>
      </c>
      <c r="R167">
        <v>5</v>
      </c>
      <c r="S167">
        <v>4</v>
      </c>
      <c r="T167">
        <v>5</v>
      </c>
      <c r="U167">
        <v>5</v>
      </c>
      <c r="V167">
        <v>5</v>
      </c>
      <c r="W167">
        <v>5</v>
      </c>
      <c r="X167">
        <v>5</v>
      </c>
      <c r="Y167" s="160" t="s">
        <v>422</v>
      </c>
      <c r="Z167" s="162" t="s">
        <v>155</v>
      </c>
    </row>
    <row r="168" spans="1:26" x14ac:dyDescent="0.2">
      <c r="A168">
        <v>538</v>
      </c>
      <c r="B168" s="161">
        <v>44425.523379629602</v>
      </c>
      <c r="C168" s="161">
        <v>44425.526574074102</v>
      </c>
      <c r="D168" s="160" t="s">
        <v>144</v>
      </c>
      <c r="E168" s="160"/>
      <c r="F168" s="160" t="s">
        <v>7</v>
      </c>
      <c r="G168" s="160" t="s">
        <v>93</v>
      </c>
      <c r="H168" s="160" t="s">
        <v>53</v>
      </c>
      <c r="I168" s="160" t="s">
        <v>157</v>
      </c>
      <c r="J168">
        <v>4</v>
      </c>
      <c r="K168">
        <v>4</v>
      </c>
      <c r="L168">
        <v>4</v>
      </c>
      <c r="M168">
        <v>4</v>
      </c>
      <c r="N168">
        <v>4</v>
      </c>
      <c r="O168">
        <v>4</v>
      </c>
      <c r="P168">
        <v>3</v>
      </c>
      <c r="Q168">
        <v>3</v>
      </c>
      <c r="R168">
        <v>5</v>
      </c>
      <c r="S168">
        <v>4</v>
      </c>
      <c r="T168">
        <v>5</v>
      </c>
      <c r="U168">
        <v>5</v>
      </c>
      <c r="V168">
        <v>4</v>
      </c>
      <c r="W168">
        <v>4</v>
      </c>
      <c r="X168">
        <v>5</v>
      </c>
      <c r="Y168" s="162" t="s">
        <v>155</v>
      </c>
      <c r="Z168" s="162" t="s">
        <v>155</v>
      </c>
    </row>
    <row r="169" spans="1:26" x14ac:dyDescent="0.2">
      <c r="A169">
        <v>539</v>
      </c>
      <c r="B169" s="161">
        <v>44425.503564814797</v>
      </c>
      <c r="C169" s="161">
        <v>44425.526655092603</v>
      </c>
      <c r="D169" s="160" t="s">
        <v>144</v>
      </c>
      <c r="E169" s="160"/>
      <c r="F169" s="160" t="s">
        <v>7</v>
      </c>
      <c r="G169" s="160" t="s">
        <v>165</v>
      </c>
      <c r="H169" s="160" t="s">
        <v>52</v>
      </c>
      <c r="I169" s="160" t="s">
        <v>149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2</v>
      </c>
      <c r="Q169">
        <v>2</v>
      </c>
      <c r="R169">
        <v>4</v>
      </c>
      <c r="S169">
        <v>4</v>
      </c>
      <c r="T169">
        <v>5</v>
      </c>
      <c r="U169">
        <v>5</v>
      </c>
      <c r="V169">
        <v>5</v>
      </c>
      <c r="W169">
        <v>5</v>
      </c>
      <c r="X169">
        <v>4</v>
      </c>
      <c r="Y169" s="162" t="s">
        <v>155</v>
      </c>
      <c r="Z169" s="162" t="s">
        <v>155</v>
      </c>
    </row>
    <row r="170" spans="1:26" x14ac:dyDescent="0.2">
      <c r="A170">
        <v>540</v>
      </c>
      <c r="B170" s="161">
        <v>44425.524537037003</v>
      </c>
      <c r="C170" s="161">
        <v>44425.527048611097</v>
      </c>
      <c r="D170" s="160" t="s">
        <v>144</v>
      </c>
      <c r="E170" s="160"/>
      <c r="F170" s="160" t="s">
        <v>7</v>
      </c>
      <c r="G170" s="160" t="s">
        <v>183</v>
      </c>
      <c r="H170" s="160" t="s">
        <v>53</v>
      </c>
      <c r="I170" s="160" t="s">
        <v>278</v>
      </c>
      <c r="J170">
        <v>5</v>
      </c>
      <c r="K170">
        <v>5</v>
      </c>
      <c r="L170">
        <v>5</v>
      </c>
      <c r="M170">
        <v>4</v>
      </c>
      <c r="N170">
        <v>5</v>
      </c>
      <c r="O170">
        <v>5</v>
      </c>
      <c r="P170">
        <v>5</v>
      </c>
      <c r="Q170">
        <v>5</v>
      </c>
      <c r="R170">
        <v>5</v>
      </c>
      <c r="S170">
        <v>5</v>
      </c>
      <c r="T170">
        <v>5</v>
      </c>
      <c r="U170">
        <v>5</v>
      </c>
      <c r="V170">
        <v>4</v>
      </c>
      <c r="W170">
        <v>5</v>
      </c>
      <c r="X170">
        <v>3</v>
      </c>
      <c r="Y170" s="160" t="s">
        <v>423</v>
      </c>
      <c r="Z170" s="160" t="s">
        <v>424</v>
      </c>
    </row>
    <row r="171" spans="1:26" x14ac:dyDescent="0.2">
      <c r="A171">
        <v>541</v>
      </c>
      <c r="B171" s="161">
        <v>44425.523148148102</v>
      </c>
      <c r="C171" s="161">
        <v>44425.527071759301</v>
      </c>
      <c r="D171" s="160" t="s">
        <v>144</v>
      </c>
      <c r="E171" s="160"/>
      <c r="F171" s="160" t="s">
        <v>7</v>
      </c>
      <c r="G171" s="160" t="s">
        <v>190</v>
      </c>
      <c r="H171" s="160" t="s">
        <v>78</v>
      </c>
      <c r="I171" s="160" t="s">
        <v>160</v>
      </c>
      <c r="J171">
        <v>4</v>
      </c>
      <c r="K171">
        <v>2</v>
      </c>
      <c r="L171">
        <v>2</v>
      </c>
      <c r="M171">
        <v>3</v>
      </c>
      <c r="N171">
        <v>4</v>
      </c>
      <c r="O171">
        <v>4</v>
      </c>
      <c r="P171">
        <v>3</v>
      </c>
      <c r="Q171">
        <v>3</v>
      </c>
      <c r="R171">
        <v>4</v>
      </c>
      <c r="S171">
        <v>4</v>
      </c>
      <c r="T171">
        <v>5</v>
      </c>
      <c r="U171">
        <v>5</v>
      </c>
      <c r="V171">
        <v>4</v>
      </c>
      <c r="W171">
        <v>4</v>
      </c>
      <c r="X171">
        <v>4</v>
      </c>
      <c r="Y171" s="160" t="s">
        <v>425</v>
      </c>
      <c r="Z171" s="160" t="s">
        <v>426</v>
      </c>
    </row>
    <row r="172" spans="1:26" x14ac:dyDescent="0.2">
      <c r="A172">
        <v>542</v>
      </c>
      <c r="B172" s="161">
        <v>44425.5249189815</v>
      </c>
      <c r="C172" s="161">
        <v>44425.527476851901</v>
      </c>
      <c r="D172" s="160" t="s">
        <v>144</v>
      </c>
      <c r="E172" s="160"/>
      <c r="F172" s="160" t="s">
        <v>37</v>
      </c>
      <c r="G172" s="160" t="s">
        <v>145</v>
      </c>
      <c r="H172" s="160" t="s">
        <v>54</v>
      </c>
      <c r="I172" s="160" t="s">
        <v>261</v>
      </c>
      <c r="J172">
        <v>4</v>
      </c>
      <c r="K172">
        <v>4</v>
      </c>
      <c r="L172">
        <v>4</v>
      </c>
      <c r="M172">
        <v>4</v>
      </c>
      <c r="N172">
        <v>5</v>
      </c>
      <c r="O172">
        <v>4</v>
      </c>
      <c r="P172">
        <v>3</v>
      </c>
      <c r="Q172">
        <v>3</v>
      </c>
      <c r="R172">
        <v>4</v>
      </c>
      <c r="S172">
        <v>4</v>
      </c>
      <c r="T172">
        <v>4</v>
      </c>
      <c r="U172">
        <v>5</v>
      </c>
      <c r="V172">
        <v>4</v>
      </c>
      <c r="W172">
        <v>4</v>
      </c>
      <c r="X172">
        <v>4</v>
      </c>
      <c r="Y172" s="160" t="s">
        <v>427</v>
      </c>
      <c r="Z172" s="160" t="s">
        <v>428</v>
      </c>
    </row>
    <row r="173" spans="1:26" x14ac:dyDescent="0.2">
      <c r="A173">
        <v>543</v>
      </c>
      <c r="B173" s="161">
        <v>44425.526469907403</v>
      </c>
      <c r="C173" s="161">
        <v>44425.527604166702</v>
      </c>
      <c r="D173" s="160" t="s">
        <v>144</v>
      </c>
      <c r="E173" s="160"/>
      <c r="F173" s="160" t="s">
        <v>37</v>
      </c>
      <c r="G173" s="160" t="s">
        <v>101</v>
      </c>
      <c r="H173" s="160" t="s">
        <v>51</v>
      </c>
      <c r="I173" s="160" t="s">
        <v>153</v>
      </c>
      <c r="J173">
        <v>5</v>
      </c>
      <c r="K173">
        <v>5</v>
      </c>
      <c r="L173">
        <v>3</v>
      </c>
      <c r="M173">
        <v>5</v>
      </c>
      <c r="N173">
        <v>5</v>
      </c>
      <c r="O173">
        <v>5</v>
      </c>
      <c r="P173">
        <v>5</v>
      </c>
      <c r="Q173">
        <v>5</v>
      </c>
      <c r="R173">
        <v>5</v>
      </c>
      <c r="S173">
        <v>5</v>
      </c>
      <c r="T173">
        <v>5</v>
      </c>
      <c r="U173">
        <v>5</v>
      </c>
      <c r="V173">
        <v>5</v>
      </c>
      <c r="W173">
        <v>5</v>
      </c>
      <c r="X173">
        <v>5</v>
      </c>
      <c r="Y173" s="162" t="s">
        <v>155</v>
      </c>
      <c r="Z173" s="162" t="s">
        <v>155</v>
      </c>
    </row>
    <row r="174" spans="1:26" x14ac:dyDescent="0.2">
      <c r="A174">
        <v>544</v>
      </c>
      <c r="B174" s="161">
        <v>44425.525798611103</v>
      </c>
      <c r="C174" s="161">
        <v>44425.527847222198</v>
      </c>
      <c r="D174" s="160" t="s">
        <v>144</v>
      </c>
      <c r="E174" s="160"/>
      <c r="F174" s="160" t="s">
        <v>37</v>
      </c>
      <c r="G174" s="160" t="s">
        <v>100</v>
      </c>
      <c r="H174" s="160" t="s">
        <v>53</v>
      </c>
      <c r="I174" s="160" t="s">
        <v>368</v>
      </c>
      <c r="J174">
        <v>5</v>
      </c>
      <c r="K174">
        <v>4</v>
      </c>
      <c r="L174">
        <v>5</v>
      </c>
      <c r="M174">
        <v>5</v>
      </c>
      <c r="N174">
        <v>5</v>
      </c>
      <c r="O174">
        <v>5</v>
      </c>
      <c r="P174">
        <v>4</v>
      </c>
      <c r="Q174">
        <v>4</v>
      </c>
      <c r="R174">
        <v>5</v>
      </c>
      <c r="S174">
        <v>5</v>
      </c>
      <c r="T174">
        <v>5</v>
      </c>
      <c r="U174">
        <v>5</v>
      </c>
      <c r="V174">
        <v>5</v>
      </c>
      <c r="W174">
        <v>5</v>
      </c>
      <c r="X174">
        <v>5</v>
      </c>
      <c r="Y174" s="160" t="s">
        <v>429</v>
      </c>
      <c r="Z174" s="160" t="s">
        <v>430</v>
      </c>
    </row>
    <row r="175" spans="1:26" x14ac:dyDescent="0.2">
      <c r="A175">
        <v>545</v>
      </c>
      <c r="B175" s="161">
        <v>44425.526932870402</v>
      </c>
      <c r="C175" s="161">
        <v>44425.528078703697</v>
      </c>
      <c r="D175" s="160" t="s">
        <v>144</v>
      </c>
      <c r="E175" s="160"/>
      <c r="F175" s="160" t="s">
        <v>7</v>
      </c>
      <c r="G175" s="160" t="s">
        <v>190</v>
      </c>
      <c r="H175" s="160" t="s">
        <v>54</v>
      </c>
      <c r="I175" s="160" t="s">
        <v>166</v>
      </c>
      <c r="J175">
        <v>4</v>
      </c>
      <c r="K175">
        <v>2</v>
      </c>
      <c r="L175">
        <v>2</v>
      </c>
      <c r="M175">
        <v>5</v>
      </c>
      <c r="N175">
        <v>5</v>
      </c>
      <c r="O175">
        <v>5</v>
      </c>
      <c r="P175">
        <v>5</v>
      </c>
      <c r="Q175">
        <v>5</v>
      </c>
      <c r="R175">
        <v>5</v>
      </c>
      <c r="S175">
        <v>5</v>
      </c>
      <c r="T175">
        <v>5</v>
      </c>
      <c r="U175">
        <v>5</v>
      </c>
      <c r="V175">
        <v>5</v>
      </c>
      <c r="W175">
        <v>5</v>
      </c>
      <c r="X175">
        <v>5</v>
      </c>
      <c r="Y175" s="162" t="s">
        <v>155</v>
      </c>
      <c r="Z175" s="162" t="s">
        <v>155</v>
      </c>
    </row>
    <row r="176" spans="1:26" x14ac:dyDescent="0.2">
      <c r="A176">
        <v>546</v>
      </c>
      <c r="B176" s="161">
        <v>44425.526446759301</v>
      </c>
      <c r="C176" s="161">
        <v>44425.528379629599</v>
      </c>
      <c r="D176" s="160" t="s">
        <v>144</v>
      </c>
      <c r="E176" s="160"/>
      <c r="F176" s="160" t="s">
        <v>7</v>
      </c>
      <c r="G176" s="160" t="s">
        <v>70</v>
      </c>
      <c r="H176" s="160" t="s">
        <v>81</v>
      </c>
      <c r="I176" s="160" t="s">
        <v>220</v>
      </c>
      <c r="J176">
        <v>5</v>
      </c>
      <c r="K176">
        <v>5</v>
      </c>
      <c r="L176">
        <v>5</v>
      </c>
      <c r="M176">
        <v>5</v>
      </c>
      <c r="N176">
        <v>5</v>
      </c>
      <c r="O176">
        <v>5</v>
      </c>
      <c r="P176">
        <v>5</v>
      </c>
      <c r="Q176">
        <v>5</v>
      </c>
      <c r="R176">
        <v>5</v>
      </c>
      <c r="S176">
        <v>5</v>
      </c>
      <c r="T176">
        <v>5</v>
      </c>
      <c r="U176">
        <v>5</v>
      </c>
      <c r="V176">
        <v>4</v>
      </c>
      <c r="W176">
        <v>5</v>
      </c>
      <c r="X176">
        <v>5</v>
      </c>
      <c r="Y176" s="160" t="s">
        <v>431</v>
      </c>
      <c r="Z176" s="160" t="s">
        <v>432</v>
      </c>
    </row>
    <row r="177" spans="1:26" x14ac:dyDescent="0.2">
      <c r="A177">
        <v>547</v>
      </c>
      <c r="B177" s="161">
        <v>44425.526041666701</v>
      </c>
      <c r="C177" s="161">
        <v>44425.528564814798</v>
      </c>
      <c r="D177" s="160" t="s">
        <v>144</v>
      </c>
      <c r="E177" s="160"/>
      <c r="F177" s="160" t="s">
        <v>37</v>
      </c>
      <c r="G177" s="160" t="s">
        <v>183</v>
      </c>
      <c r="H177" s="160" t="s">
        <v>53</v>
      </c>
      <c r="I177" s="160" t="s">
        <v>433</v>
      </c>
      <c r="J177">
        <v>1</v>
      </c>
      <c r="K177">
        <v>1</v>
      </c>
      <c r="L177">
        <v>3</v>
      </c>
      <c r="M177">
        <v>1</v>
      </c>
      <c r="N177">
        <v>1</v>
      </c>
      <c r="O177">
        <v>1</v>
      </c>
      <c r="P177">
        <v>2</v>
      </c>
      <c r="Q177">
        <v>4</v>
      </c>
      <c r="R177">
        <v>4</v>
      </c>
      <c r="S177">
        <v>4</v>
      </c>
      <c r="T177">
        <v>5</v>
      </c>
      <c r="U177">
        <v>5</v>
      </c>
      <c r="V177">
        <v>4</v>
      </c>
      <c r="W177">
        <v>4</v>
      </c>
      <c r="X177">
        <v>4</v>
      </c>
      <c r="Y177" s="160" t="s">
        <v>434</v>
      </c>
      <c r="Z177" s="160" t="s">
        <v>435</v>
      </c>
    </row>
    <row r="178" spans="1:26" x14ac:dyDescent="0.2">
      <c r="A178">
        <v>548</v>
      </c>
      <c r="B178" s="161">
        <v>44425.526319444398</v>
      </c>
      <c r="C178" s="161">
        <v>44425.528657407398</v>
      </c>
      <c r="D178" s="160" t="s">
        <v>144</v>
      </c>
      <c r="E178" s="160"/>
      <c r="F178" s="160" t="s">
        <v>7</v>
      </c>
      <c r="G178" s="160" t="s">
        <v>183</v>
      </c>
      <c r="H178" s="160" t="s">
        <v>53</v>
      </c>
      <c r="I178" s="160" t="s">
        <v>215</v>
      </c>
      <c r="J178">
        <v>5</v>
      </c>
      <c r="K178">
        <v>4</v>
      </c>
      <c r="L178">
        <v>5</v>
      </c>
      <c r="M178">
        <v>4</v>
      </c>
      <c r="N178">
        <v>3</v>
      </c>
      <c r="O178">
        <v>4</v>
      </c>
      <c r="P178">
        <v>4</v>
      </c>
      <c r="Q178">
        <v>4</v>
      </c>
      <c r="R178">
        <v>5</v>
      </c>
      <c r="S178">
        <v>4</v>
      </c>
      <c r="T178">
        <v>4</v>
      </c>
      <c r="U178">
        <v>5</v>
      </c>
      <c r="V178">
        <v>5</v>
      </c>
      <c r="W178">
        <v>5</v>
      </c>
      <c r="X178">
        <v>4</v>
      </c>
      <c r="Y178" s="160" t="s">
        <v>436</v>
      </c>
      <c r="Z178" s="160" t="s">
        <v>437</v>
      </c>
    </row>
    <row r="179" spans="1:26" x14ac:dyDescent="0.2">
      <c r="A179">
        <v>549</v>
      </c>
      <c r="B179" s="161">
        <v>44425.527002314797</v>
      </c>
      <c r="C179" s="161">
        <v>44425.528784722199</v>
      </c>
      <c r="D179" s="160" t="s">
        <v>144</v>
      </c>
      <c r="E179" s="160"/>
      <c r="F179" s="160" t="s">
        <v>7</v>
      </c>
      <c r="G179" s="160" t="s">
        <v>93</v>
      </c>
      <c r="H179" s="160" t="s">
        <v>53</v>
      </c>
      <c r="I179" s="160" t="s">
        <v>193</v>
      </c>
      <c r="J179">
        <v>4</v>
      </c>
      <c r="K179">
        <v>4</v>
      </c>
      <c r="L179">
        <v>4</v>
      </c>
      <c r="M179">
        <v>3</v>
      </c>
      <c r="N179">
        <v>4</v>
      </c>
      <c r="O179">
        <v>4</v>
      </c>
      <c r="P179">
        <v>5</v>
      </c>
      <c r="Q179">
        <v>5</v>
      </c>
      <c r="R179">
        <v>5</v>
      </c>
      <c r="S179">
        <v>5</v>
      </c>
      <c r="T179">
        <v>5</v>
      </c>
      <c r="U179">
        <v>5</v>
      </c>
      <c r="V179">
        <v>5</v>
      </c>
      <c r="W179">
        <v>5</v>
      </c>
      <c r="X179">
        <v>5</v>
      </c>
      <c r="Y179" s="160" t="s">
        <v>438</v>
      </c>
      <c r="Z179" s="160" t="s">
        <v>439</v>
      </c>
    </row>
    <row r="180" spans="1:26" x14ac:dyDescent="0.2">
      <c r="A180">
        <v>550</v>
      </c>
      <c r="B180" s="161">
        <v>44425.526284722197</v>
      </c>
      <c r="C180" s="161">
        <v>44425.5289583333</v>
      </c>
      <c r="D180" s="160" t="s">
        <v>144</v>
      </c>
      <c r="E180" s="160"/>
      <c r="F180" s="160" t="s">
        <v>37</v>
      </c>
      <c r="G180" s="160" t="s">
        <v>183</v>
      </c>
      <c r="H180" s="160" t="s">
        <v>53</v>
      </c>
      <c r="I180" s="160" t="s">
        <v>305</v>
      </c>
      <c r="J180">
        <v>5</v>
      </c>
      <c r="K180">
        <v>5</v>
      </c>
      <c r="L180">
        <v>3</v>
      </c>
      <c r="M180">
        <v>4</v>
      </c>
      <c r="N180">
        <v>4</v>
      </c>
      <c r="O180">
        <v>4</v>
      </c>
      <c r="P180">
        <v>2</v>
      </c>
      <c r="Q180">
        <v>2</v>
      </c>
      <c r="R180">
        <v>4</v>
      </c>
      <c r="S180">
        <v>4</v>
      </c>
      <c r="T180">
        <v>4</v>
      </c>
      <c r="U180">
        <v>5</v>
      </c>
      <c r="V180">
        <v>4</v>
      </c>
      <c r="W180">
        <v>4</v>
      </c>
      <c r="X180">
        <v>4</v>
      </c>
      <c r="Y180" s="160" t="s">
        <v>440</v>
      </c>
      <c r="Z180" s="160" t="s">
        <v>441</v>
      </c>
    </row>
    <row r="181" spans="1:26" x14ac:dyDescent="0.2">
      <c r="A181">
        <v>551</v>
      </c>
      <c r="B181" s="161">
        <v>44425.503043981502</v>
      </c>
      <c r="C181" s="161">
        <v>44425.530324074098</v>
      </c>
      <c r="D181" s="160" t="s">
        <v>144</v>
      </c>
      <c r="E181" s="160"/>
      <c r="F181" s="160" t="s">
        <v>7</v>
      </c>
      <c r="G181" s="160" t="s">
        <v>190</v>
      </c>
      <c r="H181" s="160" t="s">
        <v>53</v>
      </c>
      <c r="I181" s="160" t="s">
        <v>160</v>
      </c>
      <c r="J181">
        <v>5</v>
      </c>
      <c r="K181">
        <v>5</v>
      </c>
      <c r="L181">
        <v>5</v>
      </c>
      <c r="M181">
        <v>5</v>
      </c>
      <c r="N181">
        <v>4</v>
      </c>
      <c r="O181">
        <v>4</v>
      </c>
      <c r="P181">
        <v>5</v>
      </c>
      <c r="Q181">
        <v>5</v>
      </c>
      <c r="R181">
        <v>5</v>
      </c>
      <c r="S181">
        <v>5</v>
      </c>
      <c r="T181">
        <v>5</v>
      </c>
      <c r="U181">
        <v>5</v>
      </c>
      <c r="V181">
        <v>5</v>
      </c>
      <c r="W181">
        <v>5</v>
      </c>
      <c r="X181">
        <v>5</v>
      </c>
      <c r="Y181" s="162" t="s">
        <v>155</v>
      </c>
      <c r="Z181" s="160" t="s">
        <v>442</v>
      </c>
    </row>
    <row r="182" spans="1:26" x14ac:dyDescent="0.2">
      <c r="A182">
        <v>552</v>
      </c>
      <c r="B182" s="161">
        <v>44425.527129629598</v>
      </c>
      <c r="C182" s="161">
        <v>44425.5304398148</v>
      </c>
      <c r="D182" s="160" t="s">
        <v>144</v>
      </c>
      <c r="E182" s="160"/>
      <c r="F182" s="160" t="s">
        <v>37</v>
      </c>
      <c r="G182" s="160" t="s">
        <v>183</v>
      </c>
      <c r="H182" s="160" t="s">
        <v>53</v>
      </c>
      <c r="I182" s="160" t="s">
        <v>443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5</v>
      </c>
      <c r="P182">
        <v>2</v>
      </c>
      <c r="Q182">
        <v>2</v>
      </c>
      <c r="R182">
        <v>5</v>
      </c>
      <c r="S182">
        <v>5</v>
      </c>
      <c r="T182">
        <v>5</v>
      </c>
      <c r="U182">
        <v>5</v>
      </c>
      <c r="V182">
        <v>5</v>
      </c>
      <c r="W182">
        <v>5</v>
      </c>
      <c r="X182">
        <v>5</v>
      </c>
      <c r="Y182" s="162" t="s">
        <v>444</v>
      </c>
      <c r="Z182" s="162" t="s">
        <v>445</v>
      </c>
    </row>
    <row r="183" spans="1:26" x14ac:dyDescent="0.2">
      <c r="A183">
        <v>553</v>
      </c>
      <c r="B183" s="161">
        <v>44425.527488425898</v>
      </c>
      <c r="C183" s="161">
        <v>44425.530659722201</v>
      </c>
      <c r="D183" s="160" t="s">
        <v>144</v>
      </c>
      <c r="E183" s="160"/>
      <c r="F183" s="160" t="s">
        <v>37</v>
      </c>
      <c r="G183" s="160" t="s">
        <v>189</v>
      </c>
      <c r="H183" s="160" t="s">
        <v>57</v>
      </c>
      <c r="I183" s="160" t="s">
        <v>261</v>
      </c>
      <c r="J183">
        <v>5</v>
      </c>
      <c r="K183">
        <v>4</v>
      </c>
      <c r="L183">
        <v>5</v>
      </c>
      <c r="M183">
        <v>4</v>
      </c>
      <c r="N183">
        <v>5</v>
      </c>
      <c r="O183">
        <v>4</v>
      </c>
      <c r="P183">
        <v>4</v>
      </c>
      <c r="Q183">
        <v>4</v>
      </c>
      <c r="R183">
        <v>4</v>
      </c>
      <c r="S183">
        <v>5</v>
      </c>
      <c r="T183">
        <v>5</v>
      </c>
      <c r="U183">
        <v>5</v>
      </c>
      <c r="V183">
        <v>5</v>
      </c>
      <c r="W183">
        <v>5</v>
      </c>
      <c r="X183">
        <v>5</v>
      </c>
      <c r="Y183" s="160" t="s">
        <v>446</v>
      </c>
      <c r="Z183" s="160" t="s">
        <v>447</v>
      </c>
    </row>
    <row r="184" spans="1:26" x14ac:dyDescent="0.2">
      <c r="A184">
        <v>554</v>
      </c>
      <c r="B184" s="161">
        <v>44425.529097222199</v>
      </c>
      <c r="C184" s="161">
        <v>44425.532118055598</v>
      </c>
      <c r="D184" s="160" t="s">
        <v>144</v>
      </c>
      <c r="E184" s="160"/>
      <c r="F184" s="160" t="s">
        <v>7</v>
      </c>
      <c r="G184" s="160" t="s">
        <v>70</v>
      </c>
      <c r="H184" s="160" t="s">
        <v>81</v>
      </c>
      <c r="I184" s="160" t="s">
        <v>149</v>
      </c>
      <c r="J184">
        <v>5</v>
      </c>
      <c r="K184">
        <v>5</v>
      </c>
      <c r="L184">
        <v>4</v>
      </c>
      <c r="M184">
        <v>5</v>
      </c>
      <c r="N184">
        <v>5</v>
      </c>
      <c r="O184">
        <v>4</v>
      </c>
      <c r="P184">
        <v>1</v>
      </c>
      <c r="Q184">
        <v>2</v>
      </c>
      <c r="R184">
        <v>4</v>
      </c>
      <c r="S184">
        <v>4</v>
      </c>
      <c r="T184">
        <v>5</v>
      </c>
      <c r="U184">
        <v>5</v>
      </c>
      <c r="V184">
        <v>4</v>
      </c>
      <c r="W184">
        <v>4</v>
      </c>
      <c r="X184">
        <v>4</v>
      </c>
      <c r="Y184" s="160" t="s">
        <v>448</v>
      </c>
      <c r="Z184" s="162" t="s">
        <v>155</v>
      </c>
    </row>
    <row r="185" spans="1:26" x14ac:dyDescent="0.2">
      <c r="A185">
        <v>555</v>
      </c>
      <c r="B185" s="161">
        <v>44425.526550925897</v>
      </c>
      <c r="C185" s="161">
        <v>44425.532175925902</v>
      </c>
      <c r="D185" s="160" t="s">
        <v>144</v>
      </c>
      <c r="E185" s="160"/>
      <c r="F185" s="160" t="s">
        <v>7</v>
      </c>
      <c r="G185" s="160" t="s">
        <v>70</v>
      </c>
      <c r="H185" s="160" t="s">
        <v>81</v>
      </c>
      <c r="I185" s="160" t="s">
        <v>231</v>
      </c>
      <c r="J185">
        <v>4</v>
      </c>
      <c r="K185">
        <v>4</v>
      </c>
      <c r="L185">
        <v>4</v>
      </c>
      <c r="M185">
        <v>4</v>
      </c>
      <c r="N185">
        <v>4</v>
      </c>
      <c r="O185">
        <v>4</v>
      </c>
      <c r="P185">
        <v>1</v>
      </c>
      <c r="Q185">
        <v>1</v>
      </c>
      <c r="R185">
        <v>4</v>
      </c>
      <c r="S185">
        <v>4</v>
      </c>
      <c r="T185">
        <v>4</v>
      </c>
      <c r="U185">
        <v>4</v>
      </c>
      <c r="V185">
        <v>4</v>
      </c>
      <c r="W185">
        <v>4</v>
      </c>
      <c r="X185">
        <v>4</v>
      </c>
      <c r="Y185" s="160" t="s">
        <v>449</v>
      </c>
      <c r="Z185" s="160" t="s">
        <v>450</v>
      </c>
    </row>
    <row r="186" spans="1:26" x14ac:dyDescent="0.2">
      <c r="A186">
        <v>556</v>
      </c>
      <c r="B186" s="161">
        <v>44425.532164351796</v>
      </c>
      <c r="C186" s="161">
        <v>44425.5332291667</v>
      </c>
      <c r="D186" s="160" t="s">
        <v>144</v>
      </c>
      <c r="E186" s="160"/>
      <c r="F186" s="160" t="s">
        <v>7</v>
      </c>
      <c r="G186" s="160" t="s">
        <v>451</v>
      </c>
      <c r="H186" s="160" t="s">
        <v>55</v>
      </c>
      <c r="I186" s="160" t="s">
        <v>163</v>
      </c>
      <c r="J186">
        <v>5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5</v>
      </c>
      <c r="Q186">
        <v>5</v>
      </c>
      <c r="R186">
        <v>5</v>
      </c>
      <c r="S186">
        <v>5</v>
      </c>
      <c r="T186">
        <v>5</v>
      </c>
      <c r="U186">
        <v>5</v>
      </c>
      <c r="V186">
        <v>5</v>
      </c>
      <c r="W186">
        <v>5</v>
      </c>
      <c r="X186">
        <v>5</v>
      </c>
      <c r="Y186" s="162" t="s">
        <v>155</v>
      </c>
      <c r="Z186" s="162" t="s">
        <v>155</v>
      </c>
    </row>
    <row r="187" spans="1:26" x14ac:dyDescent="0.2">
      <c r="A187">
        <v>557</v>
      </c>
      <c r="B187" s="161">
        <v>44425.533194444397</v>
      </c>
      <c r="C187" s="161">
        <v>44425.534629629597</v>
      </c>
      <c r="D187" s="160" t="s">
        <v>144</v>
      </c>
      <c r="E187" s="160"/>
      <c r="F187" s="160" t="s">
        <v>37</v>
      </c>
      <c r="G187" s="160" t="s">
        <v>202</v>
      </c>
      <c r="H187" s="160" t="s">
        <v>52</v>
      </c>
      <c r="I187" s="160" t="s">
        <v>220</v>
      </c>
      <c r="J187">
        <v>5</v>
      </c>
      <c r="K187">
        <v>5</v>
      </c>
      <c r="L187">
        <v>5</v>
      </c>
      <c r="M187">
        <v>5</v>
      </c>
      <c r="N187">
        <v>5</v>
      </c>
      <c r="O187">
        <v>5</v>
      </c>
      <c r="P187">
        <v>5</v>
      </c>
      <c r="Q187">
        <v>5</v>
      </c>
      <c r="R187">
        <v>5</v>
      </c>
      <c r="S187">
        <v>5</v>
      </c>
      <c r="T187">
        <v>5</v>
      </c>
      <c r="U187">
        <v>5</v>
      </c>
      <c r="V187">
        <v>5</v>
      </c>
      <c r="W187">
        <v>5</v>
      </c>
      <c r="X187">
        <v>5</v>
      </c>
      <c r="Y187" s="160" t="s">
        <v>452</v>
      </c>
      <c r="Z187" s="160" t="s">
        <v>453</v>
      </c>
    </row>
    <row r="188" spans="1:26" x14ac:dyDescent="0.2">
      <c r="A188">
        <v>558</v>
      </c>
      <c r="B188" s="161">
        <v>44425.531712962998</v>
      </c>
      <c r="C188" s="161">
        <v>44425.534675925897</v>
      </c>
      <c r="D188" s="160" t="s">
        <v>144</v>
      </c>
      <c r="E188" s="160"/>
      <c r="F188" s="160" t="s">
        <v>7</v>
      </c>
      <c r="G188" s="160" t="s">
        <v>93</v>
      </c>
      <c r="H188" s="160" t="s">
        <v>53</v>
      </c>
      <c r="I188" s="160" t="s">
        <v>454</v>
      </c>
      <c r="J188">
        <v>4</v>
      </c>
      <c r="K188">
        <v>4</v>
      </c>
      <c r="L188">
        <v>3</v>
      </c>
      <c r="M188">
        <v>2</v>
      </c>
      <c r="N188">
        <v>5</v>
      </c>
      <c r="O188">
        <v>3</v>
      </c>
      <c r="P188">
        <v>3</v>
      </c>
      <c r="Q188">
        <v>4</v>
      </c>
      <c r="R188">
        <v>4</v>
      </c>
      <c r="S188">
        <v>4</v>
      </c>
      <c r="T188">
        <v>5</v>
      </c>
      <c r="U188">
        <v>4</v>
      </c>
      <c r="V188">
        <v>3</v>
      </c>
      <c r="W188">
        <v>3</v>
      </c>
      <c r="X188">
        <v>5</v>
      </c>
      <c r="Y188" s="160" t="s">
        <v>455</v>
      </c>
      <c r="Z188" s="160" t="s">
        <v>456</v>
      </c>
    </row>
    <row r="189" spans="1:26" x14ac:dyDescent="0.2">
      <c r="A189">
        <v>559</v>
      </c>
      <c r="B189" s="161">
        <v>44425.530023148101</v>
      </c>
      <c r="C189" s="161">
        <v>44425.535138888903</v>
      </c>
      <c r="D189" s="160" t="s">
        <v>144</v>
      </c>
      <c r="E189" s="160"/>
      <c r="F189" s="160" t="s">
        <v>7</v>
      </c>
      <c r="G189" s="160" t="s">
        <v>103</v>
      </c>
      <c r="H189" s="160" t="s">
        <v>78</v>
      </c>
      <c r="I189" s="160" t="s">
        <v>457</v>
      </c>
      <c r="J189">
        <v>4</v>
      </c>
      <c r="K189">
        <v>4</v>
      </c>
      <c r="L189">
        <v>5</v>
      </c>
      <c r="M189">
        <v>3</v>
      </c>
      <c r="N189">
        <v>4</v>
      </c>
      <c r="O189">
        <v>4</v>
      </c>
      <c r="P189">
        <v>3</v>
      </c>
      <c r="Q189">
        <v>2</v>
      </c>
      <c r="R189">
        <v>4</v>
      </c>
      <c r="S189">
        <v>4</v>
      </c>
      <c r="T189">
        <v>5</v>
      </c>
      <c r="U189">
        <v>5</v>
      </c>
      <c r="V189">
        <v>4</v>
      </c>
      <c r="W189">
        <v>4</v>
      </c>
      <c r="X189">
        <v>4</v>
      </c>
      <c r="Y189" s="160" t="s">
        <v>458</v>
      </c>
      <c r="Z189" s="160" t="s">
        <v>459</v>
      </c>
    </row>
    <row r="190" spans="1:26" x14ac:dyDescent="0.2">
      <c r="A190">
        <v>560</v>
      </c>
      <c r="B190" s="161">
        <v>44425.534050925897</v>
      </c>
      <c r="C190" s="161">
        <v>44425.535254629598</v>
      </c>
      <c r="D190" s="160" t="s">
        <v>144</v>
      </c>
      <c r="E190" s="160"/>
      <c r="F190" s="160" t="s">
        <v>7</v>
      </c>
      <c r="G190" s="160" t="s">
        <v>460</v>
      </c>
      <c r="H190" s="160" t="s">
        <v>54</v>
      </c>
      <c r="I190" s="160" t="s">
        <v>157</v>
      </c>
      <c r="J190">
        <v>5</v>
      </c>
      <c r="K190">
        <v>5</v>
      </c>
      <c r="L190">
        <v>5</v>
      </c>
      <c r="M190">
        <v>5</v>
      </c>
      <c r="N190">
        <v>5</v>
      </c>
      <c r="O190">
        <v>5</v>
      </c>
      <c r="P190">
        <v>5</v>
      </c>
      <c r="Q190">
        <v>5</v>
      </c>
      <c r="R190">
        <v>5</v>
      </c>
      <c r="S190">
        <v>5</v>
      </c>
      <c r="T190">
        <v>5</v>
      </c>
      <c r="U190">
        <v>5</v>
      </c>
      <c r="V190">
        <v>5</v>
      </c>
      <c r="W190">
        <v>5</v>
      </c>
      <c r="X190">
        <v>5</v>
      </c>
      <c r="Y190" s="160" t="s">
        <v>461</v>
      </c>
      <c r="Z190" s="160" t="s">
        <v>462</v>
      </c>
    </row>
    <row r="191" spans="1:26" x14ac:dyDescent="0.2">
      <c r="A191">
        <v>561</v>
      </c>
      <c r="B191" s="161">
        <v>44425.534594907404</v>
      </c>
      <c r="C191" s="161">
        <v>44425.535833333299</v>
      </c>
      <c r="D191" s="160" t="s">
        <v>144</v>
      </c>
      <c r="E191" s="160"/>
      <c r="F191" s="160" t="s">
        <v>7</v>
      </c>
      <c r="G191" s="160" t="s">
        <v>183</v>
      </c>
      <c r="H191" s="160" t="s">
        <v>53</v>
      </c>
      <c r="I191" s="160" t="s">
        <v>149</v>
      </c>
      <c r="J191">
        <v>4</v>
      </c>
      <c r="K191">
        <v>5</v>
      </c>
      <c r="L191">
        <v>5</v>
      </c>
      <c r="M191">
        <v>5</v>
      </c>
      <c r="N191">
        <v>5</v>
      </c>
      <c r="O191">
        <v>5</v>
      </c>
      <c r="P191">
        <v>5</v>
      </c>
      <c r="Q191">
        <v>5</v>
      </c>
      <c r="R191">
        <v>5</v>
      </c>
      <c r="S191">
        <v>5</v>
      </c>
      <c r="T191">
        <v>5</v>
      </c>
      <c r="U191">
        <v>5</v>
      </c>
      <c r="V191">
        <v>5</v>
      </c>
      <c r="W191">
        <v>5</v>
      </c>
      <c r="X191">
        <v>5</v>
      </c>
      <c r="Y191" s="162" t="s">
        <v>155</v>
      </c>
      <c r="Z191" s="162" t="s">
        <v>155</v>
      </c>
    </row>
    <row r="192" spans="1:26" x14ac:dyDescent="0.2">
      <c r="A192">
        <v>562</v>
      </c>
      <c r="B192" s="161">
        <v>44425.534571759301</v>
      </c>
      <c r="C192" s="161">
        <v>44425.5360069444</v>
      </c>
      <c r="D192" s="160" t="s">
        <v>144</v>
      </c>
      <c r="E192" s="160"/>
      <c r="F192" s="160" t="s">
        <v>7</v>
      </c>
      <c r="G192" s="160" t="s">
        <v>165</v>
      </c>
      <c r="H192" s="160" t="s">
        <v>52</v>
      </c>
      <c r="I192" s="160" t="s">
        <v>157</v>
      </c>
      <c r="J192">
        <v>4</v>
      </c>
      <c r="K192">
        <v>3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4</v>
      </c>
      <c r="R192">
        <v>3</v>
      </c>
      <c r="S192">
        <v>4</v>
      </c>
      <c r="T192">
        <v>5</v>
      </c>
      <c r="U192">
        <v>4</v>
      </c>
      <c r="V192">
        <v>4</v>
      </c>
      <c r="W192">
        <v>3</v>
      </c>
      <c r="X192">
        <v>4</v>
      </c>
      <c r="Y192" s="162" t="s">
        <v>155</v>
      </c>
      <c r="Z192" s="162" t="s">
        <v>155</v>
      </c>
    </row>
    <row r="193" spans="1:26" x14ac:dyDescent="0.2">
      <c r="A193">
        <v>563</v>
      </c>
      <c r="B193" s="161">
        <v>44425.534270833297</v>
      </c>
      <c r="C193" s="161">
        <v>44425.536203703698</v>
      </c>
      <c r="D193" s="160" t="s">
        <v>144</v>
      </c>
      <c r="E193" s="160"/>
      <c r="F193" s="160" t="s">
        <v>37</v>
      </c>
      <c r="G193" s="160" t="s">
        <v>202</v>
      </c>
      <c r="H193" s="160" t="s">
        <v>52</v>
      </c>
      <c r="I193" s="160" t="s">
        <v>230</v>
      </c>
      <c r="J193">
        <v>4</v>
      </c>
      <c r="K193">
        <v>4</v>
      </c>
      <c r="L193">
        <v>4</v>
      </c>
      <c r="M193">
        <v>3</v>
      </c>
      <c r="N193">
        <v>4</v>
      </c>
      <c r="O193">
        <v>4</v>
      </c>
      <c r="P193">
        <v>4</v>
      </c>
      <c r="Q193">
        <v>4</v>
      </c>
      <c r="R193">
        <v>4</v>
      </c>
      <c r="S193">
        <v>4</v>
      </c>
      <c r="T193">
        <v>4</v>
      </c>
      <c r="U193">
        <v>4</v>
      </c>
      <c r="V193">
        <v>4</v>
      </c>
      <c r="W193">
        <v>4</v>
      </c>
      <c r="X193">
        <v>4</v>
      </c>
      <c r="Y193" s="160" t="s">
        <v>463</v>
      </c>
      <c r="Z193" s="160" t="s">
        <v>197</v>
      </c>
    </row>
    <row r="194" spans="1:26" x14ac:dyDescent="0.2">
      <c r="A194">
        <v>564</v>
      </c>
      <c r="B194" s="161">
        <v>44425.536249999997</v>
      </c>
      <c r="C194" s="161">
        <v>44425.537210648101</v>
      </c>
      <c r="D194" s="160" t="s">
        <v>144</v>
      </c>
      <c r="E194" s="160"/>
      <c r="F194" s="160" t="s">
        <v>7</v>
      </c>
      <c r="G194" s="160" t="s">
        <v>156</v>
      </c>
      <c r="H194" s="160" t="s">
        <v>53</v>
      </c>
      <c r="I194" s="160" t="s">
        <v>160</v>
      </c>
      <c r="J194">
        <v>5</v>
      </c>
      <c r="K194">
        <v>3</v>
      </c>
      <c r="L194">
        <v>4</v>
      </c>
      <c r="M194">
        <v>5</v>
      </c>
      <c r="N194">
        <v>4</v>
      </c>
      <c r="O194">
        <v>4</v>
      </c>
      <c r="P194">
        <v>5</v>
      </c>
      <c r="Q194">
        <v>5</v>
      </c>
      <c r="R194">
        <v>5</v>
      </c>
      <c r="S194">
        <v>4</v>
      </c>
      <c r="T194">
        <v>5</v>
      </c>
      <c r="U194">
        <v>5</v>
      </c>
      <c r="V194">
        <v>5</v>
      </c>
      <c r="W194">
        <v>5</v>
      </c>
      <c r="X194">
        <v>5</v>
      </c>
      <c r="Y194" s="162" t="s">
        <v>155</v>
      </c>
      <c r="Z194" s="162" t="s">
        <v>155</v>
      </c>
    </row>
    <row r="195" spans="1:26" x14ac:dyDescent="0.2">
      <c r="A195">
        <v>565</v>
      </c>
      <c r="B195" s="161">
        <v>44425.536261574103</v>
      </c>
      <c r="C195" s="161">
        <v>44425.538020833301</v>
      </c>
      <c r="D195" s="160" t="s">
        <v>144</v>
      </c>
      <c r="E195" s="160"/>
      <c r="F195" s="160" t="s">
        <v>7</v>
      </c>
      <c r="G195" s="160" t="s">
        <v>190</v>
      </c>
      <c r="H195" s="160" t="s">
        <v>53</v>
      </c>
      <c r="I195" s="160" t="s">
        <v>278</v>
      </c>
      <c r="J195">
        <v>5</v>
      </c>
      <c r="K195">
        <v>5</v>
      </c>
      <c r="L195">
        <v>5</v>
      </c>
      <c r="M195">
        <v>5</v>
      </c>
      <c r="N195">
        <v>5</v>
      </c>
      <c r="O195">
        <v>5</v>
      </c>
      <c r="P195">
        <v>5</v>
      </c>
      <c r="Q195">
        <v>5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 s="160" t="s">
        <v>464</v>
      </c>
      <c r="Z195" s="160" t="s">
        <v>465</v>
      </c>
    </row>
    <row r="196" spans="1:26" x14ac:dyDescent="0.2">
      <c r="A196">
        <v>566</v>
      </c>
      <c r="B196" s="161">
        <v>44425.5375810185</v>
      </c>
      <c r="C196" s="161">
        <v>44425.5394212963</v>
      </c>
      <c r="D196" s="160" t="s">
        <v>144</v>
      </c>
      <c r="E196" s="160"/>
      <c r="F196" s="160" t="s">
        <v>7</v>
      </c>
      <c r="G196" s="160" t="s">
        <v>183</v>
      </c>
      <c r="H196" s="160" t="s">
        <v>53</v>
      </c>
      <c r="I196" s="160" t="s">
        <v>157</v>
      </c>
      <c r="J196">
        <v>4</v>
      </c>
      <c r="K196">
        <v>4</v>
      </c>
      <c r="L196">
        <v>5</v>
      </c>
      <c r="M196">
        <v>5</v>
      </c>
      <c r="N196">
        <v>3</v>
      </c>
      <c r="O196">
        <v>5</v>
      </c>
      <c r="P196">
        <v>1</v>
      </c>
      <c r="Q196">
        <v>1</v>
      </c>
      <c r="R196">
        <v>4</v>
      </c>
      <c r="S196">
        <v>4</v>
      </c>
      <c r="T196">
        <v>5</v>
      </c>
      <c r="U196">
        <v>5</v>
      </c>
      <c r="V196">
        <v>5</v>
      </c>
      <c r="W196">
        <v>5</v>
      </c>
      <c r="X196">
        <v>5</v>
      </c>
      <c r="Y196" s="160" t="s">
        <v>466</v>
      </c>
      <c r="Z196" s="160" t="s">
        <v>467</v>
      </c>
    </row>
    <row r="197" spans="1:26" x14ac:dyDescent="0.2">
      <c r="A197">
        <v>567</v>
      </c>
      <c r="B197" s="161">
        <v>44425.503750000003</v>
      </c>
      <c r="C197" s="161">
        <v>44425.5399189815</v>
      </c>
      <c r="D197" s="160" t="s">
        <v>144</v>
      </c>
      <c r="E197" s="160"/>
      <c r="F197" s="160" t="s">
        <v>7</v>
      </c>
      <c r="G197" s="160" t="s">
        <v>74</v>
      </c>
      <c r="H197" s="160" t="s">
        <v>78</v>
      </c>
      <c r="I197" s="160" t="s">
        <v>149</v>
      </c>
      <c r="J197">
        <v>4</v>
      </c>
      <c r="K197">
        <v>4</v>
      </c>
      <c r="L197">
        <v>4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 s="160" t="s">
        <v>468</v>
      </c>
      <c r="Z197" s="160" t="s">
        <v>469</v>
      </c>
    </row>
    <row r="198" spans="1:26" x14ac:dyDescent="0.2">
      <c r="A198">
        <v>568</v>
      </c>
      <c r="B198" s="161">
        <v>44425.536064814798</v>
      </c>
      <c r="C198" s="161">
        <v>44425.540219907401</v>
      </c>
      <c r="D198" s="160" t="s">
        <v>144</v>
      </c>
      <c r="E198" s="160"/>
      <c r="F198" s="160" t="s">
        <v>7</v>
      </c>
      <c r="G198" s="160" t="s">
        <v>70</v>
      </c>
      <c r="H198" s="160" t="s">
        <v>81</v>
      </c>
      <c r="I198" s="160" t="s">
        <v>220</v>
      </c>
      <c r="J198">
        <v>5</v>
      </c>
      <c r="K198">
        <v>5</v>
      </c>
      <c r="L198">
        <v>5</v>
      </c>
      <c r="M198">
        <v>4</v>
      </c>
      <c r="N198">
        <v>3</v>
      </c>
      <c r="O198">
        <v>4</v>
      </c>
      <c r="P198">
        <v>4</v>
      </c>
      <c r="Q198">
        <v>4</v>
      </c>
      <c r="R198">
        <v>4</v>
      </c>
      <c r="S198">
        <v>4</v>
      </c>
      <c r="T198">
        <v>5</v>
      </c>
      <c r="U198">
        <v>5</v>
      </c>
      <c r="V198">
        <v>4</v>
      </c>
      <c r="W198">
        <v>4</v>
      </c>
      <c r="X198">
        <v>4</v>
      </c>
      <c r="Y198" s="160" t="s">
        <v>470</v>
      </c>
      <c r="Z198" s="160" t="s">
        <v>471</v>
      </c>
    </row>
    <row r="199" spans="1:26" x14ac:dyDescent="0.2">
      <c r="A199">
        <v>569</v>
      </c>
      <c r="B199" s="161">
        <v>44425.538287037001</v>
      </c>
      <c r="C199" s="161">
        <v>44425.540717592601</v>
      </c>
      <c r="D199" s="160" t="s">
        <v>144</v>
      </c>
      <c r="E199" s="160"/>
      <c r="F199" s="160" t="s">
        <v>7</v>
      </c>
      <c r="G199" s="160" t="s">
        <v>103</v>
      </c>
      <c r="H199" s="160" t="s">
        <v>81</v>
      </c>
      <c r="I199" s="160" t="s">
        <v>220</v>
      </c>
      <c r="J199">
        <v>5</v>
      </c>
      <c r="K199">
        <v>5</v>
      </c>
      <c r="L199">
        <v>5</v>
      </c>
      <c r="M199">
        <v>5</v>
      </c>
      <c r="N199">
        <v>5</v>
      </c>
      <c r="O199">
        <v>5</v>
      </c>
      <c r="P199">
        <v>5</v>
      </c>
      <c r="Q199">
        <v>5</v>
      </c>
      <c r="R199">
        <v>5</v>
      </c>
      <c r="S199">
        <v>5</v>
      </c>
      <c r="T199">
        <v>5</v>
      </c>
      <c r="U199">
        <v>5</v>
      </c>
      <c r="V199">
        <v>5</v>
      </c>
      <c r="W199">
        <v>5</v>
      </c>
      <c r="X199">
        <v>5</v>
      </c>
      <c r="Y199" s="160" t="s">
        <v>472</v>
      </c>
      <c r="Z199" s="160" t="s">
        <v>473</v>
      </c>
    </row>
    <row r="200" spans="1:26" x14ac:dyDescent="0.2">
      <c r="A200">
        <v>570</v>
      </c>
      <c r="B200" s="161">
        <v>44425.5382060185</v>
      </c>
      <c r="C200" s="161">
        <v>44425.5407291667</v>
      </c>
      <c r="D200" s="160" t="s">
        <v>144</v>
      </c>
      <c r="E200" s="160"/>
      <c r="F200" s="160" t="s">
        <v>7</v>
      </c>
      <c r="G200" s="160" t="s">
        <v>256</v>
      </c>
      <c r="H200" s="160" t="s">
        <v>81</v>
      </c>
      <c r="I200" s="160" t="s">
        <v>157</v>
      </c>
      <c r="J200">
        <v>4</v>
      </c>
      <c r="K200">
        <v>4</v>
      </c>
      <c r="L200">
        <v>4</v>
      </c>
      <c r="M200">
        <v>4</v>
      </c>
      <c r="N200">
        <v>5</v>
      </c>
      <c r="O200">
        <v>5</v>
      </c>
      <c r="P200">
        <v>5</v>
      </c>
      <c r="Q200">
        <v>5</v>
      </c>
      <c r="R200">
        <v>5</v>
      </c>
      <c r="S200">
        <v>4</v>
      </c>
      <c r="T200">
        <v>4</v>
      </c>
      <c r="U200">
        <v>4</v>
      </c>
      <c r="V200">
        <v>4</v>
      </c>
      <c r="W200">
        <v>5</v>
      </c>
      <c r="X200">
        <v>5</v>
      </c>
      <c r="Y200" s="160" t="s">
        <v>474</v>
      </c>
      <c r="Z200" s="160" t="s">
        <v>475</v>
      </c>
    </row>
    <row r="201" spans="1:26" x14ac:dyDescent="0.2">
      <c r="A201">
        <v>571</v>
      </c>
      <c r="B201" s="161">
        <v>44425.540613425903</v>
      </c>
      <c r="C201" s="161">
        <v>44425.542013888902</v>
      </c>
      <c r="D201" s="160" t="s">
        <v>144</v>
      </c>
      <c r="E201" s="160"/>
      <c r="F201" s="160" t="s">
        <v>37</v>
      </c>
      <c r="G201" s="160" t="s">
        <v>72</v>
      </c>
      <c r="H201" s="160" t="s">
        <v>53</v>
      </c>
      <c r="I201" s="160" t="s">
        <v>198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5</v>
      </c>
      <c r="Q201">
        <v>5</v>
      </c>
      <c r="R201">
        <v>5</v>
      </c>
      <c r="S201">
        <v>5</v>
      </c>
      <c r="T201">
        <v>5</v>
      </c>
      <c r="U201">
        <v>5</v>
      </c>
      <c r="V201">
        <v>5</v>
      </c>
      <c r="W201">
        <v>5</v>
      </c>
      <c r="X201">
        <v>5</v>
      </c>
      <c r="Y201" s="160" t="s">
        <v>197</v>
      </c>
      <c r="Z201" s="160" t="s">
        <v>476</v>
      </c>
    </row>
    <row r="202" spans="1:26" x14ac:dyDescent="0.2">
      <c r="A202">
        <v>572</v>
      </c>
      <c r="B202" s="161">
        <v>44425.541018518503</v>
      </c>
      <c r="C202" s="161">
        <v>44425.542175925897</v>
      </c>
      <c r="D202" s="160" t="s">
        <v>144</v>
      </c>
      <c r="E202" s="160"/>
      <c r="F202" s="160" t="s">
        <v>7</v>
      </c>
      <c r="G202" s="160" t="s">
        <v>156</v>
      </c>
      <c r="H202" s="160" t="s">
        <v>78</v>
      </c>
      <c r="I202" s="160" t="s">
        <v>368</v>
      </c>
      <c r="J202">
        <v>5</v>
      </c>
      <c r="K202">
        <v>3</v>
      </c>
      <c r="L202">
        <v>5</v>
      </c>
      <c r="M202">
        <v>5</v>
      </c>
      <c r="N202">
        <v>5</v>
      </c>
      <c r="O202">
        <v>5</v>
      </c>
      <c r="P202">
        <v>4</v>
      </c>
      <c r="Q202">
        <v>4</v>
      </c>
      <c r="R202">
        <v>5</v>
      </c>
      <c r="S202">
        <v>5</v>
      </c>
      <c r="T202">
        <v>5</v>
      </c>
      <c r="U202">
        <v>5</v>
      </c>
      <c r="V202">
        <v>5</v>
      </c>
      <c r="W202">
        <v>5</v>
      </c>
      <c r="X202">
        <v>5</v>
      </c>
      <c r="Y202" s="162" t="s">
        <v>155</v>
      </c>
      <c r="Z202" s="162" t="s">
        <v>155</v>
      </c>
    </row>
    <row r="203" spans="1:26" x14ac:dyDescent="0.2">
      <c r="A203">
        <v>573</v>
      </c>
      <c r="B203" s="161">
        <v>44425.540798611102</v>
      </c>
      <c r="C203" s="161">
        <v>44425.542442129597</v>
      </c>
      <c r="D203" s="160" t="s">
        <v>144</v>
      </c>
      <c r="E203" s="160"/>
      <c r="F203" s="160" t="s">
        <v>7</v>
      </c>
      <c r="G203" s="160" t="s">
        <v>190</v>
      </c>
      <c r="H203" s="160" t="s">
        <v>53</v>
      </c>
      <c r="I203" s="160" t="s">
        <v>477</v>
      </c>
      <c r="J203">
        <v>4</v>
      </c>
      <c r="K203">
        <v>3</v>
      </c>
      <c r="L203">
        <v>4</v>
      </c>
      <c r="M203">
        <v>4</v>
      </c>
      <c r="N203">
        <v>4</v>
      </c>
      <c r="O203">
        <v>4</v>
      </c>
      <c r="P203">
        <v>5</v>
      </c>
      <c r="Q203">
        <v>5</v>
      </c>
      <c r="R203">
        <v>5</v>
      </c>
      <c r="S203">
        <v>5</v>
      </c>
      <c r="T203">
        <v>5</v>
      </c>
      <c r="U203">
        <v>5</v>
      </c>
      <c r="V203">
        <v>5</v>
      </c>
      <c r="W203">
        <v>5</v>
      </c>
      <c r="X203">
        <v>5</v>
      </c>
      <c r="Y203" s="162" t="s">
        <v>155</v>
      </c>
      <c r="Z203" s="160" t="s">
        <v>478</v>
      </c>
    </row>
    <row r="204" spans="1:26" x14ac:dyDescent="0.2">
      <c r="A204">
        <v>574</v>
      </c>
      <c r="B204" s="161">
        <v>44425.536539351902</v>
      </c>
      <c r="C204" s="161">
        <v>44425.542569444398</v>
      </c>
      <c r="D204" s="160" t="s">
        <v>144</v>
      </c>
      <c r="E204" s="160"/>
      <c r="F204" s="160" t="s">
        <v>7</v>
      </c>
      <c r="G204" s="160" t="s">
        <v>190</v>
      </c>
      <c r="H204" s="160" t="s">
        <v>53</v>
      </c>
      <c r="I204" s="160" t="s">
        <v>479</v>
      </c>
      <c r="J204">
        <v>4</v>
      </c>
      <c r="K204">
        <v>1</v>
      </c>
      <c r="L204">
        <v>2</v>
      </c>
      <c r="M204">
        <v>3</v>
      </c>
      <c r="N204">
        <v>2</v>
      </c>
      <c r="O204">
        <v>1</v>
      </c>
      <c r="P204">
        <v>5</v>
      </c>
      <c r="Q204">
        <v>5</v>
      </c>
      <c r="R204">
        <v>5</v>
      </c>
      <c r="S204">
        <v>5</v>
      </c>
      <c r="T204">
        <v>5</v>
      </c>
      <c r="U204">
        <v>5</v>
      </c>
      <c r="V204">
        <v>5</v>
      </c>
      <c r="W204">
        <v>5</v>
      </c>
      <c r="X204">
        <v>5</v>
      </c>
      <c r="Y204" s="160" t="s">
        <v>480</v>
      </c>
      <c r="Z204" s="160" t="s">
        <v>481</v>
      </c>
    </row>
    <row r="205" spans="1:26" x14ac:dyDescent="0.2">
      <c r="A205">
        <v>575</v>
      </c>
      <c r="B205" s="161">
        <v>44425.539594907401</v>
      </c>
      <c r="C205" s="161">
        <v>44425.543171296304</v>
      </c>
      <c r="D205" s="160" t="s">
        <v>144</v>
      </c>
      <c r="E205" s="160"/>
      <c r="F205" s="160" t="s">
        <v>7</v>
      </c>
      <c r="G205" s="160" t="s">
        <v>190</v>
      </c>
      <c r="H205" s="160" t="s">
        <v>78</v>
      </c>
      <c r="I205" s="160" t="s">
        <v>482</v>
      </c>
      <c r="J205">
        <v>5</v>
      </c>
      <c r="K205">
        <v>4</v>
      </c>
      <c r="L205">
        <v>4</v>
      </c>
      <c r="M205">
        <v>5</v>
      </c>
      <c r="N205">
        <v>4</v>
      </c>
      <c r="O205">
        <v>4</v>
      </c>
      <c r="P205">
        <v>5</v>
      </c>
      <c r="Q205">
        <v>4</v>
      </c>
      <c r="R205">
        <v>4</v>
      </c>
      <c r="S205">
        <v>4</v>
      </c>
      <c r="T205">
        <v>5</v>
      </c>
      <c r="U205">
        <v>5</v>
      </c>
      <c r="V205">
        <v>4</v>
      </c>
      <c r="W205">
        <v>4</v>
      </c>
      <c r="X205">
        <v>4</v>
      </c>
      <c r="Y205" s="160" t="s">
        <v>483</v>
      </c>
      <c r="Z205" s="160" t="s">
        <v>484</v>
      </c>
    </row>
    <row r="206" spans="1:26" x14ac:dyDescent="0.2">
      <c r="A206">
        <v>576</v>
      </c>
      <c r="B206" s="161">
        <v>44425.542060185202</v>
      </c>
      <c r="C206" s="161">
        <v>44425.543668981503</v>
      </c>
      <c r="D206" s="160" t="s">
        <v>144</v>
      </c>
      <c r="E206" s="160"/>
      <c r="F206" s="160" t="s">
        <v>7</v>
      </c>
      <c r="G206" s="160" t="s">
        <v>227</v>
      </c>
      <c r="H206" s="160" t="s">
        <v>92</v>
      </c>
      <c r="I206" s="160" t="s">
        <v>149</v>
      </c>
      <c r="J206">
        <v>5</v>
      </c>
      <c r="K206">
        <v>4</v>
      </c>
      <c r="L206">
        <v>5</v>
      </c>
      <c r="M206">
        <v>5</v>
      </c>
      <c r="N206">
        <v>5</v>
      </c>
      <c r="O206">
        <v>5</v>
      </c>
      <c r="P206">
        <v>5</v>
      </c>
      <c r="Q206">
        <v>5</v>
      </c>
      <c r="R206">
        <v>5</v>
      </c>
      <c r="S206">
        <v>4</v>
      </c>
      <c r="T206">
        <v>5</v>
      </c>
      <c r="U206">
        <v>5</v>
      </c>
      <c r="V206">
        <v>5</v>
      </c>
      <c r="W206">
        <v>5</v>
      </c>
      <c r="X206">
        <v>5</v>
      </c>
      <c r="Y206" s="160" t="s">
        <v>197</v>
      </c>
      <c r="Z206" s="160" t="s">
        <v>197</v>
      </c>
    </row>
    <row r="207" spans="1:26" x14ac:dyDescent="0.2">
      <c r="A207">
        <v>577</v>
      </c>
      <c r="B207" s="161">
        <v>44425.5440856481</v>
      </c>
      <c r="C207" s="161">
        <v>44425.545995370398</v>
      </c>
      <c r="D207" s="160" t="s">
        <v>144</v>
      </c>
      <c r="E207" s="160"/>
      <c r="F207" s="160" t="s">
        <v>7</v>
      </c>
      <c r="G207" s="160" t="s">
        <v>183</v>
      </c>
      <c r="H207" s="160" t="s">
        <v>53</v>
      </c>
      <c r="I207" s="160" t="s">
        <v>157</v>
      </c>
      <c r="J207">
        <v>2</v>
      </c>
      <c r="K207">
        <v>3</v>
      </c>
      <c r="L207">
        <v>3</v>
      </c>
      <c r="M207">
        <v>4</v>
      </c>
      <c r="N207">
        <v>4</v>
      </c>
      <c r="O207">
        <v>4</v>
      </c>
      <c r="P207">
        <v>4</v>
      </c>
      <c r="Q207">
        <v>4</v>
      </c>
      <c r="R207">
        <v>3</v>
      </c>
      <c r="S207">
        <v>4</v>
      </c>
      <c r="T207">
        <v>4</v>
      </c>
      <c r="U207">
        <v>4</v>
      </c>
      <c r="V207">
        <v>3</v>
      </c>
      <c r="W207">
        <v>4</v>
      </c>
      <c r="X207">
        <v>4</v>
      </c>
      <c r="Y207" s="160" t="s">
        <v>485</v>
      </c>
      <c r="Z207" s="160" t="s">
        <v>486</v>
      </c>
    </row>
    <row r="208" spans="1:26" x14ac:dyDescent="0.2">
      <c r="A208">
        <v>578</v>
      </c>
      <c r="B208" s="161">
        <v>44425.543969907398</v>
      </c>
      <c r="C208" s="161">
        <v>44425.546134259297</v>
      </c>
      <c r="D208" s="160" t="s">
        <v>144</v>
      </c>
      <c r="E208" s="160"/>
      <c r="F208" s="160" t="s">
        <v>7</v>
      </c>
      <c r="G208" s="160" t="s">
        <v>189</v>
      </c>
      <c r="H208" s="160" t="s">
        <v>57</v>
      </c>
      <c r="I208" s="160" t="s">
        <v>220</v>
      </c>
      <c r="J208">
        <v>4</v>
      </c>
      <c r="K208">
        <v>4</v>
      </c>
      <c r="L208">
        <v>5</v>
      </c>
      <c r="M208">
        <v>3</v>
      </c>
      <c r="N208">
        <v>4</v>
      </c>
      <c r="O208">
        <v>4</v>
      </c>
      <c r="P208">
        <v>4</v>
      </c>
      <c r="Q208">
        <v>5</v>
      </c>
      <c r="R208">
        <v>4</v>
      </c>
      <c r="S208">
        <v>4</v>
      </c>
      <c r="T208">
        <v>5</v>
      </c>
      <c r="U208">
        <v>5</v>
      </c>
      <c r="V208">
        <v>4</v>
      </c>
      <c r="W208">
        <v>4</v>
      </c>
      <c r="X208">
        <v>5</v>
      </c>
      <c r="Y208" s="160" t="s">
        <v>487</v>
      </c>
      <c r="Z208" s="160" t="s">
        <v>488</v>
      </c>
    </row>
    <row r="209" spans="1:26" x14ac:dyDescent="0.2">
      <c r="A209">
        <v>579</v>
      </c>
      <c r="B209" s="161">
        <v>44425.5414467593</v>
      </c>
      <c r="C209" s="161">
        <v>44425.546273148102</v>
      </c>
      <c r="D209" s="160" t="s">
        <v>144</v>
      </c>
      <c r="E209" s="160"/>
      <c r="F209" s="160" t="s">
        <v>7</v>
      </c>
      <c r="G209" s="160" t="s">
        <v>74</v>
      </c>
      <c r="H209" s="160" t="s">
        <v>78</v>
      </c>
      <c r="I209" s="160" t="s">
        <v>149</v>
      </c>
      <c r="J209">
        <v>5</v>
      </c>
      <c r="K209">
        <v>4</v>
      </c>
      <c r="L209">
        <v>5</v>
      </c>
      <c r="M209">
        <v>5</v>
      </c>
      <c r="N209">
        <v>4</v>
      </c>
      <c r="O209">
        <v>4</v>
      </c>
      <c r="P209">
        <v>3</v>
      </c>
      <c r="Q209">
        <v>3</v>
      </c>
      <c r="R209">
        <v>5</v>
      </c>
      <c r="S209">
        <v>5</v>
      </c>
      <c r="T209">
        <v>5</v>
      </c>
      <c r="U209">
        <v>5</v>
      </c>
      <c r="V209">
        <v>4</v>
      </c>
      <c r="W209">
        <v>5</v>
      </c>
      <c r="X209">
        <v>5</v>
      </c>
      <c r="Y209" s="160" t="s">
        <v>489</v>
      </c>
      <c r="Z209" s="160" t="s">
        <v>490</v>
      </c>
    </row>
    <row r="210" spans="1:26" x14ac:dyDescent="0.2">
      <c r="A210">
        <v>580</v>
      </c>
      <c r="B210" s="161">
        <v>44425.545532407399</v>
      </c>
      <c r="C210" s="161">
        <v>44425.5464236111</v>
      </c>
      <c r="D210" s="160" t="s">
        <v>144</v>
      </c>
      <c r="E210" s="160"/>
      <c r="F210" s="160" t="s">
        <v>37</v>
      </c>
      <c r="G210" s="160" t="s">
        <v>72</v>
      </c>
      <c r="H210" s="160" t="s">
        <v>53</v>
      </c>
      <c r="I210" s="160" t="s">
        <v>157</v>
      </c>
      <c r="J210">
        <v>5</v>
      </c>
      <c r="K210">
        <v>5</v>
      </c>
      <c r="L210">
        <v>5</v>
      </c>
      <c r="M210">
        <v>5</v>
      </c>
      <c r="N210">
        <v>5</v>
      </c>
      <c r="O210">
        <v>5</v>
      </c>
      <c r="P210">
        <v>5</v>
      </c>
      <c r="Q210">
        <v>5</v>
      </c>
      <c r="R210">
        <v>5</v>
      </c>
      <c r="S210">
        <v>5</v>
      </c>
      <c r="T210">
        <v>5</v>
      </c>
      <c r="U210">
        <v>5</v>
      </c>
      <c r="V210">
        <v>5</v>
      </c>
      <c r="W210">
        <v>5</v>
      </c>
      <c r="X210">
        <v>5</v>
      </c>
      <c r="Y210" s="162" t="s">
        <v>155</v>
      </c>
      <c r="Z210" s="162" t="s">
        <v>155</v>
      </c>
    </row>
    <row r="211" spans="1:26" x14ac:dyDescent="0.2">
      <c r="A211">
        <v>581</v>
      </c>
      <c r="B211" s="161">
        <v>44425.5438194444</v>
      </c>
      <c r="C211" s="161">
        <v>44425.546574074098</v>
      </c>
      <c r="D211" s="160" t="s">
        <v>144</v>
      </c>
      <c r="E211" s="160"/>
      <c r="F211" s="160" t="s">
        <v>37</v>
      </c>
      <c r="G211" s="160" t="s">
        <v>58</v>
      </c>
      <c r="H211" s="160" t="s">
        <v>53</v>
      </c>
      <c r="I211" s="160" t="s">
        <v>491</v>
      </c>
      <c r="J211">
        <v>5</v>
      </c>
      <c r="K211">
        <v>4</v>
      </c>
      <c r="L211">
        <v>5</v>
      </c>
      <c r="M211">
        <v>5</v>
      </c>
      <c r="N211">
        <v>5</v>
      </c>
      <c r="O211">
        <v>4</v>
      </c>
      <c r="P211">
        <v>2</v>
      </c>
      <c r="Q211">
        <v>2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5</v>
      </c>
      <c r="X211">
        <v>5</v>
      </c>
      <c r="Y211" s="160" t="s">
        <v>492</v>
      </c>
      <c r="Z211" s="160" t="s">
        <v>493</v>
      </c>
    </row>
    <row r="212" spans="1:26" x14ac:dyDescent="0.2">
      <c r="A212">
        <v>582</v>
      </c>
      <c r="B212" s="161">
        <v>44425.5459722222</v>
      </c>
      <c r="C212" s="161">
        <v>44425.547465277799</v>
      </c>
      <c r="D212" s="160" t="s">
        <v>144</v>
      </c>
      <c r="E212" s="160"/>
      <c r="F212" s="160" t="s">
        <v>7</v>
      </c>
      <c r="G212" s="160" t="s">
        <v>70</v>
      </c>
      <c r="H212" s="160" t="s">
        <v>81</v>
      </c>
      <c r="I212" s="160" t="s">
        <v>149</v>
      </c>
      <c r="J212">
        <v>4</v>
      </c>
      <c r="K212">
        <v>4</v>
      </c>
      <c r="L212">
        <v>4</v>
      </c>
      <c r="M212">
        <v>4</v>
      </c>
      <c r="N212">
        <v>3</v>
      </c>
      <c r="O212">
        <v>4</v>
      </c>
      <c r="P212">
        <v>3</v>
      </c>
      <c r="Q212">
        <v>3</v>
      </c>
      <c r="R212">
        <v>5</v>
      </c>
      <c r="S212">
        <v>5</v>
      </c>
      <c r="T212">
        <v>5</v>
      </c>
      <c r="U212">
        <v>5</v>
      </c>
      <c r="V212">
        <v>4</v>
      </c>
      <c r="W212">
        <v>5</v>
      </c>
      <c r="X212">
        <v>5</v>
      </c>
      <c r="Y212" s="162" t="s">
        <v>155</v>
      </c>
      <c r="Z212" s="162" t="s">
        <v>155</v>
      </c>
    </row>
    <row r="213" spans="1:26" x14ac:dyDescent="0.2">
      <c r="A213">
        <v>583</v>
      </c>
      <c r="B213" s="161">
        <v>44425.5447569444</v>
      </c>
      <c r="C213" s="161">
        <v>44425.547812500001</v>
      </c>
      <c r="D213" s="160" t="s">
        <v>144</v>
      </c>
      <c r="E213" s="160"/>
      <c r="F213" s="160" t="s">
        <v>7</v>
      </c>
      <c r="G213" s="160" t="s">
        <v>165</v>
      </c>
      <c r="H213" s="160" t="s">
        <v>52</v>
      </c>
      <c r="I213" s="160" t="s">
        <v>300</v>
      </c>
      <c r="J213">
        <v>5</v>
      </c>
      <c r="K213">
        <v>4</v>
      </c>
      <c r="L213">
        <v>5</v>
      </c>
      <c r="M213">
        <v>5</v>
      </c>
      <c r="N213">
        <v>5</v>
      </c>
      <c r="O213">
        <v>5</v>
      </c>
      <c r="P213">
        <v>1</v>
      </c>
      <c r="Q213">
        <v>2</v>
      </c>
      <c r="R213">
        <v>4</v>
      </c>
      <c r="S213">
        <v>4</v>
      </c>
      <c r="T213">
        <v>5</v>
      </c>
      <c r="U213">
        <v>5</v>
      </c>
      <c r="V213">
        <v>5</v>
      </c>
      <c r="W213">
        <v>5</v>
      </c>
      <c r="X213">
        <v>5</v>
      </c>
      <c r="Y213" s="160" t="s">
        <v>213</v>
      </c>
      <c r="Z213" s="160" t="s">
        <v>494</v>
      </c>
    </row>
    <row r="214" spans="1:26" x14ac:dyDescent="0.2">
      <c r="A214">
        <v>584</v>
      </c>
      <c r="B214" s="161">
        <v>44425.544351851902</v>
      </c>
      <c r="C214" s="161">
        <v>44425.548229166699</v>
      </c>
      <c r="D214" s="160" t="s">
        <v>144</v>
      </c>
      <c r="E214" s="160"/>
      <c r="F214" s="160" t="s">
        <v>7</v>
      </c>
      <c r="G214" s="160" t="s">
        <v>93</v>
      </c>
      <c r="H214" s="160" t="s">
        <v>53</v>
      </c>
      <c r="I214" s="160" t="s">
        <v>149</v>
      </c>
      <c r="J214">
        <v>5</v>
      </c>
      <c r="K214">
        <v>3</v>
      </c>
      <c r="L214">
        <v>2</v>
      </c>
      <c r="M214">
        <v>4</v>
      </c>
      <c r="N214">
        <v>4</v>
      </c>
      <c r="O214">
        <v>5</v>
      </c>
      <c r="P214">
        <v>4</v>
      </c>
      <c r="Q214">
        <v>4</v>
      </c>
      <c r="R214">
        <v>5</v>
      </c>
      <c r="S214">
        <v>5</v>
      </c>
      <c r="T214">
        <v>5</v>
      </c>
      <c r="U214">
        <v>4</v>
      </c>
      <c r="V214">
        <v>5</v>
      </c>
      <c r="W214">
        <v>5</v>
      </c>
      <c r="X214">
        <v>5</v>
      </c>
      <c r="Y214" s="160" t="s">
        <v>495</v>
      </c>
      <c r="Z214" s="162" t="s">
        <v>155</v>
      </c>
    </row>
    <row r="215" spans="1:26" x14ac:dyDescent="0.2">
      <c r="A215">
        <v>585</v>
      </c>
      <c r="B215" s="161">
        <v>44425.548414351797</v>
      </c>
      <c r="C215" s="161">
        <v>44425.550324074102</v>
      </c>
      <c r="D215" s="160" t="s">
        <v>144</v>
      </c>
      <c r="E215" s="160"/>
      <c r="F215" s="160" t="s">
        <v>7</v>
      </c>
      <c r="G215" s="160" t="s">
        <v>165</v>
      </c>
      <c r="H215" s="160" t="s">
        <v>52</v>
      </c>
      <c r="I215" s="160" t="s">
        <v>220</v>
      </c>
      <c r="J215">
        <v>3</v>
      </c>
      <c r="K215">
        <v>4</v>
      </c>
      <c r="L215">
        <v>5</v>
      </c>
      <c r="M215">
        <v>5</v>
      </c>
      <c r="N215">
        <v>5</v>
      </c>
      <c r="O215">
        <v>5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5</v>
      </c>
      <c r="V215">
        <v>5</v>
      </c>
      <c r="W215">
        <v>5</v>
      </c>
      <c r="X215">
        <v>5</v>
      </c>
      <c r="Y215" s="160" t="s">
        <v>496</v>
      </c>
      <c r="Z215" s="160" t="s">
        <v>497</v>
      </c>
    </row>
    <row r="216" spans="1:26" x14ac:dyDescent="0.2">
      <c r="A216">
        <v>586</v>
      </c>
      <c r="B216" s="161">
        <v>44425.548703703702</v>
      </c>
      <c r="C216" s="161">
        <v>44425.552337963003</v>
      </c>
      <c r="D216" s="160" t="s">
        <v>144</v>
      </c>
      <c r="E216" s="160"/>
      <c r="F216" s="160" t="s">
        <v>37</v>
      </c>
      <c r="G216" s="160" t="s">
        <v>103</v>
      </c>
      <c r="H216" s="160" t="s">
        <v>81</v>
      </c>
      <c r="I216" s="160" t="s">
        <v>149</v>
      </c>
      <c r="J216">
        <v>5</v>
      </c>
      <c r="K216">
        <v>5</v>
      </c>
      <c r="L216">
        <v>5</v>
      </c>
      <c r="M216">
        <v>5</v>
      </c>
      <c r="N216">
        <v>5</v>
      </c>
      <c r="O216">
        <v>5</v>
      </c>
      <c r="P216">
        <v>5</v>
      </c>
      <c r="Q216">
        <v>3</v>
      </c>
      <c r="R216">
        <v>5</v>
      </c>
      <c r="S216">
        <v>5</v>
      </c>
      <c r="T216">
        <v>5</v>
      </c>
      <c r="U216">
        <v>5</v>
      </c>
      <c r="V216">
        <v>5</v>
      </c>
      <c r="W216">
        <v>5</v>
      </c>
      <c r="X216">
        <v>5</v>
      </c>
      <c r="Y216" s="160" t="s">
        <v>498</v>
      </c>
      <c r="Z216" s="160" t="s">
        <v>499</v>
      </c>
    </row>
    <row r="217" spans="1:26" x14ac:dyDescent="0.2">
      <c r="A217">
        <v>587</v>
      </c>
      <c r="B217" s="161">
        <v>44425.551516203697</v>
      </c>
      <c r="C217" s="161">
        <v>44425.554652777799</v>
      </c>
      <c r="D217" s="160" t="s">
        <v>144</v>
      </c>
      <c r="E217" s="160"/>
      <c r="F217" s="160" t="s">
        <v>37</v>
      </c>
      <c r="G217" s="160" t="s">
        <v>338</v>
      </c>
      <c r="H217" s="160" t="s">
        <v>53</v>
      </c>
      <c r="I217" s="160" t="s">
        <v>166</v>
      </c>
      <c r="J217">
        <v>5</v>
      </c>
      <c r="K217">
        <v>5</v>
      </c>
      <c r="L217">
        <v>5</v>
      </c>
      <c r="M217">
        <v>5</v>
      </c>
      <c r="N217">
        <v>5</v>
      </c>
      <c r="O217">
        <v>5</v>
      </c>
      <c r="P217">
        <v>5</v>
      </c>
      <c r="Q217">
        <v>5</v>
      </c>
      <c r="R217">
        <v>5</v>
      </c>
      <c r="S217">
        <v>5</v>
      </c>
      <c r="T217">
        <v>5</v>
      </c>
      <c r="U217">
        <v>5</v>
      </c>
      <c r="V217">
        <v>5</v>
      </c>
      <c r="W217">
        <v>5</v>
      </c>
      <c r="X217">
        <v>5</v>
      </c>
      <c r="Y217" s="162" t="s">
        <v>155</v>
      </c>
      <c r="Z217" s="162" t="s">
        <v>155</v>
      </c>
    </row>
    <row r="218" spans="1:26" x14ac:dyDescent="0.2">
      <c r="A218">
        <v>588</v>
      </c>
      <c r="B218" s="161">
        <v>44425.554675925901</v>
      </c>
      <c r="C218" s="161">
        <v>44425.557083333297</v>
      </c>
      <c r="D218" s="160" t="s">
        <v>144</v>
      </c>
      <c r="E218" s="160"/>
      <c r="F218" s="160" t="s">
        <v>37</v>
      </c>
      <c r="G218" s="160" t="s">
        <v>203</v>
      </c>
      <c r="H218" s="160" t="s">
        <v>82</v>
      </c>
      <c r="I218" s="160" t="s">
        <v>331</v>
      </c>
      <c r="J218">
        <v>5</v>
      </c>
      <c r="K218">
        <v>5</v>
      </c>
      <c r="L218">
        <v>5</v>
      </c>
      <c r="M218">
        <v>5</v>
      </c>
      <c r="N218">
        <v>5</v>
      </c>
      <c r="O218">
        <v>5</v>
      </c>
      <c r="P218">
        <v>3</v>
      </c>
      <c r="Q218">
        <v>3</v>
      </c>
      <c r="R218">
        <v>4</v>
      </c>
      <c r="S218">
        <v>4</v>
      </c>
      <c r="T218">
        <v>5</v>
      </c>
      <c r="U218">
        <v>5</v>
      </c>
      <c r="V218">
        <v>5</v>
      </c>
      <c r="W218">
        <v>5</v>
      </c>
      <c r="X218">
        <v>5</v>
      </c>
      <c r="Y218" s="162" t="s">
        <v>155</v>
      </c>
      <c r="Z218" s="162" t="s">
        <v>500</v>
      </c>
    </row>
    <row r="219" spans="1:26" x14ac:dyDescent="0.2">
      <c r="A219">
        <v>589</v>
      </c>
      <c r="B219" s="161">
        <v>44425.555601851796</v>
      </c>
      <c r="C219" s="161">
        <v>44425.558865740699</v>
      </c>
      <c r="D219" s="160" t="s">
        <v>144</v>
      </c>
      <c r="E219" s="160"/>
      <c r="F219" s="160" t="s">
        <v>37</v>
      </c>
      <c r="G219" s="160" t="s">
        <v>189</v>
      </c>
      <c r="H219" s="160" t="s">
        <v>57</v>
      </c>
      <c r="I219" s="160" t="s">
        <v>501</v>
      </c>
      <c r="J219">
        <v>5</v>
      </c>
      <c r="K219">
        <v>5</v>
      </c>
      <c r="L219">
        <v>5</v>
      </c>
      <c r="M219">
        <v>5</v>
      </c>
      <c r="N219">
        <v>5</v>
      </c>
      <c r="O219">
        <v>5</v>
      </c>
      <c r="P219">
        <v>3</v>
      </c>
      <c r="Q219">
        <v>3</v>
      </c>
      <c r="R219">
        <v>4</v>
      </c>
      <c r="S219">
        <v>4</v>
      </c>
      <c r="T219">
        <v>5</v>
      </c>
      <c r="U219">
        <v>5</v>
      </c>
      <c r="V219">
        <v>5</v>
      </c>
      <c r="W219">
        <v>5</v>
      </c>
      <c r="X219">
        <v>5</v>
      </c>
      <c r="Y219" s="160" t="s">
        <v>197</v>
      </c>
      <c r="Z219" s="160" t="s">
        <v>502</v>
      </c>
    </row>
    <row r="220" spans="1:26" x14ac:dyDescent="0.2">
      <c r="A220">
        <v>590</v>
      </c>
      <c r="B220" s="161">
        <v>44425.559953703698</v>
      </c>
      <c r="C220" s="161">
        <v>44425.562210648102</v>
      </c>
      <c r="D220" s="160" t="s">
        <v>144</v>
      </c>
      <c r="E220" s="160"/>
      <c r="F220" s="160" t="s">
        <v>7</v>
      </c>
      <c r="G220" s="160" t="s">
        <v>190</v>
      </c>
      <c r="H220" s="160" t="s">
        <v>53</v>
      </c>
      <c r="I220" s="160" t="s">
        <v>160</v>
      </c>
      <c r="J220">
        <v>4</v>
      </c>
      <c r="K220">
        <v>5</v>
      </c>
      <c r="L220">
        <v>4</v>
      </c>
      <c r="M220">
        <v>4</v>
      </c>
      <c r="N220">
        <v>5</v>
      </c>
      <c r="O220">
        <v>4</v>
      </c>
      <c r="P220">
        <v>4</v>
      </c>
      <c r="Q220">
        <v>5</v>
      </c>
      <c r="R220">
        <v>4</v>
      </c>
      <c r="S220">
        <v>5</v>
      </c>
      <c r="T220">
        <v>5</v>
      </c>
      <c r="U220">
        <v>5</v>
      </c>
      <c r="V220">
        <v>4</v>
      </c>
      <c r="W220">
        <v>4</v>
      </c>
      <c r="X220">
        <v>4</v>
      </c>
      <c r="Y220" s="160" t="s">
        <v>503</v>
      </c>
      <c r="Z220" s="160" t="s">
        <v>240</v>
      </c>
    </row>
    <row r="221" spans="1:26" x14ac:dyDescent="0.2">
      <c r="A221">
        <v>591</v>
      </c>
      <c r="B221" s="161">
        <v>44425.554664351803</v>
      </c>
      <c r="C221" s="161">
        <v>44425.563449074099</v>
      </c>
      <c r="D221" s="160" t="s">
        <v>144</v>
      </c>
      <c r="E221" s="160"/>
      <c r="F221" s="160" t="s">
        <v>7</v>
      </c>
      <c r="G221" s="160" t="s">
        <v>103</v>
      </c>
      <c r="H221" s="160" t="s">
        <v>81</v>
      </c>
      <c r="I221" s="160" t="s">
        <v>261</v>
      </c>
      <c r="J221">
        <v>4</v>
      </c>
      <c r="K221">
        <v>4</v>
      </c>
      <c r="L221">
        <v>5</v>
      </c>
      <c r="M221">
        <v>4</v>
      </c>
      <c r="N221">
        <v>4</v>
      </c>
      <c r="O221">
        <v>4</v>
      </c>
      <c r="P221">
        <v>3</v>
      </c>
      <c r="Q221">
        <v>3</v>
      </c>
      <c r="R221">
        <v>4</v>
      </c>
      <c r="S221">
        <v>5</v>
      </c>
      <c r="T221">
        <v>5</v>
      </c>
      <c r="U221">
        <v>5</v>
      </c>
      <c r="V221">
        <v>4</v>
      </c>
      <c r="W221">
        <v>4</v>
      </c>
      <c r="X221">
        <v>5</v>
      </c>
      <c r="Y221" s="160" t="s">
        <v>504</v>
      </c>
      <c r="Z221" s="160" t="s">
        <v>505</v>
      </c>
    </row>
    <row r="222" spans="1:26" x14ac:dyDescent="0.2">
      <c r="A222">
        <v>592</v>
      </c>
      <c r="B222" s="161">
        <v>44425.564293981501</v>
      </c>
      <c r="C222" s="161">
        <v>44425.565787036998</v>
      </c>
      <c r="D222" s="160" t="s">
        <v>144</v>
      </c>
      <c r="E222" s="160"/>
      <c r="F222" s="160" t="s">
        <v>7</v>
      </c>
      <c r="G222" s="160" t="s">
        <v>190</v>
      </c>
      <c r="H222" s="160" t="s">
        <v>53</v>
      </c>
      <c r="I222" s="160" t="s">
        <v>253</v>
      </c>
      <c r="J222">
        <v>5</v>
      </c>
      <c r="K222">
        <v>3</v>
      </c>
      <c r="L222">
        <v>4</v>
      </c>
      <c r="M222">
        <v>4</v>
      </c>
      <c r="N222">
        <v>5</v>
      </c>
      <c r="O222">
        <v>5</v>
      </c>
      <c r="P222">
        <v>5</v>
      </c>
      <c r="Q222">
        <v>5</v>
      </c>
      <c r="R222">
        <v>5</v>
      </c>
      <c r="S222">
        <v>5</v>
      </c>
      <c r="T222">
        <v>5</v>
      </c>
      <c r="U222">
        <v>5</v>
      </c>
      <c r="V222">
        <v>5</v>
      </c>
      <c r="W222">
        <v>5</v>
      </c>
      <c r="X222">
        <v>5</v>
      </c>
      <c r="Y222" s="160" t="s">
        <v>197</v>
      </c>
      <c r="Z222" s="160" t="s">
        <v>506</v>
      </c>
    </row>
    <row r="223" spans="1:26" x14ac:dyDescent="0.2">
      <c r="A223">
        <v>593</v>
      </c>
      <c r="B223" s="161">
        <v>44425.564189814802</v>
      </c>
      <c r="C223" s="161">
        <v>44425.566585648099</v>
      </c>
      <c r="D223" s="160" t="s">
        <v>144</v>
      </c>
      <c r="E223" s="160"/>
      <c r="F223" s="160" t="s">
        <v>37</v>
      </c>
      <c r="G223" s="160" t="s">
        <v>227</v>
      </c>
      <c r="H223" s="160" t="s">
        <v>92</v>
      </c>
      <c r="I223" s="160" t="s">
        <v>149</v>
      </c>
      <c r="J223">
        <v>5</v>
      </c>
      <c r="K223">
        <v>5</v>
      </c>
      <c r="L223">
        <v>5</v>
      </c>
      <c r="M223">
        <v>4</v>
      </c>
      <c r="N223">
        <v>5</v>
      </c>
      <c r="O223">
        <v>4</v>
      </c>
      <c r="P223">
        <v>2</v>
      </c>
      <c r="Q223">
        <v>2</v>
      </c>
      <c r="R223">
        <v>4</v>
      </c>
      <c r="S223">
        <v>4</v>
      </c>
      <c r="T223">
        <v>5</v>
      </c>
      <c r="U223">
        <v>5</v>
      </c>
      <c r="V223">
        <v>5</v>
      </c>
      <c r="W223">
        <v>5</v>
      </c>
      <c r="X223">
        <v>5</v>
      </c>
      <c r="Y223" s="160" t="s">
        <v>197</v>
      </c>
      <c r="Z223" s="160" t="s">
        <v>499</v>
      </c>
    </row>
    <row r="224" spans="1:26" x14ac:dyDescent="0.2">
      <c r="A224">
        <v>594</v>
      </c>
      <c r="B224" s="161">
        <v>44425.563368055598</v>
      </c>
      <c r="C224" s="161">
        <v>44425.566932870403</v>
      </c>
      <c r="D224" s="160" t="s">
        <v>144</v>
      </c>
      <c r="E224" s="160"/>
      <c r="F224" s="160" t="s">
        <v>7</v>
      </c>
      <c r="G224" s="160" t="s">
        <v>256</v>
      </c>
      <c r="H224" s="160" t="s">
        <v>81</v>
      </c>
      <c r="I224" s="160" t="s">
        <v>149</v>
      </c>
      <c r="J224">
        <v>5</v>
      </c>
      <c r="K224">
        <v>5</v>
      </c>
      <c r="L224">
        <v>5</v>
      </c>
      <c r="M224">
        <v>3</v>
      </c>
      <c r="N224">
        <v>3</v>
      </c>
      <c r="O224">
        <v>3</v>
      </c>
      <c r="P224">
        <v>5</v>
      </c>
      <c r="Q224">
        <v>5</v>
      </c>
      <c r="R224">
        <v>5</v>
      </c>
      <c r="S224">
        <v>5</v>
      </c>
      <c r="T224">
        <v>5</v>
      </c>
      <c r="U224">
        <v>5</v>
      </c>
      <c r="V224">
        <v>5</v>
      </c>
      <c r="W224">
        <v>5</v>
      </c>
      <c r="X224">
        <v>5</v>
      </c>
      <c r="Y224" s="160" t="s">
        <v>507</v>
      </c>
      <c r="Z224" s="160" t="s">
        <v>508</v>
      </c>
    </row>
    <row r="225" spans="1:26" x14ac:dyDescent="0.2">
      <c r="A225">
        <v>595</v>
      </c>
      <c r="B225" s="161">
        <v>44425.557326388902</v>
      </c>
      <c r="C225" s="161">
        <v>44425.568506944401</v>
      </c>
      <c r="D225" s="160" t="s">
        <v>144</v>
      </c>
      <c r="E225" s="160"/>
      <c r="F225" s="160" t="s">
        <v>7</v>
      </c>
      <c r="G225" s="160" t="s">
        <v>203</v>
      </c>
      <c r="H225" s="160" t="s">
        <v>82</v>
      </c>
      <c r="I225" s="160" t="s">
        <v>149</v>
      </c>
      <c r="J225">
        <v>2</v>
      </c>
      <c r="K225">
        <v>3</v>
      </c>
      <c r="L225">
        <v>4</v>
      </c>
      <c r="M225">
        <v>1</v>
      </c>
      <c r="N225">
        <v>2</v>
      </c>
      <c r="O225">
        <v>1</v>
      </c>
      <c r="P225">
        <v>1</v>
      </c>
      <c r="Q225">
        <v>1</v>
      </c>
      <c r="R225">
        <v>4</v>
      </c>
      <c r="S225">
        <v>4</v>
      </c>
      <c r="T225">
        <v>4</v>
      </c>
      <c r="U225">
        <v>4</v>
      </c>
      <c r="V225">
        <v>1</v>
      </c>
      <c r="W225">
        <v>2</v>
      </c>
      <c r="X225">
        <v>3</v>
      </c>
      <c r="Y225" s="160" t="s">
        <v>509</v>
      </c>
      <c r="Z225" s="162" t="s">
        <v>155</v>
      </c>
    </row>
    <row r="226" spans="1:26" x14ac:dyDescent="0.2">
      <c r="A226">
        <v>596</v>
      </c>
      <c r="B226" s="161">
        <v>44425.5707175926</v>
      </c>
      <c r="C226" s="161">
        <v>44425.5719791667</v>
      </c>
      <c r="D226" s="160" t="s">
        <v>144</v>
      </c>
      <c r="E226" s="160"/>
      <c r="F226" s="160" t="s">
        <v>37</v>
      </c>
      <c r="G226" s="160" t="s">
        <v>338</v>
      </c>
      <c r="H226" s="160" t="s">
        <v>53</v>
      </c>
      <c r="I226" s="160" t="s">
        <v>193</v>
      </c>
      <c r="J226">
        <v>5</v>
      </c>
      <c r="K226">
        <v>5</v>
      </c>
      <c r="L226">
        <v>5</v>
      </c>
      <c r="M226">
        <v>5</v>
      </c>
      <c r="N226">
        <v>5</v>
      </c>
      <c r="O226">
        <v>5</v>
      </c>
      <c r="P226">
        <v>5</v>
      </c>
      <c r="Q226">
        <v>5</v>
      </c>
      <c r="R226">
        <v>5</v>
      </c>
      <c r="S226">
        <v>5</v>
      </c>
      <c r="T226">
        <v>5</v>
      </c>
      <c r="U226">
        <v>5</v>
      </c>
      <c r="V226">
        <v>5</v>
      </c>
      <c r="W226">
        <v>5</v>
      </c>
      <c r="X226">
        <v>5</v>
      </c>
      <c r="Y226" s="162" t="s">
        <v>155</v>
      </c>
      <c r="Z226" s="162" t="s">
        <v>155</v>
      </c>
    </row>
    <row r="227" spans="1:26" x14ac:dyDescent="0.2">
      <c r="A227">
        <v>597</v>
      </c>
      <c r="B227" s="161">
        <v>44425.575752314799</v>
      </c>
      <c r="C227" s="161">
        <v>44425.5760069444</v>
      </c>
      <c r="D227" s="160" t="s">
        <v>144</v>
      </c>
      <c r="E227" s="160"/>
      <c r="F227" s="160" t="s">
        <v>37</v>
      </c>
      <c r="G227" s="160" t="s">
        <v>183</v>
      </c>
      <c r="H227" s="160" t="s">
        <v>53</v>
      </c>
      <c r="I227" s="160" t="s">
        <v>510</v>
      </c>
      <c r="J227">
        <v>4</v>
      </c>
      <c r="K227">
        <v>4</v>
      </c>
      <c r="L227">
        <v>4</v>
      </c>
      <c r="M227">
        <v>4</v>
      </c>
      <c r="N227">
        <v>4</v>
      </c>
      <c r="O227">
        <v>5</v>
      </c>
      <c r="P227">
        <v>4</v>
      </c>
      <c r="Q227">
        <v>4</v>
      </c>
      <c r="R227">
        <v>4</v>
      </c>
      <c r="S227">
        <v>4</v>
      </c>
      <c r="T227">
        <v>5</v>
      </c>
      <c r="U227">
        <v>5</v>
      </c>
      <c r="V227">
        <v>5</v>
      </c>
      <c r="W227">
        <v>5</v>
      </c>
      <c r="X227">
        <v>4</v>
      </c>
      <c r="Y227" s="162" t="s">
        <v>511</v>
      </c>
      <c r="Z227" s="162" t="s">
        <v>511</v>
      </c>
    </row>
    <row r="228" spans="1:26" x14ac:dyDescent="0.2">
      <c r="A228">
        <v>598</v>
      </c>
      <c r="B228" s="161">
        <v>44425.577546296299</v>
      </c>
      <c r="C228" s="161">
        <v>44425.580173611103</v>
      </c>
      <c r="D228" s="160" t="s">
        <v>144</v>
      </c>
      <c r="E228" s="160"/>
      <c r="F228" s="160" t="s">
        <v>7</v>
      </c>
      <c r="G228" s="160" t="s">
        <v>183</v>
      </c>
      <c r="H228" s="160" t="s">
        <v>53</v>
      </c>
      <c r="I228" s="160" t="s">
        <v>512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4</v>
      </c>
      <c r="P228">
        <v>4</v>
      </c>
      <c r="Q228">
        <v>4</v>
      </c>
      <c r="R228">
        <v>5</v>
      </c>
      <c r="S228">
        <v>5</v>
      </c>
      <c r="T228">
        <v>5</v>
      </c>
      <c r="U228">
        <v>4</v>
      </c>
      <c r="V228">
        <v>4</v>
      </c>
      <c r="W228">
        <v>4</v>
      </c>
      <c r="X228">
        <v>4</v>
      </c>
      <c r="Y228" s="160" t="s">
        <v>513</v>
      </c>
      <c r="Z228" s="160" t="s">
        <v>514</v>
      </c>
    </row>
    <row r="229" spans="1:26" x14ac:dyDescent="0.2">
      <c r="A229">
        <v>599</v>
      </c>
      <c r="B229" s="161">
        <v>44425.572731481501</v>
      </c>
      <c r="C229" s="161">
        <v>44425.584085648101</v>
      </c>
      <c r="D229" s="160" t="s">
        <v>144</v>
      </c>
      <c r="E229" s="160"/>
      <c r="F229" s="160" t="s">
        <v>37</v>
      </c>
      <c r="G229" s="160" t="s">
        <v>71</v>
      </c>
      <c r="H229" s="160" t="s">
        <v>80</v>
      </c>
      <c r="I229" s="160" t="s">
        <v>261</v>
      </c>
      <c r="J229">
        <v>5</v>
      </c>
      <c r="K229">
        <v>5</v>
      </c>
      <c r="L229">
        <v>5</v>
      </c>
      <c r="M229">
        <v>5</v>
      </c>
      <c r="N229">
        <v>5</v>
      </c>
      <c r="O229">
        <v>5</v>
      </c>
      <c r="P229">
        <v>4</v>
      </c>
      <c r="Q229">
        <v>4</v>
      </c>
      <c r="R229">
        <v>5</v>
      </c>
      <c r="S229">
        <v>5</v>
      </c>
      <c r="T229">
        <v>5</v>
      </c>
      <c r="U229">
        <v>5</v>
      </c>
      <c r="V229">
        <v>5</v>
      </c>
      <c r="W229">
        <v>5</v>
      </c>
      <c r="X229">
        <v>5</v>
      </c>
      <c r="Y229" s="160" t="s">
        <v>515</v>
      </c>
      <c r="Z229" s="160" t="s">
        <v>516</v>
      </c>
    </row>
    <row r="230" spans="1:26" x14ac:dyDescent="0.2">
      <c r="A230">
        <v>600</v>
      </c>
      <c r="B230" s="161">
        <v>44425.585601851897</v>
      </c>
      <c r="C230" s="161">
        <v>44425.586620370399</v>
      </c>
      <c r="D230" s="160" t="s">
        <v>144</v>
      </c>
      <c r="E230" s="160"/>
      <c r="F230" s="160" t="s">
        <v>7</v>
      </c>
      <c r="G230" s="160" t="s">
        <v>190</v>
      </c>
      <c r="H230" s="160" t="s">
        <v>53</v>
      </c>
      <c r="I230" s="160" t="s">
        <v>153</v>
      </c>
      <c r="J230">
        <v>5</v>
      </c>
      <c r="K230">
        <v>5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5</v>
      </c>
      <c r="R230">
        <v>5</v>
      </c>
      <c r="S230">
        <v>5</v>
      </c>
      <c r="T230">
        <v>5</v>
      </c>
      <c r="U230">
        <v>5</v>
      </c>
      <c r="V230">
        <v>5</v>
      </c>
      <c r="W230">
        <v>5</v>
      </c>
      <c r="X230">
        <v>5</v>
      </c>
      <c r="Y230" s="160" t="s">
        <v>517</v>
      </c>
      <c r="Z230" s="162" t="s">
        <v>155</v>
      </c>
    </row>
    <row r="231" spans="1:26" x14ac:dyDescent="0.2">
      <c r="A231">
        <v>601</v>
      </c>
      <c r="B231" s="161">
        <v>44425.588506944398</v>
      </c>
      <c r="C231" s="161">
        <v>44425.590208333299</v>
      </c>
      <c r="D231" s="160" t="s">
        <v>144</v>
      </c>
      <c r="E231" s="160"/>
      <c r="F231" s="160" t="s">
        <v>7</v>
      </c>
      <c r="G231" s="160" t="s">
        <v>190</v>
      </c>
      <c r="H231" s="160" t="s">
        <v>53</v>
      </c>
      <c r="I231" s="160" t="s">
        <v>160</v>
      </c>
      <c r="J231">
        <v>5</v>
      </c>
      <c r="K231">
        <v>3</v>
      </c>
      <c r="L231">
        <v>5</v>
      </c>
      <c r="M231">
        <v>4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4</v>
      </c>
      <c r="T231">
        <v>4</v>
      </c>
      <c r="U231">
        <v>5</v>
      </c>
      <c r="V231">
        <v>4</v>
      </c>
      <c r="W231">
        <v>4</v>
      </c>
      <c r="X231">
        <v>4</v>
      </c>
      <c r="Y231" s="160" t="s">
        <v>518</v>
      </c>
      <c r="Z231" s="160" t="s">
        <v>519</v>
      </c>
    </row>
    <row r="232" spans="1:26" x14ac:dyDescent="0.2">
      <c r="A232">
        <v>602</v>
      </c>
      <c r="B232" s="161">
        <v>44425.5954166667</v>
      </c>
      <c r="C232" s="161">
        <v>44425.596099536997</v>
      </c>
      <c r="D232" s="160" t="s">
        <v>144</v>
      </c>
      <c r="E232" s="160"/>
      <c r="F232" s="160" t="s">
        <v>7</v>
      </c>
      <c r="G232" s="160" t="s">
        <v>183</v>
      </c>
      <c r="H232" s="160" t="s">
        <v>53</v>
      </c>
      <c r="I232" s="160" t="s">
        <v>184</v>
      </c>
      <c r="J232">
        <v>4</v>
      </c>
      <c r="K232">
        <v>3</v>
      </c>
      <c r="L232">
        <v>4</v>
      </c>
      <c r="M232">
        <v>4</v>
      </c>
      <c r="N232">
        <v>4</v>
      </c>
      <c r="O232">
        <v>4</v>
      </c>
      <c r="P232">
        <v>4</v>
      </c>
      <c r="Q232">
        <v>4</v>
      </c>
      <c r="R232">
        <v>4</v>
      </c>
      <c r="S232">
        <v>4</v>
      </c>
      <c r="T232">
        <v>5</v>
      </c>
      <c r="U232">
        <v>4</v>
      </c>
      <c r="V232">
        <v>4</v>
      </c>
      <c r="W232">
        <v>4</v>
      </c>
      <c r="X232">
        <v>4</v>
      </c>
      <c r="Y232" s="160" t="s">
        <v>197</v>
      </c>
      <c r="Z232" s="160" t="s">
        <v>197</v>
      </c>
    </row>
    <row r="233" spans="1:26" x14ac:dyDescent="0.2">
      <c r="A233">
        <v>603</v>
      </c>
      <c r="B233" s="161">
        <v>44425.594791666699</v>
      </c>
      <c r="C233" s="161">
        <v>44425.596122685201</v>
      </c>
      <c r="D233" s="160" t="s">
        <v>144</v>
      </c>
      <c r="E233" s="160"/>
      <c r="F233" s="160" t="s">
        <v>7</v>
      </c>
      <c r="G233" s="160" t="s">
        <v>156</v>
      </c>
      <c r="H233" s="160" t="s">
        <v>53</v>
      </c>
      <c r="I233" s="160" t="s">
        <v>184</v>
      </c>
      <c r="J233">
        <v>3</v>
      </c>
      <c r="K233">
        <v>1</v>
      </c>
      <c r="L233">
        <v>3</v>
      </c>
      <c r="M233">
        <v>5</v>
      </c>
      <c r="N233">
        <v>5</v>
      </c>
      <c r="O233">
        <v>5</v>
      </c>
      <c r="P233">
        <v>4</v>
      </c>
      <c r="Q233">
        <v>4</v>
      </c>
      <c r="R233">
        <v>5</v>
      </c>
      <c r="S233">
        <v>5</v>
      </c>
      <c r="T233">
        <v>5</v>
      </c>
      <c r="U233">
        <v>5</v>
      </c>
      <c r="V233">
        <v>3</v>
      </c>
      <c r="W233">
        <v>3</v>
      </c>
      <c r="X233">
        <v>4</v>
      </c>
      <c r="Y233" s="162" t="s">
        <v>155</v>
      </c>
      <c r="Z233" s="162" t="s">
        <v>155</v>
      </c>
    </row>
    <row r="234" spans="1:26" x14ac:dyDescent="0.2">
      <c r="A234">
        <v>604</v>
      </c>
      <c r="B234" s="161">
        <v>44425.5948263889</v>
      </c>
      <c r="C234" s="161">
        <v>44425.599641203698</v>
      </c>
      <c r="D234" s="160" t="s">
        <v>144</v>
      </c>
      <c r="E234" s="160"/>
      <c r="F234" s="160" t="s">
        <v>37</v>
      </c>
      <c r="G234" s="160" t="s">
        <v>183</v>
      </c>
      <c r="H234" s="160" t="s">
        <v>53</v>
      </c>
      <c r="I234" s="160" t="s">
        <v>149</v>
      </c>
      <c r="J234">
        <v>5</v>
      </c>
      <c r="K234">
        <v>5</v>
      </c>
      <c r="L234">
        <v>5</v>
      </c>
      <c r="M234">
        <v>5</v>
      </c>
      <c r="N234">
        <v>5</v>
      </c>
      <c r="O234">
        <v>5</v>
      </c>
      <c r="P234">
        <v>5</v>
      </c>
      <c r="Q234">
        <v>5</v>
      </c>
      <c r="R234">
        <v>3</v>
      </c>
      <c r="S234">
        <v>4</v>
      </c>
      <c r="T234">
        <v>5</v>
      </c>
      <c r="U234">
        <v>5</v>
      </c>
      <c r="V234">
        <v>5</v>
      </c>
      <c r="W234">
        <v>5</v>
      </c>
      <c r="X234">
        <v>5</v>
      </c>
      <c r="Y234" s="160" t="s">
        <v>520</v>
      </c>
      <c r="Z234" s="160" t="s">
        <v>521</v>
      </c>
    </row>
    <row r="235" spans="1:26" x14ac:dyDescent="0.2">
      <c r="A235">
        <v>605</v>
      </c>
      <c r="B235" s="161">
        <v>44425.596932870401</v>
      </c>
      <c r="C235" s="161">
        <v>44425.601307870398</v>
      </c>
      <c r="D235" s="160" t="s">
        <v>144</v>
      </c>
      <c r="E235" s="160"/>
      <c r="F235" s="160" t="s">
        <v>37</v>
      </c>
      <c r="G235" s="160" t="s">
        <v>365</v>
      </c>
      <c r="H235" s="160" t="s">
        <v>57</v>
      </c>
      <c r="I235" s="160" t="s">
        <v>149</v>
      </c>
      <c r="J235">
        <v>4</v>
      </c>
      <c r="K235">
        <v>4</v>
      </c>
      <c r="L235">
        <v>4</v>
      </c>
      <c r="M235">
        <v>4</v>
      </c>
      <c r="N235">
        <v>5</v>
      </c>
      <c r="O235">
        <v>4</v>
      </c>
      <c r="P235">
        <v>2</v>
      </c>
      <c r="Q235">
        <v>2</v>
      </c>
      <c r="R235">
        <v>4</v>
      </c>
      <c r="S235">
        <v>4</v>
      </c>
      <c r="T235">
        <v>5</v>
      </c>
      <c r="U235">
        <v>5</v>
      </c>
      <c r="V235">
        <v>5</v>
      </c>
      <c r="W235">
        <v>5</v>
      </c>
      <c r="X235">
        <v>5</v>
      </c>
      <c r="Y235" s="160" t="s">
        <v>522</v>
      </c>
      <c r="Z235" s="160" t="s">
        <v>523</v>
      </c>
    </row>
    <row r="236" spans="1:26" x14ac:dyDescent="0.2">
      <c r="A236">
        <v>606</v>
      </c>
      <c r="B236" s="161">
        <v>44425.606354166703</v>
      </c>
      <c r="C236" s="161">
        <v>44425.607465277797</v>
      </c>
      <c r="D236" s="160" t="s">
        <v>144</v>
      </c>
      <c r="E236" s="160"/>
      <c r="F236" s="160" t="s">
        <v>7</v>
      </c>
      <c r="G236" s="160" t="s">
        <v>183</v>
      </c>
      <c r="H236" s="160" t="s">
        <v>53</v>
      </c>
      <c r="I236" s="160" t="s">
        <v>277</v>
      </c>
      <c r="J236">
        <v>5</v>
      </c>
      <c r="K236">
        <v>2</v>
      </c>
      <c r="L236">
        <v>3</v>
      </c>
      <c r="M236">
        <v>5</v>
      </c>
      <c r="N236">
        <v>5</v>
      </c>
      <c r="O236">
        <v>5</v>
      </c>
      <c r="P236">
        <v>2</v>
      </c>
      <c r="Q236">
        <v>2</v>
      </c>
      <c r="R236">
        <v>4</v>
      </c>
      <c r="S236">
        <v>4</v>
      </c>
      <c r="T236">
        <v>4</v>
      </c>
      <c r="U236">
        <v>4</v>
      </c>
      <c r="V236">
        <v>5</v>
      </c>
      <c r="W236">
        <v>5</v>
      </c>
      <c r="X236">
        <v>5</v>
      </c>
      <c r="Y236" s="160" t="s">
        <v>524</v>
      </c>
      <c r="Z236" s="160" t="s">
        <v>525</v>
      </c>
    </row>
    <row r="237" spans="1:26" x14ac:dyDescent="0.2">
      <c r="A237">
        <v>607</v>
      </c>
      <c r="B237" s="161">
        <v>44425.604895833298</v>
      </c>
      <c r="C237" s="161">
        <v>44425.609131944402</v>
      </c>
      <c r="D237" s="160" t="s">
        <v>144</v>
      </c>
      <c r="E237" s="160"/>
      <c r="F237" s="160" t="s">
        <v>37</v>
      </c>
      <c r="G237" s="160" t="s">
        <v>183</v>
      </c>
      <c r="H237" s="160" t="s">
        <v>53</v>
      </c>
      <c r="I237" s="160" t="s">
        <v>526</v>
      </c>
      <c r="J237">
        <v>4</v>
      </c>
      <c r="K237">
        <v>2</v>
      </c>
      <c r="L237">
        <v>5</v>
      </c>
      <c r="M237">
        <v>4</v>
      </c>
      <c r="N237">
        <v>5</v>
      </c>
      <c r="O237">
        <v>4</v>
      </c>
      <c r="P237">
        <v>3</v>
      </c>
      <c r="Q237">
        <v>2</v>
      </c>
      <c r="R237">
        <v>4</v>
      </c>
      <c r="S237">
        <v>4</v>
      </c>
      <c r="T237">
        <v>5</v>
      </c>
      <c r="U237">
        <v>5</v>
      </c>
      <c r="V237">
        <v>4</v>
      </c>
      <c r="W237">
        <v>5</v>
      </c>
      <c r="X237">
        <v>5</v>
      </c>
      <c r="Y237" s="160" t="s">
        <v>527</v>
      </c>
      <c r="Z237" s="160" t="s">
        <v>528</v>
      </c>
    </row>
    <row r="238" spans="1:26" x14ac:dyDescent="0.2">
      <c r="A238">
        <v>608</v>
      </c>
      <c r="B238" s="161">
        <v>44425.611817129597</v>
      </c>
      <c r="C238" s="161">
        <v>44425.613159722197</v>
      </c>
      <c r="D238" s="160" t="s">
        <v>144</v>
      </c>
      <c r="E238" s="160"/>
      <c r="F238" s="160" t="s">
        <v>7</v>
      </c>
      <c r="G238" s="160" t="s">
        <v>190</v>
      </c>
      <c r="H238" s="160" t="s">
        <v>53</v>
      </c>
      <c r="I238" s="160" t="s">
        <v>529</v>
      </c>
      <c r="J238">
        <v>5</v>
      </c>
      <c r="K238">
        <v>4</v>
      </c>
      <c r="L238">
        <v>5</v>
      </c>
      <c r="M238">
        <v>5</v>
      </c>
      <c r="N238">
        <v>5</v>
      </c>
      <c r="O238">
        <v>4</v>
      </c>
      <c r="P238">
        <v>5</v>
      </c>
      <c r="Q238">
        <v>5</v>
      </c>
      <c r="R238">
        <v>4</v>
      </c>
      <c r="S238">
        <v>4</v>
      </c>
      <c r="T238">
        <v>5</v>
      </c>
      <c r="U238">
        <v>5</v>
      </c>
      <c r="V238">
        <v>5</v>
      </c>
      <c r="W238">
        <v>5</v>
      </c>
      <c r="X238">
        <v>5</v>
      </c>
      <c r="Y238" s="160" t="s">
        <v>530</v>
      </c>
      <c r="Z238" s="160" t="s">
        <v>531</v>
      </c>
    </row>
    <row r="239" spans="1:26" x14ac:dyDescent="0.2">
      <c r="A239">
        <v>609</v>
      </c>
      <c r="B239" s="161">
        <v>44425.612326388902</v>
      </c>
      <c r="C239" s="161">
        <v>44425.614004629599</v>
      </c>
      <c r="D239" s="160" t="s">
        <v>144</v>
      </c>
      <c r="E239" s="160"/>
      <c r="F239" s="160" t="s">
        <v>7</v>
      </c>
      <c r="G239" s="160" t="s">
        <v>40</v>
      </c>
      <c r="H239" s="160" t="s">
        <v>51</v>
      </c>
      <c r="I239" s="160" t="s">
        <v>149</v>
      </c>
      <c r="J239">
        <v>4</v>
      </c>
      <c r="K239">
        <v>1</v>
      </c>
      <c r="L239">
        <v>3</v>
      </c>
      <c r="M239">
        <v>4</v>
      </c>
      <c r="N239">
        <v>3</v>
      </c>
      <c r="O239">
        <v>4</v>
      </c>
      <c r="P239">
        <v>2</v>
      </c>
      <c r="Q239">
        <v>2</v>
      </c>
      <c r="R239">
        <v>4</v>
      </c>
      <c r="S239">
        <v>4</v>
      </c>
      <c r="T239">
        <v>4</v>
      </c>
      <c r="U239">
        <v>4</v>
      </c>
      <c r="V239">
        <v>3</v>
      </c>
      <c r="W239">
        <v>4</v>
      </c>
      <c r="X239">
        <v>4</v>
      </c>
      <c r="Y239" s="160" t="s">
        <v>532</v>
      </c>
      <c r="Z239" s="162" t="s">
        <v>155</v>
      </c>
    </row>
    <row r="240" spans="1:26" x14ac:dyDescent="0.2">
      <c r="A240">
        <v>610</v>
      </c>
      <c r="B240" s="161">
        <v>44425.616817129601</v>
      </c>
      <c r="C240" s="161">
        <v>44425.618553240703</v>
      </c>
      <c r="D240" s="160" t="s">
        <v>144</v>
      </c>
      <c r="E240" s="160"/>
      <c r="F240" s="160" t="s">
        <v>7</v>
      </c>
      <c r="G240" s="160" t="s">
        <v>190</v>
      </c>
      <c r="H240" s="160" t="s">
        <v>53</v>
      </c>
      <c r="I240" s="160" t="s">
        <v>160</v>
      </c>
      <c r="J240">
        <v>4</v>
      </c>
      <c r="K240">
        <v>1</v>
      </c>
      <c r="L240">
        <v>1</v>
      </c>
      <c r="M240">
        <v>5</v>
      </c>
      <c r="N240">
        <v>5</v>
      </c>
      <c r="O240">
        <v>5</v>
      </c>
      <c r="P240">
        <v>5</v>
      </c>
      <c r="Q240">
        <v>5</v>
      </c>
      <c r="R240">
        <v>5</v>
      </c>
      <c r="S240">
        <v>5</v>
      </c>
      <c r="T240">
        <v>5</v>
      </c>
      <c r="U240">
        <v>5</v>
      </c>
      <c r="V240">
        <v>5</v>
      </c>
      <c r="W240">
        <v>5</v>
      </c>
      <c r="X240">
        <v>5</v>
      </c>
      <c r="Y240" s="160" t="s">
        <v>533</v>
      </c>
      <c r="Z240" s="160" t="s">
        <v>534</v>
      </c>
    </row>
    <row r="241" spans="1:26" x14ac:dyDescent="0.2">
      <c r="A241">
        <v>611</v>
      </c>
      <c r="B241" s="161">
        <v>44425.620856481502</v>
      </c>
      <c r="C241" s="161">
        <v>44425.6222569444</v>
      </c>
      <c r="D241" s="160" t="s">
        <v>144</v>
      </c>
      <c r="E241" s="160"/>
      <c r="F241" s="160" t="s">
        <v>7</v>
      </c>
      <c r="G241" s="160" t="s">
        <v>190</v>
      </c>
      <c r="H241" s="160" t="s">
        <v>53</v>
      </c>
      <c r="I241" s="160" t="s">
        <v>160</v>
      </c>
      <c r="J241">
        <v>5</v>
      </c>
      <c r="K241">
        <v>4</v>
      </c>
      <c r="L241">
        <v>4</v>
      </c>
      <c r="M241">
        <v>5</v>
      </c>
      <c r="N241">
        <v>5</v>
      </c>
      <c r="O241">
        <v>5</v>
      </c>
      <c r="P241">
        <v>4</v>
      </c>
      <c r="Q241">
        <v>4</v>
      </c>
      <c r="R241">
        <v>5</v>
      </c>
      <c r="S241">
        <v>4</v>
      </c>
      <c r="T241">
        <v>4</v>
      </c>
      <c r="U241">
        <v>5</v>
      </c>
      <c r="V241">
        <v>5</v>
      </c>
      <c r="W241">
        <v>4</v>
      </c>
      <c r="X241">
        <v>4</v>
      </c>
      <c r="Y241" s="160" t="s">
        <v>535</v>
      </c>
      <c r="Z241" s="160" t="s">
        <v>536</v>
      </c>
    </row>
    <row r="242" spans="1:26" x14ac:dyDescent="0.2">
      <c r="A242">
        <v>612</v>
      </c>
      <c r="B242" s="161">
        <v>44425.634861111103</v>
      </c>
      <c r="C242" s="161">
        <v>44425.637141203697</v>
      </c>
      <c r="D242" s="160" t="s">
        <v>144</v>
      </c>
      <c r="E242" s="160"/>
      <c r="F242" s="160" t="s">
        <v>37</v>
      </c>
      <c r="G242" s="160" t="s">
        <v>338</v>
      </c>
      <c r="H242" s="160" t="s">
        <v>53</v>
      </c>
      <c r="I242" s="160" t="s">
        <v>537</v>
      </c>
      <c r="J242">
        <v>5</v>
      </c>
      <c r="K242">
        <v>5</v>
      </c>
      <c r="L242">
        <v>5</v>
      </c>
      <c r="M242">
        <v>5</v>
      </c>
      <c r="N242">
        <v>5</v>
      </c>
      <c r="O242">
        <v>5</v>
      </c>
      <c r="P242">
        <v>5</v>
      </c>
      <c r="Q242">
        <v>5</v>
      </c>
      <c r="R242">
        <v>5</v>
      </c>
      <c r="S242">
        <v>5</v>
      </c>
      <c r="T242">
        <v>5</v>
      </c>
      <c r="U242">
        <v>5</v>
      </c>
      <c r="V242">
        <v>5</v>
      </c>
      <c r="W242">
        <v>5</v>
      </c>
      <c r="X242">
        <v>5</v>
      </c>
      <c r="Y242" s="160" t="s">
        <v>538</v>
      </c>
      <c r="Z242" s="160" t="s">
        <v>539</v>
      </c>
    </row>
    <row r="243" spans="1:26" x14ac:dyDescent="0.2">
      <c r="A243">
        <v>613</v>
      </c>
      <c r="B243" s="161">
        <v>44425.655381944402</v>
      </c>
      <c r="C243" s="161">
        <v>44425.657500000001</v>
      </c>
      <c r="D243" s="160" t="s">
        <v>144</v>
      </c>
      <c r="E243" s="160"/>
      <c r="F243" s="160" t="s">
        <v>7</v>
      </c>
      <c r="G243" s="160" t="s">
        <v>183</v>
      </c>
      <c r="H243" s="160" t="s">
        <v>53</v>
      </c>
      <c r="I243" s="160" t="s">
        <v>166</v>
      </c>
      <c r="J243">
        <v>4</v>
      </c>
      <c r="K243">
        <v>2</v>
      </c>
      <c r="L243">
        <v>3</v>
      </c>
      <c r="M243">
        <v>3</v>
      </c>
      <c r="N243">
        <v>4</v>
      </c>
      <c r="O243">
        <v>4</v>
      </c>
      <c r="P243">
        <v>2</v>
      </c>
      <c r="Q243">
        <v>2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 s="160" t="s">
        <v>540</v>
      </c>
      <c r="Z243" s="162" t="s">
        <v>155</v>
      </c>
    </row>
    <row r="244" spans="1:26" x14ac:dyDescent="0.2">
      <c r="A244">
        <v>614</v>
      </c>
      <c r="B244" s="161">
        <v>44425.654953703699</v>
      </c>
      <c r="C244" s="161">
        <v>44425.657789351797</v>
      </c>
      <c r="D244" s="160" t="s">
        <v>144</v>
      </c>
      <c r="E244" s="160"/>
      <c r="F244" s="160" t="s">
        <v>37</v>
      </c>
      <c r="G244" s="160" t="s">
        <v>365</v>
      </c>
      <c r="H244" s="160" t="s">
        <v>57</v>
      </c>
      <c r="I244" s="160" t="s">
        <v>149</v>
      </c>
      <c r="J244">
        <v>5</v>
      </c>
      <c r="K244">
        <v>3</v>
      </c>
      <c r="L244">
        <v>5</v>
      </c>
      <c r="M244">
        <v>5</v>
      </c>
      <c r="N244">
        <v>5</v>
      </c>
      <c r="O244">
        <v>5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5</v>
      </c>
      <c r="V244">
        <v>5</v>
      </c>
      <c r="W244">
        <v>5</v>
      </c>
      <c r="X244">
        <v>5</v>
      </c>
      <c r="Y244" s="160" t="s">
        <v>541</v>
      </c>
      <c r="Z244" s="160" t="s">
        <v>542</v>
      </c>
    </row>
    <row r="245" spans="1:26" x14ac:dyDescent="0.2">
      <c r="A245">
        <v>615</v>
      </c>
      <c r="B245" s="161">
        <v>44425.666562500002</v>
      </c>
      <c r="C245" s="161">
        <v>44425.668391203697</v>
      </c>
      <c r="D245" s="160" t="s">
        <v>144</v>
      </c>
      <c r="E245" s="160"/>
      <c r="F245" s="160" t="s">
        <v>37</v>
      </c>
      <c r="G245" s="160" t="s">
        <v>365</v>
      </c>
      <c r="H245" s="160" t="s">
        <v>57</v>
      </c>
      <c r="I245" s="160" t="s">
        <v>149</v>
      </c>
      <c r="J245">
        <v>3</v>
      </c>
      <c r="K245">
        <v>3</v>
      </c>
      <c r="L245">
        <v>5</v>
      </c>
      <c r="M245">
        <v>3</v>
      </c>
      <c r="N245">
        <v>4</v>
      </c>
      <c r="O245">
        <v>3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4</v>
      </c>
      <c r="V245">
        <v>4</v>
      </c>
      <c r="W245">
        <v>4</v>
      </c>
      <c r="X245">
        <v>4</v>
      </c>
      <c r="Y245" s="160" t="s">
        <v>543</v>
      </c>
      <c r="Z245" s="160" t="s">
        <v>544</v>
      </c>
    </row>
    <row r="246" spans="1:26" x14ac:dyDescent="0.2">
      <c r="A246">
        <v>616</v>
      </c>
      <c r="B246" s="161">
        <v>44425.674583333297</v>
      </c>
      <c r="C246" s="161">
        <v>44425.675381944398</v>
      </c>
      <c r="D246" s="160" t="s">
        <v>144</v>
      </c>
      <c r="E246" s="160"/>
      <c r="F246" s="160" t="s">
        <v>37</v>
      </c>
      <c r="G246" s="160" t="s">
        <v>97</v>
      </c>
      <c r="H246" s="160" t="s">
        <v>59</v>
      </c>
      <c r="I246" s="160" t="s">
        <v>157</v>
      </c>
      <c r="J246">
        <v>5</v>
      </c>
      <c r="K246">
        <v>5</v>
      </c>
      <c r="L246">
        <v>5</v>
      </c>
      <c r="M246">
        <v>5</v>
      </c>
      <c r="N246">
        <v>5</v>
      </c>
      <c r="O246">
        <v>5</v>
      </c>
      <c r="P246">
        <v>5</v>
      </c>
      <c r="Q246">
        <v>5</v>
      </c>
      <c r="R246">
        <v>5</v>
      </c>
      <c r="S246">
        <v>5</v>
      </c>
      <c r="T246">
        <v>5</v>
      </c>
      <c r="U246">
        <v>5</v>
      </c>
      <c r="V246">
        <v>5</v>
      </c>
      <c r="W246">
        <v>5</v>
      </c>
      <c r="X246">
        <v>5</v>
      </c>
      <c r="Y246" s="162" t="s">
        <v>155</v>
      </c>
      <c r="Z246" s="162" t="s">
        <v>155</v>
      </c>
    </row>
    <row r="247" spans="1:26" x14ac:dyDescent="0.2">
      <c r="A247">
        <v>617</v>
      </c>
      <c r="B247" s="161">
        <v>44425.665694444397</v>
      </c>
      <c r="C247" s="161">
        <v>44425.677604166704</v>
      </c>
      <c r="D247" s="160" t="s">
        <v>144</v>
      </c>
      <c r="E247" s="160"/>
      <c r="F247" s="160" t="s">
        <v>7</v>
      </c>
      <c r="G247" s="160" t="s">
        <v>227</v>
      </c>
      <c r="H247" s="160" t="s">
        <v>92</v>
      </c>
      <c r="I247" s="160" t="s">
        <v>149</v>
      </c>
      <c r="J247">
        <v>5</v>
      </c>
      <c r="K247">
        <v>4</v>
      </c>
      <c r="L247">
        <v>4</v>
      </c>
      <c r="M247">
        <v>4</v>
      </c>
      <c r="N247">
        <v>5</v>
      </c>
      <c r="O247">
        <v>4</v>
      </c>
      <c r="P247">
        <v>3</v>
      </c>
      <c r="Q247">
        <v>3</v>
      </c>
      <c r="R247">
        <v>5</v>
      </c>
      <c r="S247">
        <v>5</v>
      </c>
      <c r="T247">
        <v>5</v>
      </c>
      <c r="U247">
        <v>5</v>
      </c>
      <c r="V247">
        <v>5</v>
      </c>
      <c r="W247">
        <v>4</v>
      </c>
      <c r="X247">
        <v>4</v>
      </c>
      <c r="Y247" s="160" t="s">
        <v>545</v>
      </c>
      <c r="Z247" s="160" t="s">
        <v>546</v>
      </c>
    </row>
    <row r="248" spans="1:26" x14ac:dyDescent="0.2">
      <c r="A248">
        <v>618</v>
      </c>
      <c r="B248" s="161">
        <v>44425.676828703698</v>
      </c>
      <c r="C248" s="161">
        <v>44425.681342592601</v>
      </c>
      <c r="D248" s="160" t="s">
        <v>144</v>
      </c>
      <c r="E248" s="160"/>
      <c r="F248" s="160" t="s">
        <v>37</v>
      </c>
      <c r="G248" s="160" t="s">
        <v>183</v>
      </c>
      <c r="H248" s="160" t="s">
        <v>53</v>
      </c>
      <c r="I248" s="160" t="s">
        <v>146</v>
      </c>
      <c r="J248">
        <v>4</v>
      </c>
      <c r="K248">
        <v>4</v>
      </c>
      <c r="L248">
        <v>4</v>
      </c>
      <c r="M248">
        <v>4</v>
      </c>
      <c r="N248">
        <v>5</v>
      </c>
      <c r="O248">
        <v>5</v>
      </c>
      <c r="P248">
        <v>5</v>
      </c>
      <c r="Q248">
        <v>5</v>
      </c>
      <c r="R248">
        <v>5</v>
      </c>
      <c r="S248">
        <v>5</v>
      </c>
      <c r="T248">
        <v>5</v>
      </c>
      <c r="U248">
        <v>5</v>
      </c>
      <c r="V248">
        <v>5</v>
      </c>
      <c r="W248">
        <v>5</v>
      </c>
      <c r="X248">
        <v>5</v>
      </c>
      <c r="Y248" s="160" t="s">
        <v>547</v>
      </c>
      <c r="Z248" s="160" t="s">
        <v>548</v>
      </c>
    </row>
    <row r="249" spans="1:26" x14ac:dyDescent="0.2">
      <c r="A249">
        <v>619</v>
      </c>
      <c r="B249" s="161">
        <v>44425.7179861111</v>
      </c>
      <c r="C249" s="161">
        <v>44425.731192129599</v>
      </c>
      <c r="D249" s="160" t="s">
        <v>144</v>
      </c>
      <c r="E249" s="160"/>
      <c r="F249" s="160" t="s">
        <v>7</v>
      </c>
      <c r="G249" s="160" t="s">
        <v>190</v>
      </c>
      <c r="H249" s="160" t="s">
        <v>53</v>
      </c>
      <c r="I249" s="160" t="s">
        <v>160</v>
      </c>
      <c r="J249">
        <v>4</v>
      </c>
      <c r="K249">
        <v>4</v>
      </c>
      <c r="L249">
        <v>4</v>
      </c>
      <c r="M249">
        <v>4</v>
      </c>
      <c r="N249">
        <v>4</v>
      </c>
      <c r="O249">
        <v>4</v>
      </c>
      <c r="P249">
        <v>4</v>
      </c>
      <c r="Q249">
        <v>4</v>
      </c>
      <c r="R249">
        <v>4</v>
      </c>
      <c r="S249">
        <v>4</v>
      </c>
      <c r="T249">
        <v>4</v>
      </c>
      <c r="U249">
        <v>4</v>
      </c>
      <c r="V249">
        <v>4</v>
      </c>
      <c r="W249">
        <v>4</v>
      </c>
      <c r="X249">
        <v>4</v>
      </c>
      <c r="Y249" s="162" t="s">
        <v>155</v>
      </c>
      <c r="Z249" s="162" t="s">
        <v>155</v>
      </c>
    </row>
    <row r="250" spans="1:26" x14ac:dyDescent="0.2">
      <c r="A250">
        <v>620</v>
      </c>
      <c r="B250" s="161">
        <v>44425.730277777802</v>
      </c>
      <c r="C250" s="161">
        <v>44425.734270833302</v>
      </c>
      <c r="D250" s="160" t="s">
        <v>144</v>
      </c>
      <c r="E250" s="160"/>
      <c r="F250" s="160" t="s">
        <v>37</v>
      </c>
      <c r="G250" s="160" t="s">
        <v>549</v>
      </c>
      <c r="H250" s="160" t="s">
        <v>81</v>
      </c>
      <c r="I250" s="160" t="s">
        <v>220</v>
      </c>
      <c r="J250">
        <v>5</v>
      </c>
      <c r="K250">
        <v>5</v>
      </c>
      <c r="L250">
        <v>5</v>
      </c>
      <c r="M250">
        <v>5</v>
      </c>
      <c r="N250">
        <v>5</v>
      </c>
      <c r="O250">
        <v>5</v>
      </c>
      <c r="P250">
        <v>5</v>
      </c>
      <c r="Q250">
        <v>5</v>
      </c>
      <c r="R250">
        <v>5</v>
      </c>
      <c r="S250">
        <v>4</v>
      </c>
      <c r="T250">
        <v>5</v>
      </c>
      <c r="U250">
        <v>5</v>
      </c>
      <c r="V250">
        <v>5</v>
      </c>
      <c r="W250">
        <v>5</v>
      </c>
      <c r="X250">
        <v>5</v>
      </c>
      <c r="Y250" s="160" t="s">
        <v>550</v>
      </c>
      <c r="Z250" s="160" t="s">
        <v>551</v>
      </c>
    </row>
    <row r="251" spans="1:26" x14ac:dyDescent="0.2">
      <c r="A251">
        <v>621</v>
      </c>
      <c r="B251" s="161">
        <v>44425.770138888904</v>
      </c>
      <c r="C251" s="161">
        <v>44425.7739351852</v>
      </c>
      <c r="D251" s="160" t="s">
        <v>144</v>
      </c>
      <c r="E251" s="160"/>
      <c r="F251" s="160" t="s">
        <v>7</v>
      </c>
      <c r="G251" s="160" t="s">
        <v>190</v>
      </c>
      <c r="H251" s="160" t="s">
        <v>78</v>
      </c>
      <c r="I251" s="160" t="s">
        <v>160</v>
      </c>
      <c r="J251">
        <v>4</v>
      </c>
      <c r="K251">
        <v>3</v>
      </c>
      <c r="L251">
        <v>4</v>
      </c>
      <c r="M251">
        <v>4</v>
      </c>
      <c r="N251">
        <v>4</v>
      </c>
      <c r="O251">
        <v>4</v>
      </c>
      <c r="P251">
        <v>3</v>
      </c>
      <c r="Q251">
        <v>4</v>
      </c>
      <c r="R251">
        <v>5</v>
      </c>
      <c r="S251">
        <v>5</v>
      </c>
      <c r="T251">
        <v>5</v>
      </c>
      <c r="U251">
        <v>5</v>
      </c>
      <c r="V251">
        <v>4</v>
      </c>
      <c r="W251">
        <v>4</v>
      </c>
      <c r="X251">
        <v>4</v>
      </c>
      <c r="Y251" s="160" t="s">
        <v>552</v>
      </c>
      <c r="Z251" s="160" t="s">
        <v>553</v>
      </c>
    </row>
    <row r="252" spans="1:26" x14ac:dyDescent="0.2">
      <c r="A252">
        <v>622</v>
      </c>
      <c r="B252" s="161">
        <v>44425.7907291667</v>
      </c>
      <c r="C252" s="161">
        <v>44425.791793981502</v>
      </c>
      <c r="D252" s="160" t="s">
        <v>144</v>
      </c>
      <c r="E252" s="160"/>
      <c r="F252" s="160" t="s">
        <v>37</v>
      </c>
      <c r="G252" s="160" t="s">
        <v>100</v>
      </c>
      <c r="H252" s="160" t="s">
        <v>53</v>
      </c>
      <c r="I252" s="160" t="s">
        <v>305</v>
      </c>
      <c r="J252">
        <v>5</v>
      </c>
      <c r="K252">
        <v>5</v>
      </c>
      <c r="L252">
        <v>5</v>
      </c>
      <c r="M252">
        <v>5</v>
      </c>
      <c r="N252">
        <v>5</v>
      </c>
      <c r="O252">
        <v>5</v>
      </c>
      <c r="P252">
        <v>5</v>
      </c>
      <c r="Q252">
        <v>5</v>
      </c>
      <c r="R252">
        <v>5</v>
      </c>
      <c r="S252">
        <v>5</v>
      </c>
      <c r="T252">
        <v>5</v>
      </c>
      <c r="U252">
        <v>5</v>
      </c>
      <c r="V252">
        <v>5</v>
      </c>
      <c r="W252">
        <v>5</v>
      </c>
      <c r="X252">
        <v>5</v>
      </c>
      <c r="Y252" s="162" t="s">
        <v>155</v>
      </c>
      <c r="Z252" s="162" t="s">
        <v>155</v>
      </c>
    </row>
    <row r="253" spans="1:26" x14ac:dyDescent="0.2">
      <c r="A253">
        <v>623</v>
      </c>
      <c r="B253" s="161">
        <v>44425.8055902778</v>
      </c>
      <c r="C253" s="161">
        <v>44425.807106481501</v>
      </c>
      <c r="D253" s="160" t="s">
        <v>144</v>
      </c>
      <c r="E253" s="160"/>
      <c r="F253" s="160" t="s">
        <v>37</v>
      </c>
      <c r="G253" s="160" t="s">
        <v>183</v>
      </c>
      <c r="H253" s="160" t="s">
        <v>53</v>
      </c>
      <c r="I253" s="160" t="s">
        <v>305</v>
      </c>
      <c r="J253">
        <v>5</v>
      </c>
      <c r="K253">
        <v>5</v>
      </c>
      <c r="L253">
        <v>5</v>
      </c>
      <c r="M253">
        <v>5</v>
      </c>
      <c r="N253">
        <v>5</v>
      </c>
      <c r="O253">
        <v>5</v>
      </c>
      <c r="P253">
        <v>5</v>
      </c>
      <c r="Q253">
        <v>5</v>
      </c>
      <c r="R253">
        <v>5</v>
      </c>
      <c r="S253">
        <v>5</v>
      </c>
      <c r="T253">
        <v>5</v>
      </c>
      <c r="U253">
        <v>5</v>
      </c>
      <c r="V253">
        <v>4</v>
      </c>
      <c r="W253">
        <v>5</v>
      </c>
      <c r="X253">
        <v>5</v>
      </c>
      <c r="Y253" s="160" t="s">
        <v>554</v>
      </c>
      <c r="Z253" s="160" t="s">
        <v>555</v>
      </c>
    </row>
    <row r="254" spans="1:26" x14ac:dyDescent="0.2">
      <c r="A254">
        <v>624</v>
      </c>
      <c r="B254" s="161">
        <v>44425.841296296298</v>
      </c>
      <c r="C254" s="161">
        <v>44425.8428935185</v>
      </c>
      <c r="D254" s="160" t="s">
        <v>144</v>
      </c>
      <c r="E254" s="160"/>
      <c r="F254" s="160" t="s">
        <v>7</v>
      </c>
      <c r="G254" s="160" t="s">
        <v>190</v>
      </c>
      <c r="H254" s="160" t="s">
        <v>53</v>
      </c>
      <c r="I254" s="160" t="s">
        <v>300</v>
      </c>
      <c r="J254">
        <v>5</v>
      </c>
      <c r="K254">
        <v>1</v>
      </c>
      <c r="L254">
        <v>4</v>
      </c>
      <c r="M254">
        <v>4</v>
      </c>
      <c r="N254">
        <v>5</v>
      </c>
      <c r="O254">
        <v>5</v>
      </c>
      <c r="P254">
        <v>5</v>
      </c>
      <c r="Q254">
        <v>5</v>
      </c>
      <c r="R254">
        <v>5</v>
      </c>
      <c r="S254">
        <v>5</v>
      </c>
      <c r="T254">
        <v>5</v>
      </c>
      <c r="U254">
        <v>5</v>
      </c>
      <c r="V254">
        <v>5</v>
      </c>
      <c r="W254">
        <v>5</v>
      </c>
      <c r="X254">
        <v>5</v>
      </c>
      <c r="Y254" s="160" t="s">
        <v>556</v>
      </c>
      <c r="Z254" s="160" t="s">
        <v>106</v>
      </c>
    </row>
    <row r="255" spans="1:26" x14ac:dyDescent="0.2">
      <c r="A255">
        <v>625</v>
      </c>
      <c r="B255" s="161">
        <v>44425.8429398148</v>
      </c>
      <c r="C255" s="161">
        <v>44425.844930555599</v>
      </c>
      <c r="D255" s="160" t="s">
        <v>144</v>
      </c>
      <c r="E255" s="160"/>
      <c r="F255" s="160" t="s">
        <v>37</v>
      </c>
      <c r="G255" s="160" t="s">
        <v>176</v>
      </c>
      <c r="H255" s="160" t="s">
        <v>57</v>
      </c>
      <c r="I255" s="160" t="s">
        <v>153</v>
      </c>
      <c r="J255">
        <v>5</v>
      </c>
      <c r="K255">
        <v>5</v>
      </c>
      <c r="L255">
        <v>5</v>
      </c>
      <c r="M255">
        <v>5</v>
      </c>
      <c r="N255">
        <v>5</v>
      </c>
      <c r="O255">
        <v>5</v>
      </c>
      <c r="P255">
        <v>5</v>
      </c>
      <c r="Q255">
        <v>5</v>
      </c>
      <c r="R255">
        <v>5</v>
      </c>
      <c r="S255">
        <v>5</v>
      </c>
      <c r="T255">
        <v>5</v>
      </c>
      <c r="U255">
        <v>5</v>
      </c>
      <c r="V255">
        <v>5</v>
      </c>
      <c r="W255">
        <v>5</v>
      </c>
      <c r="X255">
        <v>5</v>
      </c>
      <c r="Y255" s="160" t="s">
        <v>557</v>
      </c>
      <c r="Z255" s="160" t="s">
        <v>558</v>
      </c>
    </row>
    <row r="256" spans="1:26" x14ac:dyDescent="0.2">
      <c r="A256">
        <v>626</v>
      </c>
      <c r="B256" s="161">
        <v>44425.843865740702</v>
      </c>
      <c r="C256" s="161">
        <v>44425.845219907402</v>
      </c>
      <c r="D256" s="160" t="s">
        <v>144</v>
      </c>
      <c r="E256" s="160"/>
      <c r="F256" s="160" t="s">
        <v>7</v>
      </c>
      <c r="G256" s="160" t="s">
        <v>165</v>
      </c>
      <c r="H256" s="160" t="s">
        <v>52</v>
      </c>
      <c r="I256" s="160" t="s">
        <v>559</v>
      </c>
      <c r="J256">
        <v>4</v>
      </c>
      <c r="K256">
        <v>3</v>
      </c>
      <c r="L256">
        <v>4</v>
      </c>
      <c r="M256">
        <v>5</v>
      </c>
      <c r="N256">
        <v>5</v>
      </c>
      <c r="O256">
        <v>4</v>
      </c>
      <c r="P256">
        <v>4</v>
      </c>
      <c r="Q256">
        <v>5</v>
      </c>
      <c r="R256">
        <v>5</v>
      </c>
      <c r="S256">
        <v>4</v>
      </c>
      <c r="T256">
        <v>4</v>
      </c>
      <c r="U256">
        <v>5</v>
      </c>
      <c r="V256">
        <v>4</v>
      </c>
      <c r="W256">
        <v>4</v>
      </c>
      <c r="X256">
        <v>4</v>
      </c>
      <c r="Y256" s="160" t="s">
        <v>560</v>
      </c>
      <c r="Z256" s="160" t="s">
        <v>561</v>
      </c>
    </row>
    <row r="257" spans="1:26" x14ac:dyDescent="0.2">
      <c r="A257">
        <v>627</v>
      </c>
      <c r="B257" s="161">
        <v>44426.052152777796</v>
      </c>
      <c r="C257" s="161">
        <v>44426.054108796299</v>
      </c>
      <c r="D257" s="160" t="s">
        <v>144</v>
      </c>
      <c r="E257" s="160"/>
      <c r="F257" s="160" t="s">
        <v>7</v>
      </c>
      <c r="G257" s="160" t="s">
        <v>189</v>
      </c>
      <c r="H257" s="160" t="s">
        <v>57</v>
      </c>
      <c r="I257" s="160" t="s">
        <v>149</v>
      </c>
      <c r="J257">
        <v>4</v>
      </c>
      <c r="K257">
        <v>4</v>
      </c>
      <c r="L257">
        <v>4</v>
      </c>
      <c r="M257">
        <v>4</v>
      </c>
      <c r="N257">
        <v>4</v>
      </c>
      <c r="O257">
        <v>4</v>
      </c>
      <c r="P257">
        <v>3</v>
      </c>
      <c r="Q257">
        <v>2</v>
      </c>
      <c r="R257">
        <v>4</v>
      </c>
      <c r="S257">
        <v>4</v>
      </c>
      <c r="T257">
        <v>4</v>
      </c>
      <c r="U257">
        <v>4</v>
      </c>
      <c r="V257">
        <v>5</v>
      </c>
      <c r="W257">
        <v>5</v>
      </c>
      <c r="X257">
        <v>4</v>
      </c>
      <c r="Y257" s="162" t="s">
        <v>155</v>
      </c>
      <c r="Z257" s="162" t="s">
        <v>155</v>
      </c>
    </row>
    <row r="258" spans="1:26" x14ac:dyDescent="0.2">
      <c r="A258">
        <v>628</v>
      </c>
      <c r="B258" s="161">
        <v>44426.614351851902</v>
      </c>
      <c r="C258" s="161">
        <v>44426.615416666697</v>
      </c>
      <c r="D258" s="160" t="s">
        <v>144</v>
      </c>
      <c r="E258" s="160"/>
      <c r="F258" s="160" t="s">
        <v>7</v>
      </c>
      <c r="G258" s="160" t="s">
        <v>183</v>
      </c>
      <c r="H258" s="160" t="s">
        <v>53</v>
      </c>
      <c r="I258" s="160" t="s">
        <v>160</v>
      </c>
      <c r="J258">
        <v>3</v>
      </c>
      <c r="K258">
        <v>3</v>
      </c>
      <c r="L258">
        <v>4</v>
      </c>
      <c r="M258">
        <v>4</v>
      </c>
      <c r="N258">
        <v>4</v>
      </c>
      <c r="O258">
        <v>5</v>
      </c>
      <c r="P258">
        <v>4</v>
      </c>
      <c r="Q258">
        <v>4</v>
      </c>
      <c r="R258">
        <v>4</v>
      </c>
      <c r="S258">
        <v>4</v>
      </c>
      <c r="T258">
        <v>4</v>
      </c>
      <c r="U258">
        <v>4</v>
      </c>
      <c r="V258">
        <v>4</v>
      </c>
      <c r="W258">
        <v>4</v>
      </c>
      <c r="X258">
        <v>4</v>
      </c>
      <c r="Y258" s="162" t="s">
        <v>155</v>
      </c>
      <c r="Z258" s="162" t="s">
        <v>155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B90C-D97E-40F0-BA74-910CC434FD23}">
  <dimension ref="A1:S339"/>
  <sheetViews>
    <sheetView topLeftCell="J316" workbookViewId="0">
      <selection activeCell="S337" sqref="S337"/>
    </sheetView>
  </sheetViews>
  <sheetFormatPr defaultColWidth="11" defaultRowHeight="14.25" x14ac:dyDescent="0.2"/>
  <cols>
    <col min="1" max="6" width="16.5" style="200" customWidth="1"/>
    <col min="7" max="7" width="36.25" style="200" bestFit="1" customWidth="1"/>
    <col min="8" max="25" width="16.5" style="200" customWidth="1"/>
    <col min="26" max="16384" width="11" style="200"/>
  </cols>
  <sheetData>
    <row r="1" spans="1:19" x14ac:dyDescent="0.2">
      <c r="A1" s="199" t="s">
        <v>586</v>
      </c>
      <c r="B1" s="199" t="s">
        <v>587</v>
      </c>
      <c r="C1" s="199" t="s">
        <v>588</v>
      </c>
      <c r="D1" s="199" t="s">
        <v>589</v>
      </c>
      <c r="E1" s="199" t="s">
        <v>590</v>
      </c>
      <c r="F1" s="199" t="s">
        <v>591</v>
      </c>
      <c r="G1" s="199" t="s">
        <v>592</v>
      </c>
      <c r="H1" s="199" t="s">
        <v>593</v>
      </c>
      <c r="I1" s="199" t="s">
        <v>594</v>
      </c>
      <c r="J1" s="199" t="s">
        <v>595</v>
      </c>
      <c r="K1" s="199" t="s">
        <v>596</v>
      </c>
      <c r="L1" s="199" t="s">
        <v>597</v>
      </c>
      <c r="M1" s="199" t="s">
        <v>598</v>
      </c>
      <c r="N1" s="199" t="s">
        <v>599</v>
      </c>
      <c r="O1" s="199" t="s">
        <v>600</v>
      </c>
      <c r="P1" s="199" t="s">
        <v>601</v>
      </c>
      <c r="Q1" s="199" t="s">
        <v>602</v>
      </c>
      <c r="R1" s="199" t="s">
        <v>603</v>
      </c>
      <c r="S1" s="199" t="s">
        <v>604</v>
      </c>
    </row>
    <row r="2" spans="1:19" x14ac:dyDescent="0.2">
      <c r="A2" s="201">
        <v>44789.506066412039</v>
      </c>
      <c r="B2" s="202" t="s">
        <v>605</v>
      </c>
      <c r="C2" s="202" t="s">
        <v>606</v>
      </c>
      <c r="D2" s="202" t="s">
        <v>607</v>
      </c>
      <c r="E2" s="202" t="s">
        <v>608</v>
      </c>
      <c r="F2" s="202" t="s">
        <v>609</v>
      </c>
      <c r="G2" s="202" t="s">
        <v>17</v>
      </c>
      <c r="H2" s="202">
        <v>4</v>
      </c>
      <c r="I2" s="202">
        <v>4</v>
      </c>
      <c r="J2" s="202">
        <v>4</v>
      </c>
      <c r="K2" s="202">
        <v>4</v>
      </c>
      <c r="L2" s="202">
        <v>4</v>
      </c>
      <c r="M2" s="202">
        <v>4</v>
      </c>
      <c r="N2" s="202">
        <v>4</v>
      </c>
      <c r="O2" s="202">
        <v>4</v>
      </c>
      <c r="P2" s="202">
        <v>4</v>
      </c>
    </row>
    <row r="3" spans="1:19" x14ac:dyDescent="0.2">
      <c r="A3" s="201">
        <v>44789.506502349541</v>
      </c>
      <c r="B3" s="202" t="s">
        <v>610</v>
      </c>
      <c r="C3" s="202" t="s">
        <v>611</v>
      </c>
      <c r="D3" s="202" t="s">
        <v>612</v>
      </c>
      <c r="E3" s="202" t="s">
        <v>608</v>
      </c>
      <c r="F3" s="202" t="s">
        <v>613</v>
      </c>
      <c r="G3" s="202" t="s">
        <v>16</v>
      </c>
      <c r="H3" s="202">
        <v>5</v>
      </c>
      <c r="I3" s="202">
        <v>4</v>
      </c>
      <c r="J3" s="202">
        <v>4</v>
      </c>
      <c r="K3" s="202">
        <v>2</v>
      </c>
      <c r="L3" s="202">
        <v>5</v>
      </c>
      <c r="M3" s="202">
        <v>4</v>
      </c>
      <c r="N3" s="202">
        <v>4</v>
      </c>
      <c r="O3" s="202">
        <v>5</v>
      </c>
      <c r="P3" s="202">
        <v>4</v>
      </c>
      <c r="Q3" s="202" t="s">
        <v>614</v>
      </c>
      <c r="R3" s="202" t="s">
        <v>614</v>
      </c>
      <c r="S3" s="202" t="s">
        <v>614</v>
      </c>
    </row>
    <row r="4" spans="1:19" x14ac:dyDescent="0.2">
      <c r="A4" s="201">
        <v>44789.506565081014</v>
      </c>
      <c r="B4" s="202" t="s">
        <v>605</v>
      </c>
      <c r="C4" s="202" t="s">
        <v>606</v>
      </c>
      <c r="D4" s="202" t="s">
        <v>607</v>
      </c>
      <c r="E4" s="202" t="s">
        <v>615</v>
      </c>
      <c r="F4" s="202" t="s">
        <v>616</v>
      </c>
      <c r="G4" s="202" t="s">
        <v>15</v>
      </c>
      <c r="H4" s="202">
        <v>3</v>
      </c>
      <c r="I4" s="202">
        <v>3</v>
      </c>
      <c r="J4" s="202">
        <v>2</v>
      </c>
      <c r="K4" s="202">
        <v>2</v>
      </c>
      <c r="L4" s="202">
        <v>3</v>
      </c>
      <c r="M4" s="202">
        <v>3</v>
      </c>
      <c r="N4" s="202">
        <v>3</v>
      </c>
      <c r="O4" s="202">
        <v>4</v>
      </c>
      <c r="P4" s="202">
        <v>5</v>
      </c>
      <c r="Q4" s="202" t="s">
        <v>617</v>
      </c>
    </row>
    <row r="5" spans="1:19" x14ac:dyDescent="0.2">
      <c r="A5" s="201">
        <v>44789.506655092591</v>
      </c>
      <c r="B5" s="202" t="s">
        <v>610</v>
      </c>
      <c r="C5" s="202" t="s">
        <v>618</v>
      </c>
      <c r="D5" s="202" t="s">
        <v>612</v>
      </c>
      <c r="E5" s="202" t="s">
        <v>608</v>
      </c>
      <c r="F5" s="202" t="s">
        <v>619</v>
      </c>
      <c r="G5" s="202" t="s">
        <v>620</v>
      </c>
      <c r="H5" s="202">
        <v>4</v>
      </c>
      <c r="I5" s="202">
        <v>3</v>
      </c>
      <c r="J5" s="202">
        <v>3</v>
      </c>
      <c r="K5" s="202">
        <v>3</v>
      </c>
      <c r="L5" s="202">
        <v>3</v>
      </c>
      <c r="M5" s="202">
        <v>4</v>
      </c>
      <c r="N5" s="202">
        <v>4</v>
      </c>
      <c r="O5" s="202">
        <v>5</v>
      </c>
      <c r="P5" s="202">
        <v>5</v>
      </c>
      <c r="Q5" s="202" t="s">
        <v>155</v>
      </c>
      <c r="R5" s="202" t="s">
        <v>155</v>
      </c>
      <c r="S5" s="202" t="s">
        <v>155</v>
      </c>
    </row>
    <row r="6" spans="1:19" x14ac:dyDescent="0.2">
      <c r="A6" s="201">
        <v>44789.506671365743</v>
      </c>
      <c r="B6" s="202" t="s">
        <v>610</v>
      </c>
      <c r="C6" s="202" t="s">
        <v>606</v>
      </c>
      <c r="D6" s="202" t="s">
        <v>607</v>
      </c>
      <c r="E6" s="202" t="s">
        <v>621</v>
      </c>
      <c r="F6" s="202" t="s">
        <v>622</v>
      </c>
      <c r="G6" s="202" t="s">
        <v>16</v>
      </c>
      <c r="H6" s="202">
        <v>4</v>
      </c>
      <c r="I6" s="202">
        <v>4</v>
      </c>
      <c r="J6" s="202">
        <v>4</v>
      </c>
      <c r="K6" s="202">
        <v>3</v>
      </c>
      <c r="L6" s="202">
        <v>3</v>
      </c>
      <c r="M6" s="202">
        <v>4</v>
      </c>
      <c r="N6" s="202">
        <v>4</v>
      </c>
      <c r="O6" s="202">
        <v>4</v>
      </c>
      <c r="P6" s="202">
        <v>5</v>
      </c>
    </row>
    <row r="7" spans="1:19" x14ac:dyDescent="0.2">
      <c r="A7" s="201">
        <v>44789.506676990743</v>
      </c>
      <c r="B7" s="202" t="s">
        <v>610</v>
      </c>
      <c r="C7" s="202" t="s">
        <v>606</v>
      </c>
      <c r="D7" s="202" t="s">
        <v>607</v>
      </c>
      <c r="E7" s="202" t="s">
        <v>81</v>
      </c>
      <c r="F7" s="202" t="s">
        <v>623</v>
      </c>
      <c r="G7" s="202" t="s">
        <v>16</v>
      </c>
      <c r="H7" s="202">
        <v>5</v>
      </c>
      <c r="I7" s="202">
        <v>5</v>
      </c>
      <c r="J7" s="202">
        <v>5</v>
      </c>
      <c r="K7" s="202">
        <v>5</v>
      </c>
      <c r="L7" s="202">
        <v>5</v>
      </c>
      <c r="M7" s="202">
        <v>5</v>
      </c>
      <c r="N7" s="202">
        <v>4</v>
      </c>
      <c r="O7" s="202">
        <v>5</v>
      </c>
      <c r="P7" s="202">
        <v>5</v>
      </c>
    </row>
    <row r="8" spans="1:19" x14ac:dyDescent="0.2">
      <c r="A8" s="201">
        <v>44789.506816168985</v>
      </c>
      <c r="B8" s="202" t="s">
        <v>610</v>
      </c>
      <c r="C8" s="202" t="s">
        <v>606</v>
      </c>
      <c r="D8" s="202" t="s">
        <v>607</v>
      </c>
      <c r="E8" s="202" t="s">
        <v>608</v>
      </c>
      <c r="F8" s="202" t="s">
        <v>270</v>
      </c>
      <c r="G8" s="202" t="s">
        <v>17</v>
      </c>
      <c r="H8" s="202">
        <v>5</v>
      </c>
      <c r="I8" s="202">
        <v>5</v>
      </c>
      <c r="J8" s="202">
        <v>5</v>
      </c>
      <c r="K8" s="202">
        <v>5</v>
      </c>
      <c r="L8" s="202">
        <v>5</v>
      </c>
      <c r="M8" s="202">
        <v>5</v>
      </c>
      <c r="N8" s="202">
        <v>5</v>
      </c>
      <c r="O8" s="202">
        <v>5</v>
      </c>
      <c r="P8" s="202">
        <v>5</v>
      </c>
      <c r="Q8" s="202" t="s">
        <v>155</v>
      </c>
      <c r="R8" s="202" t="s">
        <v>155</v>
      </c>
      <c r="S8" s="202" t="s">
        <v>155</v>
      </c>
    </row>
    <row r="9" spans="1:19" x14ac:dyDescent="0.2">
      <c r="A9" s="201">
        <v>44789.506840277776</v>
      </c>
      <c r="B9" s="202" t="s">
        <v>605</v>
      </c>
      <c r="C9" s="202" t="s">
        <v>618</v>
      </c>
      <c r="D9" s="202" t="s">
        <v>607</v>
      </c>
      <c r="E9" s="202" t="s">
        <v>92</v>
      </c>
      <c r="F9" s="202" t="s">
        <v>107</v>
      </c>
      <c r="G9" s="202" t="s">
        <v>16</v>
      </c>
      <c r="H9" s="202">
        <v>3</v>
      </c>
      <c r="I9" s="202">
        <v>3</v>
      </c>
      <c r="J9" s="202">
        <v>3</v>
      </c>
      <c r="K9" s="202">
        <v>2</v>
      </c>
      <c r="L9" s="202">
        <v>2</v>
      </c>
      <c r="M9" s="202">
        <v>4</v>
      </c>
      <c r="N9" s="202">
        <v>4</v>
      </c>
      <c r="O9" s="202">
        <v>4</v>
      </c>
      <c r="P9" s="202">
        <v>4</v>
      </c>
      <c r="R9" s="202" t="s">
        <v>624</v>
      </c>
    </row>
    <row r="10" spans="1:19" x14ac:dyDescent="0.2">
      <c r="A10" s="201">
        <v>44789.506886574076</v>
      </c>
      <c r="B10" s="202" t="s">
        <v>605</v>
      </c>
      <c r="C10" s="202" t="s">
        <v>618</v>
      </c>
      <c r="D10" s="202" t="s">
        <v>607</v>
      </c>
      <c r="E10" s="202" t="s">
        <v>625</v>
      </c>
      <c r="F10" s="202" t="s">
        <v>68</v>
      </c>
      <c r="G10" s="202" t="s">
        <v>15</v>
      </c>
      <c r="H10" s="202">
        <v>3</v>
      </c>
      <c r="I10" s="202">
        <v>4</v>
      </c>
      <c r="J10" s="202">
        <v>5</v>
      </c>
      <c r="K10" s="202">
        <v>1</v>
      </c>
      <c r="L10" s="202">
        <v>1</v>
      </c>
      <c r="M10" s="202">
        <v>4</v>
      </c>
      <c r="N10" s="202">
        <v>4</v>
      </c>
      <c r="O10" s="202">
        <v>5</v>
      </c>
      <c r="P10" s="202">
        <v>5</v>
      </c>
    </row>
    <row r="11" spans="1:19" x14ac:dyDescent="0.2">
      <c r="A11" s="201">
        <v>44789.507002314815</v>
      </c>
      <c r="B11" s="202" t="s">
        <v>610</v>
      </c>
      <c r="C11" s="202" t="s">
        <v>611</v>
      </c>
      <c r="D11" s="202" t="s">
        <v>612</v>
      </c>
      <c r="E11" s="202" t="s">
        <v>626</v>
      </c>
      <c r="F11" s="202" t="s">
        <v>627</v>
      </c>
      <c r="G11" s="202" t="s">
        <v>16</v>
      </c>
      <c r="H11" s="202">
        <v>4</v>
      </c>
      <c r="I11" s="202">
        <v>4</v>
      </c>
      <c r="J11" s="202">
        <v>4</v>
      </c>
      <c r="K11" s="202">
        <v>2</v>
      </c>
      <c r="L11" s="202">
        <v>4</v>
      </c>
      <c r="M11" s="202">
        <v>4</v>
      </c>
      <c r="N11" s="202">
        <v>4</v>
      </c>
      <c r="O11" s="202">
        <v>5</v>
      </c>
      <c r="P11" s="202">
        <v>5</v>
      </c>
      <c r="Q11" s="202" t="s">
        <v>628</v>
      </c>
      <c r="R11" s="202" t="s">
        <v>629</v>
      </c>
      <c r="S11" s="202" t="s">
        <v>630</v>
      </c>
    </row>
    <row r="12" spans="1:19" x14ac:dyDescent="0.2">
      <c r="A12" s="201">
        <v>44789.507118055553</v>
      </c>
      <c r="B12" s="202" t="s">
        <v>610</v>
      </c>
      <c r="C12" s="202" t="s">
        <v>606</v>
      </c>
      <c r="D12" s="202" t="s">
        <v>607</v>
      </c>
      <c r="E12" s="202" t="s">
        <v>625</v>
      </c>
      <c r="F12" s="202" t="s">
        <v>631</v>
      </c>
      <c r="G12" s="202" t="s">
        <v>15</v>
      </c>
      <c r="H12" s="202">
        <v>3</v>
      </c>
      <c r="I12" s="202">
        <v>4</v>
      </c>
      <c r="J12" s="202">
        <v>4</v>
      </c>
      <c r="K12" s="202">
        <v>4</v>
      </c>
      <c r="L12" s="202">
        <v>4</v>
      </c>
      <c r="M12" s="202">
        <v>5</v>
      </c>
      <c r="N12" s="202">
        <v>5</v>
      </c>
      <c r="O12" s="202">
        <v>4</v>
      </c>
      <c r="P12" s="202">
        <v>4</v>
      </c>
      <c r="Q12" s="202" t="s">
        <v>155</v>
      </c>
      <c r="R12" s="202" t="s">
        <v>155</v>
      </c>
    </row>
    <row r="13" spans="1:19" x14ac:dyDescent="0.2">
      <c r="A13" s="201">
        <v>44789.507148749995</v>
      </c>
      <c r="B13" s="202" t="s">
        <v>610</v>
      </c>
      <c r="C13" s="202" t="s">
        <v>611</v>
      </c>
      <c r="D13" s="202" t="s">
        <v>612</v>
      </c>
      <c r="E13" s="202" t="s">
        <v>608</v>
      </c>
      <c r="F13" s="202" t="s">
        <v>183</v>
      </c>
      <c r="G13" s="202" t="s">
        <v>620</v>
      </c>
      <c r="H13" s="202">
        <v>4</v>
      </c>
      <c r="I13" s="202">
        <v>3</v>
      </c>
      <c r="J13" s="202">
        <v>5</v>
      </c>
      <c r="K13" s="202">
        <v>3</v>
      </c>
      <c r="L13" s="202">
        <v>4</v>
      </c>
      <c r="M13" s="202">
        <v>4</v>
      </c>
      <c r="N13" s="202">
        <v>4</v>
      </c>
      <c r="O13" s="202">
        <v>4</v>
      </c>
      <c r="P13" s="202">
        <v>5</v>
      </c>
    </row>
    <row r="14" spans="1:19" x14ac:dyDescent="0.2">
      <c r="A14" s="201">
        <v>44789.507304155093</v>
      </c>
      <c r="B14" s="202" t="s">
        <v>605</v>
      </c>
      <c r="C14" s="202" t="s">
        <v>618</v>
      </c>
      <c r="D14" s="202" t="s">
        <v>607</v>
      </c>
      <c r="E14" s="202" t="s">
        <v>632</v>
      </c>
      <c r="F14" s="202" t="s">
        <v>192</v>
      </c>
      <c r="G14" s="202" t="s">
        <v>15</v>
      </c>
      <c r="H14" s="202">
        <v>4</v>
      </c>
      <c r="I14" s="202">
        <v>5</v>
      </c>
      <c r="J14" s="202">
        <v>4</v>
      </c>
      <c r="K14" s="202">
        <v>4</v>
      </c>
      <c r="L14" s="202">
        <v>4</v>
      </c>
      <c r="M14" s="202">
        <v>5</v>
      </c>
      <c r="N14" s="202">
        <v>5</v>
      </c>
      <c r="O14" s="202">
        <v>4</v>
      </c>
      <c r="P14" s="202">
        <v>5</v>
      </c>
      <c r="Q14" s="202" t="s">
        <v>633</v>
      </c>
      <c r="R14" s="202" t="s">
        <v>634</v>
      </c>
    </row>
    <row r="15" spans="1:19" x14ac:dyDescent="0.2">
      <c r="A15" s="201">
        <v>44789.507349537038</v>
      </c>
      <c r="B15" s="202" t="s">
        <v>610</v>
      </c>
      <c r="C15" s="202" t="s">
        <v>618</v>
      </c>
      <c r="D15" s="202" t="s">
        <v>612</v>
      </c>
      <c r="E15" s="202" t="s">
        <v>608</v>
      </c>
      <c r="F15" s="202" t="s">
        <v>183</v>
      </c>
      <c r="G15" s="202" t="s">
        <v>15</v>
      </c>
      <c r="H15" s="202">
        <v>5</v>
      </c>
      <c r="I15" s="202">
        <v>5</v>
      </c>
      <c r="J15" s="202">
        <v>5</v>
      </c>
      <c r="K15" s="202">
        <v>3</v>
      </c>
      <c r="L15" s="202">
        <v>3</v>
      </c>
      <c r="M15" s="202">
        <v>5</v>
      </c>
      <c r="N15" s="202">
        <v>5</v>
      </c>
      <c r="O15" s="202">
        <v>5</v>
      </c>
      <c r="P15" s="202">
        <v>5</v>
      </c>
      <c r="Q15" s="202" t="s">
        <v>197</v>
      </c>
      <c r="R15" s="202" t="s">
        <v>197</v>
      </c>
      <c r="S15" s="202" t="s">
        <v>197</v>
      </c>
    </row>
    <row r="16" spans="1:19" x14ac:dyDescent="0.2">
      <c r="A16" s="201">
        <v>44789.507376793983</v>
      </c>
      <c r="B16" s="202" t="s">
        <v>610</v>
      </c>
      <c r="C16" s="202" t="s">
        <v>618</v>
      </c>
      <c r="D16" s="202" t="s">
        <v>612</v>
      </c>
      <c r="E16" s="202" t="s">
        <v>608</v>
      </c>
      <c r="F16" s="202" t="s">
        <v>635</v>
      </c>
      <c r="G16" s="202" t="s">
        <v>15</v>
      </c>
      <c r="H16" s="202">
        <v>4</v>
      </c>
      <c r="I16" s="202">
        <v>4</v>
      </c>
      <c r="J16" s="202">
        <v>4</v>
      </c>
      <c r="K16" s="202">
        <v>3</v>
      </c>
      <c r="L16" s="202">
        <v>3</v>
      </c>
      <c r="M16" s="202">
        <v>4</v>
      </c>
      <c r="N16" s="202">
        <v>4</v>
      </c>
      <c r="O16" s="202">
        <v>5</v>
      </c>
      <c r="P16" s="202">
        <v>5</v>
      </c>
      <c r="Q16" s="202" t="s">
        <v>155</v>
      </c>
      <c r="R16" s="202" t="s">
        <v>155</v>
      </c>
      <c r="S16" s="202" t="s">
        <v>155</v>
      </c>
    </row>
    <row r="17" spans="1:19" x14ac:dyDescent="0.2">
      <c r="A17" s="201">
        <v>44789.507404664357</v>
      </c>
      <c r="B17" s="202" t="s">
        <v>605</v>
      </c>
      <c r="C17" s="202" t="s">
        <v>606</v>
      </c>
      <c r="D17" s="202" t="s">
        <v>607</v>
      </c>
      <c r="E17" s="202" t="s">
        <v>625</v>
      </c>
      <c r="F17" s="202" t="s">
        <v>636</v>
      </c>
      <c r="G17" s="202" t="s">
        <v>16</v>
      </c>
      <c r="H17" s="202">
        <v>3</v>
      </c>
      <c r="I17" s="202">
        <v>4</v>
      </c>
      <c r="J17" s="202">
        <v>4</v>
      </c>
      <c r="K17" s="202">
        <v>3</v>
      </c>
      <c r="L17" s="202">
        <v>4</v>
      </c>
      <c r="M17" s="202">
        <v>5</v>
      </c>
      <c r="N17" s="202">
        <v>5</v>
      </c>
      <c r="O17" s="202">
        <v>4</v>
      </c>
      <c r="P17" s="202">
        <v>4</v>
      </c>
      <c r="R17" s="202" t="s">
        <v>637</v>
      </c>
    </row>
    <row r="18" spans="1:19" x14ac:dyDescent="0.2">
      <c r="A18" s="201">
        <v>44789.507414745371</v>
      </c>
      <c r="B18" s="202" t="s">
        <v>605</v>
      </c>
      <c r="C18" s="202" t="s">
        <v>606</v>
      </c>
      <c r="D18" s="202" t="s">
        <v>612</v>
      </c>
      <c r="E18" s="202" t="s">
        <v>212</v>
      </c>
      <c r="F18" s="202" t="s">
        <v>638</v>
      </c>
      <c r="G18" s="202" t="s">
        <v>620</v>
      </c>
      <c r="H18" s="202">
        <v>5</v>
      </c>
      <c r="I18" s="202">
        <v>4</v>
      </c>
      <c r="J18" s="202">
        <v>4</v>
      </c>
      <c r="K18" s="202">
        <v>3</v>
      </c>
      <c r="L18" s="202">
        <v>3</v>
      </c>
      <c r="M18" s="202">
        <v>3</v>
      </c>
      <c r="N18" s="202">
        <v>3</v>
      </c>
      <c r="O18" s="202">
        <v>4</v>
      </c>
      <c r="P18" s="202">
        <v>4</v>
      </c>
      <c r="Q18" s="202" t="s">
        <v>639</v>
      </c>
      <c r="R18" s="202" t="s">
        <v>640</v>
      </c>
      <c r="S18" s="202" t="s">
        <v>155</v>
      </c>
    </row>
    <row r="19" spans="1:19" x14ac:dyDescent="0.2">
      <c r="A19" s="201">
        <v>44789.507416342589</v>
      </c>
      <c r="B19" s="202" t="s">
        <v>610</v>
      </c>
      <c r="C19" s="202" t="s">
        <v>606</v>
      </c>
      <c r="D19" s="202" t="s">
        <v>612</v>
      </c>
      <c r="E19" s="202" t="s">
        <v>641</v>
      </c>
      <c r="F19" s="202" t="s">
        <v>212</v>
      </c>
      <c r="G19" s="202" t="s">
        <v>16</v>
      </c>
      <c r="H19" s="202">
        <v>4</v>
      </c>
      <c r="I19" s="202">
        <v>4</v>
      </c>
      <c r="J19" s="202">
        <v>5</v>
      </c>
      <c r="K19" s="202">
        <v>3</v>
      </c>
      <c r="L19" s="202">
        <v>3</v>
      </c>
      <c r="M19" s="202">
        <v>5</v>
      </c>
      <c r="N19" s="202">
        <v>5</v>
      </c>
      <c r="O19" s="202">
        <v>5</v>
      </c>
      <c r="P19" s="202">
        <v>5</v>
      </c>
      <c r="Q19" s="202" t="s">
        <v>642</v>
      </c>
    </row>
    <row r="20" spans="1:19" x14ac:dyDescent="0.2">
      <c r="A20" s="201">
        <v>44789.507433773149</v>
      </c>
      <c r="B20" s="202" t="s">
        <v>605</v>
      </c>
      <c r="C20" s="202" t="s">
        <v>606</v>
      </c>
      <c r="D20" s="202" t="s">
        <v>607</v>
      </c>
      <c r="E20" s="202" t="s">
        <v>212</v>
      </c>
      <c r="F20" s="202" t="s">
        <v>212</v>
      </c>
      <c r="G20" s="202" t="s">
        <v>15</v>
      </c>
      <c r="H20" s="202">
        <v>5</v>
      </c>
      <c r="I20" s="202">
        <v>4</v>
      </c>
      <c r="J20" s="202">
        <v>4</v>
      </c>
      <c r="K20" s="202">
        <v>3</v>
      </c>
      <c r="L20" s="202">
        <v>4</v>
      </c>
      <c r="M20" s="202">
        <v>4</v>
      </c>
      <c r="N20" s="202">
        <v>4</v>
      </c>
      <c r="O20" s="202">
        <v>5</v>
      </c>
      <c r="P20" s="202">
        <v>5</v>
      </c>
      <c r="Q20" s="202" t="s">
        <v>155</v>
      </c>
      <c r="R20" s="202" t="s">
        <v>155</v>
      </c>
      <c r="S20" s="202" t="s">
        <v>155</v>
      </c>
    </row>
    <row r="21" spans="1:19" x14ac:dyDescent="0.2">
      <c r="A21" s="201">
        <v>44789.507498749997</v>
      </c>
      <c r="B21" s="202" t="s">
        <v>605</v>
      </c>
      <c r="C21" s="202" t="s">
        <v>606</v>
      </c>
      <c r="D21" s="202" t="s">
        <v>607</v>
      </c>
      <c r="E21" s="202" t="s">
        <v>53</v>
      </c>
      <c r="F21" s="202" t="s">
        <v>270</v>
      </c>
      <c r="G21" s="202" t="s">
        <v>643</v>
      </c>
      <c r="H21" s="202">
        <v>3</v>
      </c>
      <c r="I21" s="202">
        <v>5</v>
      </c>
      <c r="J21" s="202">
        <v>5</v>
      </c>
      <c r="K21" s="202">
        <v>5</v>
      </c>
      <c r="L21" s="202">
        <v>5</v>
      </c>
      <c r="M21" s="202">
        <v>5</v>
      </c>
      <c r="N21" s="202">
        <v>5</v>
      </c>
      <c r="O21" s="202">
        <v>4</v>
      </c>
      <c r="P21" s="202">
        <v>5</v>
      </c>
      <c r="Q21" s="202" t="s">
        <v>644</v>
      </c>
      <c r="R21" s="202" t="s">
        <v>645</v>
      </c>
    </row>
    <row r="22" spans="1:19" x14ac:dyDescent="0.2">
      <c r="A22" s="201">
        <v>44789.507523148146</v>
      </c>
      <c r="B22" s="202" t="s">
        <v>605</v>
      </c>
      <c r="C22" s="202" t="s">
        <v>606</v>
      </c>
      <c r="D22" s="202" t="s">
        <v>607</v>
      </c>
      <c r="E22" s="202" t="s">
        <v>608</v>
      </c>
      <c r="F22" s="202" t="s">
        <v>385</v>
      </c>
      <c r="G22" s="202" t="s">
        <v>17</v>
      </c>
      <c r="H22" s="202">
        <v>4</v>
      </c>
      <c r="I22" s="202">
        <v>4</v>
      </c>
      <c r="J22" s="202">
        <v>4</v>
      </c>
      <c r="K22" s="202">
        <v>2</v>
      </c>
      <c r="L22" s="202">
        <v>2</v>
      </c>
      <c r="M22" s="202">
        <v>4</v>
      </c>
      <c r="N22" s="202">
        <v>4</v>
      </c>
      <c r="O22" s="202">
        <v>5</v>
      </c>
      <c r="P22" s="202">
        <v>5</v>
      </c>
      <c r="Q22" s="202" t="s">
        <v>155</v>
      </c>
      <c r="R22" s="202" t="s">
        <v>155</v>
      </c>
      <c r="S22" s="202" t="s">
        <v>155</v>
      </c>
    </row>
    <row r="23" spans="1:19" x14ac:dyDescent="0.2">
      <c r="A23" s="201">
        <v>44789.5075462963</v>
      </c>
      <c r="B23" s="202" t="s">
        <v>610</v>
      </c>
      <c r="C23" s="202" t="s">
        <v>611</v>
      </c>
      <c r="D23" s="202" t="s">
        <v>607</v>
      </c>
      <c r="E23" s="202" t="s">
        <v>646</v>
      </c>
      <c r="F23" s="202" t="s">
        <v>647</v>
      </c>
      <c r="G23" s="202" t="s">
        <v>620</v>
      </c>
      <c r="H23" s="202">
        <v>4</v>
      </c>
      <c r="I23" s="202">
        <v>3</v>
      </c>
      <c r="J23" s="202">
        <v>4</v>
      </c>
      <c r="K23" s="202">
        <v>2</v>
      </c>
      <c r="L23" s="202">
        <v>4</v>
      </c>
      <c r="M23" s="202">
        <v>4</v>
      </c>
      <c r="N23" s="202">
        <v>4</v>
      </c>
      <c r="O23" s="202">
        <v>3</v>
      </c>
      <c r="P23" s="202">
        <v>5</v>
      </c>
    </row>
    <row r="24" spans="1:19" x14ac:dyDescent="0.2">
      <c r="A24" s="201">
        <v>44789.507592592592</v>
      </c>
      <c r="B24" s="202" t="s">
        <v>610</v>
      </c>
      <c r="C24" s="202" t="s">
        <v>618</v>
      </c>
      <c r="D24" s="202" t="s">
        <v>612</v>
      </c>
      <c r="E24" s="202" t="s">
        <v>608</v>
      </c>
      <c r="F24" s="202" t="s">
        <v>648</v>
      </c>
      <c r="G24" s="202" t="s">
        <v>620</v>
      </c>
      <c r="H24" s="202">
        <v>5</v>
      </c>
      <c r="I24" s="202">
        <v>5</v>
      </c>
      <c r="J24" s="202">
        <v>5</v>
      </c>
      <c r="K24" s="202">
        <v>2</v>
      </c>
      <c r="L24" s="202">
        <v>1</v>
      </c>
      <c r="M24" s="202">
        <v>4</v>
      </c>
      <c r="N24" s="202">
        <v>4</v>
      </c>
      <c r="O24" s="202">
        <v>5</v>
      </c>
      <c r="P24" s="202">
        <v>4</v>
      </c>
      <c r="Q24" s="202" t="s">
        <v>197</v>
      </c>
      <c r="R24" s="202" t="s">
        <v>197</v>
      </c>
      <c r="S24" s="202" t="s">
        <v>197</v>
      </c>
    </row>
    <row r="25" spans="1:19" x14ac:dyDescent="0.2">
      <c r="A25" s="201">
        <v>44789.507680787035</v>
      </c>
      <c r="B25" s="202" t="s">
        <v>605</v>
      </c>
      <c r="C25" s="202" t="s">
        <v>606</v>
      </c>
      <c r="D25" s="202" t="s">
        <v>607</v>
      </c>
      <c r="E25" s="202" t="s">
        <v>64</v>
      </c>
      <c r="F25" s="202" t="s">
        <v>649</v>
      </c>
      <c r="G25" s="202" t="s">
        <v>15</v>
      </c>
      <c r="H25" s="202">
        <v>4</v>
      </c>
      <c r="I25" s="202">
        <v>4</v>
      </c>
      <c r="J25" s="202">
        <v>5</v>
      </c>
      <c r="K25" s="202">
        <v>5</v>
      </c>
      <c r="L25" s="202">
        <v>5</v>
      </c>
      <c r="M25" s="202">
        <v>5</v>
      </c>
      <c r="N25" s="202">
        <v>5</v>
      </c>
      <c r="O25" s="202">
        <v>5</v>
      </c>
      <c r="P25" s="202">
        <v>5</v>
      </c>
      <c r="R25" s="202" t="s">
        <v>650</v>
      </c>
    </row>
    <row r="26" spans="1:19" x14ac:dyDescent="0.2">
      <c r="A26" s="201">
        <v>44789.507794965277</v>
      </c>
      <c r="B26" s="202" t="s">
        <v>605</v>
      </c>
      <c r="C26" s="202" t="s">
        <v>606</v>
      </c>
      <c r="D26" s="202" t="s">
        <v>612</v>
      </c>
      <c r="E26" s="202" t="s">
        <v>608</v>
      </c>
      <c r="F26" s="202" t="s">
        <v>609</v>
      </c>
      <c r="G26" s="202" t="s">
        <v>15</v>
      </c>
      <c r="H26" s="202">
        <v>5</v>
      </c>
      <c r="I26" s="202">
        <v>4</v>
      </c>
      <c r="J26" s="202">
        <v>4</v>
      </c>
      <c r="K26" s="202">
        <v>2</v>
      </c>
      <c r="L26" s="202">
        <v>3</v>
      </c>
      <c r="M26" s="202">
        <v>4</v>
      </c>
      <c r="N26" s="202">
        <v>4</v>
      </c>
      <c r="O26" s="202">
        <v>5</v>
      </c>
      <c r="P26" s="202">
        <v>5</v>
      </c>
      <c r="Q26" s="202" t="s">
        <v>651</v>
      </c>
      <c r="R26" s="202" t="s">
        <v>652</v>
      </c>
    </row>
    <row r="27" spans="1:19" x14ac:dyDescent="0.2">
      <c r="A27" s="201">
        <v>44789.507839189813</v>
      </c>
      <c r="B27" s="202" t="s">
        <v>605</v>
      </c>
      <c r="C27" s="202" t="s">
        <v>653</v>
      </c>
      <c r="D27" s="202" t="s">
        <v>607</v>
      </c>
      <c r="E27" s="202" t="s">
        <v>654</v>
      </c>
      <c r="F27" s="202" t="s">
        <v>655</v>
      </c>
      <c r="G27" s="202" t="s">
        <v>16</v>
      </c>
      <c r="H27" s="202">
        <v>5</v>
      </c>
      <c r="I27" s="202">
        <v>5</v>
      </c>
      <c r="J27" s="202">
        <v>5</v>
      </c>
      <c r="K27" s="202">
        <v>2</v>
      </c>
      <c r="L27" s="202">
        <v>2</v>
      </c>
      <c r="M27" s="202">
        <v>3</v>
      </c>
      <c r="N27" s="202">
        <v>3</v>
      </c>
      <c r="O27" s="202">
        <v>5</v>
      </c>
      <c r="P27" s="202">
        <v>5</v>
      </c>
    </row>
    <row r="28" spans="1:19" x14ac:dyDescent="0.2">
      <c r="A28" s="201">
        <v>44789.507874467592</v>
      </c>
      <c r="B28" s="202" t="s">
        <v>605</v>
      </c>
      <c r="C28" s="202" t="s">
        <v>606</v>
      </c>
      <c r="D28" s="202" t="s">
        <v>607</v>
      </c>
      <c r="E28" s="202" t="s">
        <v>656</v>
      </c>
      <c r="F28" s="202" t="s">
        <v>657</v>
      </c>
      <c r="G28" s="202" t="s">
        <v>620</v>
      </c>
      <c r="H28" s="202">
        <v>3</v>
      </c>
      <c r="I28" s="202">
        <v>2</v>
      </c>
      <c r="J28" s="202">
        <v>3</v>
      </c>
      <c r="K28" s="202">
        <v>3</v>
      </c>
      <c r="L28" s="202">
        <v>3</v>
      </c>
      <c r="M28" s="202">
        <v>4</v>
      </c>
      <c r="N28" s="202">
        <v>4</v>
      </c>
      <c r="O28" s="202">
        <v>4</v>
      </c>
      <c r="P28" s="202">
        <v>5</v>
      </c>
      <c r="Q28" s="202" t="s">
        <v>658</v>
      </c>
      <c r="R28" s="202" t="s">
        <v>659</v>
      </c>
      <c r="S28" s="202" t="s">
        <v>660</v>
      </c>
    </row>
    <row r="29" spans="1:19" x14ac:dyDescent="0.2">
      <c r="A29" s="201">
        <v>44789.507904537037</v>
      </c>
      <c r="B29" s="202" t="s">
        <v>610</v>
      </c>
      <c r="C29" s="202" t="s">
        <v>606</v>
      </c>
      <c r="D29" s="202" t="s">
        <v>607</v>
      </c>
      <c r="E29" s="202" t="s">
        <v>625</v>
      </c>
      <c r="F29" s="202" t="s">
        <v>661</v>
      </c>
      <c r="G29" s="202" t="s">
        <v>15</v>
      </c>
      <c r="H29" s="202">
        <v>4</v>
      </c>
      <c r="I29" s="202">
        <v>4</v>
      </c>
      <c r="J29" s="202">
        <v>4</v>
      </c>
      <c r="K29" s="202">
        <v>3</v>
      </c>
      <c r="L29" s="202">
        <v>3</v>
      </c>
      <c r="M29" s="202">
        <v>5</v>
      </c>
      <c r="N29" s="202">
        <v>5</v>
      </c>
      <c r="O29" s="202">
        <v>5</v>
      </c>
      <c r="P29" s="202">
        <v>5</v>
      </c>
      <c r="Q29" s="202" t="s">
        <v>155</v>
      </c>
      <c r="R29" s="202" t="s">
        <v>155</v>
      </c>
      <c r="S29" s="202" t="s">
        <v>155</v>
      </c>
    </row>
    <row r="30" spans="1:19" x14ac:dyDescent="0.2">
      <c r="A30" s="201">
        <v>44789.507928240739</v>
      </c>
      <c r="B30" s="202" t="s">
        <v>610</v>
      </c>
      <c r="C30" s="202" t="s">
        <v>618</v>
      </c>
      <c r="D30" s="202" t="s">
        <v>612</v>
      </c>
      <c r="E30" s="202" t="s">
        <v>662</v>
      </c>
      <c r="F30" s="202" t="s">
        <v>97</v>
      </c>
      <c r="G30" s="202" t="s">
        <v>15</v>
      </c>
      <c r="H30" s="202">
        <v>4</v>
      </c>
      <c r="I30" s="202">
        <v>4</v>
      </c>
      <c r="J30" s="202">
        <v>4</v>
      </c>
      <c r="K30" s="202">
        <v>3</v>
      </c>
      <c r="L30" s="202">
        <v>3</v>
      </c>
      <c r="M30" s="202">
        <v>4</v>
      </c>
      <c r="N30" s="202">
        <v>4</v>
      </c>
      <c r="O30" s="202">
        <v>4</v>
      </c>
      <c r="P30" s="202">
        <v>4</v>
      </c>
      <c r="Q30" s="202" t="s">
        <v>663</v>
      </c>
    </row>
    <row r="31" spans="1:19" x14ac:dyDescent="0.2">
      <c r="A31" s="201">
        <v>44789.508007118056</v>
      </c>
      <c r="B31" s="202" t="s">
        <v>610</v>
      </c>
      <c r="C31" s="202" t="s">
        <v>611</v>
      </c>
      <c r="D31" s="202" t="s">
        <v>612</v>
      </c>
      <c r="E31" s="202" t="s">
        <v>608</v>
      </c>
      <c r="F31" s="202" t="s">
        <v>183</v>
      </c>
      <c r="G31" s="202" t="s">
        <v>15</v>
      </c>
      <c r="H31" s="202">
        <v>4</v>
      </c>
      <c r="I31" s="202">
        <v>4</v>
      </c>
      <c r="J31" s="202">
        <v>4</v>
      </c>
      <c r="K31" s="202">
        <v>2</v>
      </c>
      <c r="L31" s="202">
        <v>2</v>
      </c>
      <c r="M31" s="202">
        <v>4</v>
      </c>
      <c r="N31" s="202">
        <v>4</v>
      </c>
      <c r="O31" s="202">
        <v>5</v>
      </c>
      <c r="P31" s="202">
        <v>5</v>
      </c>
    </row>
    <row r="32" spans="1:19" x14ac:dyDescent="0.2">
      <c r="A32" s="201">
        <v>44789.508069189818</v>
      </c>
      <c r="B32" s="202" t="s">
        <v>610</v>
      </c>
      <c r="C32" s="202" t="s">
        <v>606</v>
      </c>
      <c r="D32" s="202" t="s">
        <v>612</v>
      </c>
      <c r="E32" s="202" t="s">
        <v>664</v>
      </c>
      <c r="F32" s="202" t="s">
        <v>206</v>
      </c>
      <c r="G32" s="202" t="s">
        <v>15</v>
      </c>
      <c r="H32" s="202">
        <v>5</v>
      </c>
      <c r="I32" s="202">
        <v>4</v>
      </c>
      <c r="J32" s="202">
        <v>5</v>
      </c>
      <c r="K32" s="202">
        <v>3</v>
      </c>
      <c r="L32" s="202">
        <v>2</v>
      </c>
      <c r="M32" s="202">
        <v>4</v>
      </c>
      <c r="N32" s="202">
        <v>5</v>
      </c>
      <c r="O32" s="202">
        <v>4</v>
      </c>
      <c r="P32" s="202">
        <v>3</v>
      </c>
      <c r="Q32" s="202" t="s">
        <v>155</v>
      </c>
      <c r="R32" s="202" t="s">
        <v>665</v>
      </c>
      <c r="S32" s="202" t="s">
        <v>155</v>
      </c>
    </row>
    <row r="33" spans="1:19" x14ac:dyDescent="0.2">
      <c r="A33" s="201">
        <v>44789.508081296299</v>
      </c>
      <c r="B33" s="202" t="s">
        <v>610</v>
      </c>
      <c r="C33" s="202" t="s">
        <v>606</v>
      </c>
      <c r="D33" s="202" t="s">
        <v>607</v>
      </c>
      <c r="E33" s="202" t="s">
        <v>666</v>
      </c>
      <c r="F33" s="202" t="s">
        <v>623</v>
      </c>
      <c r="G33" s="202" t="s">
        <v>18</v>
      </c>
      <c r="H33" s="202">
        <v>4</v>
      </c>
      <c r="I33" s="202">
        <v>4</v>
      </c>
      <c r="J33" s="202">
        <v>4</v>
      </c>
      <c r="K33" s="202">
        <v>3</v>
      </c>
      <c r="L33" s="202">
        <v>3</v>
      </c>
      <c r="M33" s="202">
        <v>4</v>
      </c>
      <c r="N33" s="202">
        <v>4</v>
      </c>
      <c r="O33" s="202">
        <v>5</v>
      </c>
      <c r="P33" s="202">
        <v>5</v>
      </c>
    </row>
    <row r="34" spans="1:19" x14ac:dyDescent="0.2">
      <c r="A34" s="201">
        <v>44789.50819197917</v>
      </c>
      <c r="B34" s="202" t="s">
        <v>605</v>
      </c>
      <c r="C34" s="202" t="s">
        <v>618</v>
      </c>
      <c r="D34" s="202" t="s">
        <v>612</v>
      </c>
      <c r="E34" s="202" t="s">
        <v>608</v>
      </c>
      <c r="F34" s="202" t="s">
        <v>270</v>
      </c>
      <c r="G34" s="202" t="s">
        <v>620</v>
      </c>
      <c r="H34" s="202">
        <v>5</v>
      </c>
      <c r="I34" s="202">
        <v>5</v>
      </c>
      <c r="J34" s="202">
        <v>5</v>
      </c>
      <c r="K34" s="202">
        <v>2</v>
      </c>
      <c r="L34" s="202">
        <v>4</v>
      </c>
      <c r="M34" s="202">
        <v>5</v>
      </c>
      <c r="N34" s="202">
        <v>5</v>
      </c>
      <c r="O34" s="202">
        <v>5</v>
      </c>
      <c r="P34" s="202">
        <v>5</v>
      </c>
      <c r="Q34" s="202" t="s">
        <v>667</v>
      </c>
      <c r="R34" s="202" t="s">
        <v>668</v>
      </c>
      <c r="S34" s="202" t="s">
        <v>155</v>
      </c>
    </row>
    <row r="35" spans="1:19" x14ac:dyDescent="0.2">
      <c r="A35" s="201">
        <v>44789.508263888885</v>
      </c>
      <c r="B35" s="202" t="s">
        <v>605</v>
      </c>
      <c r="C35" s="202" t="s">
        <v>606</v>
      </c>
      <c r="D35" s="202" t="s">
        <v>607</v>
      </c>
      <c r="E35" s="202" t="s">
        <v>626</v>
      </c>
      <c r="F35" s="202" t="s">
        <v>623</v>
      </c>
      <c r="G35" s="202" t="s">
        <v>16</v>
      </c>
      <c r="H35" s="202">
        <v>3</v>
      </c>
      <c r="I35" s="202">
        <v>4</v>
      </c>
      <c r="J35" s="202">
        <v>4</v>
      </c>
      <c r="K35" s="202">
        <v>4</v>
      </c>
      <c r="L35" s="202">
        <v>3</v>
      </c>
      <c r="M35" s="202">
        <v>5</v>
      </c>
      <c r="N35" s="202">
        <v>4</v>
      </c>
      <c r="O35" s="202">
        <v>5</v>
      </c>
      <c r="P35" s="202">
        <v>5</v>
      </c>
      <c r="Q35" s="202" t="s">
        <v>155</v>
      </c>
      <c r="R35" s="202" t="s">
        <v>155</v>
      </c>
      <c r="S35" s="202" t="s">
        <v>155</v>
      </c>
    </row>
    <row r="36" spans="1:19" x14ac:dyDescent="0.2">
      <c r="A36" s="201">
        <v>44789.508275462962</v>
      </c>
      <c r="B36" s="202" t="s">
        <v>610</v>
      </c>
      <c r="C36" s="202" t="s">
        <v>606</v>
      </c>
      <c r="D36" s="202" t="s">
        <v>607</v>
      </c>
      <c r="E36" s="202" t="s">
        <v>621</v>
      </c>
      <c r="F36" s="202" t="s">
        <v>669</v>
      </c>
      <c r="G36" s="202" t="s">
        <v>15</v>
      </c>
      <c r="H36" s="202">
        <v>4</v>
      </c>
      <c r="I36" s="202">
        <v>4</v>
      </c>
      <c r="J36" s="202">
        <v>4</v>
      </c>
      <c r="K36" s="202">
        <v>3</v>
      </c>
      <c r="L36" s="202">
        <v>3</v>
      </c>
      <c r="M36" s="202">
        <v>4</v>
      </c>
      <c r="N36" s="202">
        <v>4</v>
      </c>
      <c r="O36" s="202">
        <v>5</v>
      </c>
      <c r="P36" s="202">
        <v>5</v>
      </c>
    </row>
    <row r="37" spans="1:19" x14ac:dyDescent="0.2">
      <c r="A37" s="201">
        <v>44789.508287037039</v>
      </c>
      <c r="B37" s="202" t="s">
        <v>610</v>
      </c>
      <c r="C37" s="202" t="s">
        <v>618</v>
      </c>
      <c r="D37" s="202" t="s">
        <v>612</v>
      </c>
      <c r="E37" s="202" t="s">
        <v>608</v>
      </c>
      <c r="F37" s="202" t="s">
        <v>183</v>
      </c>
      <c r="G37" s="202" t="s">
        <v>15</v>
      </c>
      <c r="H37" s="202">
        <v>4</v>
      </c>
      <c r="I37" s="202">
        <v>5</v>
      </c>
      <c r="J37" s="202">
        <v>5</v>
      </c>
      <c r="K37" s="202">
        <v>3</v>
      </c>
      <c r="L37" s="202">
        <v>3</v>
      </c>
      <c r="M37" s="202">
        <v>5</v>
      </c>
      <c r="N37" s="202">
        <v>5</v>
      </c>
      <c r="O37" s="202">
        <v>5</v>
      </c>
      <c r="P37" s="202">
        <v>5</v>
      </c>
    </row>
    <row r="38" spans="1:19" x14ac:dyDescent="0.2">
      <c r="A38" s="201">
        <v>44789.508348472227</v>
      </c>
      <c r="B38" s="202" t="s">
        <v>605</v>
      </c>
      <c r="C38" s="202" t="s">
        <v>618</v>
      </c>
      <c r="D38" s="202" t="s">
        <v>612</v>
      </c>
      <c r="E38" s="202" t="s">
        <v>608</v>
      </c>
      <c r="F38" s="202" t="s">
        <v>648</v>
      </c>
      <c r="G38" s="202" t="s">
        <v>16</v>
      </c>
      <c r="H38" s="202">
        <v>5</v>
      </c>
      <c r="I38" s="202">
        <v>5</v>
      </c>
      <c r="J38" s="202">
        <v>5</v>
      </c>
      <c r="K38" s="202">
        <v>5</v>
      </c>
      <c r="L38" s="202">
        <v>5</v>
      </c>
      <c r="M38" s="202">
        <v>5</v>
      </c>
      <c r="N38" s="202">
        <v>5</v>
      </c>
      <c r="O38" s="202">
        <v>5</v>
      </c>
      <c r="P38" s="202">
        <v>5</v>
      </c>
    </row>
    <row r="39" spans="1:19" x14ac:dyDescent="0.2">
      <c r="A39" s="201">
        <v>44789.508425231485</v>
      </c>
      <c r="B39" s="202" t="s">
        <v>605</v>
      </c>
      <c r="C39" s="202" t="s">
        <v>618</v>
      </c>
      <c r="D39" s="202" t="s">
        <v>607</v>
      </c>
      <c r="E39" s="202" t="s">
        <v>670</v>
      </c>
      <c r="F39" s="202" t="s">
        <v>671</v>
      </c>
      <c r="G39" s="202" t="s">
        <v>15</v>
      </c>
      <c r="H39" s="202">
        <v>4</v>
      </c>
      <c r="I39" s="202">
        <v>4</v>
      </c>
      <c r="J39" s="202">
        <v>4</v>
      </c>
      <c r="K39" s="202">
        <v>4</v>
      </c>
      <c r="L39" s="202">
        <v>4</v>
      </c>
      <c r="M39" s="202">
        <v>4</v>
      </c>
      <c r="N39" s="202">
        <v>4</v>
      </c>
      <c r="O39" s="202">
        <v>4</v>
      </c>
      <c r="P39" s="202">
        <v>4</v>
      </c>
    </row>
    <row r="40" spans="1:19" x14ac:dyDescent="0.2">
      <c r="A40" s="201">
        <v>44789.508777337964</v>
      </c>
      <c r="B40" s="202" t="s">
        <v>610</v>
      </c>
      <c r="C40" s="202" t="s">
        <v>618</v>
      </c>
      <c r="D40" s="202" t="s">
        <v>612</v>
      </c>
      <c r="E40" s="202" t="s">
        <v>608</v>
      </c>
      <c r="F40" s="202" t="s">
        <v>183</v>
      </c>
      <c r="G40" s="202" t="s">
        <v>15</v>
      </c>
      <c r="H40" s="202">
        <v>4</v>
      </c>
      <c r="I40" s="202">
        <v>4</v>
      </c>
      <c r="J40" s="202">
        <v>4</v>
      </c>
      <c r="K40" s="202">
        <v>3</v>
      </c>
      <c r="L40" s="202">
        <v>3</v>
      </c>
      <c r="M40" s="202">
        <v>5</v>
      </c>
      <c r="N40" s="202">
        <v>5</v>
      </c>
      <c r="O40" s="202">
        <v>5</v>
      </c>
      <c r="P40" s="202">
        <v>5</v>
      </c>
      <c r="Q40" s="202" t="s">
        <v>672</v>
      </c>
      <c r="R40" s="202" t="s">
        <v>673</v>
      </c>
    </row>
    <row r="41" spans="1:19" x14ac:dyDescent="0.2">
      <c r="A41" s="201">
        <v>44789.508846793979</v>
      </c>
      <c r="B41" s="202" t="s">
        <v>610</v>
      </c>
      <c r="C41" s="202" t="s">
        <v>611</v>
      </c>
      <c r="D41" s="202" t="s">
        <v>607</v>
      </c>
      <c r="E41" s="202" t="s">
        <v>626</v>
      </c>
      <c r="F41" s="202" t="s">
        <v>646</v>
      </c>
      <c r="G41" s="202" t="s">
        <v>16</v>
      </c>
      <c r="H41" s="202">
        <v>3</v>
      </c>
      <c r="I41" s="202">
        <v>4</v>
      </c>
      <c r="J41" s="202">
        <v>4</v>
      </c>
      <c r="K41" s="202">
        <v>3</v>
      </c>
      <c r="L41" s="202">
        <v>3</v>
      </c>
      <c r="M41" s="202">
        <v>5</v>
      </c>
      <c r="N41" s="202">
        <v>4</v>
      </c>
      <c r="O41" s="202">
        <v>4</v>
      </c>
      <c r="P41" s="202">
        <v>5</v>
      </c>
      <c r="Q41" s="202" t="s">
        <v>674</v>
      </c>
      <c r="R41" s="202" t="s">
        <v>675</v>
      </c>
      <c r="S41" s="202" t="s">
        <v>676</v>
      </c>
    </row>
    <row r="42" spans="1:19" x14ac:dyDescent="0.2">
      <c r="A42" s="201">
        <v>44789.50885416667</v>
      </c>
      <c r="B42" s="202" t="s">
        <v>610</v>
      </c>
      <c r="C42" s="202" t="s">
        <v>606</v>
      </c>
      <c r="D42" s="202" t="s">
        <v>607</v>
      </c>
      <c r="E42" s="202" t="s">
        <v>212</v>
      </c>
      <c r="F42" s="202" t="s">
        <v>677</v>
      </c>
      <c r="G42" s="202" t="s">
        <v>16</v>
      </c>
      <c r="H42" s="202">
        <v>5</v>
      </c>
      <c r="I42" s="202">
        <v>4</v>
      </c>
      <c r="J42" s="202">
        <v>4</v>
      </c>
      <c r="K42" s="202">
        <v>2</v>
      </c>
      <c r="L42" s="202">
        <v>2</v>
      </c>
      <c r="M42" s="202">
        <v>4</v>
      </c>
      <c r="N42" s="202">
        <v>4</v>
      </c>
      <c r="O42" s="202">
        <v>4</v>
      </c>
      <c r="P42" s="202">
        <v>5</v>
      </c>
    </row>
    <row r="43" spans="1:19" x14ac:dyDescent="0.2">
      <c r="A43" s="201">
        <v>44789.509016203701</v>
      </c>
      <c r="B43" s="202" t="s">
        <v>610</v>
      </c>
      <c r="C43" s="202" t="s">
        <v>606</v>
      </c>
      <c r="D43" s="202" t="s">
        <v>607</v>
      </c>
      <c r="E43" s="202" t="s">
        <v>670</v>
      </c>
      <c r="F43" s="202" t="s">
        <v>316</v>
      </c>
      <c r="G43" s="202" t="s">
        <v>17</v>
      </c>
      <c r="H43" s="202">
        <v>3</v>
      </c>
      <c r="I43" s="202">
        <v>4</v>
      </c>
      <c r="J43" s="202">
        <v>4</v>
      </c>
      <c r="K43" s="202">
        <v>4</v>
      </c>
      <c r="L43" s="202">
        <v>3</v>
      </c>
      <c r="M43" s="202">
        <v>4</v>
      </c>
      <c r="N43" s="202">
        <v>4</v>
      </c>
      <c r="O43" s="202">
        <v>4</v>
      </c>
      <c r="P43" s="202">
        <v>4</v>
      </c>
    </row>
    <row r="44" spans="1:19" x14ac:dyDescent="0.2">
      <c r="A44" s="201">
        <v>44789.509076261573</v>
      </c>
      <c r="B44" s="202" t="s">
        <v>610</v>
      </c>
      <c r="C44" s="202" t="s">
        <v>606</v>
      </c>
      <c r="D44" s="202" t="s">
        <v>612</v>
      </c>
      <c r="E44" s="202" t="s">
        <v>625</v>
      </c>
      <c r="F44" s="202" t="s">
        <v>631</v>
      </c>
      <c r="G44" s="202" t="s">
        <v>15</v>
      </c>
      <c r="H44" s="202">
        <v>4</v>
      </c>
      <c r="I44" s="202">
        <v>5</v>
      </c>
      <c r="J44" s="202">
        <v>4</v>
      </c>
      <c r="K44" s="202">
        <v>4</v>
      </c>
      <c r="L44" s="202">
        <v>4</v>
      </c>
      <c r="M44" s="202">
        <v>3</v>
      </c>
      <c r="N44" s="202">
        <v>4</v>
      </c>
      <c r="O44" s="202">
        <v>5</v>
      </c>
      <c r="P44" s="202">
        <v>5</v>
      </c>
      <c r="Q44" s="202" t="s">
        <v>678</v>
      </c>
    </row>
    <row r="45" spans="1:19" x14ac:dyDescent="0.2">
      <c r="A45" s="201">
        <v>44789.509548611109</v>
      </c>
      <c r="B45" s="202" t="s">
        <v>610</v>
      </c>
      <c r="C45" s="202" t="s">
        <v>606</v>
      </c>
      <c r="D45" s="202" t="s">
        <v>607</v>
      </c>
      <c r="E45" s="202" t="s">
        <v>621</v>
      </c>
      <c r="F45" s="202" t="s">
        <v>155</v>
      </c>
      <c r="G45" s="202" t="s">
        <v>16</v>
      </c>
      <c r="H45" s="202">
        <v>4</v>
      </c>
      <c r="I45" s="202">
        <v>5</v>
      </c>
      <c r="J45" s="202">
        <v>5</v>
      </c>
      <c r="K45" s="202">
        <v>4</v>
      </c>
      <c r="L45" s="202">
        <v>3</v>
      </c>
      <c r="M45" s="202">
        <v>4</v>
      </c>
      <c r="N45" s="202">
        <v>4</v>
      </c>
      <c r="O45" s="202">
        <v>4</v>
      </c>
      <c r="P45" s="202">
        <v>5</v>
      </c>
    </row>
    <row r="46" spans="1:19" x14ac:dyDescent="0.2">
      <c r="A46" s="201">
        <v>44789.509569282411</v>
      </c>
      <c r="B46" s="202" t="s">
        <v>605</v>
      </c>
      <c r="C46" s="202" t="s">
        <v>606</v>
      </c>
      <c r="D46" s="202" t="s">
        <v>607</v>
      </c>
      <c r="E46" s="202" t="s">
        <v>615</v>
      </c>
      <c r="F46" s="202" t="s">
        <v>616</v>
      </c>
      <c r="G46" s="202" t="s">
        <v>15</v>
      </c>
      <c r="H46" s="202">
        <v>3</v>
      </c>
      <c r="I46" s="202">
        <v>3</v>
      </c>
      <c r="J46" s="202">
        <v>3</v>
      </c>
      <c r="K46" s="202">
        <v>4</v>
      </c>
      <c r="L46" s="202">
        <v>4</v>
      </c>
      <c r="M46" s="202">
        <v>4</v>
      </c>
      <c r="N46" s="202">
        <v>4</v>
      </c>
      <c r="O46" s="202">
        <v>4</v>
      </c>
      <c r="P46" s="202">
        <v>4</v>
      </c>
    </row>
    <row r="47" spans="1:19" x14ac:dyDescent="0.2">
      <c r="A47" s="201">
        <v>44789.509578865742</v>
      </c>
      <c r="B47" s="202" t="s">
        <v>610</v>
      </c>
      <c r="C47" s="202" t="s">
        <v>611</v>
      </c>
      <c r="D47" s="202" t="s">
        <v>612</v>
      </c>
      <c r="E47" s="202" t="s">
        <v>608</v>
      </c>
      <c r="F47" s="202" t="s">
        <v>183</v>
      </c>
      <c r="G47" s="202" t="s">
        <v>16</v>
      </c>
      <c r="H47" s="202">
        <v>4</v>
      </c>
      <c r="I47" s="202">
        <v>3</v>
      </c>
      <c r="J47" s="202">
        <v>4</v>
      </c>
      <c r="K47" s="202">
        <v>2</v>
      </c>
      <c r="L47" s="202">
        <v>1</v>
      </c>
      <c r="M47" s="202">
        <v>4</v>
      </c>
      <c r="N47" s="202">
        <v>4</v>
      </c>
      <c r="O47" s="202">
        <v>5</v>
      </c>
      <c r="P47" s="202">
        <v>4</v>
      </c>
      <c r="Q47" s="202" t="s">
        <v>679</v>
      </c>
      <c r="R47" s="202" t="s">
        <v>680</v>
      </c>
    </row>
    <row r="48" spans="1:19" x14ac:dyDescent="0.2">
      <c r="A48" s="201">
        <v>44789.509729537036</v>
      </c>
      <c r="B48" s="202" t="s">
        <v>610</v>
      </c>
      <c r="C48" s="202" t="s">
        <v>606</v>
      </c>
      <c r="D48" s="202" t="s">
        <v>607</v>
      </c>
      <c r="E48" s="202" t="s">
        <v>621</v>
      </c>
      <c r="F48" s="202" t="s">
        <v>621</v>
      </c>
      <c r="G48" s="202" t="s">
        <v>16</v>
      </c>
      <c r="H48" s="202">
        <v>5</v>
      </c>
      <c r="I48" s="202">
        <v>4</v>
      </c>
      <c r="J48" s="202">
        <v>4</v>
      </c>
      <c r="K48" s="202">
        <v>3</v>
      </c>
      <c r="L48" s="202">
        <v>4</v>
      </c>
      <c r="M48" s="202">
        <v>4</v>
      </c>
      <c r="N48" s="202">
        <v>4</v>
      </c>
      <c r="O48" s="202">
        <v>4</v>
      </c>
      <c r="P48" s="202">
        <v>5</v>
      </c>
      <c r="Q48" s="202" t="s">
        <v>155</v>
      </c>
      <c r="R48" s="202" t="s">
        <v>155</v>
      </c>
    </row>
    <row r="49" spans="1:19" x14ac:dyDescent="0.2">
      <c r="A49" s="201">
        <v>44789.509755231484</v>
      </c>
      <c r="B49" s="202" t="s">
        <v>610</v>
      </c>
      <c r="C49" s="202" t="s">
        <v>618</v>
      </c>
      <c r="D49" s="202" t="s">
        <v>612</v>
      </c>
      <c r="E49" s="202" t="s">
        <v>681</v>
      </c>
      <c r="F49" s="202" t="s">
        <v>145</v>
      </c>
      <c r="G49" s="202" t="s">
        <v>15</v>
      </c>
      <c r="H49" s="202">
        <v>3</v>
      </c>
      <c r="I49" s="202">
        <v>4</v>
      </c>
      <c r="J49" s="202">
        <v>4</v>
      </c>
      <c r="K49" s="202">
        <v>3</v>
      </c>
      <c r="L49" s="202">
        <v>3</v>
      </c>
      <c r="M49" s="202">
        <v>3</v>
      </c>
      <c r="N49" s="202">
        <v>3</v>
      </c>
      <c r="O49" s="202">
        <v>4</v>
      </c>
      <c r="P49" s="202">
        <v>4</v>
      </c>
    </row>
    <row r="50" spans="1:19" x14ac:dyDescent="0.2">
      <c r="A50" s="201">
        <v>44789.50995118056</v>
      </c>
      <c r="B50" s="202" t="s">
        <v>610</v>
      </c>
      <c r="C50" s="202" t="s">
        <v>611</v>
      </c>
      <c r="D50" s="202" t="s">
        <v>612</v>
      </c>
      <c r="E50" s="202" t="s">
        <v>608</v>
      </c>
      <c r="F50" s="202" t="s">
        <v>183</v>
      </c>
      <c r="G50" s="202" t="s">
        <v>15</v>
      </c>
      <c r="H50" s="202">
        <v>5</v>
      </c>
      <c r="I50" s="202">
        <v>5</v>
      </c>
      <c r="J50" s="202">
        <v>5</v>
      </c>
      <c r="K50" s="202">
        <v>3</v>
      </c>
      <c r="L50" s="202">
        <v>4</v>
      </c>
      <c r="M50" s="202">
        <v>4</v>
      </c>
      <c r="N50" s="202">
        <v>4</v>
      </c>
      <c r="O50" s="202">
        <v>5</v>
      </c>
      <c r="P50" s="202">
        <v>5</v>
      </c>
      <c r="Q50" s="202" t="s">
        <v>682</v>
      </c>
      <c r="R50" s="202" t="s">
        <v>683</v>
      </c>
      <c r="S50" s="202" t="s">
        <v>155</v>
      </c>
    </row>
    <row r="51" spans="1:19" x14ac:dyDescent="0.2">
      <c r="A51" s="201">
        <v>44789.51053240741</v>
      </c>
      <c r="B51" s="202" t="s">
        <v>610</v>
      </c>
      <c r="C51" s="202" t="s">
        <v>606</v>
      </c>
      <c r="D51" s="202" t="s">
        <v>607</v>
      </c>
      <c r="E51" s="202" t="s">
        <v>670</v>
      </c>
      <c r="F51" s="202" t="s">
        <v>316</v>
      </c>
      <c r="G51" s="202" t="s">
        <v>17</v>
      </c>
      <c r="H51" s="202">
        <v>4</v>
      </c>
      <c r="I51" s="202">
        <v>3</v>
      </c>
      <c r="J51" s="202">
        <v>4</v>
      </c>
      <c r="K51" s="202">
        <v>3</v>
      </c>
      <c r="L51" s="202">
        <v>4</v>
      </c>
      <c r="M51" s="202">
        <v>3</v>
      </c>
      <c r="N51" s="202">
        <v>4</v>
      </c>
      <c r="O51" s="202">
        <v>4</v>
      </c>
      <c r="P51" s="202">
        <v>4</v>
      </c>
    </row>
    <row r="52" spans="1:19" x14ac:dyDescent="0.2">
      <c r="A52" s="201">
        <v>44789.51053240741</v>
      </c>
      <c r="B52" s="202" t="s">
        <v>605</v>
      </c>
      <c r="C52" s="202" t="s">
        <v>618</v>
      </c>
      <c r="D52" s="202" t="s">
        <v>612</v>
      </c>
      <c r="E52" s="202" t="s">
        <v>684</v>
      </c>
      <c r="F52" s="202" t="s">
        <v>685</v>
      </c>
      <c r="G52" s="202" t="s">
        <v>16</v>
      </c>
      <c r="H52" s="202">
        <v>3</v>
      </c>
      <c r="I52" s="202">
        <v>3</v>
      </c>
      <c r="J52" s="202">
        <v>4</v>
      </c>
      <c r="K52" s="202">
        <v>3</v>
      </c>
      <c r="L52" s="202">
        <v>3</v>
      </c>
      <c r="M52" s="202">
        <v>4</v>
      </c>
      <c r="N52" s="202">
        <v>4</v>
      </c>
      <c r="O52" s="202">
        <v>5</v>
      </c>
      <c r="P52" s="202">
        <v>4</v>
      </c>
    </row>
    <row r="53" spans="1:19" x14ac:dyDescent="0.2">
      <c r="A53" s="201">
        <v>44789.511006944442</v>
      </c>
      <c r="B53" s="202" t="s">
        <v>610</v>
      </c>
      <c r="C53" s="202" t="s">
        <v>618</v>
      </c>
      <c r="D53" s="202" t="s">
        <v>612</v>
      </c>
      <c r="E53" s="202" t="s">
        <v>71</v>
      </c>
      <c r="F53" s="202" t="s">
        <v>71</v>
      </c>
      <c r="G53" s="202" t="s">
        <v>16</v>
      </c>
      <c r="H53" s="202">
        <v>5</v>
      </c>
      <c r="I53" s="202">
        <v>5</v>
      </c>
      <c r="J53" s="202">
        <v>5</v>
      </c>
      <c r="K53" s="202">
        <v>3</v>
      </c>
      <c r="L53" s="202">
        <v>3</v>
      </c>
      <c r="M53" s="202">
        <v>4</v>
      </c>
      <c r="N53" s="202">
        <v>4</v>
      </c>
      <c r="O53" s="202">
        <v>5</v>
      </c>
      <c r="P53" s="202">
        <v>5</v>
      </c>
      <c r="Q53" s="202" t="s">
        <v>686</v>
      </c>
      <c r="R53" s="202" t="s">
        <v>687</v>
      </c>
      <c r="S53" s="202" t="s">
        <v>155</v>
      </c>
    </row>
    <row r="54" spans="1:19" x14ac:dyDescent="0.2">
      <c r="A54" s="201">
        <v>44789.511155335647</v>
      </c>
      <c r="B54" s="202" t="s">
        <v>610</v>
      </c>
      <c r="C54" s="202" t="s">
        <v>606</v>
      </c>
      <c r="D54" s="202" t="s">
        <v>607</v>
      </c>
      <c r="E54" s="202" t="s">
        <v>52</v>
      </c>
      <c r="F54" s="202" t="s">
        <v>688</v>
      </c>
      <c r="G54" s="202" t="s">
        <v>16</v>
      </c>
      <c r="H54" s="202">
        <v>4</v>
      </c>
      <c r="I54" s="202">
        <v>4</v>
      </c>
      <c r="J54" s="202">
        <v>4</v>
      </c>
      <c r="K54" s="202">
        <v>4</v>
      </c>
      <c r="L54" s="202">
        <v>2</v>
      </c>
      <c r="M54" s="202">
        <v>3</v>
      </c>
      <c r="N54" s="202">
        <v>4</v>
      </c>
      <c r="O54" s="202">
        <v>4</v>
      </c>
      <c r="P54" s="202">
        <v>4</v>
      </c>
      <c r="Q54" s="202" t="s">
        <v>155</v>
      </c>
      <c r="R54" s="202" t="s">
        <v>155</v>
      </c>
      <c r="S54" s="202" t="s">
        <v>155</v>
      </c>
    </row>
    <row r="55" spans="1:19" x14ac:dyDescent="0.2">
      <c r="A55" s="201">
        <v>44789.51121193287</v>
      </c>
      <c r="B55" s="202" t="s">
        <v>610</v>
      </c>
      <c r="C55" s="202" t="s">
        <v>618</v>
      </c>
      <c r="D55" s="202" t="s">
        <v>607</v>
      </c>
      <c r="E55" s="202" t="s">
        <v>621</v>
      </c>
      <c r="F55" s="202" t="s">
        <v>689</v>
      </c>
      <c r="G55" s="202" t="s">
        <v>16</v>
      </c>
      <c r="H55" s="202">
        <v>4</v>
      </c>
      <c r="I55" s="202">
        <v>3</v>
      </c>
      <c r="J55" s="202">
        <v>4</v>
      </c>
      <c r="K55" s="202">
        <v>2</v>
      </c>
      <c r="L55" s="202">
        <v>2</v>
      </c>
      <c r="M55" s="202">
        <v>3</v>
      </c>
      <c r="N55" s="202">
        <v>3</v>
      </c>
      <c r="O55" s="202">
        <v>5</v>
      </c>
      <c r="P55" s="202">
        <v>4</v>
      </c>
    </row>
    <row r="56" spans="1:19" x14ac:dyDescent="0.2">
      <c r="A56" s="201">
        <v>44789.511410937499</v>
      </c>
      <c r="B56" s="202" t="s">
        <v>610</v>
      </c>
      <c r="C56" s="202" t="s">
        <v>618</v>
      </c>
      <c r="D56" s="202" t="s">
        <v>612</v>
      </c>
      <c r="E56" s="202" t="s">
        <v>608</v>
      </c>
      <c r="F56" s="202" t="s">
        <v>183</v>
      </c>
      <c r="G56" s="202" t="s">
        <v>15</v>
      </c>
      <c r="H56" s="202">
        <v>4</v>
      </c>
      <c r="I56" s="202">
        <v>4</v>
      </c>
      <c r="J56" s="202">
        <v>4</v>
      </c>
      <c r="K56" s="202">
        <v>2</v>
      </c>
      <c r="L56" s="202">
        <v>2</v>
      </c>
      <c r="M56" s="202">
        <v>4</v>
      </c>
      <c r="N56" s="202">
        <v>4</v>
      </c>
      <c r="O56" s="202">
        <v>5</v>
      </c>
      <c r="P56" s="202">
        <v>4</v>
      </c>
    </row>
    <row r="57" spans="1:19" x14ac:dyDescent="0.2">
      <c r="A57" s="201">
        <v>44789.511516203704</v>
      </c>
      <c r="B57" s="202" t="s">
        <v>605</v>
      </c>
      <c r="C57" s="202" t="s">
        <v>606</v>
      </c>
      <c r="D57" s="202" t="s">
        <v>612</v>
      </c>
      <c r="E57" s="202" t="s">
        <v>608</v>
      </c>
      <c r="F57" s="202" t="s">
        <v>609</v>
      </c>
      <c r="G57" s="202" t="s">
        <v>620</v>
      </c>
      <c r="H57" s="202">
        <v>4</v>
      </c>
      <c r="I57" s="202">
        <v>5</v>
      </c>
      <c r="J57" s="202">
        <v>5</v>
      </c>
      <c r="K57" s="202">
        <v>3</v>
      </c>
      <c r="L57" s="202">
        <v>3</v>
      </c>
      <c r="M57" s="202">
        <v>5</v>
      </c>
      <c r="N57" s="202">
        <v>5</v>
      </c>
      <c r="O57" s="202">
        <v>5</v>
      </c>
      <c r="P57" s="202">
        <v>5</v>
      </c>
      <c r="Q57" s="202" t="s">
        <v>690</v>
      </c>
      <c r="R57" s="202" t="s">
        <v>691</v>
      </c>
    </row>
    <row r="58" spans="1:19" x14ac:dyDescent="0.2">
      <c r="A58" s="201">
        <v>44789.511571840281</v>
      </c>
      <c r="B58" s="202" t="s">
        <v>610</v>
      </c>
      <c r="C58" s="202" t="s">
        <v>611</v>
      </c>
      <c r="D58" s="202" t="s">
        <v>612</v>
      </c>
      <c r="E58" s="202" t="s">
        <v>608</v>
      </c>
      <c r="F58" s="202" t="s">
        <v>183</v>
      </c>
      <c r="G58" s="202" t="s">
        <v>17</v>
      </c>
      <c r="H58" s="202">
        <v>5</v>
      </c>
      <c r="I58" s="202">
        <v>4</v>
      </c>
      <c r="J58" s="202">
        <v>5</v>
      </c>
      <c r="K58" s="202">
        <v>1</v>
      </c>
      <c r="L58" s="202">
        <v>3</v>
      </c>
      <c r="M58" s="202">
        <v>3</v>
      </c>
      <c r="N58" s="202">
        <v>3</v>
      </c>
      <c r="O58" s="202">
        <v>5</v>
      </c>
      <c r="P58" s="202">
        <v>4</v>
      </c>
      <c r="Q58" s="202" t="s">
        <v>692</v>
      </c>
      <c r="R58" s="202" t="s">
        <v>693</v>
      </c>
    </row>
    <row r="59" spans="1:19" x14ac:dyDescent="0.2">
      <c r="A59" s="201">
        <v>44789.511872488423</v>
      </c>
      <c r="B59" s="202" t="s">
        <v>610</v>
      </c>
      <c r="C59" s="202" t="s">
        <v>606</v>
      </c>
      <c r="D59" s="202" t="s">
        <v>607</v>
      </c>
      <c r="E59" s="202" t="s">
        <v>621</v>
      </c>
      <c r="F59" s="202" t="s">
        <v>669</v>
      </c>
      <c r="G59" s="202" t="s">
        <v>16</v>
      </c>
      <c r="H59" s="202">
        <v>4</v>
      </c>
      <c r="I59" s="202">
        <v>3</v>
      </c>
      <c r="J59" s="202">
        <v>4</v>
      </c>
      <c r="K59" s="202">
        <v>3</v>
      </c>
      <c r="L59" s="202">
        <v>3</v>
      </c>
      <c r="M59" s="202">
        <v>5</v>
      </c>
      <c r="N59" s="202">
        <v>5</v>
      </c>
      <c r="O59" s="202">
        <v>5</v>
      </c>
      <c r="P59" s="202">
        <v>5</v>
      </c>
      <c r="Q59" s="202" t="s">
        <v>155</v>
      </c>
      <c r="R59" s="202" t="s">
        <v>694</v>
      </c>
      <c r="S59" s="202" t="s">
        <v>155</v>
      </c>
    </row>
    <row r="60" spans="1:19" x14ac:dyDescent="0.2">
      <c r="A60" s="201">
        <v>44789.511893379633</v>
      </c>
      <c r="B60" s="202" t="s">
        <v>605</v>
      </c>
      <c r="C60" s="202" t="s">
        <v>618</v>
      </c>
      <c r="D60" s="202" t="s">
        <v>612</v>
      </c>
      <c r="E60" s="202" t="s">
        <v>608</v>
      </c>
      <c r="F60" s="202" t="s">
        <v>635</v>
      </c>
      <c r="G60" s="202" t="s">
        <v>15</v>
      </c>
      <c r="H60" s="202">
        <v>4</v>
      </c>
      <c r="I60" s="202">
        <v>3</v>
      </c>
      <c r="J60" s="202">
        <v>4</v>
      </c>
      <c r="K60" s="202">
        <v>2</v>
      </c>
      <c r="L60" s="202">
        <v>4</v>
      </c>
      <c r="M60" s="202">
        <v>4</v>
      </c>
      <c r="N60" s="202">
        <v>4</v>
      </c>
      <c r="O60" s="202">
        <v>4</v>
      </c>
      <c r="P60" s="202">
        <v>5</v>
      </c>
    </row>
    <row r="61" spans="1:19" x14ac:dyDescent="0.2">
      <c r="A61" s="201">
        <v>44789.511986134261</v>
      </c>
      <c r="B61" s="202" t="s">
        <v>610</v>
      </c>
      <c r="C61" s="202" t="s">
        <v>606</v>
      </c>
      <c r="D61" s="202" t="s">
        <v>607</v>
      </c>
      <c r="E61" s="202" t="s">
        <v>695</v>
      </c>
      <c r="F61" s="202" t="s">
        <v>338</v>
      </c>
      <c r="G61" s="202" t="s">
        <v>17</v>
      </c>
      <c r="H61" s="202">
        <v>4</v>
      </c>
      <c r="I61" s="202">
        <v>3</v>
      </c>
      <c r="J61" s="202">
        <v>4</v>
      </c>
      <c r="K61" s="202">
        <v>4</v>
      </c>
      <c r="L61" s="202">
        <v>3</v>
      </c>
      <c r="M61" s="202">
        <v>3</v>
      </c>
      <c r="N61" s="202">
        <v>4</v>
      </c>
      <c r="O61" s="202">
        <v>4</v>
      </c>
      <c r="P61" s="202">
        <v>4</v>
      </c>
      <c r="Q61" s="202" t="s">
        <v>155</v>
      </c>
      <c r="R61" s="202" t="s">
        <v>696</v>
      </c>
      <c r="S61" s="202" t="s">
        <v>155</v>
      </c>
    </row>
    <row r="62" spans="1:19" x14ac:dyDescent="0.2">
      <c r="A62" s="201">
        <v>44789.511989571758</v>
      </c>
      <c r="B62" s="202" t="s">
        <v>605</v>
      </c>
      <c r="C62" s="202" t="s">
        <v>606</v>
      </c>
      <c r="D62" s="202" t="s">
        <v>607</v>
      </c>
      <c r="E62" s="202" t="s">
        <v>615</v>
      </c>
      <c r="F62" s="202" t="s">
        <v>697</v>
      </c>
      <c r="G62" s="202" t="s">
        <v>16</v>
      </c>
      <c r="H62" s="202">
        <v>4</v>
      </c>
      <c r="I62" s="202">
        <v>4</v>
      </c>
      <c r="J62" s="202">
        <v>4</v>
      </c>
      <c r="K62" s="202">
        <v>2</v>
      </c>
      <c r="L62" s="202">
        <v>2</v>
      </c>
      <c r="M62" s="202">
        <v>3</v>
      </c>
      <c r="N62" s="202">
        <v>3</v>
      </c>
      <c r="O62" s="202">
        <v>4</v>
      </c>
      <c r="P62" s="202">
        <v>4</v>
      </c>
    </row>
    <row r="63" spans="1:19" x14ac:dyDescent="0.2">
      <c r="A63" s="201">
        <v>44789.512059548608</v>
      </c>
      <c r="B63" s="202" t="s">
        <v>610</v>
      </c>
      <c r="C63" s="202" t="s">
        <v>606</v>
      </c>
      <c r="D63" s="202" t="s">
        <v>607</v>
      </c>
      <c r="E63" s="202" t="s">
        <v>621</v>
      </c>
      <c r="F63" s="202" t="s">
        <v>622</v>
      </c>
      <c r="G63" s="202" t="s">
        <v>16</v>
      </c>
      <c r="H63" s="202">
        <v>4</v>
      </c>
      <c r="I63" s="202">
        <v>3</v>
      </c>
      <c r="J63" s="202">
        <v>3</v>
      </c>
      <c r="K63" s="202">
        <v>4</v>
      </c>
      <c r="L63" s="202">
        <v>3</v>
      </c>
      <c r="M63" s="202">
        <v>3</v>
      </c>
      <c r="N63" s="202">
        <v>3</v>
      </c>
      <c r="O63" s="202">
        <v>4</v>
      </c>
      <c r="P63" s="202">
        <v>4</v>
      </c>
    </row>
    <row r="64" spans="1:19" x14ac:dyDescent="0.2">
      <c r="A64" s="201">
        <v>44789.51221064815</v>
      </c>
      <c r="B64" s="202" t="s">
        <v>605</v>
      </c>
      <c r="C64" s="202" t="s">
        <v>618</v>
      </c>
      <c r="D64" s="202" t="s">
        <v>612</v>
      </c>
      <c r="E64" s="202" t="s">
        <v>698</v>
      </c>
      <c r="F64" s="202" t="s">
        <v>145</v>
      </c>
      <c r="G64" s="202" t="s">
        <v>16</v>
      </c>
      <c r="H64" s="202">
        <v>3</v>
      </c>
      <c r="I64" s="202">
        <v>3</v>
      </c>
      <c r="J64" s="202">
        <v>3</v>
      </c>
      <c r="K64" s="202">
        <v>3</v>
      </c>
      <c r="L64" s="202">
        <v>3</v>
      </c>
      <c r="M64" s="202">
        <v>4</v>
      </c>
      <c r="N64" s="202">
        <v>4</v>
      </c>
      <c r="O64" s="202">
        <v>5</v>
      </c>
      <c r="P64" s="202">
        <v>4</v>
      </c>
    </row>
    <row r="65" spans="1:19" x14ac:dyDescent="0.2">
      <c r="A65" s="201">
        <v>44789.512673611112</v>
      </c>
      <c r="B65" s="202" t="s">
        <v>610</v>
      </c>
      <c r="C65" s="202" t="s">
        <v>611</v>
      </c>
      <c r="D65" s="202" t="s">
        <v>612</v>
      </c>
      <c r="E65" s="202" t="s">
        <v>656</v>
      </c>
      <c r="F65" s="202" t="s">
        <v>206</v>
      </c>
      <c r="G65" s="202" t="s">
        <v>16</v>
      </c>
      <c r="H65" s="202">
        <v>3</v>
      </c>
      <c r="I65" s="202">
        <v>4</v>
      </c>
      <c r="J65" s="202">
        <v>4</v>
      </c>
      <c r="K65" s="202">
        <v>2</v>
      </c>
      <c r="L65" s="202">
        <v>3</v>
      </c>
      <c r="M65" s="202">
        <v>4</v>
      </c>
      <c r="N65" s="202">
        <v>4</v>
      </c>
      <c r="O65" s="202">
        <v>5</v>
      </c>
      <c r="P65" s="202">
        <v>5</v>
      </c>
    </row>
    <row r="66" spans="1:19" x14ac:dyDescent="0.2">
      <c r="A66" s="201">
        <v>44789.512696712962</v>
      </c>
      <c r="B66" s="202" t="s">
        <v>610</v>
      </c>
      <c r="C66" s="202" t="s">
        <v>606</v>
      </c>
      <c r="D66" s="202" t="s">
        <v>607</v>
      </c>
      <c r="E66" s="202" t="s">
        <v>608</v>
      </c>
      <c r="F66" s="202" t="s">
        <v>270</v>
      </c>
      <c r="G66" s="202" t="s">
        <v>17</v>
      </c>
      <c r="H66" s="202">
        <v>5</v>
      </c>
      <c r="I66" s="202">
        <v>5</v>
      </c>
      <c r="J66" s="202">
        <v>5</v>
      </c>
      <c r="K66" s="202">
        <v>5</v>
      </c>
      <c r="L66" s="202">
        <v>5</v>
      </c>
      <c r="M66" s="202">
        <v>5</v>
      </c>
      <c r="N66" s="202">
        <v>5</v>
      </c>
      <c r="O66" s="202">
        <v>5</v>
      </c>
      <c r="P66" s="202">
        <v>5</v>
      </c>
      <c r="Q66" s="202" t="s">
        <v>155</v>
      </c>
      <c r="R66" s="202" t="s">
        <v>155</v>
      </c>
      <c r="S66" s="202" t="s">
        <v>155</v>
      </c>
    </row>
    <row r="67" spans="1:19" x14ac:dyDescent="0.2">
      <c r="A67" s="201">
        <v>44789.512753020834</v>
      </c>
      <c r="B67" s="202" t="s">
        <v>610</v>
      </c>
      <c r="C67" s="202" t="s">
        <v>618</v>
      </c>
      <c r="D67" s="202" t="s">
        <v>612</v>
      </c>
      <c r="E67" s="202" t="s">
        <v>608</v>
      </c>
      <c r="F67" s="202" t="s">
        <v>270</v>
      </c>
      <c r="G67" s="202" t="s">
        <v>15</v>
      </c>
      <c r="H67" s="202">
        <v>4</v>
      </c>
      <c r="I67" s="202">
        <v>3</v>
      </c>
      <c r="J67" s="202">
        <v>5</v>
      </c>
      <c r="K67" s="202">
        <v>2</v>
      </c>
      <c r="L67" s="202">
        <v>4</v>
      </c>
      <c r="M67" s="202">
        <v>4</v>
      </c>
      <c r="N67" s="202">
        <v>4</v>
      </c>
      <c r="O67" s="202">
        <v>4</v>
      </c>
      <c r="P67" s="202">
        <v>4</v>
      </c>
    </row>
    <row r="68" spans="1:19" x14ac:dyDescent="0.2">
      <c r="A68" s="201">
        <v>44789.513171296298</v>
      </c>
      <c r="B68" s="202" t="s">
        <v>605</v>
      </c>
      <c r="C68" s="202" t="s">
        <v>606</v>
      </c>
      <c r="D68" s="202" t="s">
        <v>607</v>
      </c>
      <c r="E68" s="202" t="s">
        <v>698</v>
      </c>
      <c r="F68" s="202" t="s">
        <v>460</v>
      </c>
      <c r="G68" s="202" t="s">
        <v>16</v>
      </c>
      <c r="H68" s="202">
        <v>2</v>
      </c>
      <c r="I68" s="202">
        <v>3</v>
      </c>
      <c r="J68" s="202">
        <v>3</v>
      </c>
      <c r="K68" s="202">
        <v>4</v>
      </c>
      <c r="L68" s="202">
        <v>4</v>
      </c>
      <c r="M68" s="202">
        <v>5</v>
      </c>
      <c r="N68" s="202">
        <v>5</v>
      </c>
      <c r="O68" s="202">
        <v>4</v>
      </c>
      <c r="P68" s="202">
        <v>4</v>
      </c>
      <c r="Q68" s="202" t="s">
        <v>699</v>
      </c>
      <c r="R68" s="202" t="s">
        <v>700</v>
      </c>
    </row>
    <row r="69" spans="1:19" x14ac:dyDescent="0.2">
      <c r="A69" s="201">
        <v>44789.513229097225</v>
      </c>
      <c r="B69" s="202" t="s">
        <v>610</v>
      </c>
      <c r="C69" s="202" t="s">
        <v>606</v>
      </c>
      <c r="D69" s="202" t="s">
        <v>607</v>
      </c>
      <c r="E69" s="202" t="s">
        <v>608</v>
      </c>
      <c r="F69" s="202" t="s">
        <v>609</v>
      </c>
      <c r="G69" s="202" t="s">
        <v>17</v>
      </c>
      <c r="H69" s="202">
        <v>3</v>
      </c>
      <c r="I69" s="202">
        <v>4</v>
      </c>
      <c r="J69" s="202">
        <v>4</v>
      </c>
      <c r="K69" s="202">
        <v>5</v>
      </c>
      <c r="L69" s="202">
        <v>3</v>
      </c>
      <c r="M69" s="202">
        <v>4</v>
      </c>
      <c r="N69" s="202">
        <v>5</v>
      </c>
      <c r="O69" s="202">
        <v>5</v>
      </c>
      <c r="P69" s="202">
        <v>5</v>
      </c>
    </row>
    <row r="70" spans="1:19" x14ac:dyDescent="0.2">
      <c r="A70" s="201">
        <v>44789.513599537036</v>
      </c>
      <c r="B70" s="202" t="s">
        <v>610</v>
      </c>
      <c r="C70" s="202" t="s">
        <v>606</v>
      </c>
      <c r="D70" s="202" t="s">
        <v>607</v>
      </c>
      <c r="E70" s="202" t="s">
        <v>621</v>
      </c>
      <c r="F70" s="202" t="s">
        <v>621</v>
      </c>
      <c r="G70" s="202" t="s">
        <v>16</v>
      </c>
      <c r="H70" s="202">
        <v>3</v>
      </c>
      <c r="I70" s="202">
        <v>5</v>
      </c>
      <c r="J70" s="202">
        <v>3</v>
      </c>
      <c r="K70" s="202">
        <v>3</v>
      </c>
      <c r="L70" s="202">
        <v>3</v>
      </c>
      <c r="M70" s="202">
        <v>4</v>
      </c>
      <c r="N70" s="202">
        <v>4</v>
      </c>
      <c r="O70" s="202">
        <v>5</v>
      </c>
      <c r="P70" s="202">
        <v>5</v>
      </c>
    </row>
    <row r="71" spans="1:19" x14ac:dyDescent="0.2">
      <c r="A71" s="201">
        <v>44789.513745520831</v>
      </c>
      <c r="B71" s="202" t="s">
        <v>610</v>
      </c>
      <c r="C71" s="202" t="s">
        <v>606</v>
      </c>
      <c r="D71" s="202" t="s">
        <v>607</v>
      </c>
      <c r="E71" s="202" t="s">
        <v>608</v>
      </c>
      <c r="F71" s="202" t="s">
        <v>648</v>
      </c>
      <c r="G71" s="202" t="s">
        <v>620</v>
      </c>
      <c r="H71" s="202">
        <v>4</v>
      </c>
      <c r="I71" s="202">
        <v>3</v>
      </c>
      <c r="J71" s="202">
        <v>4</v>
      </c>
      <c r="K71" s="202">
        <v>3</v>
      </c>
      <c r="L71" s="202">
        <v>3</v>
      </c>
      <c r="M71" s="202">
        <v>5</v>
      </c>
      <c r="N71" s="202">
        <v>4</v>
      </c>
      <c r="O71" s="202">
        <v>4</v>
      </c>
      <c r="P71" s="202">
        <v>4</v>
      </c>
    </row>
    <row r="72" spans="1:19" x14ac:dyDescent="0.2">
      <c r="A72" s="201">
        <v>44789.514147071764</v>
      </c>
      <c r="B72" s="202" t="s">
        <v>610</v>
      </c>
      <c r="C72" s="202" t="s">
        <v>618</v>
      </c>
      <c r="D72" s="202" t="s">
        <v>607</v>
      </c>
      <c r="E72" s="202" t="s">
        <v>670</v>
      </c>
      <c r="F72" s="202" t="s">
        <v>671</v>
      </c>
      <c r="G72" s="202" t="s">
        <v>16</v>
      </c>
      <c r="H72" s="202">
        <v>4</v>
      </c>
      <c r="I72" s="202">
        <v>3</v>
      </c>
      <c r="J72" s="202">
        <v>4</v>
      </c>
      <c r="K72" s="202">
        <v>2</v>
      </c>
      <c r="L72" s="202">
        <v>2</v>
      </c>
      <c r="M72" s="202">
        <v>4</v>
      </c>
      <c r="N72" s="202">
        <v>4</v>
      </c>
      <c r="O72" s="202">
        <v>5</v>
      </c>
      <c r="P72" s="202">
        <v>4</v>
      </c>
      <c r="Q72" s="202" t="s">
        <v>197</v>
      </c>
      <c r="R72" s="202" t="s">
        <v>197</v>
      </c>
      <c r="S72" s="202" t="s">
        <v>197</v>
      </c>
    </row>
    <row r="73" spans="1:19" x14ac:dyDescent="0.2">
      <c r="A73" s="201">
        <v>44789.514192800925</v>
      </c>
      <c r="B73" s="202" t="s">
        <v>610</v>
      </c>
      <c r="C73" s="202" t="s">
        <v>618</v>
      </c>
      <c r="D73" s="202" t="s">
        <v>612</v>
      </c>
      <c r="E73" s="202" t="s">
        <v>646</v>
      </c>
      <c r="F73" s="202" t="s">
        <v>626</v>
      </c>
      <c r="G73" s="202" t="s">
        <v>16</v>
      </c>
      <c r="H73" s="202">
        <v>3</v>
      </c>
      <c r="I73" s="202">
        <v>4</v>
      </c>
      <c r="J73" s="202">
        <v>4</v>
      </c>
      <c r="K73" s="202">
        <v>3</v>
      </c>
      <c r="L73" s="202">
        <v>3</v>
      </c>
      <c r="M73" s="202">
        <v>4</v>
      </c>
      <c r="N73" s="202">
        <v>4</v>
      </c>
      <c r="O73" s="202">
        <v>4</v>
      </c>
      <c r="P73" s="202">
        <v>4</v>
      </c>
      <c r="Q73" s="202" t="s">
        <v>701</v>
      </c>
      <c r="R73" s="202" t="s">
        <v>14</v>
      </c>
      <c r="S73" s="202" t="s">
        <v>155</v>
      </c>
    </row>
    <row r="74" spans="1:19" x14ac:dyDescent="0.2">
      <c r="A74" s="201">
        <v>44789.514375370374</v>
      </c>
      <c r="B74" s="202" t="s">
        <v>605</v>
      </c>
      <c r="C74" s="202" t="s">
        <v>606</v>
      </c>
      <c r="D74" s="202" t="s">
        <v>607</v>
      </c>
      <c r="E74" s="202" t="s">
        <v>608</v>
      </c>
      <c r="F74" s="202" t="s">
        <v>270</v>
      </c>
      <c r="G74" s="202" t="s">
        <v>17</v>
      </c>
      <c r="H74" s="202">
        <v>4</v>
      </c>
      <c r="I74" s="202">
        <v>5</v>
      </c>
      <c r="J74" s="202">
        <v>5</v>
      </c>
      <c r="K74" s="202">
        <v>5</v>
      </c>
      <c r="L74" s="202">
        <v>5</v>
      </c>
      <c r="M74" s="202">
        <v>4</v>
      </c>
      <c r="N74" s="202">
        <v>5</v>
      </c>
      <c r="O74" s="202">
        <v>4</v>
      </c>
      <c r="P74" s="202">
        <v>4</v>
      </c>
    </row>
    <row r="75" spans="1:19" x14ac:dyDescent="0.2">
      <c r="A75" s="201">
        <v>44789.515317291662</v>
      </c>
      <c r="B75" s="202" t="s">
        <v>610</v>
      </c>
      <c r="C75" s="202" t="s">
        <v>606</v>
      </c>
      <c r="D75" s="202" t="s">
        <v>607</v>
      </c>
      <c r="E75" s="202" t="s">
        <v>608</v>
      </c>
      <c r="F75" s="202" t="s">
        <v>609</v>
      </c>
      <c r="G75" s="202" t="s">
        <v>15</v>
      </c>
      <c r="H75" s="202">
        <v>5</v>
      </c>
      <c r="I75" s="202">
        <v>2</v>
      </c>
      <c r="J75" s="202">
        <v>3</v>
      </c>
      <c r="K75" s="202">
        <v>3</v>
      </c>
      <c r="L75" s="202">
        <v>3</v>
      </c>
      <c r="M75" s="202">
        <v>4</v>
      </c>
      <c r="N75" s="202">
        <v>4</v>
      </c>
      <c r="O75" s="202">
        <v>4</v>
      </c>
      <c r="P75" s="202">
        <v>4</v>
      </c>
      <c r="Q75" s="202" t="s">
        <v>702</v>
      </c>
      <c r="R75" s="202" t="s">
        <v>703</v>
      </c>
      <c r="S75" s="202" t="s">
        <v>652</v>
      </c>
    </row>
    <row r="76" spans="1:19" x14ac:dyDescent="0.2">
      <c r="A76" s="201">
        <v>44789.515345717591</v>
      </c>
      <c r="B76" s="202" t="s">
        <v>610</v>
      </c>
      <c r="C76" s="202" t="s">
        <v>618</v>
      </c>
      <c r="D76" s="202" t="s">
        <v>612</v>
      </c>
      <c r="E76" s="202" t="s">
        <v>621</v>
      </c>
      <c r="F76" s="202" t="s">
        <v>704</v>
      </c>
      <c r="G76" s="202" t="s">
        <v>16</v>
      </c>
      <c r="H76" s="202">
        <v>4</v>
      </c>
      <c r="I76" s="202">
        <v>3</v>
      </c>
      <c r="J76" s="202">
        <v>2</v>
      </c>
      <c r="K76" s="202">
        <v>1</v>
      </c>
      <c r="L76" s="202">
        <v>1</v>
      </c>
      <c r="M76" s="202">
        <v>4</v>
      </c>
      <c r="N76" s="202">
        <v>4</v>
      </c>
      <c r="O76" s="202">
        <v>5</v>
      </c>
      <c r="P76" s="202">
        <v>5</v>
      </c>
      <c r="Q76" s="202" t="s">
        <v>705</v>
      </c>
      <c r="R76" s="202" t="s">
        <v>706</v>
      </c>
    </row>
    <row r="77" spans="1:19" x14ac:dyDescent="0.2">
      <c r="A77" s="201">
        <v>44789.515536423613</v>
      </c>
      <c r="B77" s="202" t="s">
        <v>610</v>
      </c>
      <c r="C77" s="202" t="s">
        <v>618</v>
      </c>
      <c r="D77" s="202" t="s">
        <v>612</v>
      </c>
      <c r="E77" s="202" t="s">
        <v>626</v>
      </c>
      <c r="F77" s="202" t="s">
        <v>626</v>
      </c>
      <c r="G77" s="202" t="s">
        <v>16</v>
      </c>
      <c r="H77" s="202">
        <v>4</v>
      </c>
      <c r="I77" s="202">
        <v>4</v>
      </c>
      <c r="J77" s="202">
        <v>5</v>
      </c>
      <c r="K77" s="202">
        <v>3</v>
      </c>
      <c r="L77" s="202">
        <v>3</v>
      </c>
      <c r="M77" s="202">
        <v>4</v>
      </c>
      <c r="N77" s="202">
        <v>4</v>
      </c>
      <c r="O77" s="202">
        <v>5</v>
      </c>
      <c r="P77" s="202">
        <v>4</v>
      </c>
      <c r="Q77" s="202" t="s">
        <v>155</v>
      </c>
      <c r="R77" s="202" t="s">
        <v>155</v>
      </c>
      <c r="S77" s="202" t="s">
        <v>155</v>
      </c>
    </row>
    <row r="78" spans="1:19" x14ac:dyDescent="0.2">
      <c r="A78" s="201">
        <v>44789.515997071758</v>
      </c>
      <c r="B78" s="202" t="s">
        <v>610</v>
      </c>
      <c r="C78" s="202" t="s">
        <v>606</v>
      </c>
      <c r="D78" s="202" t="s">
        <v>607</v>
      </c>
      <c r="E78" s="202" t="s">
        <v>707</v>
      </c>
      <c r="F78" s="202" t="s">
        <v>94</v>
      </c>
      <c r="G78" s="202" t="s">
        <v>16</v>
      </c>
      <c r="H78" s="202">
        <v>4</v>
      </c>
      <c r="I78" s="202">
        <v>3</v>
      </c>
      <c r="J78" s="202">
        <v>3</v>
      </c>
      <c r="K78" s="202">
        <v>4</v>
      </c>
      <c r="L78" s="202">
        <v>3</v>
      </c>
      <c r="M78" s="202">
        <v>4</v>
      </c>
      <c r="N78" s="202">
        <v>4</v>
      </c>
      <c r="O78" s="202">
        <v>4</v>
      </c>
      <c r="P78" s="202">
        <v>4</v>
      </c>
      <c r="Q78" s="202" t="s">
        <v>708</v>
      </c>
      <c r="R78" s="202" t="s">
        <v>1078</v>
      </c>
      <c r="S78" s="202" t="s">
        <v>709</v>
      </c>
    </row>
    <row r="79" spans="1:19" x14ac:dyDescent="0.2">
      <c r="A79" s="201">
        <v>44789.516106215277</v>
      </c>
      <c r="B79" s="202" t="s">
        <v>610</v>
      </c>
      <c r="C79" s="202" t="s">
        <v>606</v>
      </c>
      <c r="D79" s="202" t="s">
        <v>607</v>
      </c>
      <c r="E79" s="202" t="s">
        <v>625</v>
      </c>
      <c r="F79" s="202" t="s">
        <v>68</v>
      </c>
      <c r="G79" s="202" t="s">
        <v>15</v>
      </c>
      <c r="H79" s="202">
        <v>4</v>
      </c>
      <c r="I79" s="202">
        <v>4</v>
      </c>
      <c r="J79" s="202">
        <v>4</v>
      </c>
      <c r="K79" s="202">
        <v>2</v>
      </c>
      <c r="L79" s="202">
        <v>3</v>
      </c>
      <c r="M79" s="202">
        <v>4</v>
      </c>
      <c r="N79" s="202">
        <v>5</v>
      </c>
      <c r="O79" s="202">
        <v>5</v>
      </c>
      <c r="P79" s="202">
        <v>5</v>
      </c>
      <c r="Q79" s="202" t="s">
        <v>710</v>
      </c>
    </row>
    <row r="80" spans="1:19" x14ac:dyDescent="0.2">
      <c r="A80" s="201">
        <v>44789.516180752311</v>
      </c>
      <c r="B80" s="202" t="s">
        <v>610</v>
      </c>
      <c r="C80" s="202" t="s">
        <v>606</v>
      </c>
      <c r="D80" s="202" t="s">
        <v>607</v>
      </c>
      <c r="E80" s="202" t="s">
        <v>78</v>
      </c>
      <c r="F80" s="202" t="s">
        <v>93</v>
      </c>
      <c r="G80" s="202" t="s">
        <v>15</v>
      </c>
      <c r="H80" s="202">
        <v>4</v>
      </c>
      <c r="I80" s="202">
        <v>4</v>
      </c>
      <c r="J80" s="202">
        <v>4</v>
      </c>
      <c r="K80" s="202">
        <v>4</v>
      </c>
      <c r="L80" s="202">
        <v>4</v>
      </c>
      <c r="M80" s="202">
        <v>5</v>
      </c>
      <c r="N80" s="202">
        <v>5</v>
      </c>
      <c r="O80" s="202">
        <v>5</v>
      </c>
      <c r="P80" s="202">
        <v>5</v>
      </c>
    </row>
    <row r="81" spans="1:19" x14ac:dyDescent="0.2">
      <c r="A81" s="201">
        <v>44789.516377314816</v>
      </c>
      <c r="B81" s="202" t="s">
        <v>605</v>
      </c>
      <c r="C81" s="202" t="s">
        <v>618</v>
      </c>
      <c r="D81" s="202" t="s">
        <v>607</v>
      </c>
      <c r="E81" s="202" t="s">
        <v>670</v>
      </c>
      <c r="F81" s="202" t="s">
        <v>671</v>
      </c>
      <c r="G81" s="202" t="s">
        <v>16</v>
      </c>
      <c r="H81" s="202">
        <v>5</v>
      </c>
      <c r="I81" s="202">
        <v>4</v>
      </c>
      <c r="J81" s="202">
        <v>4</v>
      </c>
      <c r="K81" s="202">
        <v>3</v>
      </c>
      <c r="L81" s="202">
        <v>3</v>
      </c>
      <c r="M81" s="202">
        <v>5</v>
      </c>
      <c r="N81" s="202">
        <v>5</v>
      </c>
      <c r="O81" s="202">
        <v>5</v>
      </c>
      <c r="P81" s="202">
        <v>5</v>
      </c>
      <c r="S81" s="202" t="s">
        <v>1079</v>
      </c>
    </row>
    <row r="82" spans="1:19" x14ac:dyDescent="0.2">
      <c r="A82" s="201">
        <v>44789.516432280092</v>
      </c>
      <c r="B82" s="202" t="s">
        <v>610</v>
      </c>
      <c r="C82" s="202" t="s">
        <v>606</v>
      </c>
      <c r="D82" s="202" t="s">
        <v>607</v>
      </c>
      <c r="E82" s="202" t="s">
        <v>608</v>
      </c>
      <c r="F82" s="202" t="s">
        <v>270</v>
      </c>
      <c r="G82" s="202" t="s">
        <v>17</v>
      </c>
      <c r="H82" s="202">
        <v>5</v>
      </c>
      <c r="I82" s="202">
        <v>5</v>
      </c>
      <c r="J82" s="202">
        <v>5</v>
      </c>
      <c r="K82" s="202">
        <v>5</v>
      </c>
      <c r="L82" s="202">
        <v>5</v>
      </c>
      <c r="M82" s="202">
        <v>5</v>
      </c>
      <c r="N82" s="202">
        <v>5</v>
      </c>
      <c r="O82" s="202">
        <v>5</v>
      </c>
      <c r="P82" s="202">
        <v>5</v>
      </c>
      <c r="Q82" s="202" t="s">
        <v>155</v>
      </c>
      <c r="R82" s="202" t="s">
        <v>155</v>
      </c>
      <c r="S82" s="202" t="s">
        <v>155</v>
      </c>
    </row>
    <row r="83" spans="1:19" x14ac:dyDescent="0.2">
      <c r="A83" s="201">
        <v>44789.516504259256</v>
      </c>
      <c r="B83" s="202" t="s">
        <v>610</v>
      </c>
      <c r="C83" s="202" t="s">
        <v>611</v>
      </c>
      <c r="D83" s="202" t="s">
        <v>612</v>
      </c>
      <c r="E83" s="202" t="s">
        <v>81</v>
      </c>
      <c r="F83" s="202" t="s">
        <v>646</v>
      </c>
      <c r="G83" s="202" t="s">
        <v>16</v>
      </c>
      <c r="H83" s="202">
        <v>4</v>
      </c>
      <c r="I83" s="202">
        <v>5</v>
      </c>
      <c r="J83" s="202">
        <v>4</v>
      </c>
      <c r="K83" s="202">
        <v>3</v>
      </c>
      <c r="L83" s="202">
        <v>3</v>
      </c>
      <c r="M83" s="202">
        <v>4</v>
      </c>
      <c r="N83" s="202">
        <v>4</v>
      </c>
      <c r="O83" s="202">
        <v>5</v>
      </c>
      <c r="P83" s="202">
        <v>5</v>
      </c>
      <c r="Q83" s="202" t="s">
        <v>711</v>
      </c>
      <c r="R83" s="202" t="s">
        <v>712</v>
      </c>
    </row>
    <row r="84" spans="1:19" x14ac:dyDescent="0.2">
      <c r="A84" s="201">
        <v>44789.516574074078</v>
      </c>
      <c r="B84" s="202" t="s">
        <v>605</v>
      </c>
      <c r="C84" s="202" t="s">
        <v>618</v>
      </c>
      <c r="D84" s="202" t="s">
        <v>607</v>
      </c>
      <c r="E84" s="202" t="s">
        <v>670</v>
      </c>
      <c r="F84" s="202" t="s">
        <v>671</v>
      </c>
      <c r="G84" s="202" t="s">
        <v>15</v>
      </c>
      <c r="H84" s="202">
        <v>4</v>
      </c>
      <c r="I84" s="202">
        <v>4</v>
      </c>
      <c r="J84" s="202">
        <v>4</v>
      </c>
      <c r="K84" s="202">
        <v>3</v>
      </c>
      <c r="L84" s="202">
        <v>3</v>
      </c>
      <c r="M84" s="202">
        <v>4</v>
      </c>
      <c r="N84" s="202">
        <v>4</v>
      </c>
      <c r="O84" s="202">
        <v>5</v>
      </c>
      <c r="P84" s="202">
        <v>5</v>
      </c>
      <c r="Q84" s="202" t="s">
        <v>197</v>
      </c>
      <c r="R84" s="202" t="s">
        <v>713</v>
      </c>
      <c r="S84" s="202" t="s">
        <v>197</v>
      </c>
    </row>
    <row r="85" spans="1:19" x14ac:dyDescent="0.2">
      <c r="A85" s="201">
        <v>44789.516851770837</v>
      </c>
      <c r="B85" s="202" t="s">
        <v>610</v>
      </c>
      <c r="C85" s="202" t="s">
        <v>606</v>
      </c>
      <c r="D85" s="202" t="s">
        <v>607</v>
      </c>
      <c r="E85" s="202" t="s">
        <v>608</v>
      </c>
      <c r="F85" s="202" t="s">
        <v>270</v>
      </c>
      <c r="G85" s="202" t="s">
        <v>17</v>
      </c>
      <c r="H85" s="202">
        <v>3</v>
      </c>
      <c r="I85" s="202">
        <v>2</v>
      </c>
      <c r="J85" s="202">
        <v>3</v>
      </c>
      <c r="K85" s="202">
        <v>2</v>
      </c>
      <c r="L85" s="202">
        <v>4</v>
      </c>
      <c r="M85" s="202">
        <v>4</v>
      </c>
      <c r="N85" s="202">
        <v>4</v>
      </c>
      <c r="O85" s="202">
        <v>4</v>
      </c>
      <c r="P85" s="202">
        <v>5</v>
      </c>
    </row>
    <row r="86" spans="1:19" x14ac:dyDescent="0.2">
      <c r="A86" s="201">
        <v>44789.516862060183</v>
      </c>
      <c r="B86" s="202" t="s">
        <v>605</v>
      </c>
      <c r="C86" s="202" t="s">
        <v>618</v>
      </c>
      <c r="D86" s="202" t="s">
        <v>607</v>
      </c>
      <c r="E86" s="202" t="s">
        <v>714</v>
      </c>
      <c r="F86" s="202" t="s">
        <v>172</v>
      </c>
      <c r="G86" s="202" t="s">
        <v>15</v>
      </c>
      <c r="H86" s="202">
        <v>5</v>
      </c>
      <c r="I86" s="202">
        <v>4</v>
      </c>
      <c r="J86" s="202">
        <v>4</v>
      </c>
      <c r="K86" s="202">
        <v>4</v>
      </c>
      <c r="L86" s="202">
        <v>3</v>
      </c>
      <c r="M86" s="202">
        <v>4</v>
      </c>
      <c r="N86" s="202">
        <v>4</v>
      </c>
      <c r="O86" s="202">
        <v>4</v>
      </c>
      <c r="P86" s="202">
        <v>4</v>
      </c>
    </row>
    <row r="87" spans="1:19" x14ac:dyDescent="0.2">
      <c r="A87" s="201">
        <v>44789.516962002315</v>
      </c>
      <c r="B87" s="202" t="s">
        <v>610</v>
      </c>
      <c r="C87" s="202" t="s">
        <v>653</v>
      </c>
      <c r="D87" s="202" t="s">
        <v>607</v>
      </c>
      <c r="E87" s="202" t="s">
        <v>608</v>
      </c>
      <c r="F87" s="202" t="s">
        <v>183</v>
      </c>
      <c r="G87" s="202" t="s">
        <v>17</v>
      </c>
      <c r="H87" s="202">
        <v>5</v>
      </c>
      <c r="I87" s="202">
        <v>5</v>
      </c>
      <c r="J87" s="202">
        <v>5</v>
      </c>
      <c r="K87" s="202">
        <v>2</v>
      </c>
      <c r="L87" s="202">
        <v>4</v>
      </c>
      <c r="M87" s="202">
        <v>4</v>
      </c>
      <c r="N87" s="202">
        <v>4</v>
      </c>
      <c r="O87" s="202">
        <v>5</v>
      </c>
      <c r="P87" s="202">
        <v>4</v>
      </c>
      <c r="Q87" s="202" t="s">
        <v>155</v>
      </c>
      <c r="R87" s="202" t="s">
        <v>155</v>
      </c>
      <c r="S87" s="202" t="s">
        <v>155</v>
      </c>
    </row>
    <row r="88" spans="1:19" x14ac:dyDescent="0.2">
      <c r="A88" s="201">
        <v>44789.517395833333</v>
      </c>
      <c r="B88" s="202" t="s">
        <v>610</v>
      </c>
      <c r="C88" s="202" t="s">
        <v>618</v>
      </c>
      <c r="D88" s="202" t="s">
        <v>612</v>
      </c>
      <c r="E88" s="202" t="s">
        <v>71</v>
      </c>
      <c r="F88" s="202" t="s">
        <v>71</v>
      </c>
      <c r="G88" s="202" t="s">
        <v>17</v>
      </c>
      <c r="H88" s="202">
        <v>5</v>
      </c>
      <c r="I88" s="202">
        <v>4</v>
      </c>
      <c r="J88" s="202">
        <v>4</v>
      </c>
      <c r="K88" s="202">
        <v>3</v>
      </c>
      <c r="L88" s="202">
        <v>3</v>
      </c>
      <c r="M88" s="202">
        <v>4</v>
      </c>
      <c r="N88" s="202">
        <v>4</v>
      </c>
      <c r="O88" s="202">
        <v>5</v>
      </c>
      <c r="P88" s="202">
        <v>4</v>
      </c>
    </row>
    <row r="89" spans="1:19" x14ac:dyDescent="0.2">
      <c r="A89" s="201">
        <v>44789.517685185187</v>
      </c>
      <c r="B89" s="202" t="s">
        <v>610</v>
      </c>
      <c r="C89" s="202" t="s">
        <v>606</v>
      </c>
      <c r="D89" s="202" t="s">
        <v>607</v>
      </c>
      <c r="E89" s="202" t="s">
        <v>79</v>
      </c>
      <c r="F89" s="202" t="s">
        <v>715</v>
      </c>
      <c r="G89" s="202" t="s">
        <v>16</v>
      </c>
      <c r="H89" s="202">
        <v>5</v>
      </c>
      <c r="I89" s="202">
        <v>4</v>
      </c>
      <c r="J89" s="202">
        <v>4</v>
      </c>
      <c r="K89" s="202">
        <v>2</v>
      </c>
      <c r="L89" s="202">
        <v>2</v>
      </c>
      <c r="M89" s="202">
        <v>4</v>
      </c>
      <c r="N89" s="202">
        <v>4</v>
      </c>
      <c r="O89" s="202">
        <v>5</v>
      </c>
      <c r="P89" s="202">
        <v>5</v>
      </c>
    </row>
    <row r="90" spans="1:19" x14ac:dyDescent="0.2">
      <c r="A90" s="201">
        <v>44789.517696759256</v>
      </c>
      <c r="B90" s="202" t="s">
        <v>610</v>
      </c>
      <c r="C90" s="202" t="s">
        <v>606</v>
      </c>
      <c r="D90" s="202" t="s">
        <v>607</v>
      </c>
      <c r="E90" s="202" t="s">
        <v>716</v>
      </c>
      <c r="F90" s="202" t="s">
        <v>717</v>
      </c>
      <c r="G90" s="202" t="s">
        <v>17</v>
      </c>
      <c r="H90" s="202">
        <v>5</v>
      </c>
      <c r="I90" s="202">
        <v>3</v>
      </c>
      <c r="J90" s="202">
        <v>3</v>
      </c>
      <c r="K90" s="202">
        <v>4</v>
      </c>
      <c r="L90" s="202">
        <v>3</v>
      </c>
      <c r="M90" s="202">
        <v>5</v>
      </c>
      <c r="N90" s="202">
        <v>5</v>
      </c>
      <c r="O90" s="202">
        <v>5</v>
      </c>
      <c r="P90" s="202">
        <v>5</v>
      </c>
      <c r="Q90" s="202" t="s">
        <v>718</v>
      </c>
      <c r="R90" s="202" t="s">
        <v>719</v>
      </c>
      <c r="S90" s="202" t="s">
        <v>155</v>
      </c>
    </row>
    <row r="91" spans="1:19" x14ac:dyDescent="0.2">
      <c r="A91" s="201">
        <v>44789.517696759256</v>
      </c>
      <c r="B91" s="202" t="s">
        <v>610</v>
      </c>
      <c r="C91" s="202" t="s">
        <v>606</v>
      </c>
      <c r="D91" s="202" t="s">
        <v>607</v>
      </c>
      <c r="E91" s="202" t="s">
        <v>625</v>
      </c>
      <c r="F91" s="202" t="s">
        <v>631</v>
      </c>
      <c r="G91" s="202" t="s">
        <v>15</v>
      </c>
      <c r="H91" s="202">
        <v>4</v>
      </c>
      <c r="I91" s="202">
        <v>5</v>
      </c>
      <c r="J91" s="202">
        <v>4</v>
      </c>
      <c r="K91" s="202">
        <v>4</v>
      </c>
      <c r="L91" s="202">
        <v>3</v>
      </c>
      <c r="M91" s="202">
        <v>5</v>
      </c>
      <c r="N91" s="202">
        <v>4</v>
      </c>
      <c r="O91" s="202">
        <v>5</v>
      </c>
      <c r="P91" s="202">
        <v>5</v>
      </c>
      <c r="Q91" s="202" t="s">
        <v>720</v>
      </c>
      <c r="R91" s="202" t="s">
        <v>721</v>
      </c>
    </row>
    <row r="92" spans="1:19" x14ac:dyDescent="0.2">
      <c r="A92" s="201">
        <v>44789.517974537041</v>
      </c>
      <c r="B92" s="202" t="s">
        <v>605</v>
      </c>
      <c r="C92" s="202" t="s">
        <v>606</v>
      </c>
      <c r="D92" s="202" t="s">
        <v>612</v>
      </c>
      <c r="E92" s="202" t="s">
        <v>632</v>
      </c>
      <c r="F92" s="202" t="s">
        <v>609</v>
      </c>
      <c r="G92" s="202" t="s">
        <v>16</v>
      </c>
      <c r="H92" s="202">
        <v>4</v>
      </c>
      <c r="I92" s="202">
        <v>3</v>
      </c>
      <c r="J92" s="202">
        <v>3</v>
      </c>
      <c r="K92" s="202">
        <v>3</v>
      </c>
      <c r="L92" s="202">
        <v>3</v>
      </c>
      <c r="M92" s="202">
        <v>4</v>
      </c>
      <c r="N92" s="202">
        <v>4</v>
      </c>
      <c r="O92" s="202">
        <v>5</v>
      </c>
      <c r="P92" s="202">
        <v>5</v>
      </c>
      <c r="Q92" s="202" t="s">
        <v>722</v>
      </c>
      <c r="R92" s="202" t="s">
        <v>723</v>
      </c>
      <c r="S92" s="202" t="s">
        <v>724</v>
      </c>
    </row>
    <row r="93" spans="1:19" x14ac:dyDescent="0.2">
      <c r="A93" s="201">
        <v>44789.517974537041</v>
      </c>
      <c r="B93" s="202" t="s">
        <v>605</v>
      </c>
      <c r="C93" s="202" t="s">
        <v>606</v>
      </c>
      <c r="D93" s="202" t="s">
        <v>607</v>
      </c>
      <c r="E93" s="202" t="s">
        <v>625</v>
      </c>
      <c r="F93" s="202" t="s">
        <v>725</v>
      </c>
      <c r="G93" s="202" t="s">
        <v>15</v>
      </c>
      <c r="H93" s="202">
        <v>4</v>
      </c>
      <c r="I93" s="202">
        <v>4</v>
      </c>
      <c r="J93" s="202">
        <v>3</v>
      </c>
      <c r="K93" s="202">
        <v>3</v>
      </c>
      <c r="L93" s="202">
        <v>2</v>
      </c>
      <c r="M93" s="202">
        <v>4</v>
      </c>
      <c r="N93" s="202">
        <v>4</v>
      </c>
      <c r="O93" s="202">
        <v>4</v>
      </c>
      <c r="P93" s="202">
        <v>4</v>
      </c>
      <c r="Q93" s="202" t="s">
        <v>155</v>
      </c>
      <c r="R93" s="202" t="s">
        <v>155</v>
      </c>
      <c r="S93" s="202" t="s">
        <v>155</v>
      </c>
    </row>
    <row r="94" spans="1:19" x14ac:dyDescent="0.2">
      <c r="A94" s="201">
        <v>44789.518297256946</v>
      </c>
      <c r="B94" s="202" t="s">
        <v>610</v>
      </c>
      <c r="C94" s="202" t="s">
        <v>618</v>
      </c>
      <c r="D94" s="202" t="s">
        <v>607</v>
      </c>
      <c r="E94" s="202" t="s">
        <v>670</v>
      </c>
      <c r="F94" s="202" t="s">
        <v>671</v>
      </c>
      <c r="G94" s="202" t="s">
        <v>17</v>
      </c>
      <c r="H94" s="202">
        <v>5</v>
      </c>
      <c r="I94" s="202">
        <v>3</v>
      </c>
      <c r="J94" s="202">
        <v>5</v>
      </c>
      <c r="K94" s="202">
        <v>1</v>
      </c>
      <c r="L94" s="202">
        <v>1</v>
      </c>
      <c r="M94" s="202">
        <v>4</v>
      </c>
      <c r="N94" s="202">
        <v>4</v>
      </c>
      <c r="O94" s="202">
        <v>5</v>
      </c>
      <c r="P94" s="202">
        <v>4</v>
      </c>
      <c r="Q94" s="202" t="s">
        <v>726</v>
      </c>
    </row>
    <row r="95" spans="1:19" x14ac:dyDescent="0.2">
      <c r="A95" s="201">
        <v>44789.518409293982</v>
      </c>
      <c r="B95" s="202" t="s">
        <v>605</v>
      </c>
      <c r="C95" s="202" t="s">
        <v>606</v>
      </c>
      <c r="D95" s="202" t="s">
        <v>607</v>
      </c>
      <c r="E95" s="202" t="s">
        <v>78</v>
      </c>
      <c r="F95" s="202" t="s">
        <v>616</v>
      </c>
      <c r="G95" s="202" t="s">
        <v>15</v>
      </c>
      <c r="H95" s="202">
        <v>4</v>
      </c>
      <c r="I95" s="202">
        <v>5</v>
      </c>
      <c r="J95" s="202">
        <v>5</v>
      </c>
      <c r="K95" s="202">
        <v>2</v>
      </c>
      <c r="L95" s="202">
        <v>2</v>
      </c>
      <c r="M95" s="202">
        <v>4</v>
      </c>
      <c r="N95" s="202">
        <v>4</v>
      </c>
      <c r="O95" s="202">
        <v>3</v>
      </c>
      <c r="P95" s="202">
        <v>4</v>
      </c>
    </row>
    <row r="96" spans="1:19" x14ac:dyDescent="0.2">
      <c r="A96" s="201">
        <v>44789.518472280091</v>
      </c>
      <c r="B96" s="202" t="s">
        <v>610</v>
      </c>
      <c r="C96" s="202" t="s">
        <v>618</v>
      </c>
      <c r="D96" s="202" t="s">
        <v>612</v>
      </c>
      <c r="E96" s="202" t="s">
        <v>727</v>
      </c>
      <c r="F96" s="202" t="s">
        <v>727</v>
      </c>
      <c r="G96" s="202" t="s">
        <v>16</v>
      </c>
      <c r="H96" s="202">
        <v>5</v>
      </c>
      <c r="I96" s="202">
        <v>3</v>
      </c>
      <c r="J96" s="202">
        <v>5</v>
      </c>
      <c r="K96" s="202">
        <v>3</v>
      </c>
      <c r="L96" s="202">
        <v>4</v>
      </c>
      <c r="M96" s="202">
        <v>4</v>
      </c>
      <c r="N96" s="202">
        <v>4</v>
      </c>
      <c r="O96" s="202">
        <v>3</v>
      </c>
      <c r="P96" s="202">
        <v>4</v>
      </c>
      <c r="Q96" s="202" t="s">
        <v>197</v>
      </c>
      <c r="R96" s="202" t="s">
        <v>197</v>
      </c>
      <c r="S96" s="202" t="s">
        <v>197</v>
      </c>
    </row>
    <row r="97" spans="1:19" x14ac:dyDescent="0.2">
      <c r="A97" s="201">
        <v>44789.518510879629</v>
      </c>
      <c r="B97" s="202" t="s">
        <v>610</v>
      </c>
      <c r="C97" s="202" t="s">
        <v>606</v>
      </c>
      <c r="D97" s="202" t="s">
        <v>607</v>
      </c>
      <c r="E97" s="202" t="s">
        <v>79</v>
      </c>
      <c r="F97" s="202" t="s">
        <v>728</v>
      </c>
      <c r="G97" s="202" t="s">
        <v>729</v>
      </c>
      <c r="H97" s="202">
        <v>4</v>
      </c>
      <c r="I97" s="202">
        <v>4</v>
      </c>
      <c r="J97" s="202">
        <v>3</v>
      </c>
      <c r="K97" s="202">
        <v>1</v>
      </c>
      <c r="L97" s="202">
        <v>4</v>
      </c>
      <c r="M97" s="202">
        <v>4</v>
      </c>
      <c r="N97" s="202">
        <v>4</v>
      </c>
      <c r="O97" s="202">
        <v>5</v>
      </c>
      <c r="P97" s="202">
        <v>5</v>
      </c>
      <c r="Q97" s="202" t="s">
        <v>730</v>
      </c>
      <c r="R97" s="202" t="s">
        <v>731</v>
      </c>
      <c r="S97" s="202" t="s">
        <v>732</v>
      </c>
    </row>
    <row r="98" spans="1:19" x14ac:dyDescent="0.2">
      <c r="A98" s="201">
        <v>44789.518634259257</v>
      </c>
      <c r="B98" s="202" t="s">
        <v>610</v>
      </c>
      <c r="C98" s="202" t="s">
        <v>618</v>
      </c>
      <c r="D98" s="202" t="s">
        <v>607</v>
      </c>
      <c r="E98" s="202" t="s">
        <v>608</v>
      </c>
      <c r="F98" s="202" t="s">
        <v>152</v>
      </c>
      <c r="G98" s="202" t="s">
        <v>733</v>
      </c>
      <c r="H98" s="202">
        <v>5</v>
      </c>
      <c r="I98" s="202">
        <v>3</v>
      </c>
      <c r="J98" s="202">
        <v>5</v>
      </c>
      <c r="K98" s="202">
        <v>1</v>
      </c>
      <c r="L98" s="202">
        <v>1</v>
      </c>
      <c r="M98" s="202">
        <v>5</v>
      </c>
      <c r="N98" s="202">
        <v>5</v>
      </c>
      <c r="O98" s="202">
        <v>5</v>
      </c>
      <c r="P98" s="202">
        <v>4</v>
      </c>
      <c r="Q98" s="202" t="s">
        <v>734</v>
      </c>
      <c r="R98" s="202" t="s">
        <v>1121</v>
      </c>
    </row>
    <row r="99" spans="1:19" x14ac:dyDescent="0.2">
      <c r="A99" s="201">
        <v>44789.518692129626</v>
      </c>
      <c r="B99" s="202" t="s">
        <v>605</v>
      </c>
      <c r="C99" s="202" t="s">
        <v>618</v>
      </c>
      <c r="D99" s="202" t="s">
        <v>612</v>
      </c>
      <c r="E99" s="202" t="s">
        <v>698</v>
      </c>
      <c r="F99" s="202" t="s">
        <v>145</v>
      </c>
      <c r="G99" s="202" t="s">
        <v>16</v>
      </c>
      <c r="H99" s="202">
        <v>3</v>
      </c>
      <c r="I99" s="202">
        <v>3</v>
      </c>
      <c r="J99" s="202">
        <v>3</v>
      </c>
      <c r="K99" s="202">
        <v>3</v>
      </c>
      <c r="L99" s="202">
        <v>3</v>
      </c>
      <c r="M99" s="202">
        <v>4</v>
      </c>
      <c r="N99" s="202">
        <v>4</v>
      </c>
      <c r="O99" s="202">
        <v>5</v>
      </c>
      <c r="P99" s="202">
        <v>4</v>
      </c>
    </row>
    <row r="100" spans="1:19" x14ac:dyDescent="0.2">
      <c r="A100" s="201">
        <v>44789.518776539349</v>
      </c>
      <c r="B100" s="202" t="s">
        <v>605</v>
      </c>
      <c r="C100" s="202" t="s">
        <v>618</v>
      </c>
      <c r="D100" s="202" t="s">
        <v>612</v>
      </c>
      <c r="E100" s="202" t="s">
        <v>735</v>
      </c>
      <c r="F100" s="202" t="s">
        <v>635</v>
      </c>
      <c r="G100" s="202" t="s">
        <v>17</v>
      </c>
      <c r="H100" s="202">
        <v>4</v>
      </c>
      <c r="I100" s="202">
        <v>4</v>
      </c>
      <c r="J100" s="202">
        <v>5</v>
      </c>
      <c r="K100" s="202">
        <v>4</v>
      </c>
      <c r="L100" s="202">
        <v>4</v>
      </c>
      <c r="M100" s="202">
        <v>4</v>
      </c>
      <c r="N100" s="202">
        <v>3</v>
      </c>
      <c r="O100" s="202">
        <v>4</v>
      </c>
      <c r="P100" s="202">
        <v>4</v>
      </c>
      <c r="Q100" s="202" t="s">
        <v>736</v>
      </c>
      <c r="R100" s="202" t="s">
        <v>737</v>
      </c>
    </row>
    <row r="101" spans="1:19" x14ac:dyDescent="0.2">
      <c r="A101" s="201">
        <v>44789.518807870372</v>
      </c>
      <c r="B101" s="202" t="s">
        <v>610</v>
      </c>
      <c r="C101" s="202" t="s">
        <v>618</v>
      </c>
      <c r="D101" s="202" t="s">
        <v>607</v>
      </c>
      <c r="E101" s="202" t="s">
        <v>670</v>
      </c>
      <c r="F101" s="202" t="s">
        <v>715</v>
      </c>
      <c r="G101" s="202" t="s">
        <v>17</v>
      </c>
      <c r="H101" s="202">
        <v>3</v>
      </c>
      <c r="I101" s="202">
        <v>4</v>
      </c>
      <c r="J101" s="202">
        <v>4</v>
      </c>
      <c r="K101" s="202">
        <v>3</v>
      </c>
      <c r="L101" s="202">
        <v>4</v>
      </c>
      <c r="M101" s="202">
        <v>4</v>
      </c>
      <c r="N101" s="202">
        <v>4</v>
      </c>
      <c r="O101" s="202">
        <v>4</v>
      </c>
      <c r="P101" s="202">
        <v>4</v>
      </c>
      <c r="Q101" s="202" t="s">
        <v>738</v>
      </c>
      <c r="R101" s="202" t="s">
        <v>739</v>
      </c>
    </row>
    <row r="102" spans="1:19" x14ac:dyDescent="0.2">
      <c r="A102" s="201">
        <v>44789.518897569447</v>
      </c>
      <c r="B102" s="202" t="s">
        <v>610</v>
      </c>
      <c r="C102" s="202" t="s">
        <v>606</v>
      </c>
      <c r="D102" s="202" t="s">
        <v>607</v>
      </c>
      <c r="E102" s="202" t="s">
        <v>740</v>
      </c>
      <c r="F102" s="202" t="s">
        <v>657</v>
      </c>
      <c r="G102" s="202" t="s">
        <v>15</v>
      </c>
      <c r="H102" s="202">
        <v>4</v>
      </c>
      <c r="I102" s="202">
        <v>2</v>
      </c>
      <c r="J102" s="202">
        <v>3</v>
      </c>
      <c r="K102" s="202">
        <v>3</v>
      </c>
      <c r="L102" s="202">
        <v>3</v>
      </c>
      <c r="M102" s="202">
        <v>4</v>
      </c>
      <c r="N102" s="202">
        <v>4</v>
      </c>
      <c r="O102" s="202">
        <v>5</v>
      </c>
      <c r="P102" s="202">
        <v>4</v>
      </c>
      <c r="Q102" s="202" t="s">
        <v>741</v>
      </c>
      <c r="R102" s="202" t="s">
        <v>742</v>
      </c>
    </row>
    <row r="103" spans="1:19" x14ac:dyDescent="0.2">
      <c r="A103" s="201">
        <v>44789.518939340276</v>
      </c>
      <c r="B103" s="202" t="s">
        <v>610</v>
      </c>
      <c r="C103" s="202" t="s">
        <v>618</v>
      </c>
      <c r="D103" s="202" t="s">
        <v>612</v>
      </c>
      <c r="E103" s="202" t="s">
        <v>743</v>
      </c>
      <c r="F103" s="202" t="s">
        <v>608</v>
      </c>
      <c r="G103" s="202" t="s">
        <v>15</v>
      </c>
      <c r="H103" s="202">
        <v>3</v>
      </c>
      <c r="I103" s="202">
        <v>4</v>
      </c>
      <c r="J103" s="202">
        <v>4</v>
      </c>
      <c r="K103" s="202">
        <v>2</v>
      </c>
      <c r="L103" s="202">
        <v>2</v>
      </c>
      <c r="M103" s="202">
        <v>3</v>
      </c>
      <c r="N103" s="202">
        <v>3</v>
      </c>
      <c r="O103" s="202">
        <v>5</v>
      </c>
      <c r="P103" s="202">
        <v>5</v>
      </c>
      <c r="Q103" s="202" t="s">
        <v>1080</v>
      </c>
      <c r="R103" s="202" t="s">
        <v>155</v>
      </c>
      <c r="S103" s="202" t="s">
        <v>155</v>
      </c>
    </row>
    <row r="104" spans="1:19" x14ac:dyDescent="0.2">
      <c r="A104" s="201">
        <v>44789.518976157407</v>
      </c>
      <c r="B104" s="202" t="s">
        <v>610</v>
      </c>
      <c r="C104" s="202" t="s">
        <v>618</v>
      </c>
      <c r="D104" s="202" t="s">
        <v>607</v>
      </c>
      <c r="E104" s="202" t="s">
        <v>670</v>
      </c>
      <c r="F104" s="202" t="s">
        <v>671</v>
      </c>
      <c r="G104" s="202" t="s">
        <v>16</v>
      </c>
      <c r="H104" s="202">
        <v>5</v>
      </c>
      <c r="I104" s="202">
        <v>5</v>
      </c>
      <c r="J104" s="202">
        <v>5</v>
      </c>
      <c r="K104" s="202">
        <v>5</v>
      </c>
      <c r="L104" s="202">
        <v>5</v>
      </c>
      <c r="M104" s="202">
        <v>5</v>
      </c>
      <c r="N104" s="202">
        <v>5</v>
      </c>
      <c r="O104" s="202">
        <v>5</v>
      </c>
      <c r="P104" s="202">
        <v>5</v>
      </c>
    </row>
    <row r="105" spans="1:19" x14ac:dyDescent="0.2">
      <c r="A105" s="201">
        <v>44789.519048553237</v>
      </c>
      <c r="B105" s="202" t="s">
        <v>605</v>
      </c>
      <c r="C105" s="202" t="s">
        <v>606</v>
      </c>
      <c r="D105" s="202" t="s">
        <v>607</v>
      </c>
      <c r="E105" s="202" t="s">
        <v>621</v>
      </c>
      <c r="F105" s="202" t="s">
        <v>669</v>
      </c>
      <c r="G105" s="202" t="s">
        <v>16</v>
      </c>
      <c r="H105" s="202">
        <v>5</v>
      </c>
      <c r="I105" s="202">
        <v>1</v>
      </c>
      <c r="J105" s="202">
        <v>5</v>
      </c>
      <c r="K105" s="202">
        <v>4</v>
      </c>
      <c r="L105" s="202">
        <v>5</v>
      </c>
      <c r="M105" s="202">
        <v>4</v>
      </c>
      <c r="N105" s="202">
        <v>5</v>
      </c>
      <c r="O105" s="202">
        <v>4</v>
      </c>
      <c r="P105" s="202">
        <v>5</v>
      </c>
      <c r="Q105" s="202" t="s">
        <v>744</v>
      </c>
      <c r="R105" s="202" t="s">
        <v>1081</v>
      </c>
      <c r="S105" s="202" t="s">
        <v>155</v>
      </c>
    </row>
    <row r="106" spans="1:19" x14ac:dyDescent="0.2">
      <c r="A106" s="201">
        <v>44789.519328703704</v>
      </c>
      <c r="B106" s="202" t="s">
        <v>610</v>
      </c>
      <c r="C106" s="202" t="s">
        <v>618</v>
      </c>
      <c r="D106" s="202" t="s">
        <v>607</v>
      </c>
      <c r="E106" s="202" t="s">
        <v>670</v>
      </c>
      <c r="F106" s="202" t="s">
        <v>671</v>
      </c>
      <c r="G106" s="202" t="s">
        <v>16</v>
      </c>
      <c r="H106" s="202">
        <v>3</v>
      </c>
      <c r="I106" s="202">
        <v>3</v>
      </c>
      <c r="J106" s="202">
        <v>5</v>
      </c>
      <c r="K106" s="202">
        <v>2</v>
      </c>
      <c r="L106" s="202">
        <v>2</v>
      </c>
      <c r="M106" s="202">
        <v>4</v>
      </c>
      <c r="N106" s="202">
        <v>4</v>
      </c>
      <c r="O106" s="202">
        <v>4</v>
      </c>
      <c r="P106" s="202">
        <v>4</v>
      </c>
      <c r="Q106" s="202" t="s">
        <v>745</v>
      </c>
      <c r="R106" s="202" t="s">
        <v>746</v>
      </c>
    </row>
    <row r="107" spans="1:19" x14ac:dyDescent="0.2">
      <c r="A107" s="201">
        <v>44789.519386574073</v>
      </c>
      <c r="B107" s="202" t="s">
        <v>605</v>
      </c>
      <c r="C107" s="202" t="s">
        <v>618</v>
      </c>
      <c r="D107" s="202" t="s">
        <v>612</v>
      </c>
      <c r="E107" s="202" t="s">
        <v>698</v>
      </c>
      <c r="F107" s="202" t="s">
        <v>747</v>
      </c>
      <c r="G107" s="202" t="s">
        <v>17</v>
      </c>
      <c r="H107" s="202">
        <v>5</v>
      </c>
      <c r="I107" s="202">
        <v>5</v>
      </c>
      <c r="J107" s="202">
        <v>5</v>
      </c>
      <c r="K107" s="202">
        <v>3</v>
      </c>
      <c r="L107" s="202">
        <v>3</v>
      </c>
      <c r="M107" s="202">
        <v>3</v>
      </c>
      <c r="N107" s="202">
        <v>5</v>
      </c>
      <c r="O107" s="202">
        <v>5</v>
      </c>
      <c r="P107" s="202">
        <v>5</v>
      </c>
      <c r="Q107" s="202" t="s">
        <v>748</v>
      </c>
      <c r="R107" s="202" t="s">
        <v>1082</v>
      </c>
    </row>
    <row r="108" spans="1:19" x14ac:dyDescent="0.2">
      <c r="A108" s="201">
        <v>44789.519446377315</v>
      </c>
      <c r="B108" s="202" t="s">
        <v>610</v>
      </c>
      <c r="C108" s="202" t="s">
        <v>606</v>
      </c>
      <c r="D108" s="202" t="s">
        <v>607</v>
      </c>
      <c r="E108" s="202" t="s">
        <v>625</v>
      </c>
      <c r="F108" s="202" t="s">
        <v>631</v>
      </c>
      <c r="G108" s="202" t="s">
        <v>17</v>
      </c>
      <c r="H108" s="202">
        <v>5</v>
      </c>
      <c r="I108" s="202">
        <v>4</v>
      </c>
      <c r="J108" s="202">
        <v>4</v>
      </c>
      <c r="K108" s="202">
        <v>3</v>
      </c>
      <c r="L108" s="202">
        <v>3</v>
      </c>
      <c r="M108" s="202">
        <v>4</v>
      </c>
      <c r="N108" s="202">
        <v>5</v>
      </c>
      <c r="O108" s="202">
        <v>4</v>
      </c>
      <c r="P108" s="202">
        <v>4</v>
      </c>
      <c r="Q108" s="202" t="s">
        <v>155</v>
      </c>
      <c r="R108" s="202" t="s">
        <v>155</v>
      </c>
      <c r="S108" s="202" t="s">
        <v>155</v>
      </c>
    </row>
    <row r="109" spans="1:19" x14ac:dyDescent="0.2">
      <c r="A109" s="201">
        <v>44789.519630937502</v>
      </c>
      <c r="B109" s="202" t="s">
        <v>610</v>
      </c>
      <c r="C109" s="202" t="s">
        <v>606</v>
      </c>
      <c r="D109" s="202" t="s">
        <v>607</v>
      </c>
      <c r="E109" s="202" t="s">
        <v>608</v>
      </c>
      <c r="F109" s="202" t="s">
        <v>93</v>
      </c>
      <c r="G109" s="202" t="s">
        <v>17</v>
      </c>
      <c r="H109" s="202">
        <v>3</v>
      </c>
      <c r="I109" s="202">
        <v>4</v>
      </c>
      <c r="J109" s="202">
        <v>3</v>
      </c>
      <c r="K109" s="202">
        <v>2</v>
      </c>
      <c r="L109" s="202">
        <v>2</v>
      </c>
      <c r="M109" s="202">
        <v>4</v>
      </c>
      <c r="N109" s="202">
        <v>4</v>
      </c>
      <c r="O109" s="202">
        <v>3</v>
      </c>
      <c r="P109" s="202">
        <v>4</v>
      </c>
      <c r="Q109" s="202" t="s">
        <v>749</v>
      </c>
      <c r="R109" s="202" t="s">
        <v>750</v>
      </c>
      <c r="S109" s="202" t="s">
        <v>155</v>
      </c>
    </row>
    <row r="110" spans="1:19" x14ac:dyDescent="0.2">
      <c r="A110" s="201">
        <v>44789.519835277781</v>
      </c>
      <c r="B110" s="202" t="s">
        <v>610</v>
      </c>
      <c r="C110" s="202" t="s">
        <v>618</v>
      </c>
      <c r="D110" s="202" t="s">
        <v>612</v>
      </c>
      <c r="E110" s="202" t="s">
        <v>626</v>
      </c>
      <c r="F110" s="202" t="s">
        <v>626</v>
      </c>
      <c r="G110" s="202" t="s">
        <v>16</v>
      </c>
      <c r="H110" s="202">
        <v>1</v>
      </c>
      <c r="I110" s="202">
        <v>4</v>
      </c>
      <c r="J110" s="202">
        <v>4</v>
      </c>
      <c r="K110" s="202">
        <v>3</v>
      </c>
      <c r="L110" s="202">
        <v>4</v>
      </c>
      <c r="M110" s="202">
        <v>4</v>
      </c>
      <c r="N110" s="202">
        <v>4</v>
      </c>
      <c r="O110" s="202">
        <v>4</v>
      </c>
      <c r="P110" s="202">
        <v>5</v>
      </c>
      <c r="Q110" s="202" t="s">
        <v>1083</v>
      </c>
      <c r="R110" s="202" t="s">
        <v>751</v>
      </c>
      <c r="S110" s="202" t="s">
        <v>155</v>
      </c>
    </row>
    <row r="111" spans="1:19" x14ac:dyDescent="0.2">
      <c r="A111" s="201">
        <v>44789.52002314815</v>
      </c>
      <c r="B111" s="202" t="s">
        <v>610</v>
      </c>
      <c r="C111" s="202" t="s">
        <v>618</v>
      </c>
      <c r="D111" s="202" t="s">
        <v>612</v>
      </c>
      <c r="E111" s="202" t="s">
        <v>59</v>
      </c>
      <c r="F111" s="202" t="s">
        <v>752</v>
      </c>
      <c r="G111" s="202" t="s">
        <v>16</v>
      </c>
      <c r="H111" s="202">
        <v>4</v>
      </c>
      <c r="I111" s="202">
        <v>3</v>
      </c>
      <c r="J111" s="202">
        <v>4</v>
      </c>
      <c r="K111" s="202">
        <v>3</v>
      </c>
      <c r="L111" s="202">
        <v>4</v>
      </c>
      <c r="M111" s="202">
        <v>4</v>
      </c>
      <c r="N111" s="202">
        <v>4</v>
      </c>
      <c r="O111" s="202">
        <v>5</v>
      </c>
      <c r="P111" s="202">
        <v>5</v>
      </c>
      <c r="Q111" s="202" t="s">
        <v>753</v>
      </c>
      <c r="R111" s="202" t="s">
        <v>754</v>
      </c>
      <c r="S111" s="202" t="s">
        <v>755</v>
      </c>
    </row>
    <row r="112" spans="1:19" x14ac:dyDescent="0.2">
      <c r="A112" s="201">
        <v>44789.52003472222</v>
      </c>
      <c r="B112" s="202" t="s">
        <v>610</v>
      </c>
      <c r="C112" s="202" t="s">
        <v>611</v>
      </c>
      <c r="D112" s="202" t="s">
        <v>612</v>
      </c>
      <c r="E112" s="202" t="s">
        <v>608</v>
      </c>
      <c r="F112" s="202" t="s">
        <v>183</v>
      </c>
      <c r="G112" s="202" t="s">
        <v>620</v>
      </c>
      <c r="H112" s="202">
        <v>5</v>
      </c>
      <c r="I112" s="202">
        <v>5</v>
      </c>
      <c r="J112" s="202">
        <v>5</v>
      </c>
      <c r="K112" s="202">
        <v>3</v>
      </c>
      <c r="L112" s="202">
        <v>3</v>
      </c>
      <c r="M112" s="202">
        <v>4</v>
      </c>
      <c r="N112" s="202">
        <v>4</v>
      </c>
      <c r="O112" s="202">
        <v>5</v>
      </c>
      <c r="P112" s="202">
        <v>5</v>
      </c>
      <c r="Q112" s="202" t="s">
        <v>682</v>
      </c>
      <c r="R112" s="202" t="s">
        <v>756</v>
      </c>
      <c r="S112" s="202" t="s">
        <v>155</v>
      </c>
    </row>
    <row r="113" spans="1:19" x14ac:dyDescent="0.2">
      <c r="A113" s="201">
        <v>44789.520164652778</v>
      </c>
      <c r="B113" s="202" t="s">
        <v>610</v>
      </c>
      <c r="C113" s="202" t="s">
        <v>606</v>
      </c>
      <c r="D113" s="202" t="s">
        <v>607</v>
      </c>
      <c r="E113" s="202" t="s">
        <v>212</v>
      </c>
      <c r="F113" s="202" t="s">
        <v>757</v>
      </c>
      <c r="G113" s="202" t="s">
        <v>16</v>
      </c>
      <c r="H113" s="202">
        <v>2</v>
      </c>
      <c r="I113" s="202">
        <v>4</v>
      </c>
      <c r="J113" s="202">
        <v>4</v>
      </c>
      <c r="K113" s="202">
        <v>3</v>
      </c>
      <c r="L113" s="202">
        <v>3</v>
      </c>
      <c r="M113" s="202">
        <v>4</v>
      </c>
      <c r="N113" s="202">
        <v>4</v>
      </c>
      <c r="O113" s="202">
        <v>4</v>
      </c>
      <c r="P113" s="202">
        <v>4</v>
      </c>
      <c r="Q113" s="202" t="s">
        <v>758</v>
      </c>
      <c r="R113" s="202" t="s">
        <v>758</v>
      </c>
    </row>
    <row r="114" spans="1:19" x14ac:dyDescent="0.2">
      <c r="A114" s="201">
        <v>44789.520238541663</v>
      </c>
      <c r="B114" s="202" t="s">
        <v>610</v>
      </c>
      <c r="C114" s="202" t="s">
        <v>611</v>
      </c>
      <c r="D114" s="202" t="s">
        <v>612</v>
      </c>
      <c r="E114" s="202" t="s">
        <v>632</v>
      </c>
      <c r="F114" s="202" t="s">
        <v>192</v>
      </c>
      <c r="G114" s="202" t="s">
        <v>15</v>
      </c>
      <c r="H114" s="202">
        <v>4</v>
      </c>
      <c r="I114" s="202">
        <v>4</v>
      </c>
      <c r="J114" s="202">
        <v>3</v>
      </c>
      <c r="K114" s="202">
        <v>2</v>
      </c>
      <c r="L114" s="202">
        <v>3</v>
      </c>
      <c r="M114" s="202">
        <v>3</v>
      </c>
      <c r="N114" s="202">
        <v>3</v>
      </c>
      <c r="O114" s="202">
        <v>4</v>
      </c>
      <c r="P114" s="202">
        <v>4</v>
      </c>
      <c r="Q114" s="202" t="s">
        <v>759</v>
      </c>
      <c r="R114" s="202" t="s">
        <v>760</v>
      </c>
      <c r="S114" s="202" t="s">
        <v>761</v>
      </c>
    </row>
    <row r="115" spans="1:19" x14ac:dyDescent="0.2">
      <c r="A115" s="201">
        <v>44789.520456527782</v>
      </c>
      <c r="B115" s="202" t="s">
        <v>605</v>
      </c>
      <c r="C115" s="202" t="s">
        <v>606</v>
      </c>
      <c r="D115" s="202" t="s">
        <v>607</v>
      </c>
      <c r="E115" s="202" t="s">
        <v>608</v>
      </c>
      <c r="F115" s="202" t="s">
        <v>183</v>
      </c>
      <c r="G115" s="202" t="s">
        <v>15</v>
      </c>
      <c r="H115" s="202">
        <v>5</v>
      </c>
      <c r="I115" s="202">
        <v>5</v>
      </c>
      <c r="J115" s="202">
        <v>5</v>
      </c>
      <c r="K115" s="202">
        <v>5</v>
      </c>
      <c r="L115" s="202">
        <v>5</v>
      </c>
      <c r="M115" s="202">
        <v>4</v>
      </c>
      <c r="N115" s="202">
        <v>4</v>
      </c>
      <c r="O115" s="202">
        <v>4</v>
      </c>
      <c r="P115" s="202">
        <v>4</v>
      </c>
    </row>
    <row r="116" spans="1:19" x14ac:dyDescent="0.2">
      <c r="A116" s="201">
        <v>44789.520891203705</v>
      </c>
      <c r="B116" s="202" t="s">
        <v>610</v>
      </c>
      <c r="C116" s="202" t="s">
        <v>618</v>
      </c>
      <c r="D116" s="202" t="s">
        <v>612</v>
      </c>
      <c r="E116" s="202" t="s">
        <v>615</v>
      </c>
      <c r="F116" s="202" t="s">
        <v>697</v>
      </c>
      <c r="G116" s="202" t="s">
        <v>620</v>
      </c>
      <c r="H116" s="202">
        <v>4</v>
      </c>
      <c r="I116" s="202">
        <v>4</v>
      </c>
      <c r="J116" s="202">
        <v>5</v>
      </c>
      <c r="K116" s="202">
        <v>3</v>
      </c>
      <c r="L116" s="202">
        <v>4</v>
      </c>
      <c r="M116" s="202">
        <v>4</v>
      </c>
      <c r="N116" s="202">
        <v>4</v>
      </c>
      <c r="O116" s="202">
        <v>5</v>
      </c>
      <c r="P116" s="202">
        <v>5</v>
      </c>
      <c r="Q116" s="202" t="s">
        <v>762</v>
      </c>
      <c r="R116" s="202" t="s">
        <v>763</v>
      </c>
    </row>
    <row r="117" spans="1:19" x14ac:dyDescent="0.2">
      <c r="A117" s="201">
        <v>44789.520913796296</v>
      </c>
      <c r="B117" s="202" t="s">
        <v>605</v>
      </c>
      <c r="C117" s="202" t="s">
        <v>606</v>
      </c>
      <c r="D117" s="202" t="s">
        <v>612</v>
      </c>
      <c r="E117" s="202" t="s">
        <v>698</v>
      </c>
      <c r="F117" s="202" t="s">
        <v>747</v>
      </c>
      <c r="G117" s="202" t="s">
        <v>764</v>
      </c>
      <c r="H117" s="202">
        <v>5</v>
      </c>
      <c r="I117" s="202">
        <v>5</v>
      </c>
      <c r="J117" s="202">
        <v>5</v>
      </c>
      <c r="K117" s="202">
        <v>4</v>
      </c>
      <c r="L117" s="202">
        <v>4</v>
      </c>
      <c r="M117" s="202">
        <v>5</v>
      </c>
      <c r="N117" s="202">
        <v>5</v>
      </c>
      <c r="O117" s="202">
        <v>5</v>
      </c>
      <c r="P117" s="202">
        <v>5</v>
      </c>
      <c r="Q117" s="202" t="s">
        <v>197</v>
      </c>
      <c r="R117" s="202" t="s">
        <v>765</v>
      </c>
      <c r="S117" s="202" t="s">
        <v>766</v>
      </c>
    </row>
    <row r="118" spans="1:19" x14ac:dyDescent="0.2">
      <c r="A118" s="201">
        <v>44789.521288923614</v>
      </c>
      <c r="B118" s="202" t="s">
        <v>610</v>
      </c>
      <c r="C118" s="202" t="s">
        <v>618</v>
      </c>
      <c r="D118" s="202" t="s">
        <v>612</v>
      </c>
      <c r="E118" s="202" t="s">
        <v>608</v>
      </c>
      <c r="F118" s="202" t="s">
        <v>183</v>
      </c>
      <c r="G118" s="202" t="s">
        <v>15</v>
      </c>
      <c r="H118" s="202">
        <v>5</v>
      </c>
      <c r="I118" s="202">
        <v>4</v>
      </c>
      <c r="J118" s="202">
        <v>4</v>
      </c>
      <c r="K118" s="202">
        <v>4</v>
      </c>
      <c r="L118" s="202">
        <v>4</v>
      </c>
      <c r="M118" s="202">
        <v>5</v>
      </c>
      <c r="N118" s="202">
        <v>5</v>
      </c>
      <c r="O118" s="202">
        <v>5</v>
      </c>
      <c r="P118" s="202">
        <v>5</v>
      </c>
    </row>
    <row r="119" spans="1:19" x14ac:dyDescent="0.2">
      <c r="A119" s="201">
        <v>44789.521516203706</v>
      </c>
      <c r="B119" s="202" t="s">
        <v>610</v>
      </c>
      <c r="C119" s="202" t="s">
        <v>606</v>
      </c>
      <c r="D119" s="202" t="s">
        <v>607</v>
      </c>
      <c r="E119" s="202" t="s">
        <v>608</v>
      </c>
      <c r="F119" s="202" t="s">
        <v>562</v>
      </c>
      <c r="G119" s="202" t="s">
        <v>17</v>
      </c>
      <c r="H119" s="202">
        <v>4</v>
      </c>
      <c r="I119" s="202">
        <v>2</v>
      </c>
      <c r="J119" s="202">
        <v>3</v>
      </c>
      <c r="K119" s="202">
        <v>1</v>
      </c>
      <c r="L119" s="202">
        <v>2</v>
      </c>
      <c r="M119" s="202">
        <v>3</v>
      </c>
      <c r="N119" s="202">
        <v>4</v>
      </c>
      <c r="O119" s="202">
        <v>5</v>
      </c>
      <c r="P119" s="202">
        <v>4</v>
      </c>
      <c r="Q119" s="202" t="s">
        <v>155</v>
      </c>
      <c r="R119" s="202" t="s">
        <v>155</v>
      </c>
      <c r="S119" s="202" t="s">
        <v>155</v>
      </c>
    </row>
    <row r="120" spans="1:19" x14ac:dyDescent="0.2">
      <c r="A120" s="201">
        <v>44789.521611585646</v>
      </c>
      <c r="B120" s="202" t="s">
        <v>610</v>
      </c>
      <c r="C120" s="202" t="s">
        <v>653</v>
      </c>
      <c r="D120" s="202" t="s">
        <v>612</v>
      </c>
      <c r="E120" s="202" t="s">
        <v>626</v>
      </c>
      <c r="F120" s="202" t="s">
        <v>626</v>
      </c>
      <c r="G120" s="202" t="s">
        <v>16</v>
      </c>
      <c r="H120" s="202">
        <v>4</v>
      </c>
      <c r="I120" s="202">
        <v>5</v>
      </c>
      <c r="J120" s="202">
        <v>4</v>
      </c>
      <c r="K120" s="202">
        <v>3</v>
      </c>
      <c r="L120" s="202">
        <v>3</v>
      </c>
      <c r="M120" s="202">
        <v>4</v>
      </c>
      <c r="N120" s="202">
        <v>4</v>
      </c>
      <c r="O120" s="202">
        <v>5</v>
      </c>
      <c r="P120" s="202">
        <v>5</v>
      </c>
      <c r="Q120" s="202" t="s">
        <v>487</v>
      </c>
      <c r="R120" s="202" t="s">
        <v>767</v>
      </c>
      <c r="S120" s="202" t="s">
        <v>768</v>
      </c>
    </row>
    <row r="121" spans="1:19" x14ac:dyDescent="0.2">
      <c r="A121" s="201">
        <v>44789.521714560186</v>
      </c>
      <c r="B121" s="202" t="s">
        <v>610</v>
      </c>
      <c r="C121" s="202" t="s">
        <v>606</v>
      </c>
      <c r="D121" s="202" t="s">
        <v>607</v>
      </c>
      <c r="E121" s="202" t="s">
        <v>80</v>
      </c>
      <c r="F121" s="202" t="s">
        <v>769</v>
      </c>
      <c r="G121" s="202" t="s">
        <v>16</v>
      </c>
      <c r="H121" s="202">
        <v>3</v>
      </c>
      <c r="I121" s="202">
        <v>3</v>
      </c>
      <c r="J121" s="202">
        <v>5</v>
      </c>
      <c r="K121" s="202">
        <v>3</v>
      </c>
      <c r="L121" s="202">
        <v>3</v>
      </c>
      <c r="M121" s="202">
        <v>4</v>
      </c>
      <c r="N121" s="202">
        <v>4</v>
      </c>
      <c r="O121" s="202">
        <v>5</v>
      </c>
      <c r="P121" s="202">
        <v>5</v>
      </c>
      <c r="Q121" s="202" t="s">
        <v>770</v>
      </c>
      <c r="R121" s="202" t="s">
        <v>771</v>
      </c>
    </row>
    <row r="122" spans="1:19" x14ac:dyDescent="0.2">
      <c r="A122" s="201">
        <v>44789.521902326393</v>
      </c>
      <c r="B122" s="202" t="s">
        <v>605</v>
      </c>
      <c r="C122" s="202" t="s">
        <v>606</v>
      </c>
      <c r="D122" s="202" t="s">
        <v>607</v>
      </c>
      <c r="E122" s="202" t="s">
        <v>625</v>
      </c>
      <c r="F122" s="202" t="s">
        <v>725</v>
      </c>
      <c r="G122" s="202" t="s">
        <v>15</v>
      </c>
      <c r="H122" s="202">
        <v>3</v>
      </c>
      <c r="I122" s="202">
        <v>3</v>
      </c>
      <c r="J122" s="202">
        <v>3</v>
      </c>
      <c r="K122" s="202">
        <v>4</v>
      </c>
      <c r="L122" s="202">
        <v>3</v>
      </c>
      <c r="M122" s="202">
        <v>4</v>
      </c>
      <c r="N122" s="202">
        <v>4</v>
      </c>
      <c r="O122" s="202">
        <v>3</v>
      </c>
      <c r="P122" s="202">
        <v>4</v>
      </c>
      <c r="Q122" s="202" t="s">
        <v>772</v>
      </c>
      <c r="R122" s="202" t="s">
        <v>1084</v>
      </c>
      <c r="S122" s="202" t="s">
        <v>155</v>
      </c>
    </row>
    <row r="123" spans="1:19" x14ac:dyDescent="0.2">
      <c r="A123" s="201">
        <v>44789.522011643523</v>
      </c>
      <c r="B123" s="202" t="s">
        <v>610</v>
      </c>
      <c r="C123" s="202" t="s">
        <v>611</v>
      </c>
      <c r="D123" s="202" t="s">
        <v>607</v>
      </c>
      <c r="E123" s="202" t="s">
        <v>671</v>
      </c>
      <c r="F123" s="202" t="s">
        <v>670</v>
      </c>
      <c r="G123" s="202" t="s">
        <v>17</v>
      </c>
      <c r="H123" s="202">
        <v>5</v>
      </c>
      <c r="I123" s="202">
        <v>5</v>
      </c>
      <c r="J123" s="202">
        <v>5</v>
      </c>
      <c r="K123" s="202">
        <v>2</v>
      </c>
      <c r="L123" s="202">
        <v>2</v>
      </c>
      <c r="M123" s="202">
        <v>5</v>
      </c>
      <c r="N123" s="202">
        <v>5</v>
      </c>
      <c r="O123" s="202">
        <v>5</v>
      </c>
      <c r="P123" s="202">
        <v>5</v>
      </c>
      <c r="Q123" s="202" t="s">
        <v>197</v>
      </c>
      <c r="R123" s="202" t="s">
        <v>773</v>
      </c>
      <c r="S123" s="202" t="s">
        <v>774</v>
      </c>
    </row>
    <row r="124" spans="1:19" x14ac:dyDescent="0.2">
      <c r="A124" s="201">
        <v>44789.522230925926</v>
      </c>
      <c r="B124" s="202" t="s">
        <v>610</v>
      </c>
      <c r="C124" s="202" t="s">
        <v>606</v>
      </c>
      <c r="D124" s="202" t="s">
        <v>607</v>
      </c>
      <c r="E124" s="202" t="s">
        <v>670</v>
      </c>
      <c r="F124" s="202" t="s">
        <v>316</v>
      </c>
      <c r="G124" s="202" t="s">
        <v>16</v>
      </c>
      <c r="H124" s="202">
        <v>3</v>
      </c>
      <c r="I124" s="202">
        <v>5</v>
      </c>
      <c r="J124" s="202">
        <v>5</v>
      </c>
      <c r="K124" s="202">
        <v>4</v>
      </c>
      <c r="L124" s="202">
        <v>3</v>
      </c>
      <c r="M124" s="202">
        <v>5</v>
      </c>
      <c r="N124" s="202">
        <v>4</v>
      </c>
      <c r="O124" s="202">
        <v>5</v>
      </c>
      <c r="P124" s="202">
        <v>5</v>
      </c>
      <c r="R124" s="202" t="s">
        <v>775</v>
      </c>
      <c r="S124" s="202" t="s">
        <v>776</v>
      </c>
    </row>
    <row r="125" spans="1:19" x14ac:dyDescent="0.2">
      <c r="A125" s="201">
        <v>44789.522295092596</v>
      </c>
      <c r="B125" s="202" t="s">
        <v>605</v>
      </c>
      <c r="C125" s="202" t="s">
        <v>606</v>
      </c>
      <c r="D125" s="202" t="s">
        <v>607</v>
      </c>
      <c r="E125" s="202" t="s">
        <v>698</v>
      </c>
      <c r="F125" s="202" t="s">
        <v>145</v>
      </c>
      <c r="G125" s="202" t="s">
        <v>15</v>
      </c>
      <c r="H125" s="202">
        <v>4</v>
      </c>
      <c r="I125" s="202">
        <v>4</v>
      </c>
      <c r="J125" s="202">
        <v>3</v>
      </c>
      <c r="K125" s="202">
        <v>4</v>
      </c>
      <c r="L125" s="202">
        <v>4</v>
      </c>
      <c r="M125" s="202">
        <v>4</v>
      </c>
      <c r="N125" s="202">
        <v>4</v>
      </c>
      <c r="O125" s="202">
        <v>4</v>
      </c>
      <c r="P125" s="202">
        <v>4</v>
      </c>
      <c r="Q125" s="202" t="s">
        <v>777</v>
      </c>
      <c r="R125" s="202" t="s">
        <v>778</v>
      </c>
    </row>
    <row r="126" spans="1:19" x14ac:dyDescent="0.2">
      <c r="A126" s="201">
        <v>44789.522315451388</v>
      </c>
      <c r="B126" s="202" t="s">
        <v>605</v>
      </c>
      <c r="C126" s="202" t="s">
        <v>606</v>
      </c>
      <c r="D126" s="202" t="s">
        <v>612</v>
      </c>
      <c r="E126" s="202" t="s">
        <v>608</v>
      </c>
      <c r="F126" s="202" t="s">
        <v>609</v>
      </c>
      <c r="G126" s="202" t="s">
        <v>17</v>
      </c>
      <c r="H126" s="202">
        <v>5</v>
      </c>
      <c r="I126" s="202">
        <v>5</v>
      </c>
      <c r="J126" s="202">
        <v>5</v>
      </c>
      <c r="K126" s="202">
        <v>5</v>
      </c>
      <c r="L126" s="202">
        <v>5</v>
      </c>
      <c r="M126" s="202">
        <v>5</v>
      </c>
      <c r="N126" s="202">
        <v>5</v>
      </c>
      <c r="O126" s="202">
        <v>4</v>
      </c>
      <c r="P126" s="202">
        <v>5</v>
      </c>
      <c r="Q126" s="202" t="s">
        <v>197</v>
      </c>
      <c r="R126" s="202" t="s">
        <v>197</v>
      </c>
      <c r="S126" s="202" t="s">
        <v>779</v>
      </c>
    </row>
    <row r="127" spans="1:19" x14ac:dyDescent="0.2">
      <c r="A127" s="201">
        <v>44789.52232668981</v>
      </c>
      <c r="B127" s="202" t="s">
        <v>605</v>
      </c>
      <c r="C127" s="202" t="s">
        <v>618</v>
      </c>
      <c r="D127" s="202" t="s">
        <v>612</v>
      </c>
      <c r="E127" s="202" t="s">
        <v>626</v>
      </c>
      <c r="F127" s="202" t="s">
        <v>626</v>
      </c>
      <c r="G127" s="202" t="s">
        <v>15</v>
      </c>
      <c r="H127" s="202">
        <v>5</v>
      </c>
      <c r="I127" s="202">
        <v>5</v>
      </c>
      <c r="J127" s="202">
        <v>5</v>
      </c>
      <c r="K127" s="202">
        <v>5</v>
      </c>
      <c r="L127" s="202">
        <v>4</v>
      </c>
      <c r="M127" s="202">
        <v>5</v>
      </c>
      <c r="N127" s="202">
        <v>4</v>
      </c>
      <c r="O127" s="202">
        <v>5</v>
      </c>
      <c r="P127" s="202">
        <v>5</v>
      </c>
    </row>
    <row r="128" spans="1:19" x14ac:dyDescent="0.2">
      <c r="A128" s="201">
        <v>44789.522548148147</v>
      </c>
      <c r="B128" s="202" t="s">
        <v>610</v>
      </c>
      <c r="C128" s="202" t="s">
        <v>606</v>
      </c>
      <c r="D128" s="202" t="s">
        <v>612</v>
      </c>
      <c r="E128" s="202" t="s">
        <v>662</v>
      </c>
      <c r="F128" s="202" t="s">
        <v>69</v>
      </c>
      <c r="G128" s="202" t="s">
        <v>620</v>
      </c>
      <c r="H128" s="202">
        <v>4</v>
      </c>
      <c r="I128" s="202">
        <v>5</v>
      </c>
      <c r="J128" s="202">
        <v>5</v>
      </c>
      <c r="K128" s="202">
        <v>3</v>
      </c>
      <c r="L128" s="202">
        <v>3</v>
      </c>
      <c r="M128" s="202">
        <v>5</v>
      </c>
      <c r="N128" s="202">
        <v>5</v>
      </c>
      <c r="O128" s="202">
        <v>5</v>
      </c>
      <c r="P128" s="202">
        <v>5</v>
      </c>
    </row>
    <row r="129" spans="1:19" x14ac:dyDescent="0.2">
      <c r="A129" s="201">
        <v>44789.52292909722</v>
      </c>
      <c r="B129" s="202" t="s">
        <v>610</v>
      </c>
      <c r="C129" s="202" t="s">
        <v>618</v>
      </c>
      <c r="D129" s="202" t="s">
        <v>607</v>
      </c>
      <c r="E129" s="202" t="s">
        <v>82</v>
      </c>
      <c r="F129" s="202" t="s">
        <v>780</v>
      </c>
      <c r="G129" s="202" t="s">
        <v>17</v>
      </c>
      <c r="H129" s="202">
        <v>5</v>
      </c>
      <c r="I129" s="202">
        <v>4</v>
      </c>
      <c r="J129" s="202">
        <v>3</v>
      </c>
      <c r="K129" s="202">
        <v>1</v>
      </c>
      <c r="L129" s="202">
        <v>2</v>
      </c>
      <c r="M129" s="202">
        <v>3</v>
      </c>
      <c r="N129" s="202">
        <v>4</v>
      </c>
      <c r="O129" s="202">
        <v>5</v>
      </c>
      <c r="P129" s="202">
        <v>4</v>
      </c>
      <c r="Q129" s="202" t="s">
        <v>781</v>
      </c>
      <c r="R129" s="202" t="s">
        <v>782</v>
      </c>
    </row>
    <row r="130" spans="1:19" x14ac:dyDescent="0.2">
      <c r="A130" s="201">
        <v>44789.52311415509</v>
      </c>
      <c r="B130" s="202" t="s">
        <v>610</v>
      </c>
      <c r="C130" s="202" t="s">
        <v>606</v>
      </c>
      <c r="D130" s="202" t="s">
        <v>612</v>
      </c>
      <c r="E130" s="202" t="s">
        <v>71</v>
      </c>
      <c r="F130" s="202" t="s">
        <v>71</v>
      </c>
      <c r="G130" s="202" t="s">
        <v>16</v>
      </c>
      <c r="H130" s="202">
        <v>5</v>
      </c>
      <c r="I130" s="202">
        <v>5</v>
      </c>
      <c r="J130" s="202">
        <v>4</v>
      </c>
      <c r="K130" s="202">
        <v>4</v>
      </c>
      <c r="L130" s="202">
        <v>4</v>
      </c>
      <c r="M130" s="202">
        <v>5</v>
      </c>
      <c r="N130" s="202">
        <v>5</v>
      </c>
      <c r="O130" s="202">
        <v>5</v>
      </c>
      <c r="P130" s="202">
        <v>5</v>
      </c>
      <c r="Q130" s="202" t="s">
        <v>783</v>
      </c>
      <c r="R130" s="202" t="s">
        <v>784</v>
      </c>
    </row>
    <row r="131" spans="1:19" x14ac:dyDescent="0.2">
      <c r="A131" s="201">
        <v>44789.523456388888</v>
      </c>
      <c r="B131" s="202" t="s">
        <v>610</v>
      </c>
      <c r="C131" s="202" t="s">
        <v>618</v>
      </c>
      <c r="D131" s="202" t="s">
        <v>607</v>
      </c>
      <c r="E131" s="202" t="s">
        <v>621</v>
      </c>
      <c r="F131" s="202" t="s">
        <v>785</v>
      </c>
      <c r="G131" s="202" t="s">
        <v>16</v>
      </c>
      <c r="H131" s="202">
        <v>4</v>
      </c>
      <c r="I131" s="202">
        <v>4</v>
      </c>
      <c r="J131" s="202">
        <v>3</v>
      </c>
      <c r="K131" s="202">
        <v>2</v>
      </c>
      <c r="L131" s="202">
        <v>2</v>
      </c>
      <c r="M131" s="202">
        <v>4</v>
      </c>
      <c r="N131" s="202">
        <v>4</v>
      </c>
      <c r="O131" s="202">
        <v>5</v>
      </c>
      <c r="P131" s="202">
        <v>5</v>
      </c>
      <c r="Q131" s="202" t="s">
        <v>786</v>
      </c>
      <c r="R131" s="202" t="s">
        <v>787</v>
      </c>
      <c r="S131" s="202" t="s">
        <v>155</v>
      </c>
    </row>
    <row r="132" spans="1:19" x14ac:dyDescent="0.2">
      <c r="A132" s="201">
        <v>44789.523465370366</v>
      </c>
      <c r="B132" s="202" t="s">
        <v>610</v>
      </c>
      <c r="C132" s="202" t="s">
        <v>606</v>
      </c>
      <c r="D132" s="202" t="s">
        <v>607</v>
      </c>
      <c r="E132" s="202" t="s">
        <v>662</v>
      </c>
      <c r="F132" s="202" t="s">
        <v>69</v>
      </c>
      <c r="G132" s="202" t="s">
        <v>620</v>
      </c>
      <c r="H132" s="202">
        <v>4</v>
      </c>
      <c r="I132" s="202">
        <v>4</v>
      </c>
      <c r="J132" s="202">
        <v>2</v>
      </c>
      <c r="K132" s="202">
        <v>4</v>
      </c>
      <c r="L132" s="202">
        <v>4</v>
      </c>
      <c r="M132" s="202">
        <v>3</v>
      </c>
      <c r="N132" s="202">
        <v>3</v>
      </c>
      <c r="O132" s="202">
        <v>4</v>
      </c>
      <c r="P132" s="202">
        <v>4</v>
      </c>
      <c r="Q132" s="202" t="s">
        <v>788</v>
      </c>
      <c r="R132" s="202" t="s">
        <v>789</v>
      </c>
      <c r="S132" s="202" t="s">
        <v>155</v>
      </c>
    </row>
    <row r="133" spans="1:19" x14ac:dyDescent="0.2">
      <c r="A133" s="201">
        <v>44789.523650891206</v>
      </c>
      <c r="B133" s="202" t="s">
        <v>610</v>
      </c>
      <c r="C133" s="202" t="s">
        <v>606</v>
      </c>
      <c r="D133" s="202" t="s">
        <v>607</v>
      </c>
      <c r="E133" s="202" t="s">
        <v>71</v>
      </c>
      <c r="F133" s="202" t="s">
        <v>769</v>
      </c>
      <c r="G133" s="202" t="s">
        <v>16</v>
      </c>
      <c r="H133" s="202">
        <v>3</v>
      </c>
      <c r="I133" s="202">
        <v>3</v>
      </c>
      <c r="J133" s="202">
        <v>5</v>
      </c>
      <c r="K133" s="202">
        <v>3</v>
      </c>
      <c r="L133" s="202">
        <v>4</v>
      </c>
      <c r="M133" s="202">
        <v>5</v>
      </c>
      <c r="N133" s="202">
        <v>5</v>
      </c>
      <c r="O133" s="202">
        <v>4</v>
      </c>
      <c r="P133" s="202">
        <v>5</v>
      </c>
      <c r="Q133" s="202" t="s">
        <v>790</v>
      </c>
      <c r="R133" s="202" t="s">
        <v>1085</v>
      </c>
      <c r="S133" s="202" t="s">
        <v>791</v>
      </c>
    </row>
    <row r="134" spans="1:19" x14ac:dyDescent="0.2">
      <c r="A134" s="201">
        <v>44789.523961134255</v>
      </c>
      <c r="B134" s="202" t="s">
        <v>610</v>
      </c>
      <c r="C134" s="202" t="s">
        <v>606</v>
      </c>
      <c r="D134" s="202" t="s">
        <v>607</v>
      </c>
      <c r="E134" s="202" t="s">
        <v>621</v>
      </c>
      <c r="F134" s="202" t="s">
        <v>669</v>
      </c>
      <c r="G134" s="202" t="s">
        <v>15</v>
      </c>
      <c r="H134" s="202">
        <v>3</v>
      </c>
      <c r="I134" s="202">
        <v>3</v>
      </c>
      <c r="J134" s="202">
        <v>4</v>
      </c>
      <c r="K134" s="202">
        <v>2</v>
      </c>
      <c r="L134" s="202">
        <v>3</v>
      </c>
      <c r="M134" s="202">
        <v>5</v>
      </c>
      <c r="N134" s="202">
        <v>5</v>
      </c>
      <c r="O134" s="202">
        <v>4</v>
      </c>
      <c r="P134" s="202">
        <v>5</v>
      </c>
      <c r="Q134" s="202" t="s">
        <v>792</v>
      </c>
      <c r="R134" s="202" t="s">
        <v>793</v>
      </c>
    </row>
    <row r="135" spans="1:19" x14ac:dyDescent="0.2">
      <c r="A135" s="201">
        <v>44789.523973495372</v>
      </c>
      <c r="B135" s="202" t="s">
        <v>605</v>
      </c>
      <c r="C135" s="202" t="s">
        <v>611</v>
      </c>
      <c r="D135" s="202" t="s">
        <v>612</v>
      </c>
      <c r="E135" s="202" t="s">
        <v>794</v>
      </c>
      <c r="F135" s="202" t="s">
        <v>82</v>
      </c>
      <c r="G135" s="202" t="s">
        <v>620</v>
      </c>
      <c r="H135" s="202">
        <v>4</v>
      </c>
      <c r="I135" s="202">
        <v>4</v>
      </c>
      <c r="J135" s="202">
        <v>3</v>
      </c>
      <c r="K135" s="202">
        <v>3</v>
      </c>
      <c r="L135" s="202">
        <v>3</v>
      </c>
      <c r="M135" s="202">
        <v>4</v>
      </c>
      <c r="N135" s="202">
        <v>4</v>
      </c>
      <c r="O135" s="202">
        <v>5</v>
      </c>
      <c r="P135" s="202">
        <v>5</v>
      </c>
      <c r="Q135" s="202" t="s">
        <v>197</v>
      </c>
      <c r="R135" s="202" t="s">
        <v>197</v>
      </c>
    </row>
    <row r="136" spans="1:19" x14ac:dyDescent="0.2">
      <c r="A136" s="201">
        <v>44789.524123645839</v>
      </c>
      <c r="B136" s="202" t="s">
        <v>605</v>
      </c>
      <c r="C136" s="202" t="s">
        <v>606</v>
      </c>
      <c r="D136" s="202" t="s">
        <v>607</v>
      </c>
      <c r="E136" s="202" t="s">
        <v>670</v>
      </c>
      <c r="F136" s="202" t="s">
        <v>715</v>
      </c>
      <c r="G136" s="202" t="s">
        <v>17</v>
      </c>
      <c r="H136" s="202">
        <v>4</v>
      </c>
      <c r="I136" s="202">
        <v>3</v>
      </c>
      <c r="J136" s="202">
        <v>4</v>
      </c>
      <c r="K136" s="202">
        <v>2</v>
      </c>
      <c r="L136" s="202">
        <v>2</v>
      </c>
      <c r="M136" s="202">
        <v>5</v>
      </c>
      <c r="N136" s="202">
        <v>4</v>
      </c>
      <c r="O136" s="202">
        <v>5</v>
      </c>
      <c r="P136" s="202">
        <v>5</v>
      </c>
      <c r="Q136" s="202" t="s">
        <v>197</v>
      </c>
      <c r="R136" s="202" t="s">
        <v>197</v>
      </c>
      <c r="S136" s="202" t="s">
        <v>197</v>
      </c>
    </row>
    <row r="137" spans="1:19" x14ac:dyDescent="0.2">
      <c r="A137" s="201">
        <v>44789.524236111109</v>
      </c>
      <c r="B137" s="202" t="s">
        <v>605</v>
      </c>
      <c r="C137" s="202" t="s">
        <v>606</v>
      </c>
      <c r="D137" s="202" t="s">
        <v>607</v>
      </c>
      <c r="E137" s="202" t="s">
        <v>621</v>
      </c>
      <c r="F137" s="202" t="s">
        <v>689</v>
      </c>
      <c r="G137" s="202" t="s">
        <v>15</v>
      </c>
      <c r="H137" s="202">
        <v>3</v>
      </c>
      <c r="I137" s="202">
        <v>5</v>
      </c>
      <c r="J137" s="202">
        <v>5</v>
      </c>
      <c r="K137" s="202">
        <v>5</v>
      </c>
      <c r="L137" s="202">
        <v>5</v>
      </c>
      <c r="M137" s="202">
        <v>5</v>
      </c>
      <c r="N137" s="202">
        <v>5</v>
      </c>
      <c r="O137" s="202">
        <v>5</v>
      </c>
      <c r="P137" s="202">
        <v>5</v>
      </c>
      <c r="Q137" s="202" t="s">
        <v>795</v>
      </c>
      <c r="R137" s="202" t="s">
        <v>796</v>
      </c>
    </row>
    <row r="138" spans="1:19" x14ac:dyDescent="0.2">
      <c r="A138" s="201">
        <v>44789.524247685185</v>
      </c>
      <c r="B138" s="202" t="s">
        <v>605</v>
      </c>
      <c r="C138" s="202" t="s">
        <v>606</v>
      </c>
      <c r="D138" s="202" t="s">
        <v>607</v>
      </c>
      <c r="E138" s="202" t="s">
        <v>212</v>
      </c>
      <c r="F138" s="202" t="s">
        <v>797</v>
      </c>
      <c r="G138" s="202" t="s">
        <v>620</v>
      </c>
      <c r="H138" s="202">
        <v>3</v>
      </c>
      <c r="I138" s="202">
        <v>4</v>
      </c>
      <c r="J138" s="202">
        <v>3</v>
      </c>
      <c r="K138" s="202">
        <v>4</v>
      </c>
      <c r="L138" s="202">
        <v>4</v>
      </c>
      <c r="M138" s="202">
        <v>3</v>
      </c>
      <c r="N138" s="202">
        <v>4</v>
      </c>
      <c r="O138" s="202">
        <v>4</v>
      </c>
      <c r="P138" s="202">
        <v>3</v>
      </c>
      <c r="Q138" s="202" t="s">
        <v>1086</v>
      </c>
      <c r="R138" s="202" t="s">
        <v>798</v>
      </c>
    </row>
    <row r="139" spans="1:19" x14ac:dyDescent="0.2">
      <c r="A139" s="201">
        <v>44789.524444444447</v>
      </c>
      <c r="B139" s="202" t="s">
        <v>605</v>
      </c>
      <c r="C139" s="202" t="s">
        <v>611</v>
      </c>
      <c r="D139" s="202" t="s">
        <v>612</v>
      </c>
      <c r="E139" s="202" t="s">
        <v>608</v>
      </c>
      <c r="F139" s="202" t="s">
        <v>648</v>
      </c>
      <c r="G139" s="202" t="s">
        <v>17</v>
      </c>
      <c r="H139" s="202">
        <v>5</v>
      </c>
      <c r="I139" s="202">
        <v>2</v>
      </c>
      <c r="J139" s="202">
        <v>5</v>
      </c>
      <c r="K139" s="202">
        <v>3</v>
      </c>
      <c r="L139" s="202">
        <v>4</v>
      </c>
      <c r="M139" s="202">
        <v>4</v>
      </c>
      <c r="N139" s="202">
        <v>4</v>
      </c>
      <c r="O139" s="202">
        <v>5</v>
      </c>
      <c r="P139" s="202">
        <v>5</v>
      </c>
      <c r="Q139" s="202" t="s">
        <v>799</v>
      </c>
      <c r="R139" s="202" t="s">
        <v>800</v>
      </c>
    </row>
    <row r="140" spans="1:19" x14ac:dyDescent="0.2">
      <c r="A140" s="201">
        <v>44789.524583333332</v>
      </c>
      <c r="B140" s="202" t="s">
        <v>610</v>
      </c>
      <c r="C140" s="202" t="s">
        <v>606</v>
      </c>
      <c r="D140" s="202" t="s">
        <v>607</v>
      </c>
      <c r="E140" s="202" t="s">
        <v>608</v>
      </c>
      <c r="F140" s="202" t="s">
        <v>609</v>
      </c>
      <c r="G140" s="202" t="s">
        <v>17</v>
      </c>
      <c r="H140" s="202">
        <v>4</v>
      </c>
      <c r="I140" s="202">
        <v>2</v>
      </c>
      <c r="J140" s="202">
        <v>3</v>
      </c>
      <c r="K140" s="202">
        <v>3</v>
      </c>
      <c r="L140" s="202">
        <v>3</v>
      </c>
      <c r="M140" s="202">
        <v>4</v>
      </c>
      <c r="N140" s="202">
        <v>4</v>
      </c>
      <c r="O140" s="202">
        <v>4</v>
      </c>
      <c r="P140" s="202">
        <v>4</v>
      </c>
      <c r="Q140" s="202" t="s">
        <v>801</v>
      </c>
      <c r="R140" s="202" t="s">
        <v>802</v>
      </c>
      <c r="S140" s="202" t="s">
        <v>155</v>
      </c>
    </row>
    <row r="141" spans="1:19" x14ac:dyDescent="0.2">
      <c r="A141" s="201">
        <v>44789.524583333332</v>
      </c>
      <c r="B141" s="202" t="s">
        <v>610</v>
      </c>
      <c r="C141" s="202" t="s">
        <v>606</v>
      </c>
      <c r="D141" s="202" t="s">
        <v>607</v>
      </c>
      <c r="E141" s="202" t="s">
        <v>670</v>
      </c>
      <c r="F141" s="202" t="s">
        <v>671</v>
      </c>
      <c r="G141" s="202" t="s">
        <v>16</v>
      </c>
      <c r="H141" s="202">
        <v>4</v>
      </c>
      <c r="I141" s="202">
        <v>3</v>
      </c>
      <c r="J141" s="202">
        <v>4</v>
      </c>
      <c r="K141" s="202">
        <v>3</v>
      </c>
      <c r="L141" s="202">
        <v>3</v>
      </c>
      <c r="M141" s="202">
        <v>4</v>
      </c>
      <c r="N141" s="202">
        <v>4</v>
      </c>
      <c r="O141" s="202">
        <v>3</v>
      </c>
      <c r="P141" s="202">
        <v>4</v>
      </c>
      <c r="Q141" s="202" t="s">
        <v>1087</v>
      </c>
      <c r="R141" s="202" t="s">
        <v>803</v>
      </c>
    </row>
    <row r="142" spans="1:19" x14ac:dyDescent="0.2">
      <c r="A142" s="201">
        <v>44789.524583333332</v>
      </c>
      <c r="B142" s="202" t="s">
        <v>610</v>
      </c>
      <c r="C142" s="202" t="s">
        <v>606</v>
      </c>
      <c r="D142" s="202" t="s">
        <v>607</v>
      </c>
      <c r="E142" s="202" t="s">
        <v>608</v>
      </c>
      <c r="F142" s="202" t="s">
        <v>804</v>
      </c>
      <c r="G142" s="202" t="s">
        <v>15</v>
      </c>
      <c r="H142" s="202">
        <v>5</v>
      </c>
      <c r="I142" s="202">
        <v>5</v>
      </c>
      <c r="J142" s="202">
        <v>5</v>
      </c>
      <c r="K142" s="202">
        <v>3</v>
      </c>
      <c r="L142" s="202">
        <v>3</v>
      </c>
      <c r="M142" s="202">
        <v>5</v>
      </c>
      <c r="N142" s="202">
        <v>5</v>
      </c>
      <c r="O142" s="202">
        <v>5</v>
      </c>
      <c r="P142" s="202">
        <v>5</v>
      </c>
      <c r="Q142" s="202" t="s">
        <v>805</v>
      </c>
      <c r="R142" s="202" t="s">
        <v>806</v>
      </c>
      <c r="S142" s="202" t="s">
        <v>155</v>
      </c>
    </row>
    <row r="143" spans="1:19" x14ac:dyDescent="0.2">
      <c r="A143" s="201">
        <v>44789.524722222224</v>
      </c>
      <c r="B143" s="202" t="s">
        <v>605</v>
      </c>
      <c r="C143" s="202" t="s">
        <v>606</v>
      </c>
      <c r="D143" s="202" t="s">
        <v>607</v>
      </c>
      <c r="E143" s="202" t="s">
        <v>625</v>
      </c>
      <c r="F143" s="202" t="s">
        <v>807</v>
      </c>
      <c r="G143" s="202" t="s">
        <v>15</v>
      </c>
      <c r="H143" s="202">
        <v>3</v>
      </c>
      <c r="I143" s="202">
        <v>3</v>
      </c>
      <c r="J143" s="202">
        <v>3</v>
      </c>
      <c r="K143" s="202">
        <v>3</v>
      </c>
      <c r="L143" s="202">
        <v>3</v>
      </c>
      <c r="M143" s="202">
        <v>4</v>
      </c>
      <c r="N143" s="202">
        <v>4</v>
      </c>
      <c r="O143" s="202">
        <v>3</v>
      </c>
      <c r="P143" s="202">
        <v>4</v>
      </c>
      <c r="Q143" s="202" t="s">
        <v>1088</v>
      </c>
      <c r="R143" s="202" t="s">
        <v>1089</v>
      </c>
      <c r="S143" s="202" t="s">
        <v>155</v>
      </c>
    </row>
    <row r="144" spans="1:19" x14ac:dyDescent="0.2">
      <c r="A144" s="201">
        <v>44789.524942129632</v>
      </c>
      <c r="B144" s="202" t="s">
        <v>605</v>
      </c>
      <c r="C144" s="202" t="s">
        <v>618</v>
      </c>
      <c r="D144" s="202" t="s">
        <v>612</v>
      </c>
      <c r="E144" s="202" t="s">
        <v>608</v>
      </c>
      <c r="F144" s="202" t="s">
        <v>609</v>
      </c>
      <c r="G144" s="202" t="s">
        <v>17</v>
      </c>
      <c r="H144" s="202">
        <v>5</v>
      </c>
      <c r="I144" s="202">
        <v>2</v>
      </c>
      <c r="J144" s="202">
        <v>5</v>
      </c>
      <c r="K144" s="202">
        <v>3</v>
      </c>
      <c r="L144" s="202">
        <v>4</v>
      </c>
      <c r="M144" s="202">
        <v>4</v>
      </c>
      <c r="N144" s="202">
        <v>4</v>
      </c>
      <c r="O144" s="202">
        <v>4</v>
      </c>
      <c r="P144" s="202">
        <v>4</v>
      </c>
      <c r="Q144" s="202" t="s">
        <v>1122</v>
      </c>
      <c r="R144" s="202" t="s">
        <v>808</v>
      </c>
    </row>
    <row r="145" spans="1:19" x14ac:dyDescent="0.2">
      <c r="A145" s="201">
        <v>44789.525107245368</v>
      </c>
      <c r="B145" s="202" t="s">
        <v>610</v>
      </c>
      <c r="C145" s="202" t="s">
        <v>606</v>
      </c>
      <c r="D145" s="202" t="s">
        <v>607</v>
      </c>
      <c r="E145" s="202" t="s">
        <v>608</v>
      </c>
      <c r="F145" s="202" t="s">
        <v>93</v>
      </c>
      <c r="G145" s="202" t="s">
        <v>17</v>
      </c>
      <c r="H145" s="202">
        <v>5</v>
      </c>
      <c r="I145" s="202">
        <v>5</v>
      </c>
      <c r="J145" s="202">
        <v>5</v>
      </c>
      <c r="K145" s="202">
        <v>5</v>
      </c>
      <c r="L145" s="202">
        <v>5</v>
      </c>
      <c r="M145" s="202">
        <v>5</v>
      </c>
      <c r="N145" s="202">
        <v>5</v>
      </c>
      <c r="O145" s="202">
        <v>5</v>
      </c>
      <c r="P145" s="202">
        <v>5</v>
      </c>
      <c r="Q145" s="202" t="s">
        <v>155</v>
      </c>
      <c r="R145" s="202" t="s">
        <v>155</v>
      </c>
      <c r="S145" s="202" t="s">
        <v>155</v>
      </c>
    </row>
    <row r="146" spans="1:19" x14ac:dyDescent="0.2">
      <c r="A146" s="201">
        <v>44789.525393530093</v>
      </c>
      <c r="B146" s="202" t="s">
        <v>605</v>
      </c>
      <c r="C146" s="202" t="s">
        <v>611</v>
      </c>
      <c r="D146" s="202" t="s">
        <v>612</v>
      </c>
      <c r="E146" s="202" t="s">
        <v>615</v>
      </c>
      <c r="F146" s="202" t="s">
        <v>697</v>
      </c>
      <c r="G146" s="202" t="s">
        <v>17</v>
      </c>
      <c r="H146" s="202">
        <v>4</v>
      </c>
      <c r="I146" s="202">
        <v>3</v>
      </c>
      <c r="J146" s="202">
        <v>4</v>
      </c>
      <c r="K146" s="202">
        <v>4</v>
      </c>
      <c r="L146" s="202">
        <v>4</v>
      </c>
      <c r="M146" s="202">
        <v>4</v>
      </c>
      <c r="N146" s="202">
        <v>4</v>
      </c>
      <c r="O146" s="202">
        <v>5</v>
      </c>
      <c r="P146" s="202">
        <v>5</v>
      </c>
    </row>
    <row r="147" spans="1:19" x14ac:dyDescent="0.2">
      <c r="A147" s="201">
        <v>44789.52544351852</v>
      </c>
      <c r="B147" s="202" t="s">
        <v>605</v>
      </c>
      <c r="C147" s="202" t="s">
        <v>606</v>
      </c>
      <c r="D147" s="202" t="s">
        <v>607</v>
      </c>
      <c r="E147" s="202" t="s">
        <v>176</v>
      </c>
      <c r="F147" s="202" t="s">
        <v>176</v>
      </c>
      <c r="G147" s="202" t="s">
        <v>809</v>
      </c>
      <c r="H147" s="202">
        <v>4</v>
      </c>
      <c r="I147" s="202">
        <v>5</v>
      </c>
      <c r="J147" s="202">
        <v>5</v>
      </c>
      <c r="K147" s="202">
        <v>2</v>
      </c>
      <c r="L147" s="202">
        <v>2</v>
      </c>
      <c r="M147" s="202">
        <v>4</v>
      </c>
      <c r="N147" s="202">
        <v>4</v>
      </c>
      <c r="O147" s="202">
        <v>5</v>
      </c>
      <c r="P147" s="202">
        <v>5</v>
      </c>
    </row>
    <row r="148" spans="1:19" x14ac:dyDescent="0.2">
      <c r="A148" s="201">
        <v>44789.525460462959</v>
      </c>
      <c r="B148" s="202" t="s">
        <v>610</v>
      </c>
      <c r="C148" s="202" t="s">
        <v>618</v>
      </c>
      <c r="D148" s="202" t="s">
        <v>612</v>
      </c>
      <c r="E148" s="202" t="s">
        <v>654</v>
      </c>
      <c r="F148" s="202" t="s">
        <v>365</v>
      </c>
      <c r="G148" s="202" t="s">
        <v>16</v>
      </c>
      <c r="H148" s="202">
        <v>3</v>
      </c>
      <c r="I148" s="202">
        <v>3</v>
      </c>
      <c r="J148" s="202">
        <v>3</v>
      </c>
      <c r="K148" s="202">
        <v>3</v>
      </c>
      <c r="L148" s="202">
        <v>3</v>
      </c>
      <c r="M148" s="202">
        <v>4</v>
      </c>
      <c r="N148" s="202">
        <v>4</v>
      </c>
      <c r="O148" s="202">
        <v>4</v>
      </c>
      <c r="P148" s="202">
        <v>4</v>
      </c>
    </row>
    <row r="149" spans="1:19" x14ac:dyDescent="0.2">
      <c r="A149" s="201">
        <v>44789.52547572917</v>
      </c>
      <c r="B149" s="202" t="s">
        <v>610</v>
      </c>
      <c r="C149" s="202" t="s">
        <v>606</v>
      </c>
      <c r="D149" s="202" t="s">
        <v>612</v>
      </c>
      <c r="E149" s="202" t="s">
        <v>670</v>
      </c>
      <c r="F149" s="202" t="s">
        <v>316</v>
      </c>
      <c r="G149" s="202" t="s">
        <v>15</v>
      </c>
      <c r="H149" s="202">
        <v>3</v>
      </c>
      <c r="I149" s="202">
        <v>4</v>
      </c>
      <c r="J149" s="202">
        <v>4</v>
      </c>
      <c r="K149" s="202">
        <v>4</v>
      </c>
      <c r="L149" s="202">
        <v>3</v>
      </c>
      <c r="M149" s="202">
        <v>4</v>
      </c>
      <c r="N149" s="202">
        <v>3</v>
      </c>
      <c r="O149" s="202">
        <v>5</v>
      </c>
      <c r="P149" s="202">
        <v>5</v>
      </c>
      <c r="Q149" s="202" t="s">
        <v>810</v>
      </c>
      <c r="R149" s="202" t="s">
        <v>811</v>
      </c>
    </row>
    <row r="150" spans="1:19" x14ac:dyDescent="0.2">
      <c r="A150" s="201">
        <v>44789.525877870372</v>
      </c>
      <c r="B150" s="202" t="s">
        <v>610</v>
      </c>
      <c r="C150" s="202" t="s">
        <v>618</v>
      </c>
      <c r="D150" s="202" t="s">
        <v>612</v>
      </c>
      <c r="E150" s="202" t="s">
        <v>622</v>
      </c>
      <c r="F150" s="202" t="s">
        <v>812</v>
      </c>
      <c r="G150" s="202" t="s">
        <v>16</v>
      </c>
      <c r="H150" s="202">
        <v>4</v>
      </c>
      <c r="I150" s="202">
        <v>3</v>
      </c>
      <c r="J150" s="202">
        <v>4</v>
      </c>
      <c r="K150" s="202">
        <v>3</v>
      </c>
      <c r="L150" s="202">
        <v>3</v>
      </c>
      <c r="M150" s="202">
        <v>4</v>
      </c>
      <c r="N150" s="202">
        <v>4</v>
      </c>
      <c r="O150" s="202">
        <v>5</v>
      </c>
      <c r="P150" s="202">
        <v>4</v>
      </c>
      <c r="Q150" s="202" t="s">
        <v>813</v>
      </c>
      <c r="R150" s="202" t="s">
        <v>1123</v>
      </c>
      <c r="S150" s="202" t="s">
        <v>814</v>
      </c>
    </row>
    <row r="151" spans="1:19" x14ac:dyDescent="0.2">
      <c r="A151" s="201">
        <v>44789.525976863428</v>
      </c>
      <c r="B151" s="202" t="s">
        <v>605</v>
      </c>
      <c r="C151" s="202" t="s">
        <v>611</v>
      </c>
      <c r="D151" s="202" t="s">
        <v>612</v>
      </c>
      <c r="E151" s="202" t="s">
        <v>815</v>
      </c>
      <c r="F151" s="202" t="s">
        <v>816</v>
      </c>
      <c r="G151" s="202" t="s">
        <v>16</v>
      </c>
      <c r="H151" s="202">
        <v>5</v>
      </c>
      <c r="I151" s="202">
        <v>5</v>
      </c>
      <c r="J151" s="202">
        <v>4</v>
      </c>
      <c r="K151" s="202">
        <v>3</v>
      </c>
      <c r="L151" s="202">
        <v>5</v>
      </c>
      <c r="M151" s="202">
        <v>5</v>
      </c>
      <c r="N151" s="202">
        <v>5</v>
      </c>
      <c r="O151" s="202">
        <v>4</v>
      </c>
      <c r="P151" s="202">
        <v>5</v>
      </c>
      <c r="Q151" s="202" t="s">
        <v>817</v>
      </c>
      <c r="R151" s="202" t="s">
        <v>818</v>
      </c>
    </row>
    <row r="152" spans="1:19" x14ac:dyDescent="0.2">
      <c r="A152" s="201">
        <v>44789.526075787042</v>
      </c>
      <c r="B152" s="202" t="s">
        <v>610</v>
      </c>
      <c r="C152" s="202" t="s">
        <v>611</v>
      </c>
      <c r="D152" s="202" t="s">
        <v>612</v>
      </c>
      <c r="E152" s="202" t="s">
        <v>615</v>
      </c>
      <c r="F152" s="202" t="s">
        <v>101</v>
      </c>
      <c r="G152" s="202" t="s">
        <v>620</v>
      </c>
      <c r="H152" s="202">
        <v>4</v>
      </c>
      <c r="I152" s="202">
        <v>4</v>
      </c>
      <c r="J152" s="202">
        <v>4</v>
      </c>
      <c r="K152" s="202">
        <v>4</v>
      </c>
      <c r="L152" s="202">
        <v>3</v>
      </c>
      <c r="M152" s="202">
        <v>4</v>
      </c>
      <c r="N152" s="202">
        <v>4</v>
      </c>
      <c r="O152" s="202">
        <v>4</v>
      </c>
      <c r="P152" s="202">
        <v>4</v>
      </c>
      <c r="Q152" s="202" t="s">
        <v>155</v>
      </c>
      <c r="R152" s="202" t="s">
        <v>155</v>
      </c>
      <c r="S152" s="202" t="s">
        <v>155</v>
      </c>
    </row>
    <row r="153" spans="1:19" x14ac:dyDescent="0.2">
      <c r="A153" s="201">
        <v>44789.526099537034</v>
      </c>
      <c r="B153" s="202" t="s">
        <v>610</v>
      </c>
      <c r="C153" s="202" t="s">
        <v>606</v>
      </c>
      <c r="D153" s="202" t="s">
        <v>607</v>
      </c>
      <c r="E153" s="202" t="s">
        <v>608</v>
      </c>
      <c r="F153" s="202" t="s">
        <v>93</v>
      </c>
      <c r="G153" s="202" t="s">
        <v>16</v>
      </c>
      <c r="H153" s="202">
        <v>4</v>
      </c>
      <c r="I153" s="202">
        <v>4</v>
      </c>
      <c r="J153" s="202">
        <v>3</v>
      </c>
      <c r="K153" s="202">
        <v>2</v>
      </c>
      <c r="L153" s="202">
        <v>3</v>
      </c>
      <c r="M153" s="202">
        <v>4</v>
      </c>
      <c r="N153" s="202">
        <v>4</v>
      </c>
      <c r="O153" s="202">
        <v>5</v>
      </c>
      <c r="P153" s="202">
        <v>5</v>
      </c>
      <c r="Q153" s="202" t="s">
        <v>819</v>
      </c>
    </row>
    <row r="154" spans="1:19" x14ac:dyDescent="0.2">
      <c r="A154" s="201">
        <v>44789.526354166665</v>
      </c>
      <c r="B154" s="202" t="s">
        <v>610</v>
      </c>
      <c r="C154" s="202" t="s">
        <v>618</v>
      </c>
      <c r="D154" s="202" t="s">
        <v>607</v>
      </c>
      <c r="E154" s="202" t="s">
        <v>621</v>
      </c>
      <c r="F154" s="202" t="s">
        <v>621</v>
      </c>
      <c r="G154" s="202" t="s">
        <v>16</v>
      </c>
      <c r="H154" s="202">
        <v>5</v>
      </c>
      <c r="I154" s="202">
        <v>3</v>
      </c>
      <c r="J154" s="202">
        <v>4</v>
      </c>
      <c r="K154" s="202">
        <v>2</v>
      </c>
      <c r="L154" s="202">
        <v>2</v>
      </c>
      <c r="M154" s="202">
        <v>4</v>
      </c>
      <c r="N154" s="202">
        <v>4</v>
      </c>
      <c r="O154" s="202">
        <v>5</v>
      </c>
      <c r="P154" s="202">
        <v>4</v>
      </c>
      <c r="R154" s="202" t="s">
        <v>820</v>
      </c>
    </row>
    <row r="155" spans="1:19" x14ac:dyDescent="0.2">
      <c r="A155" s="201">
        <v>44789.526438923611</v>
      </c>
      <c r="B155" s="202" t="s">
        <v>610</v>
      </c>
      <c r="C155" s="202" t="s">
        <v>618</v>
      </c>
      <c r="D155" s="202" t="s">
        <v>612</v>
      </c>
      <c r="E155" s="202" t="s">
        <v>608</v>
      </c>
      <c r="F155" s="202" t="s">
        <v>609</v>
      </c>
      <c r="G155" s="202" t="s">
        <v>17</v>
      </c>
      <c r="H155" s="202">
        <v>3</v>
      </c>
      <c r="I155" s="202">
        <v>4</v>
      </c>
      <c r="J155" s="202">
        <v>5</v>
      </c>
      <c r="K155" s="202">
        <v>3</v>
      </c>
      <c r="L155" s="202">
        <v>5</v>
      </c>
      <c r="M155" s="202">
        <v>5</v>
      </c>
      <c r="N155" s="202">
        <v>4</v>
      </c>
      <c r="O155" s="202">
        <v>4</v>
      </c>
      <c r="P155" s="202">
        <v>5</v>
      </c>
      <c r="Q155" s="202" t="s">
        <v>155</v>
      </c>
      <c r="R155" s="202" t="s">
        <v>821</v>
      </c>
      <c r="S155" s="202" t="s">
        <v>822</v>
      </c>
    </row>
    <row r="156" spans="1:19" x14ac:dyDescent="0.2">
      <c r="A156" s="201">
        <v>44789.526580520833</v>
      </c>
      <c r="B156" s="202" t="s">
        <v>610</v>
      </c>
      <c r="C156" s="202" t="s">
        <v>618</v>
      </c>
      <c r="D156" s="202" t="s">
        <v>612</v>
      </c>
      <c r="E156" s="202" t="s">
        <v>626</v>
      </c>
      <c r="F156" s="202" t="s">
        <v>626</v>
      </c>
      <c r="G156" s="202" t="s">
        <v>16</v>
      </c>
      <c r="H156" s="202">
        <v>4</v>
      </c>
      <c r="I156" s="202">
        <v>4</v>
      </c>
      <c r="J156" s="202">
        <v>4</v>
      </c>
      <c r="K156" s="202">
        <v>3</v>
      </c>
      <c r="L156" s="202">
        <v>3</v>
      </c>
      <c r="M156" s="202">
        <v>4</v>
      </c>
      <c r="N156" s="202">
        <v>4</v>
      </c>
      <c r="O156" s="202">
        <v>4</v>
      </c>
      <c r="P156" s="202">
        <v>4</v>
      </c>
      <c r="Q156" s="202" t="s">
        <v>823</v>
      </c>
      <c r="R156" s="202" t="s">
        <v>824</v>
      </c>
    </row>
    <row r="157" spans="1:19" x14ac:dyDescent="0.2">
      <c r="A157" s="201">
        <v>44789.527149710644</v>
      </c>
      <c r="B157" s="202" t="s">
        <v>605</v>
      </c>
      <c r="C157" s="202" t="s">
        <v>606</v>
      </c>
      <c r="D157" s="202" t="s">
        <v>607</v>
      </c>
      <c r="E157" s="202" t="s">
        <v>625</v>
      </c>
      <c r="F157" s="202" t="s">
        <v>725</v>
      </c>
      <c r="G157" s="202" t="s">
        <v>17</v>
      </c>
      <c r="H157" s="202">
        <v>5</v>
      </c>
      <c r="I157" s="202">
        <v>3</v>
      </c>
      <c r="J157" s="202">
        <v>4</v>
      </c>
      <c r="K157" s="202">
        <v>3</v>
      </c>
      <c r="L157" s="202">
        <v>3</v>
      </c>
      <c r="M157" s="202">
        <v>4</v>
      </c>
      <c r="N157" s="202">
        <v>4</v>
      </c>
      <c r="O157" s="202">
        <v>4</v>
      </c>
      <c r="P157" s="202">
        <v>5</v>
      </c>
      <c r="R157" s="202" t="s">
        <v>825</v>
      </c>
    </row>
    <row r="158" spans="1:19" x14ac:dyDescent="0.2">
      <c r="A158" s="201">
        <v>44789.527470648143</v>
      </c>
      <c r="B158" s="202" t="s">
        <v>610</v>
      </c>
      <c r="C158" s="202" t="s">
        <v>606</v>
      </c>
      <c r="D158" s="202" t="s">
        <v>607</v>
      </c>
      <c r="E158" s="202" t="s">
        <v>670</v>
      </c>
      <c r="F158" s="202" t="s">
        <v>671</v>
      </c>
      <c r="G158" s="202" t="s">
        <v>15</v>
      </c>
      <c r="H158" s="202">
        <v>4</v>
      </c>
      <c r="I158" s="202">
        <v>3</v>
      </c>
      <c r="J158" s="202">
        <v>4</v>
      </c>
      <c r="K158" s="202">
        <v>2</v>
      </c>
      <c r="L158" s="202">
        <v>3</v>
      </c>
      <c r="M158" s="202">
        <v>5</v>
      </c>
      <c r="N158" s="202">
        <v>5</v>
      </c>
      <c r="O158" s="202">
        <v>5</v>
      </c>
      <c r="P158" s="202">
        <v>5</v>
      </c>
      <c r="Q158" s="202" t="s">
        <v>826</v>
      </c>
      <c r="R158" s="202" t="s">
        <v>827</v>
      </c>
      <c r="S158" s="202" t="s">
        <v>1090</v>
      </c>
    </row>
    <row r="159" spans="1:19" x14ac:dyDescent="0.2">
      <c r="A159" s="201">
        <v>44789.527951388889</v>
      </c>
      <c r="B159" s="202" t="s">
        <v>610</v>
      </c>
      <c r="C159" s="202" t="s">
        <v>606</v>
      </c>
      <c r="D159" s="202" t="s">
        <v>607</v>
      </c>
      <c r="E159" s="202" t="s">
        <v>828</v>
      </c>
      <c r="F159" s="202" t="s">
        <v>623</v>
      </c>
      <c r="G159" s="202" t="s">
        <v>16</v>
      </c>
      <c r="H159" s="202">
        <v>3</v>
      </c>
      <c r="I159" s="202">
        <v>3</v>
      </c>
      <c r="J159" s="202">
        <v>3</v>
      </c>
      <c r="K159" s="202">
        <v>2</v>
      </c>
      <c r="L159" s="202">
        <v>2</v>
      </c>
      <c r="M159" s="202">
        <v>3</v>
      </c>
      <c r="N159" s="202">
        <v>3</v>
      </c>
      <c r="O159" s="202">
        <v>4</v>
      </c>
      <c r="P159" s="202">
        <v>3</v>
      </c>
      <c r="Q159" s="202" t="s">
        <v>829</v>
      </c>
      <c r="R159" s="202" t="s">
        <v>830</v>
      </c>
      <c r="S159" s="202" t="s">
        <v>155</v>
      </c>
    </row>
    <row r="160" spans="1:19" x14ac:dyDescent="0.2">
      <c r="A160" s="201">
        <v>44789.528025601852</v>
      </c>
      <c r="B160" s="202" t="s">
        <v>610</v>
      </c>
      <c r="C160" s="202" t="s">
        <v>606</v>
      </c>
      <c r="D160" s="202" t="s">
        <v>607</v>
      </c>
      <c r="E160" s="202" t="s">
        <v>608</v>
      </c>
      <c r="F160" s="202" t="s">
        <v>270</v>
      </c>
      <c r="G160" s="202" t="s">
        <v>17</v>
      </c>
      <c r="H160" s="202">
        <v>3</v>
      </c>
      <c r="I160" s="202">
        <v>3</v>
      </c>
      <c r="J160" s="202">
        <v>4</v>
      </c>
      <c r="K160" s="202">
        <v>3</v>
      </c>
      <c r="L160" s="202">
        <v>3</v>
      </c>
      <c r="M160" s="202">
        <v>4</v>
      </c>
      <c r="N160" s="202">
        <v>4</v>
      </c>
      <c r="O160" s="202">
        <v>5</v>
      </c>
      <c r="P160" s="202">
        <v>4</v>
      </c>
    </row>
    <row r="161" spans="1:19" x14ac:dyDescent="0.2">
      <c r="A161" s="201">
        <v>44789.52817208333</v>
      </c>
      <c r="B161" s="202" t="s">
        <v>610</v>
      </c>
      <c r="C161" s="202" t="s">
        <v>606</v>
      </c>
      <c r="D161" s="202" t="s">
        <v>607</v>
      </c>
      <c r="E161" s="202" t="s">
        <v>831</v>
      </c>
      <c r="F161" s="202" t="s">
        <v>832</v>
      </c>
      <c r="G161" s="202" t="s">
        <v>16</v>
      </c>
      <c r="H161" s="202">
        <v>4</v>
      </c>
      <c r="I161" s="202">
        <v>3</v>
      </c>
      <c r="J161" s="202">
        <v>3</v>
      </c>
      <c r="K161" s="202">
        <v>3</v>
      </c>
      <c r="L161" s="202">
        <v>3</v>
      </c>
      <c r="M161" s="202">
        <v>4</v>
      </c>
      <c r="N161" s="202">
        <v>4</v>
      </c>
      <c r="O161" s="202">
        <v>3</v>
      </c>
      <c r="P161" s="202">
        <v>5</v>
      </c>
    </row>
    <row r="162" spans="1:19" x14ac:dyDescent="0.2">
      <c r="A162" s="201">
        <v>44789.528182870374</v>
      </c>
      <c r="B162" s="202" t="s">
        <v>610</v>
      </c>
      <c r="C162" s="202" t="s">
        <v>618</v>
      </c>
      <c r="D162" s="202" t="s">
        <v>612</v>
      </c>
      <c r="E162" s="202" t="s">
        <v>608</v>
      </c>
      <c r="F162" s="202" t="s">
        <v>183</v>
      </c>
      <c r="G162" s="202" t="s">
        <v>17</v>
      </c>
      <c r="H162" s="202">
        <v>5</v>
      </c>
      <c r="I162" s="202">
        <v>5</v>
      </c>
      <c r="J162" s="202">
        <v>3</v>
      </c>
      <c r="K162" s="202">
        <v>2</v>
      </c>
      <c r="L162" s="202">
        <v>2</v>
      </c>
      <c r="M162" s="202">
        <v>4</v>
      </c>
      <c r="N162" s="202">
        <v>4</v>
      </c>
      <c r="O162" s="202">
        <v>5</v>
      </c>
      <c r="P162" s="202">
        <v>4</v>
      </c>
    </row>
    <row r="163" spans="1:19" x14ac:dyDescent="0.2">
      <c r="A163" s="201">
        <v>44789.528342731486</v>
      </c>
      <c r="B163" s="202" t="s">
        <v>610</v>
      </c>
      <c r="C163" s="202" t="s">
        <v>606</v>
      </c>
      <c r="D163" s="202" t="s">
        <v>607</v>
      </c>
      <c r="E163" s="202" t="s">
        <v>831</v>
      </c>
      <c r="F163" s="202" t="s">
        <v>833</v>
      </c>
      <c r="G163" s="202" t="s">
        <v>16</v>
      </c>
      <c r="H163" s="202">
        <v>3</v>
      </c>
      <c r="I163" s="202">
        <v>4</v>
      </c>
      <c r="J163" s="202">
        <v>3</v>
      </c>
      <c r="K163" s="202">
        <v>3</v>
      </c>
      <c r="L163" s="202">
        <v>3</v>
      </c>
      <c r="M163" s="202">
        <v>4</v>
      </c>
      <c r="N163" s="202">
        <v>4</v>
      </c>
      <c r="O163" s="202">
        <v>4</v>
      </c>
      <c r="P163" s="202">
        <v>5</v>
      </c>
      <c r="Q163" s="202" t="s">
        <v>652</v>
      </c>
      <c r="R163" s="202" t="s">
        <v>834</v>
      </c>
    </row>
    <row r="164" spans="1:19" x14ac:dyDescent="0.2">
      <c r="A164" s="201">
        <v>44789.528391203705</v>
      </c>
      <c r="B164" s="202" t="s">
        <v>605</v>
      </c>
      <c r="C164" s="202" t="s">
        <v>606</v>
      </c>
      <c r="D164" s="202" t="s">
        <v>607</v>
      </c>
      <c r="E164" s="202" t="s">
        <v>656</v>
      </c>
      <c r="F164" s="202" t="s">
        <v>657</v>
      </c>
      <c r="G164" s="202" t="s">
        <v>620</v>
      </c>
      <c r="H164" s="202">
        <v>3</v>
      </c>
      <c r="I164" s="202">
        <v>2</v>
      </c>
      <c r="J164" s="202">
        <v>4</v>
      </c>
      <c r="K164" s="202">
        <v>2</v>
      </c>
      <c r="L164" s="202">
        <v>3</v>
      </c>
      <c r="M164" s="202">
        <v>4</v>
      </c>
      <c r="N164" s="202">
        <v>4</v>
      </c>
      <c r="O164" s="202">
        <v>4</v>
      </c>
      <c r="P164" s="202">
        <v>5</v>
      </c>
    </row>
    <row r="165" spans="1:19" x14ac:dyDescent="0.2">
      <c r="A165" s="201">
        <v>44789.528617164353</v>
      </c>
      <c r="B165" s="202" t="s">
        <v>610</v>
      </c>
      <c r="C165" s="202" t="s">
        <v>606</v>
      </c>
      <c r="D165" s="202" t="s">
        <v>607</v>
      </c>
      <c r="E165" s="202" t="s">
        <v>608</v>
      </c>
      <c r="F165" s="202" t="s">
        <v>635</v>
      </c>
      <c r="G165" s="202" t="s">
        <v>835</v>
      </c>
      <c r="H165" s="202">
        <v>4</v>
      </c>
      <c r="I165" s="202">
        <v>5</v>
      </c>
      <c r="J165" s="202">
        <v>5</v>
      </c>
      <c r="K165" s="202">
        <v>5</v>
      </c>
      <c r="L165" s="202">
        <v>5</v>
      </c>
      <c r="M165" s="202">
        <v>5</v>
      </c>
      <c r="N165" s="202">
        <v>5</v>
      </c>
      <c r="O165" s="202">
        <v>5</v>
      </c>
      <c r="P165" s="202">
        <v>5</v>
      </c>
      <c r="Q165" s="202" t="s">
        <v>155</v>
      </c>
      <c r="R165" s="202" t="s">
        <v>155</v>
      </c>
      <c r="S165" s="202" t="s">
        <v>155</v>
      </c>
    </row>
    <row r="166" spans="1:19" x14ac:dyDescent="0.2">
      <c r="A166" s="201">
        <v>44789.528740335649</v>
      </c>
      <c r="B166" s="202" t="s">
        <v>610</v>
      </c>
      <c r="C166" s="202" t="s">
        <v>606</v>
      </c>
      <c r="D166" s="202" t="s">
        <v>607</v>
      </c>
      <c r="E166" s="202" t="s">
        <v>622</v>
      </c>
      <c r="F166" s="202" t="s">
        <v>669</v>
      </c>
      <c r="G166" s="202" t="s">
        <v>16</v>
      </c>
      <c r="H166" s="202">
        <v>5</v>
      </c>
      <c r="I166" s="202">
        <v>3</v>
      </c>
      <c r="J166" s="202">
        <v>4</v>
      </c>
      <c r="K166" s="202">
        <v>2</v>
      </c>
      <c r="L166" s="202">
        <v>2</v>
      </c>
      <c r="M166" s="202">
        <v>4</v>
      </c>
      <c r="N166" s="202">
        <v>4</v>
      </c>
      <c r="O166" s="202">
        <v>4</v>
      </c>
      <c r="P166" s="202">
        <v>5</v>
      </c>
      <c r="S166" s="202" t="s">
        <v>836</v>
      </c>
    </row>
    <row r="167" spans="1:19" x14ac:dyDescent="0.2">
      <c r="A167" s="201">
        <v>44789.52888813657</v>
      </c>
      <c r="B167" s="202" t="s">
        <v>605</v>
      </c>
      <c r="C167" s="202" t="s">
        <v>611</v>
      </c>
      <c r="D167" s="202" t="s">
        <v>612</v>
      </c>
      <c r="E167" s="202" t="s">
        <v>837</v>
      </c>
      <c r="F167" s="202" t="s">
        <v>101</v>
      </c>
      <c r="G167" s="202" t="s">
        <v>838</v>
      </c>
      <c r="H167" s="202">
        <v>4</v>
      </c>
      <c r="I167" s="202">
        <v>4</v>
      </c>
      <c r="J167" s="202">
        <v>4</v>
      </c>
      <c r="K167" s="202">
        <v>4</v>
      </c>
      <c r="L167" s="202">
        <v>4</v>
      </c>
      <c r="M167" s="202">
        <v>4</v>
      </c>
      <c r="N167" s="202">
        <v>4</v>
      </c>
      <c r="O167" s="202">
        <v>4</v>
      </c>
      <c r="P167" s="202">
        <v>4</v>
      </c>
      <c r="Q167" s="202" t="s">
        <v>839</v>
      </c>
      <c r="R167" s="202" t="s">
        <v>840</v>
      </c>
    </row>
    <row r="168" spans="1:19" x14ac:dyDescent="0.2">
      <c r="A168" s="201">
        <v>44789.528927268519</v>
      </c>
      <c r="B168" s="202" t="s">
        <v>605</v>
      </c>
      <c r="C168" s="202" t="s">
        <v>618</v>
      </c>
      <c r="D168" s="202" t="s">
        <v>612</v>
      </c>
      <c r="E168" s="202" t="s">
        <v>107</v>
      </c>
      <c r="F168" s="202" t="s">
        <v>107</v>
      </c>
      <c r="G168" s="202" t="s">
        <v>16</v>
      </c>
      <c r="H168" s="202">
        <v>5</v>
      </c>
      <c r="I168" s="202">
        <v>5</v>
      </c>
      <c r="J168" s="202">
        <v>5</v>
      </c>
      <c r="K168" s="202">
        <v>2</v>
      </c>
      <c r="L168" s="202">
        <v>4</v>
      </c>
      <c r="M168" s="202">
        <v>4</v>
      </c>
      <c r="N168" s="202">
        <v>4</v>
      </c>
      <c r="O168" s="202">
        <v>5</v>
      </c>
      <c r="P168" s="202">
        <v>5</v>
      </c>
      <c r="Q168" s="202" t="s">
        <v>841</v>
      </c>
      <c r="R168" s="202" t="s">
        <v>841</v>
      </c>
      <c r="S168" s="202" t="s">
        <v>197</v>
      </c>
    </row>
    <row r="169" spans="1:19" x14ac:dyDescent="0.2">
      <c r="A169" s="201">
        <v>44789.52937971065</v>
      </c>
      <c r="B169" s="202" t="s">
        <v>605</v>
      </c>
      <c r="C169" s="202" t="s">
        <v>606</v>
      </c>
      <c r="D169" s="202" t="s">
        <v>607</v>
      </c>
      <c r="E169" s="202" t="s">
        <v>842</v>
      </c>
      <c r="F169" s="202" t="s">
        <v>189</v>
      </c>
      <c r="G169" s="202" t="s">
        <v>15</v>
      </c>
      <c r="H169" s="202">
        <v>2</v>
      </c>
      <c r="I169" s="202">
        <v>3</v>
      </c>
      <c r="J169" s="202">
        <v>5</v>
      </c>
      <c r="K169" s="202">
        <v>3</v>
      </c>
      <c r="L169" s="202">
        <v>3</v>
      </c>
      <c r="M169" s="202">
        <v>4</v>
      </c>
      <c r="N169" s="202">
        <v>4</v>
      </c>
      <c r="O169" s="202">
        <v>4</v>
      </c>
      <c r="P169" s="202">
        <v>5</v>
      </c>
      <c r="Q169" s="202" t="s">
        <v>843</v>
      </c>
      <c r="R169" s="202" t="s">
        <v>844</v>
      </c>
      <c r="S169" s="202" t="s">
        <v>845</v>
      </c>
    </row>
    <row r="170" spans="1:19" x14ac:dyDescent="0.2">
      <c r="A170" s="201">
        <v>44789.529546064819</v>
      </c>
      <c r="B170" s="202" t="s">
        <v>610</v>
      </c>
      <c r="C170" s="202" t="s">
        <v>606</v>
      </c>
      <c r="D170" s="202" t="s">
        <v>607</v>
      </c>
      <c r="E170" s="202" t="s">
        <v>608</v>
      </c>
      <c r="F170" s="202" t="s">
        <v>385</v>
      </c>
      <c r="G170" s="202" t="s">
        <v>846</v>
      </c>
      <c r="H170" s="202">
        <v>2</v>
      </c>
      <c r="I170" s="202">
        <v>2</v>
      </c>
      <c r="J170" s="202">
        <v>4</v>
      </c>
      <c r="K170" s="202">
        <v>1</v>
      </c>
      <c r="L170" s="202">
        <v>3</v>
      </c>
      <c r="M170" s="202">
        <v>3</v>
      </c>
      <c r="N170" s="202">
        <v>3</v>
      </c>
      <c r="O170" s="202">
        <v>4</v>
      </c>
      <c r="P170" s="202">
        <v>4</v>
      </c>
      <c r="Q170" s="202" t="s">
        <v>847</v>
      </c>
      <c r="R170" s="202" t="s">
        <v>848</v>
      </c>
    </row>
    <row r="171" spans="1:19" x14ac:dyDescent="0.2">
      <c r="A171" s="201">
        <v>44789.529629745375</v>
      </c>
      <c r="B171" s="202" t="s">
        <v>610</v>
      </c>
      <c r="C171" s="202" t="s">
        <v>606</v>
      </c>
      <c r="D171" s="202" t="s">
        <v>607</v>
      </c>
      <c r="E171" s="202" t="s">
        <v>608</v>
      </c>
      <c r="F171" s="202" t="s">
        <v>562</v>
      </c>
      <c r="G171" s="202" t="s">
        <v>17</v>
      </c>
      <c r="H171" s="202">
        <v>3</v>
      </c>
      <c r="I171" s="202">
        <v>3</v>
      </c>
      <c r="J171" s="202">
        <v>2</v>
      </c>
      <c r="K171" s="202">
        <v>2</v>
      </c>
      <c r="L171" s="202">
        <v>2</v>
      </c>
      <c r="M171" s="202">
        <v>4</v>
      </c>
      <c r="N171" s="202">
        <v>4</v>
      </c>
      <c r="O171" s="202">
        <v>5</v>
      </c>
      <c r="P171" s="202">
        <v>5</v>
      </c>
      <c r="Q171" s="202" t="s">
        <v>849</v>
      </c>
      <c r="R171" s="202" t="s">
        <v>1091</v>
      </c>
      <c r="S171" s="202" t="s">
        <v>155</v>
      </c>
    </row>
    <row r="172" spans="1:19" x14ac:dyDescent="0.2">
      <c r="A172" s="201">
        <v>44789.529745370368</v>
      </c>
      <c r="B172" s="202" t="s">
        <v>605</v>
      </c>
      <c r="C172" s="202" t="s">
        <v>606</v>
      </c>
      <c r="D172" s="202" t="s">
        <v>607</v>
      </c>
      <c r="E172" s="202" t="s">
        <v>626</v>
      </c>
      <c r="F172" s="202" t="s">
        <v>623</v>
      </c>
      <c r="G172" s="202" t="s">
        <v>16</v>
      </c>
      <c r="H172" s="202">
        <v>3</v>
      </c>
      <c r="I172" s="202">
        <v>3</v>
      </c>
      <c r="J172" s="202">
        <v>4</v>
      </c>
      <c r="K172" s="202">
        <v>2</v>
      </c>
      <c r="L172" s="202">
        <v>2</v>
      </c>
      <c r="M172" s="202">
        <v>5</v>
      </c>
      <c r="N172" s="202">
        <v>5</v>
      </c>
      <c r="O172" s="202">
        <v>4</v>
      </c>
      <c r="P172" s="202">
        <v>5</v>
      </c>
      <c r="Q172" s="202" t="s">
        <v>850</v>
      </c>
      <c r="R172" s="202" t="s">
        <v>851</v>
      </c>
      <c r="S172" s="202" t="s">
        <v>155</v>
      </c>
    </row>
    <row r="173" spans="1:19" x14ac:dyDescent="0.2">
      <c r="A173" s="201">
        <v>44789.529890636579</v>
      </c>
      <c r="B173" s="202" t="s">
        <v>605</v>
      </c>
      <c r="C173" s="202" t="s">
        <v>606</v>
      </c>
      <c r="D173" s="202" t="s">
        <v>612</v>
      </c>
      <c r="E173" s="202" t="s">
        <v>632</v>
      </c>
      <c r="F173" s="202" t="s">
        <v>192</v>
      </c>
      <c r="G173" s="202" t="s">
        <v>15</v>
      </c>
      <c r="H173" s="202">
        <v>4</v>
      </c>
      <c r="I173" s="202">
        <v>3</v>
      </c>
      <c r="J173" s="202">
        <v>4</v>
      </c>
      <c r="K173" s="202">
        <v>4</v>
      </c>
      <c r="L173" s="202">
        <v>4</v>
      </c>
      <c r="M173" s="202">
        <v>5</v>
      </c>
      <c r="N173" s="202">
        <v>5</v>
      </c>
      <c r="O173" s="202">
        <v>4</v>
      </c>
      <c r="P173" s="202">
        <v>4</v>
      </c>
    </row>
    <row r="174" spans="1:19" x14ac:dyDescent="0.2">
      <c r="A174" s="201">
        <v>44789.530420937503</v>
      </c>
      <c r="B174" s="202" t="s">
        <v>605</v>
      </c>
      <c r="C174" s="202" t="s">
        <v>606</v>
      </c>
      <c r="D174" s="202" t="s">
        <v>612</v>
      </c>
      <c r="E174" s="202" t="s">
        <v>608</v>
      </c>
      <c r="F174" s="202" t="s">
        <v>852</v>
      </c>
      <c r="G174" s="202" t="s">
        <v>15</v>
      </c>
      <c r="H174" s="202">
        <v>4</v>
      </c>
      <c r="I174" s="202">
        <v>5</v>
      </c>
      <c r="J174" s="202">
        <v>5</v>
      </c>
      <c r="K174" s="202">
        <v>3</v>
      </c>
      <c r="L174" s="202">
        <v>3</v>
      </c>
      <c r="M174" s="202">
        <v>5</v>
      </c>
      <c r="N174" s="202">
        <v>4</v>
      </c>
      <c r="O174" s="202">
        <v>4</v>
      </c>
      <c r="P174" s="202">
        <v>5</v>
      </c>
      <c r="Q174" s="202" t="s">
        <v>853</v>
      </c>
      <c r="R174" s="202" t="s">
        <v>854</v>
      </c>
    </row>
    <row r="175" spans="1:19" x14ac:dyDescent="0.2">
      <c r="A175" s="201">
        <v>44789.530543981484</v>
      </c>
      <c r="B175" s="202" t="s">
        <v>605</v>
      </c>
      <c r="C175" s="202" t="s">
        <v>606</v>
      </c>
      <c r="D175" s="202" t="s">
        <v>607</v>
      </c>
      <c r="E175" s="202" t="s">
        <v>608</v>
      </c>
      <c r="F175" s="202" t="s">
        <v>93</v>
      </c>
      <c r="G175" s="202" t="s">
        <v>16</v>
      </c>
      <c r="H175" s="202">
        <v>5</v>
      </c>
      <c r="I175" s="202">
        <v>4</v>
      </c>
      <c r="J175" s="202">
        <v>4</v>
      </c>
      <c r="K175" s="202">
        <v>4</v>
      </c>
      <c r="L175" s="202">
        <v>4</v>
      </c>
      <c r="M175" s="202">
        <v>3</v>
      </c>
      <c r="N175" s="202">
        <v>4</v>
      </c>
      <c r="O175" s="202">
        <v>4</v>
      </c>
      <c r="P175" s="202">
        <v>4</v>
      </c>
      <c r="Q175" s="202" t="s">
        <v>855</v>
      </c>
      <c r="R175" s="202" t="s">
        <v>856</v>
      </c>
      <c r="S175" s="202" t="s">
        <v>155</v>
      </c>
    </row>
    <row r="176" spans="1:19" x14ac:dyDescent="0.2">
      <c r="A176" s="201">
        <v>44789.531331018516</v>
      </c>
      <c r="B176" s="202" t="s">
        <v>610</v>
      </c>
      <c r="C176" s="202" t="s">
        <v>611</v>
      </c>
      <c r="D176" s="202" t="s">
        <v>612</v>
      </c>
      <c r="E176" s="202" t="s">
        <v>626</v>
      </c>
      <c r="F176" s="202" t="s">
        <v>626</v>
      </c>
      <c r="G176" s="202" t="s">
        <v>16</v>
      </c>
      <c r="H176" s="202">
        <v>5</v>
      </c>
      <c r="I176" s="202">
        <v>5</v>
      </c>
      <c r="J176" s="202">
        <v>5</v>
      </c>
      <c r="K176" s="202">
        <v>3</v>
      </c>
      <c r="L176" s="202">
        <v>3</v>
      </c>
      <c r="M176" s="202">
        <v>4</v>
      </c>
      <c r="N176" s="202">
        <v>4</v>
      </c>
      <c r="O176" s="202">
        <v>5</v>
      </c>
      <c r="P176" s="202">
        <v>4</v>
      </c>
      <c r="Q176" s="202" t="s">
        <v>155</v>
      </c>
      <c r="R176" s="202" t="s">
        <v>155</v>
      </c>
      <c r="S176" s="202" t="s">
        <v>155</v>
      </c>
    </row>
    <row r="177" spans="1:19" x14ac:dyDescent="0.2">
      <c r="A177" s="201">
        <v>44789.531446759262</v>
      </c>
      <c r="B177" s="202" t="s">
        <v>610</v>
      </c>
      <c r="C177" s="202" t="s">
        <v>606</v>
      </c>
      <c r="D177" s="202" t="s">
        <v>607</v>
      </c>
      <c r="E177" s="202" t="s">
        <v>49</v>
      </c>
      <c r="F177" s="202" t="s">
        <v>857</v>
      </c>
      <c r="G177" s="202" t="s">
        <v>16</v>
      </c>
      <c r="H177" s="202">
        <v>4</v>
      </c>
      <c r="I177" s="202">
        <v>4</v>
      </c>
      <c r="J177" s="202">
        <v>4</v>
      </c>
      <c r="K177" s="202">
        <v>3</v>
      </c>
      <c r="L177" s="202">
        <v>3</v>
      </c>
      <c r="M177" s="202">
        <v>4</v>
      </c>
      <c r="N177" s="202">
        <v>4</v>
      </c>
      <c r="O177" s="202">
        <v>3</v>
      </c>
      <c r="P177" s="202">
        <v>4</v>
      </c>
      <c r="Q177" s="202" t="s">
        <v>155</v>
      </c>
      <c r="R177" s="202" t="s">
        <v>155</v>
      </c>
      <c r="S177" s="202" t="s">
        <v>155</v>
      </c>
    </row>
    <row r="178" spans="1:19" x14ac:dyDescent="0.2">
      <c r="A178" s="201">
        <v>44789.531597222223</v>
      </c>
      <c r="B178" s="202" t="s">
        <v>610</v>
      </c>
      <c r="C178" s="202" t="s">
        <v>606</v>
      </c>
      <c r="D178" s="202" t="s">
        <v>607</v>
      </c>
      <c r="E178" s="202" t="s">
        <v>78</v>
      </c>
      <c r="F178" s="202" t="s">
        <v>183</v>
      </c>
      <c r="G178" s="202" t="s">
        <v>620</v>
      </c>
      <c r="H178" s="202">
        <v>4</v>
      </c>
      <c r="I178" s="202">
        <v>4</v>
      </c>
      <c r="J178" s="202">
        <v>4</v>
      </c>
      <c r="K178" s="202">
        <v>4</v>
      </c>
      <c r="L178" s="202">
        <v>4</v>
      </c>
      <c r="M178" s="202">
        <v>4</v>
      </c>
      <c r="N178" s="202">
        <v>4</v>
      </c>
      <c r="O178" s="202">
        <v>4</v>
      </c>
      <c r="P178" s="202">
        <v>4</v>
      </c>
      <c r="Q178" s="202" t="s">
        <v>155</v>
      </c>
      <c r="R178" s="202" t="s">
        <v>155</v>
      </c>
      <c r="S178" s="202" t="s">
        <v>155</v>
      </c>
    </row>
    <row r="179" spans="1:19" x14ac:dyDescent="0.2">
      <c r="A179" s="201">
        <v>44789.53162037037</v>
      </c>
      <c r="B179" s="202" t="s">
        <v>610</v>
      </c>
      <c r="C179" s="202" t="s">
        <v>606</v>
      </c>
      <c r="D179" s="202" t="s">
        <v>607</v>
      </c>
      <c r="E179" s="202" t="s">
        <v>71</v>
      </c>
      <c r="F179" s="202" t="s">
        <v>769</v>
      </c>
      <c r="G179" s="202" t="s">
        <v>16</v>
      </c>
      <c r="H179" s="202">
        <v>4</v>
      </c>
      <c r="I179" s="202">
        <v>3</v>
      </c>
      <c r="J179" s="202">
        <v>3</v>
      </c>
      <c r="K179" s="202">
        <v>4</v>
      </c>
      <c r="L179" s="202">
        <v>4</v>
      </c>
      <c r="M179" s="202">
        <v>5</v>
      </c>
      <c r="N179" s="202">
        <v>5</v>
      </c>
      <c r="O179" s="202">
        <v>4</v>
      </c>
      <c r="P179" s="202">
        <v>4</v>
      </c>
      <c r="Q179" s="202" t="s">
        <v>858</v>
      </c>
      <c r="R179" s="202" t="s">
        <v>859</v>
      </c>
    </row>
    <row r="180" spans="1:19" x14ac:dyDescent="0.2">
      <c r="A180" s="201">
        <v>44789.531875000001</v>
      </c>
      <c r="B180" s="202" t="s">
        <v>610</v>
      </c>
      <c r="C180" s="202" t="s">
        <v>606</v>
      </c>
      <c r="D180" s="202" t="s">
        <v>607</v>
      </c>
      <c r="E180" s="202" t="s">
        <v>625</v>
      </c>
      <c r="F180" s="202" t="s">
        <v>636</v>
      </c>
      <c r="G180" s="202" t="s">
        <v>15</v>
      </c>
      <c r="H180" s="202">
        <v>5</v>
      </c>
      <c r="I180" s="202">
        <v>4</v>
      </c>
      <c r="J180" s="202">
        <v>3</v>
      </c>
      <c r="K180" s="202">
        <v>4</v>
      </c>
      <c r="L180" s="202">
        <v>5</v>
      </c>
      <c r="M180" s="202">
        <v>5</v>
      </c>
      <c r="N180" s="202">
        <v>5</v>
      </c>
      <c r="O180" s="202">
        <v>5</v>
      </c>
      <c r="P180" s="202">
        <v>5</v>
      </c>
      <c r="Q180" s="202" t="s">
        <v>1092</v>
      </c>
      <c r="R180" s="202" t="s">
        <v>1093</v>
      </c>
      <c r="S180" s="202" t="s">
        <v>197</v>
      </c>
    </row>
    <row r="181" spans="1:19" x14ac:dyDescent="0.2">
      <c r="A181" s="201">
        <v>44789.532002314816</v>
      </c>
      <c r="B181" s="202" t="s">
        <v>605</v>
      </c>
      <c r="C181" s="202" t="s">
        <v>653</v>
      </c>
      <c r="D181" s="202" t="s">
        <v>612</v>
      </c>
      <c r="E181" s="202" t="s">
        <v>608</v>
      </c>
      <c r="F181" s="202" t="s">
        <v>860</v>
      </c>
      <c r="G181" s="202" t="s">
        <v>17</v>
      </c>
      <c r="H181" s="202">
        <v>5</v>
      </c>
      <c r="I181" s="202">
        <v>3</v>
      </c>
      <c r="J181" s="202">
        <v>4</v>
      </c>
      <c r="K181" s="202">
        <v>4</v>
      </c>
      <c r="L181" s="202">
        <v>4</v>
      </c>
      <c r="M181" s="202">
        <v>5</v>
      </c>
      <c r="N181" s="202">
        <v>5</v>
      </c>
      <c r="O181" s="202">
        <v>5</v>
      </c>
      <c r="P181" s="202">
        <v>5</v>
      </c>
      <c r="Q181" s="202" t="s">
        <v>861</v>
      </c>
      <c r="R181" s="202" t="s">
        <v>155</v>
      </c>
      <c r="S181" s="202" t="s">
        <v>862</v>
      </c>
    </row>
    <row r="182" spans="1:19" x14ac:dyDescent="0.2">
      <c r="A182" s="201">
        <v>44789.532227777774</v>
      </c>
      <c r="B182" s="202" t="s">
        <v>610</v>
      </c>
      <c r="C182" s="202" t="s">
        <v>618</v>
      </c>
      <c r="D182" s="202" t="s">
        <v>612</v>
      </c>
      <c r="E182" s="202" t="s">
        <v>53</v>
      </c>
      <c r="F182" s="202" t="s">
        <v>183</v>
      </c>
      <c r="G182" s="202" t="s">
        <v>16</v>
      </c>
      <c r="H182" s="202">
        <v>5</v>
      </c>
      <c r="I182" s="202">
        <v>5</v>
      </c>
      <c r="J182" s="202">
        <v>5</v>
      </c>
      <c r="K182" s="202">
        <v>2</v>
      </c>
      <c r="L182" s="202">
        <v>2</v>
      </c>
      <c r="M182" s="202">
        <v>4</v>
      </c>
      <c r="N182" s="202">
        <v>4</v>
      </c>
      <c r="O182" s="202">
        <v>5</v>
      </c>
      <c r="P182" s="202">
        <v>4</v>
      </c>
      <c r="Q182" s="202" t="s">
        <v>155</v>
      </c>
      <c r="R182" s="202" t="s">
        <v>155</v>
      </c>
      <c r="S182" s="202" t="s">
        <v>155</v>
      </c>
    </row>
    <row r="183" spans="1:19" x14ac:dyDescent="0.2">
      <c r="A183" s="201">
        <v>44789.532386354171</v>
      </c>
      <c r="B183" s="202" t="s">
        <v>605</v>
      </c>
      <c r="C183" s="202" t="s">
        <v>618</v>
      </c>
      <c r="D183" s="202" t="s">
        <v>612</v>
      </c>
      <c r="E183" s="202" t="s">
        <v>625</v>
      </c>
      <c r="F183" s="202" t="s">
        <v>68</v>
      </c>
      <c r="G183" s="202" t="s">
        <v>620</v>
      </c>
      <c r="H183" s="202">
        <v>4</v>
      </c>
      <c r="I183" s="202">
        <v>4</v>
      </c>
      <c r="J183" s="202">
        <v>4</v>
      </c>
      <c r="K183" s="202">
        <v>4</v>
      </c>
      <c r="L183" s="202">
        <v>4</v>
      </c>
      <c r="M183" s="202">
        <v>4</v>
      </c>
      <c r="N183" s="202">
        <v>4</v>
      </c>
      <c r="O183" s="202">
        <v>5</v>
      </c>
      <c r="P183" s="202">
        <v>5</v>
      </c>
      <c r="Q183" s="202" t="s">
        <v>155</v>
      </c>
      <c r="R183" s="202" t="s">
        <v>155</v>
      </c>
      <c r="S183" s="202" t="s">
        <v>155</v>
      </c>
    </row>
    <row r="184" spans="1:19" x14ac:dyDescent="0.2">
      <c r="A184" s="201">
        <v>44789.532775763888</v>
      </c>
      <c r="B184" s="202" t="s">
        <v>610</v>
      </c>
      <c r="C184" s="202" t="s">
        <v>611</v>
      </c>
      <c r="D184" s="202" t="s">
        <v>607</v>
      </c>
      <c r="E184" s="202" t="s">
        <v>670</v>
      </c>
      <c r="F184" s="202" t="s">
        <v>316</v>
      </c>
      <c r="G184" s="202" t="s">
        <v>17</v>
      </c>
      <c r="H184" s="202">
        <v>5</v>
      </c>
      <c r="I184" s="202">
        <v>3</v>
      </c>
      <c r="J184" s="202">
        <v>5</v>
      </c>
      <c r="K184" s="202">
        <v>3</v>
      </c>
      <c r="L184" s="202">
        <v>4</v>
      </c>
      <c r="M184" s="202">
        <v>5</v>
      </c>
      <c r="N184" s="202">
        <v>5</v>
      </c>
      <c r="O184" s="202">
        <v>5</v>
      </c>
      <c r="P184" s="202">
        <v>5</v>
      </c>
    </row>
    <row r="185" spans="1:19" x14ac:dyDescent="0.2">
      <c r="A185" s="201">
        <v>44789.532857025464</v>
      </c>
      <c r="B185" s="202" t="s">
        <v>605</v>
      </c>
      <c r="C185" s="202" t="s">
        <v>611</v>
      </c>
      <c r="D185" s="202" t="s">
        <v>607</v>
      </c>
      <c r="E185" s="202" t="s">
        <v>78</v>
      </c>
      <c r="F185" s="202" t="s">
        <v>863</v>
      </c>
      <c r="G185" s="202" t="s">
        <v>864</v>
      </c>
      <c r="H185" s="202">
        <v>5</v>
      </c>
      <c r="I185" s="202">
        <v>5</v>
      </c>
      <c r="J185" s="202">
        <v>5</v>
      </c>
      <c r="K185" s="202">
        <v>1</v>
      </c>
      <c r="L185" s="202">
        <v>1</v>
      </c>
      <c r="M185" s="202">
        <v>5</v>
      </c>
      <c r="N185" s="202">
        <v>5</v>
      </c>
      <c r="O185" s="202">
        <v>4</v>
      </c>
      <c r="P185" s="202">
        <v>5</v>
      </c>
    </row>
    <row r="186" spans="1:19" x14ac:dyDescent="0.2">
      <c r="A186" s="201">
        <v>44789.53292824074</v>
      </c>
      <c r="B186" s="202" t="s">
        <v>610</v>
      </c>
      <c r="C186" s="202" t="s">
        <v>618</v>
      </c>
      <c r="D186" s="202" t="s">
        <v>607</v>
      </c>
      <c r="E186" s="202" t="s">
        <v>78</v>
      </c>
      <c r="F186" s="202" t="s">
        <v>270</v>
      </c>
      <c r="G186" s="202" t="s">
        <v>17</v>
      </c>
      <c r="H186" s="202">
        <v>5</v>
      </c>
      <c r="I186" s="202">
        <v>5</v>
      </c>
      <c r="J186" s="202">
        <v>5</v>
      </c>
      <c r="K186" s="202">
        <v>2</v>
      </c>
      <c r="L186" s="202">
        <v>2</v>
      </c>
      <c r="M186" s="202">
        <v>4</v>
      </c>
      <c r="N186" s="202">
        <v>4</v>
      </c>
      <c r="O186" s="202">
        <v>5</v>
      </c>
      <c r="P186" s="202">
        <v>5</v>
      </c>
      <c r="Q186" s="202" t="s">
        <v>155</v>
      </c>
      <c r="R186" s="202" t="s">
        <v>155</v>
      </c>
      <c r="S186" s="202" t="s">
        <v>155</v>
      </c>
    </row>
    <row r="187" spans="1:19" x14ac:dyDescent="0.2">
      <c r="A187" s="201">
        <v>44789.533101562498</v>
      </c>
      <c r="B187" s="202" t="s">
        <v>610</v>
      </c>
      <c r="C187" s="202" t="s">
        <v>606</v>
      </c>
      <c r="D187" s="202" t="s">
        <v>607</v>
      </c>
      <c r="E187" s="202" t="s">
        <v>608</v>
      </c>
      <c r="F187" s="202" t="s">
        <v>93</v>
      </c>
      <c r="G187" s="202" t="s">
        <v>17</v>
      </c>
      <c r="H187" s="202">
        <v>4</v>
      </c>
      <c r="I187" s="202">
        <v>5</v>
      </c>
      <c r="J187" s="202">
        <v>5</v>
      </c>
      <c r="K187" s="202">
        <v>2</v>
      </c>
      <c r="L187" s="202">
        <v>3</v>
      </c>
      <c r="M187" s="202">
        <v>5</v>
      </c>
      <c r="N187" s="202">
        <v>5</v>
      </c>
      <c r="O187" s="202">
        <v>4</v>
      </c>
      <c r="P187" s="202">
        <v>5</v>
      </c>
      <c r="S187" s="202" t="s">
        <v>1076</v>
      </c>
    </row>
    <row r="188" spans="1:19" x14ac:dyDescent="0.2">
      <c r="A188" s="201">
        <v>44789.53314702546</v>
      </c>
      <c r="B188" s="202" t="s">
        <v>605</v>
      </c>
      <c r="C188" s="202" t="s">
        <v>606</v>
      </c>
      <c r="D188" s="202" t="s">
        <v>607</v>
      </c>
      <c r="E188" s="202" t="s">
        <v>865</v>
      </c>
      <c r="F188" s="202" t="s">
        <v>363</v>
      </c>
      <c r="G188" s="202" t="s">
        <v>16</v>
      </c>
      <c r="H188" s="202">
        <v>4</v>
      </c>
      <c r="I188" s="202">
        <v>2</v>
      </c>
      <c r="J188" s="202">
        <v>4</v>
      </c>
      <c r="K188" s="202">
        <v>4</v>
      </c>
      <c r="L188" s="202">
        <v>2</v>
      </c>
      <c r="M188" s="202">
        <v>4</v>
      </c>
      <c r="N188" s="202">
        <v>3</v>
      </c>
      <c r="O188" s="202">
        <v>5</v>
      </c>
      <c r="P188" s="202">
        <v>5</v>
      </c>
      <c r="Q188" s="202" t="s">
        <v>866</v>
      </c>
      <c r="R188" s="202" t="s">
        <v>867</v>
      </c>
    </row>
    <row r="189" spans="1:19" x14ac:dyDescent="0.2">
      <c r="A189" s="201">
        <v>44789.533252314817</v>
      </c>
      <c r="B189" s="202" t="s">
        <v>610</v>
      </c>
      <c r="C189" s="202" t="s">
        <v>611</v>
      </c>
      <c r="D189" s="202" t="s">
        <v>607</v>
      </c>
      <c r="E189" s="202" t="s">
        <v>626</v>
      </c>
      <c r="F189" s="202" t="s">
        <v>868</v>
      </c>
      <c r="G189" s="202" t="s">
        <v>17</v>
      </c>
      <c r="H189" s="202">
        <v>5</v>
      </c>
      <c r="I189" s="202">
        <v>3</v>
      </c>
      <c r="J189" s="202">
        <v>4</v>
      </c>
      <c r="K189" s="202">
        <v>3</v>
      </c>
      <c r="L189" s="202">
        <v>3</v>
      </c>
      <c r="M189" s="202">
        <v>4</v>
      </c>
      <c r="N189" s="202">
        <v>4</v>
      </c>
      <c r="O189" s="202">
        <v>5</v>
      </c>
      <c r="P189" s="202">
        <v>5</v>
      </c>
      <c r="Q189" s="202" t="s">
        <v>869</v>
      </c>
      <c r="R189" s="202" t="s">
        <v>870</v>
      </c>
      <c r="S189" s="202" t="s">
        <v>871</v>
      </c>
    </row>
    <row r="190" spans="1:19" x14ac:dyDescent="0.2">
      <c r="A190" s="201">
        <v>44789.533263888887</v>
      </c>
      <c r="B190" s="202" t="s">
        <v>610</v>
      </c>
      <c r="C190" s="202" t="s">
        <v>606</v>
      </c>
      <c r="D190" s="202" t="s">
        <v>607</v>
      </c>
      <c r="E190" s="202" t="s">
        <v>78</v>
      </c>
      <c r="F190" s="202" t="s">
        <v>270</v>
      </c>
      <c r="G190" s="202" t="s">
        <v>17</v>
      </c>
      <c r="H190" s="202">
        <v>5</v>
      </c>
      <c r="I190" s="202">
        <v>5</v>
      </c>
      <c r="J190" s="202">
        <v>5</v>
      </c>
      <c r="K190" s="202">
        <v>5</v>
      </c>
      <c r="L190" s="202">
        <v>5</v>
      </c>
      <c r="M190" s="202">
        <v>5</v>
      </c>
      <c r="N190" s="202">
        <v>5</v>
      </c>
      <c r="O190" s="202">
        <v>5</v>
      </c>
      <c r="P190" s="202">
        <v>5</v>
      </c>
      <c r="Q190" s="202" t="s">
        <v>155</v>
      </c>
      <c r="R190" s="202" t="s">
        <v>872</v>
      </c>
      <c r="S190" s="202" t="s">
        <v>155</v>
      </c>
    </row>
    <row r="191" spans="1:19" x14ac:dyDescent="0.2">
      <c r="A191" s="201">
        <v>44789.533493124996</v>
      </c>
      <c r="B191" s="202" t="s">
        <v>605</v>
      </c>
      <c r="C191" s="202" t="s">
        <v>606</v>
      </c>
      <c r="D191" s="202" t="s">
        <v>607</v>
      </c>
      <c r="E191" s="202" t="s">
        <v>655</v>
      </c>
      <c r="F191" s="202" t="s">
        <v>655</v>
      </c>
      <c r="G191" s="202" t="s">
        <v>17</v>
      </c>
      <c r="H191" s="202">
        <v>4</v>
      </c>
      <c r="I191" s="202">
        <v>3</v>
      </c>
      <c r="J191" s="202">
        <v>5</v>
      </c>
      <c r="K191" s="202">
        <v>4</v>
      </c>
      <c r="L191" s="202">
        <v>2</v>
      </c>
      <c r="M191" s="202">
        <v>4</v>
      </c>
      <c r="N191" s="202">
        <v>4</v>
      </c>
      <c r="O191" s="202">
        <v>5</v>
      </c>
      <c r="P191" s="202">
        <v>5</v>
      </c>
    </row>
    <row r="192" spans="1:19" x14ac:dyDescent="0.2">
      <c r="A192" s="201">
        <v>44789.533571932872</v>
      </c>
      <c r="B192" s="202" t="s">
        <v>610</v>
      </c>
      <c r="C192" s="202" t="s">
        <v>618</v>
      </c>
      <c r="D192" s="202" t="s">
        <v>607</v>
      </c>
      <c r="E192" s="202" t="s">
        <v>82</v>
      </c>
      <c r="F192" s="202" t="s">
        <v>873</v>
      </c>
      <c r="G192" s="202" t="s">
        <v>16</v>
      </c>
      <c r="H192" s="202">
        <v>4</v>
      </c>
      <c r="I192" s="202">
        <v>3</v>
      </c>
      <c r="J192" s="202">
        <v>3</v>
      </c>
      <c r="K192" s="202">
        <v>4</v>
      </c>
      <c r="L192" s="202">
        <v>4</v>
      </c>
      <c r="M192" s="202">
        <v>4</v>
      </c>
      <c r="N192" s="202">
        <v>4</v>
      </c>
      <c r="O192" s="202">
        <v>4</v>
      </c>
      <c r="P192" s="202">
        <v>4</v>
      </c>
      <c r="Q192" s="202" t="s">
        <v>874</v>
      </c>
    </row>
    <row r="193" spans="1:19" x14ac:dyDescent="0.2">
      <c r="A193" s="201">
        <v>44789.533707719907</v>
      </c>
      <c r="B193" s="202" t="s">
        <v>610</v>
      </c>
      <c r="C193" s="202" t="s">
        <v>611</v>
      </c>
      <c r="D193" s="202" t="s">
        <v>607</v>
      </c>
      <c r="E193" s="202" t="s">
        <v>608</v>
      </c>
      <c r="F193" s="202" t="s">
        <v>875</v>
      </c>
      <c r="G193" s="202" t="s">
        <v>620</v>
      </c>
      <c r="H193" s="202">
        <v>4</v>
      </c>
      <c r="I193" s="202">
        <v>2</v>
      </c>
      <c r="J193" s="202">
        <v>4</v>
      </c>
      <c r="K193" s="202">
        <v>1</v>
      </c>
      <c r="L193" s="202">
        <v>3</v>
      </c>
      <c r="M193" s="202">
        <v>2</v>
      </c>
      <c r="N193" s="202">
        <v>2</v>
      </c>
      <c r="O193" s="202">
        <v>5</v>
      </c>
      <c r="P193" s="202">
        <v>5</v>
      </c>
      <c r="Q193" s="202" t="s">
        <v>876</v>
      </c>
      <c r="R193" s="202" t="s">
        <v>877</v>
      </c>
      <c r="S193" s="202" t="s">
        <v>878</v>
      </c>
    </row>
    <row r="194" spans="1:19" x14ac:dyDescent="0.2">
      <c r="A194" s="201">
        <v>44789.533808796295</v>
      </c>
      <c r="B194" s="202" t="s">
        <v>605</v>
      </c>
      <c r="C194" s="202" t="s">
        <v>618</v>
      </c>
      <c r="D194" s="202" t="s">
        <v>612</v>
      </c>
      <c r="E194" s="202" t="s">
        <v>615</v>
      </c>
      <c r="F194" s="202" t="s">
        <v>616</v>
      </c>
      <c r="G194" s="202" t="s">
        <v>16</v>
      </c>
      <c r="H194" s="202">
        <v>5</v>
      </c>
      <c r="I194" s="202">
        <v>5</v>
      </c>
      <c r="J194" s="202">
        <v>4</v>
      </c>
      <c r="K194" s="202">
        <v>3</v>
      </c>
      <c r="L194" s="202">
        <v>3</v>
      </c>
      <c r="M194" s="202">
        <v>4</v>
      </c>
      <c r="N194" s="202">
        <v>4</v>
      </c>
      <c r="O194" s="202">
        <v>4</v>
      </c>
      <c r="P194" s="202">
        <v>4</v>
      </c>
      <c r="Q194" s="202" t="s">
        <v>155</v>
      </c>
      <c r="R194" s="202" t="s">
        <v>155</v>
      </c>
      <c r="S194" s="202" t="s">
        <v>155</v>
      </c>
    </row>
    <row r="195" spans="1:19" x14ac:dyDescent="0.2">
      <c r="A195" s="201">
        <v>44789.533993055556</v>
      </c>
      <c r="B195" s="202" t="s">
        <v>610</v>
      </c>
      <c r="C195" s="202" t="s">
        <v>606</v>
      </c>
      <c r="D195" s="202" t="s">
        <v>607</v>
      </c>
      <c r="E195" s="202" t="s">
        <v>608</v>
      </c>
      <c r="F195" s="202" t="s">
        <v>183</v>
      </c>
      <c r="G195" s="202" t="s">
        <v>620</v>
      </c>
      <c r="H195" s="202">
        <v>5</v>
      </c>
      <c r="I195" s="202">
        <v>5</v>
      </c>
      <c r="J195" s="202">
        <v>5</v>
      </c>
      <c r="K195" s="202">
        <v>5</v>
      </c>
      <c r="L195" s="202">
        <v>5</v>
      </c>
      <c r="M195" s="202">
        <v>4</v>
      </c>
      <c r="N195" s="202">
        <v>4</v>
      </c>
      <c r="O195" s="202">
        <v>4</v>
      </c>
      <c r="P195" s="202">
        <v>4</v>
      </c>
      <c r="Q195" s="202" t="s">
        <v>879</v>
      </c>
      <c r="R195" s="202" t="s">
        <v>155</v>
      </c>
      <c r="S195" s="202" t="s">
        <v>155</v>
      </c>
    </row>
    <row r="196" spans="1:19" x14ac:dyDescent="0.2">
      <c r="A196" s="201">
        <v>44789.534004629626</v>
      </c>
      <c r="B196" s="202" t="s">
        <v>610</v>
      </c>
      <c r="C196" s="202" t="s">
        <v>611</v>
      </c>
      <c r="D196" s="202" t="s">
        <v>612</v>
      </c>
      <c r="E196" s="202" t="s">
        <v>608</v>
      </c>
      <c r="F196" s="202" t="s">
        <v>648</v>
      </c>
      <c r="G196" s="202" t="s">
        <v>880</v>
      </c>
      <c r="H196" s="202">
        <v>5</v>
      </c>
      <c r="I196" s="202">
        <v>5</v>
      </c>
      <c r="J196" s="202">
        <v>5</v>
      </c>
      <c r="K196" s="202">
        <v>3</v>
      </c>
      <c r="L196" s="202">
        <v>3</v>
      </c>
      <c r="M196" s="202">
        <v>4</v>
      </c>
      <c r="N196" s="202">
        <v>4</v>
      </c>
      <c r="O196" s="202">
        <v>5</v>
      </c>
      <c r="P196" s="202">
        <v>4</v>
      </c>
    </row>
    <row r="197" spans="1:19" x14ac:dyDescent="0.2">
      <c r="A197" s="201">
        <v>44789.53438813657</v>
      </c>
      <c r="B197" s="202" t="s">
        <v>610</v>
      </c>
      <c r="C197" s="202" t="s">
        <v>606</v>
      </c>
      <c r="D197" s="202" t="s">
        <v>612</v>
      </c>
      <c r="E197" s="202" t="s">
        <v>698</v>
      </c>
      <c r="F197" s="202" t="s">
        <v>747</v>
      </c>
      <c r="G197" s="202" t="s">
        <v>620</v>
      </c>
      <c r="H197" s="202">
        <v>5</v>
      </c>
      <c r="I197" s="202">
        <v>5</v>
      </c>
      <c r="J197" s="202">
        <v>5</v>
      </c>
      <c r="K197" s="202">
        <v>4</v>
      </c>
      <c r="L197" s="202">
        <v>5</v>
      </c>
      <c r="M197" s="202">
        <v>4</v>
      </c>
      <c r="N197" s="202">
        <v>5</v>
      </c>
      <c r="O197" s="202">
        <v>3</v>
      </c>
      <c r="P197" s="202">
        <v>5</v>
      </c>
      <c r="Q197" s="202" t="s">
        <v>155</v>
      </c>
      <c r="R197" s="202" t="s">
        <v>155</v>
      </c>
      <c r="S197" s="202" t="s">
        <v>881</v>
      </c>
    </row>
    <row r="198" spans="1:19" x14ac:dyDescent="0.2">
      <c r="A198" s="201">
        <v>44789.534768518519</v>
      </c>
      <c r="B198" s="202" t="s">
        <v>610</v>
      </c>
      <c r="C198" s="202" t="s">
        <v>606</v>
      </c>
      <c r="D198" s="202" t="s">
        <v>607</v>
      </c>
      <c r="E198" s="202" t="s">
        <v>608</v>
      </c>
      <c r="F198" s="202" t="s">
        <v>270</v>
      </c>
      <c r="G198" s="202" t="s">
        <v>17</v>
      </c>
      <c r="H198" s="202">
        <v>4</v>
      </c>
      <c r="I198" s="202">
        <v>3</v>
      </c>
      <c r="J198" s="202">
        <v>3</v>
      </c>
      <c r="K198" s="202">
        <v>3</v>
      </c>
      <c r="L198" s="202">
        <v>3</v>
      </c>
      <c r="M198" s="202">
        <v>4</v>
      </c>
      <c r="N198" s="202">
        <v>4</v>
      </c>
      <c r="O198" s="202">
        <v>4</v>
      </c>
      <c r="P198" s="202">
        <v>4</v>
      </c>
      <c r="Q198" s="202" t="s">
        <v>882</v>
      </c>
      <c r="R198" s="202" t="s">
        <v>883</v>
      </c>
    </row>
    <row r="199" spans="1:19" x14ac:dyDescent="0.2">
      <c r="A199" s="201">
        <v>44789.534826388888</v>
      </c>
      <c r="B199" s="202" t="s">
        <v>610</v>
      </c>
      <c r="C199" s="202" t="s">
        <v>606</v>
      </c>
      <c r="D199" s="202" t="s">
        <v>607</v>
      </c>
      <c r="E199" s="202" t="s">
        <v>698</v>
      </c>
      <c r="F199" s="202" t="s">
        <v>747</v>
      </c>
      <c r="G199" s="202" t="s">
        <v>15</v>
      </c>
      <c r="H199" s="202">
        <v>5</v>
      </c>
      <c r="I199" s="202">
        <v>2</v>
      </c>
      <c r="J199" s="202">
        <v>5</v>
      </c>
      <c r="K199" s="202">
        <v>4</v>
      </c>
      <c r="L199" s="202">
        <v>4</v>
      </c>
      <c r="M199" s="202">
        <v>5</v>
      </c>
      <c r="N199" s="202">
        <v>5</v>
      </c>
      <c r="O199" s="202">
        <v>5</v>
      </c>
      <c r="P199" s="202">
        <v>5</v>
      </c>
      <c r="Q199" s="202" t="s">
        <v>884</v>
      </c>
      <c r="R199" s="202" t="s">
        <v>197</v>
      </c>
    </row>
    <row r="200" spans="1:19" x14ac:dyDescent="0.2">
      <c r="A200" s="201">
        <v>44789.534849537034</v>
      </c>
      <c r="B200" s="202" t="s">
        <v>610</v>
      </c>
      <c r="C200" s="202" t="s">
        <v>606</v>
      </c>
      <c r="D200" s="202" t="s">
        <v>607</v>
      </c>
      <c r="E200" s="202" t="s">
        <v>716</v>
      </c>
      <c r="F200" s="202" t="s">
        <v>155</v>
      </c>
      <c r="G200" s="202" t="s">
        <v>16</v>
      </c>
      <c r="H200" s="202">
        <v>4</v>
      </c>
      <c r="I200" s="202">
        <v>3</v>
      </c>
      <c r="J200" s="202">
        <v>4</v>
      </c>
      <c r="K200" s="202">
        <v>4</v>
      </c>
      <c r="L200" s="202">
        <v>4</v>
      </c>
      <c r="M200" s="202">
        <v>4</v>
      </c>
      <c r="N200" s="202">
        <v>4</v>
      </c>
      <c r="O200" s="202">
        <v>5</v>
      </c>
      <c r="P200" s="202">
        <v>5</v>
      </c>
      <c r="Q200" s="202" t="s">
        <v>155</v>
      </c>
      <c r="R200" s="202" t="s">
        <v>155</v>
      </c>
      <c r="S200" s="202" t="s">
        <v>155</v>
      </c>
    </row>
    <row r="201" spans="1:19" x14ac:dyDescent="0.2">
      <c r="A201" s="201">
        <v>44789.535717592589</v>
      </c>
      <c r="B201" s="202" t="s">
        <v>610</v>
      </c>
      <c r="C201" s="202" t="s">
        <v>611</v>
      </c>
      <c r="D201" s="202" t="s">
        <v>607</v>
      </c>
      <c r="E201" s="202" t="s">
        <v>96</v>
      </c>
      <c r="F201" s="202" t="s">
        <v>885</v>
      </c>
      <c r="G201" s="202" t="s">
        <v>17</v>
      </c>
      <c r="H201" s="202">
        <v>3</v>
      </c>
      <c r="I201" s="202">
        <v>3</v>
      </c>
      <c r="J201" s="202">
        <v>3</v>
      </c>
      <c r="K201" s="202">
        <v>2</v>
      </c>
      <c r="L201" s="202">
        <v>2</v>
      </c>
      <c r="M201" s="202">
        <v>4</v>
      </c>
      <c r="N201" s="202">
        <v>3</v>
      </c>
      <c r="O201" s="202">
        <v>4</v>
      </c>
      <c r="P201" s="202">
        <v>5</v>
      </c>
      <c r="Q201" s="202" t="s">
        <v>886</v>
      </c>
      <c r="R201" s="202" t="s">
        <v>1124</v>
      </c>
      <c r="S201" s="202" t="s">
        <v>887</v>
      </c>
    </row>
    <row r="202" spans="1:19" x14ac:dyDescent="0.2">
      <c r="A202" s="201">
        <v>44789.535879629628</v>
      </c>
      <c r="B202" s="202" t="s">
        <v>605</v>
      </c>
      <c r="C202" s="202" t="s">
        <v>611</v>
      </c>
      <c r="D202" s="202" t="s">
        <v>612</v>
      </c>
      <c r="E202" s="202" t="s">
        <v>608</v>
      </c>
      <c r="F202" s="202" t="s">
        <v>888</v>
      </c>
      <c r="G202" s="202" t="s">
        <v>620</v>
      </c>
      <c r="H202" s="202">
        <v>3</v>
      </c>
      <c r="I202" s="202">
        <v>2</v>
      </c>
      <c r="J202" s="202">
        <v>4</v>
      </c>
      <c r="K202" s="202">
        <v>3</v>
      </c>
      <c r="L202" s="202">
        <v>3</v>
      </c>
      <c r="M202" s="202">
        <v>4</v>
      </c>
      <c r="N202" s="202">
        <v>4</v>
      </c>
      <c r="O202" s="202">
        <v>5</v>
      </c>
      <c r="P202" s="202">
        <v>5</v>
      </c>
      <c r="Q202" s="202" t="s">
        <v>889</v>
      </c>
      <c r="R202" s="202" t="s">
        <v>890</v>
      </c>
      <c r="S202" s="202" t="s">
        <v>891</v>
      </c>
    </row>
    <row r="203" spans="1:19" x14ac:dyDescent="0.2">
      <c r="A203" s="201">
        <v>44789.536273148151</v>
      </c>
      <c r="B203" s="202" t="s">
        <v>610</v>
      </c>
      <c r="C203" s="202" t="s">
        <v>618</v>
      </c>
      <c r="D203" s="202" t="s">
        <v>612</v>
      </c>
      <c r="E203" s="202" t="s">
        <v>101</v>
      </c>
      <c r="F203" s="202" t="s">
        <v>837</v>
      </c>
      <c r="G203" s="202" t="s">
        <v>892</v>
      </c>
      <c r="H203" s="202">
        <v>5</v>
      </c>
      <c r="I203" s="202">
        <v>4</v>
      </c>
      <c r="J203" s="202">
        <v>4</v>
      </c>
      <c r="K203" s="202">
        <v>4</v>
      </c>
      <c r="L203" s="202">
        <v>4</v>
      </c>
      <c r="M203" s="202">
        <v>5</v>
      </c>
      <c r="N203" s="202">
        <v>4</v>
      </c>
      <c r="O203" s="202">
        <v>4</v>
      </c>
      <c r="P203" s="202">
        <v>4</v>
      </c>
      <c r="Q203" s="202" t="s">
        <v>197</v>
      </c>
      <c r="R203" s="202" t="s">
        <v>197</v>
      </c>
    </row>
    <row r="204" spans="1:19" x14ac:dyDescent="0.2">
      <c r="A204" s="201">
        <v>44789.536412037036</v>
      </c>
      <c r="B204" s="202" t="s">
        <v>605</v>
      </c>
      <c r="C204" s="202" t="s">
        <v>606</v>
      </c>
      <c r="D204" s="202" t="s">
        <v>607</v>
      </c>
      <c r="E204" s="202" t="s">
        <v>608</v>
      </c>
      <c r="F204" s="202" t="s">
        <v>270</v>
      </c>
      <c r="G204" s="202" t="s">
        <v>17</v>
      </c>
      <c r="H204" s="202">
        <v>2</v>
      </c>
      <c r="I204" s="202">
        <v>3</v>
      </c>
      <c r="J204" s="202">
        <v>3</v>
      </c>
      <c r="K204" s="202">
        <v>4</v>
      </c>
      <c r="L204" s="202">
        <v>3</v>
      </c>
      <c r="M204" s="202">
        <v>4</v>
      </c>
      <c r="N204" s="202">
        <v>4</v>
      </c>
      <c r="O204" s="202">
        <v>5</v>
      </c>
      <c r="P204" s="202">
        <v>4</v>
      </c>
      <c r="Q204" s="202" t="s">
        <v>1094</v>
      </c>
      <c r="R204" s="202" t="s">
        <v>893</v>
      </c>
    </row>
    <row r="205" spans="1:19" x14ac:dyDescent="0.2">
      <c r="A205" s="201">
        <v>44789.536631944444</v>
      </c>
      <c r="B205" s="202" t="s">
        <v>605</v>
      </c>
      <c r="C205" s="202" t="s">
        <v>606</v>
      </c>
      <c r="D205" s="202" t="s">
        <v>607</v>
      </c>
      <c r="E205" s="202" t="s">
        <v>625</v>
      </c>
      <c r="F205" s="202" t="s">
        <v>894</v>
      </c>
      <c r="G205" s="202" t="s">
        <v>620</v>
      </c>
      <c r="H205" s="202">
        <v>2</v>
      </c>
      <c r="I205" s="202">
        <v>3</v>
      </c>
      <c r="J205" s="202">
        <v>3</v>
      </c>
      <c r="K205" s="202">
        <v>4</v>
      </c>
      <c r="L205" s="202">
        <v>3</v>
      </c>
      <c r="M205" s="202">
        <v>3</v>
      </c>
      <c r="N205" s="202">
        <v>3</v>
      </c>
      <c r="O205" s="202">
        <v>3</v>
      </c>
      <c r="P205" s="202">
        <v>4</v>
      </c>
      <c r="Q205" s="202" t="s">
        <v>895</v>
      </c>
      <c r="R205" s="202" t="s">
        <v>896</v>
      </c>
    </row>
    <row r="206" spans="1:19" x14ac:dyDescent="0.2">
      <c r="A206" s="201">
        <v>44789.536851851852</v>
      </c>
      <c r="B206" s="202" t="s">
        <v>605</v>
      </c>
      <c r="C206" s="202" t="s">
        <v>606</v>
      </c>
      <c r="D206" s="202" t="s">
        <v>607</v>
      </c>
      <c r="E206" s="202" t="s">
        <v>615</v>
      </c>
      <c r="F206" s="202" t="s">
        <v>697</v>
      </c>
      <c r="G206" s="202" t="s">
        <v>16</v>
      </c>
      <c r="H206" s="202">
        <v>4</v>
      </c>
      <c r="I206" s="202">
        <v>4</v>
      </c>
      <c r="J206" s="202">
        <v>4</v>
      </c>
      <c r="K206" s="202">
        <v>2</v>
      </c>
      <c r="L206" s="202">
        <v>2</v>
      </c>
      <c r="M206" s="202">
        <v>3</v>
      </c>
      <c r="N206" s="202">
        <v>3</v>
      </c>
      <c r="O206" s="202">
        <v>4</v>
      </c>
      <c r="P206" s="202">
        <v>4</v>
      </c>
    </row>
    <row r="207" spans="1:19" x14ac:dyDescent="0.2">
      <c r="A207" s="201">
        <v>44789.537627314814</v>
      </c>
      <c r="B207" s="202" t="s">
        <v>610</v>
      </c>
      <c r="C207" s="202" t="s">
        <v>611</v>
      </c>
      <c r="D207" s="202" t="s">
        <v>607</v>
      </c>
      <c r="E207" s="202" t="s">
        <v>626</v>
      </c>
      <c r="F207" s="202" t="s">
        <v>647</v>
      </c>
      <c r="G207" s="202" t="s">
        <v>897</v>
      </c>
      <c r="H207" s="202">
        <v>3</v>
      </c>
      <c r="I207" s="202">
        <v>5</v>
      </c>
      <c r="J207" s="202">
        <v>5</v>
      </c>
      <c r="K207" s="202">
        <v>3</v>
      </c>
      <c r="L207" s="202">
        <v>3</v>
      </c>
      <c r="M207" s="202">
        <v>4</v>
      </c>
      <c r="N207" s="202">
        <v>4</v>
      </c>
      <c r="O207" s="202">
        <v>5</v>
      </c>
      <c r="P207" s="202">
        <v>5</v>
      </c>
      <c r="Q207" s="202" t="s">
        <v>155</v>
      </c>
      <c r="R207" s="202" t="s">
        <v>155</v>
      </c>
      <c r="S207" s="202" t="s">
        <v>155</v>
      </c>
    </row>
    <row r="208" spans="1:19" x14ac:dyDescent="0.2">
      <c r="A208" s="201">
        <v>44789.538356481484</v>
      </c>
      <c r="B208" s="202" t="s">
        <v>605</v>
      </c>
      <c r="C208" s="202" t="s">
        <v>618</v>
      </c>
      <c r="D208" s="202" t="s">
        <v>612</v>
      </c>
      <c r="E208" s="202" t="s">
        <v>615</v>
      </c>
      <c r="F208" s="202" t="s">
        <v>101</v>
      </c>
      <c r="G208" s="202" t="s">
        <v>16</v>
      </c>
      <c r="H208" s="202">
        <v>4</v>
      </c>
      <c r="I208" s="202">
        <v>4</v>
      </c>
      <c r="J208" s="202">
        <v>4</v>
      </c>
      <c r="K208" s="202">
        <v>3</v>
      </c>
      <c r="L208" s="202">
        <v>4</v>
      </c>
      <c r="M208" s="202">
        <v>5</v>
      </c>
      <c r="N208" s="202">
        <v>5</v>
      </c>
      <c r="O208" s="202">
        <v>5</v>
      </c>
      <c r="P208" s="202">
        <v>5</v>
      </c>
      <c r="Q208" s="202" t="s">
        <v>898</v>
      </c>
      <c r="R208" s="202" t="s">
        <v>899</v>
      </c>
    </row>
    <row r="209" spans="1:19" x14ac:dyDescent="0.2">
      <c r="A209" s="201">
        <v>44789.53837962963</v>
      </c>
      <c r="B209" s="202" t="s">
        <v>605</v>
      </c>
      <c r="C209" s="202" t="s">
        <v>606</v>
      </c>
      <c r="D209" s="202" t="s">
        <v>607</v>
      </c>
      <c r="E209" s="202" t="s">
        <v>625</v>
      </c>
      <c r="F209" s="202" t="s">
        <v>65</v>
      </c>
      <c r="G209" s="202" t="s">
        <v>15</v>
      </c>
      <c r="H209" s="202">
        <v>5</v>
      </c>
      <c r="I209" s="202">
        <v>4</v>
      </c>
      <c r="J209" s="202">
        <v>4</v>
      </c>
      <c r="K209" s="202">
        <v>5</v>
      </c>
      <c r="L209" s="202">
        <v>5</v>
      </c>
      <c r="M209" s="202">
        <v>5</v>
      </c>
      <c r="N209" s="202">
        <v>5</v>
      </c>
      <c r="O209" s="202">
        <v>5</v>
      </c>
      <c r="P209" s="202">
        <v>5</v>
      </c>
    </row>
    <row r="210" spans="1:19" x14ac:dyDescent="0.2">
      <c r="A210" s="201">
        <v>44789.538437499999</v>
      </c>
      <c r="B210" s="202" t="s">
        <v>610</v>
      </c>
      <c r="C210" s="202" t="s">
        <v>606</v>
      </c>
      <c r="D210" s="202" t="s">
        <v>607</v>
      </c>
      <c r="E210" s="202" t="s">
        <v>608</v>
      </c>
      <c r="F210" s="202" t="s">
        <v>270</v>
      </c>
      <c r="G210" s="202" t="s">
        <v>900</v>
      </c>
      <c r="H210" s="202">
        <v>5</v>
      </c>
      <c r="I210" s="202">
        <v>3</v>
      </c>
      <c r="J210" s="202">
        <v>4</v>
      </c>
      <c r="K210" s="202">
        <v>1</v>
      </c>
      <c r="L210" s="202">
        <v>1</v>
      </c>
      <c r="M210" s="202">
        <v>3</v>
      </c>
      <c r="N210" s="202">
        <v>3</v>
      </c>
      <c r="O210" s="202">
        <v>5</v>
      </c>
      <c r="P210" s="202">
        <v>5</v>
      </c>
      <c r="S210" s="202" t="s">
        <v>1125</v>
      </c>
    </row>
    <row r="211" spans="1:19" x14ac:dyDescent="0.2">
      <c r="A211" s="201">
        <v>44789.538541666669</v>
      </c>
      <c r="B211" s="202" t="s">
        <v>605</v>
      </c>
      <c r="C211" s="202" t="s">
        <v>606</v>
      </c>
      <c r="D211" s="202" t="s">
        <v>607</v>
      </c>
      <c r="E211" s="202" t="s">
        <v>901</v>
      </c>
      <c r="F211" s="202" t="s">
        <v>902</v>
      </c>
      <c r="G211" s="202" t="s">
        <v>903</v>
      </c>
      <c r="H211" s="202">
        <v>2</v>
      </c>
      <c r="I211" s="202">
        <v>3</v>
      </c>
      <c r="J211" s="202">
        <v>3</v>
      </c>
      <c r="K211" s="202">
        <v>2</v>
      </c>
      <c r="L211" s="202">
        <v>2</v>
      </c>
      <c r="M211" s="202">
        <v>4</v>
      </c>
      <c r="N211" s="202">
        <v>4</v>
      </c>
      <c r="O211" s="202">
        <v>4</v>
      </c>
      <c r="P211" s="202">
        <v>4</v>
      </c>
      <c r="Q211" s="202" t="s">
        <v>904</v>
      </c>
      <c r="R211" s="202" t="s">
        <v>1095</v>
      </c>
      <c r="S211" s="202" t="s">
        <v>155</v>
      </c>
    </row>
    <row r="212" spans="1:19" x14ac:dyDescent="0.2">
      <c r="A212" s="201">
        <v>44789.538668981484</v>
      </c>
      <c r="B212" s="202" t="s">
        <v>610</v>
      </c>
      <c r="C212" s="202" t="s">
        <v>618</v>
      </c>
      <c r="D212" s="202" t="s">
        <v>607</v>
      </c>
      <c r="E212" s="202" t="s">
        <v>608</v>
      </c>
      <c r="F212" s="202" t="s">
        <v>183</v>
      </c>
      <c r="G212" s="202" t="s">
        <v>15</v>
      </c>
      <c r="H212" s="202">
        <v>5</v>
      </c>
      <c r="I212" s="202">
        <v>4</v>
      </c>
      <c r="J212" s="202">
        <v>4</v>
      </c>
      <c r="K212" s="202">
        <v>3</v>
      </c>
      <c r="L212" s="202">
        <v>2</v>
      </c>
      <c r="M212" s="202">
        <v>4</v>
      </c>
      <c r="N212" s="202">
        <v>4</v>
      </c>
      <c r="O212" s="202">
        <v>5</v>
      </c>
      <c r="P212" s="202">
        <v>5</v>
      </c>
      <c r="Q212" s="202" t="s">
        <v>905</v>
      </c>
      <c r="R212" s="202" t="s">
        <v>906</v>
      </c>
      <c r="S212" s="202" t="s">
        <v>171</v>
      </c>
    </row>
    <row r="213" spans="1:19" x14ac:dyDescent="0.2">
      <c r="A213" s="201">
        <v>44789.538680555554</v>
      </c>
      <c r="B213" s="202" t="s">
        <v>605</v>
      </c>
      <c r="C213" s="202" t="s">
        <v>611</v>
      </c>
      <c r="D213" s="202" t="s">
        <v>612</v>
      </c>
      <c r="E213" s="202" t="s">
        <v>716</v>
      </c>
      <c r="F213" s="202" t="s">
        <v>655</v>
      </c>
      <c r="G213" s="202" t="s">
        <v>620</v>
      </c>
      <c r="H213" s="202">
        <v>4</v>
      </c>
      <c r="I213" s="202">
        <v>3</v>
      </c>
      <c r="J213" s="202">
        <v>5</v>
      </c>
      <c r="K213" s="202">
        <v>3</v>
      </c>
      <c r="L213" s="202">
        <v>3</v>
      </c>
      <c r="M213" s="202">
        <v>4</v>
      </c>
      <c r="N213" s="202">
        <v>4</v>
      </c>
      <c r="O213" s="202">
        <v>5</v>
      </c>
      <c r="P213" s="202">
        <v>5</v>
      </c>
      <c r="Q213" s="202" t="s">
        <v>907</v>
      </c>
      <c r="R213" s="202" t="s">
        <v>908</v>
      </c>
      <c r="S213" s="202" t="s">
        <v>155</v>
      </c>
    </row>
    <row r="214" spans="1:19" x14ac:dyDescent="0.2">
      <c r="A214" s="201">
        <v>44789.538784722223</v>
      </c>
      <c r="B214" s="202" t="s">
        <v>605</v>
      </c>
      <c r="C214" s="202" t="s">
        <v>606</v>
      </c>
      <c r="D214" s="202" t="s">
        <v>607</v>
      </c>
      <c r="E214" s="202" t="s">
        <v>616</v>
      </c>
      <c r="F214" s="202" t="s">
        <v>615</v>
      </c>
      <c r="G214" s="202" t="s">
        <v>15</v>
      </c>
      <c r="H214" s="202">
        <v>3</v>
      </c>
      <c r="I214" s="202">
        <v>3</v>
      </c>
      <c r="J214" s="202">
        <v>3</v>
      </c>
      <c r="K214" s="202">
        <v>4</v>
      </c>
      <c r="L214" s="202">
        <v>3</v>
      </c>
      <c r="M214" s="202">
        <v>3</v>
      </c>
      <c r="N214" s="202">
        <v>3</v>
      </c>
      <c r="O214" s="202">
        <v>4</v>
      </c>
      <c r="P214" s="202">
        <v>4</v>
      </c>
      <c r="Q214" s="202" t="s">
        <v>1126</v>
      </c>
    </row>
    <row r="215" spans="1:19" x14ac:dyDescent="0.2">
      <c r="A215" s="201">
        <v>44789.539039351854</v>
      </c>
      <c r="B215" s="202" t="s">
        <v>605</v>
      </c>
      <c r="C215" s="202" t="s">
        <v>606</v>
      </c>
      <c r="D215" s="202" t="s">
        <v>607</v>
      </c>
      <c r="E215" s="202" t="s">
        <v>698</v>
      </c>
      <c r="F215" s="202" t="s">
        <v>747</v>
      </c>
      <c r="G215" s="202" t="s">
        <v>15</v>
      </c>
      <c r="H215" s="202">
        <v>4</v>
      </c>
      <c r="I215" s="202">
        <v>4</v>
      </c>
      <c r="J215" s="202">
        <v>3</v>
      </c>
      <c r="K215" s="202">
        <v>5</v>
      </c>
      <c r="L215" s="202">
        <v>5</v>
      </c>
      <c r="M215" s="202">
        <v>5</v>
      </c>
      <c r="N215" s="202">
        <v>5</v>
      </c>
      <c r="O215" s="202">
        <v>5</v>
      </c>
      <c r="P215" s="202">
        <v>4</v>
      </c>
    </row>
    <row r="216" spans="1:19" x14ac:dyDescent="0.2">
      <c r="A216" s="201">
        <v>44789.539641203701</v>
      </c>
      <c r="B216" s="202" t="s">
        <v>610</v>
      </c>
      <c r="C216" s="202" t="s">
        <v>611</v>
      </c>
      <c r="D216" s="202" t="s">
        <v>612</v>
      </c>
      <c r="E216" s="202" t="s">
        <v>608</v>
      </c>
      <c r="F216" s="202" t="s">
        <v>909</v>
      </c>
      <c r="G216" s="202" t="s">
        <v>15</v>
      </c>
      <c r="H216" s="202">
        <v>5</v>
      </c>
      <c r="I216" s="202">
        <v>5</v>
      </c>
      <c r="J216" s="202">
        <v>5</v>
      </c>
      <c r="K216" s="202">
        <v>2</v>
      </c>
      <c r="L216" s="202">
        <v>2</v>
      </c>
      <c r="M216" s="202">
        <v>4</v>
      </c>
      <c r="N216" s="202">
        <v>4</v>
      </c>
      <c r="O216" s="202">
        <v>5</v>
      </c>
      <c r="P216" s="202">
        <v>5</v>
      </c>
    </row>
    <row r="217" spans="1:19" x14ac:dyDescent="0.2">
      <c r="A217" s="201">
        <v>44789.539930555555</v>
      </c>
      <c r="B217" s="202" t="s">
        <v>610</v>
      </c>
      <c r="C217" s="202" t="s">
        <v>606</v>
      </c>
      <c r="D217" s="202" t="s">
        <v>607</v>
      </c>
      <c r="E217" s="202" t="s">
        <v>608</v>
      </c>
      <c r="F217" s="202" t="s">
        <v>270</v>
      </c>
      <c r="G217" s="202" t="s">
        <v>17</v>
      </c>
      <c r="H217" s="202">
        <v>5</v>
      </c>
      <c r="I217" s="202">
        <v>5</v>
      </c>
      <c r="J217" s="202">
        <v>5</v>
      </c>
      <c r="K217" s="202">
        <v>1</v>
      </c>
      <c r="L217" s="202">
        <v>1</v>
      </c>
      <c r="M217" s="202">
        <v>4</v>
      </c>
      <c r="N217" s="202">
        <v>4</v>
      </c>
      <c r="O217" s="202">
        <v>5</v>
      </c>
      <c r="P217" s="202">
        <v>5</v>
      </c>
      <c r="Q217" s="202" t="s">
        <v>197</v>
      </c>
      <c r="R217" s="202" t="s">
        <v>197</v>
      </c>
      <c r="S217" s="202" t="s">
        <v>1096</v>
      </c>
    </row>
    <row r="218" spans="1:19" x14ac:dyDescent="0.2">
      <c r="A218" s="201">
        <v>44789.54005787037</v>
      </c>
      <c r="B218" s="202" t="s">
        <v>610</v>
      </c>
      <c r="C218" s="202" t="s">
        <v>606</v>
      </c>
      <c r="D218" s="202" t="s">
        <v>607</v>
      </c>
      <c r="E218" s="202" t="s">
        <v>212</v>
      </c>
      <c r="F218" s="202" t="s">
        <v>797</v>
      </c>
      <c r="G218" s="202" t="s">
        <v>16</v>
      </c>
      <c r="H218" s="202">
        <v>3</v>
      </c>
      <c r="I218" s="202">
        <v>4</v>
      </c>
      <c r="J218" s="202">
        <v>3</v>
      </c>
      <c r="K218" s="202">
        <v>3</v>
      </c>
      <c r="L218" s="202">
        <v>3</v>
      </c>
      <c r="M218" s="202">
        <v>4</v>
      </c>
      <c r="N218" s="202">
        <v>4</v>
      </c>
      <c r="O218" s="202">
        <v>4</v>
      </c>
      <c r="P218" s="202">
        <v>4</v>
      </c>
    </row>
    <row r="219" spans="1:19" x14ac:dyDescent="0.2">
      <c r="A219" s="201">
        <v>44789.540358796294</v>
      </c>
      <c r="B219" s="202" t="s">
        <v>610</v>
      </c>
      <c r="C219" s="202" t="s">
        <v>606</v>
      </c>
      <c r="D219" s="202" t="s">
        <v>607</v>
      </c>
      <c r="E219" s="202" t="s">
        <v>910</v>
      </c>
      <c r="F219" s="202" t="s">
        <v>911</v>
      </c>
      <c r="G219" s="202" t="s">
        <v>16</v>
      </c>
      <c r="H219" s="202">
        <v>4</v>
      </c>
      <c r="I219" s="202">
        <v>5</v>
      </c>
      <c r="J219" s="202">
        <v>4</v>
      </c>
      <c r="K219" s="202">
        <v>3</v>
      </c>
      <c r="L219" s="202">
        <v>2</v>
      </c>
      <c r="M219" s="202">
        <v>5</v>
      </c>
      <c r="N219" s="202">
        <v>5</v>
      </c>
      <c r="O219" s="202">
        <v>5</v>
      </c>
      <c r="P219" s="202">
        <v>5</v>
      </c>
      <c r="Q219" s="202" t="s">
        <v>912</v>
      </c>
      <c r="R219" s="202" t="s">
        <v>913</v>
      </c>
      <c r="S219" s="202" t="s">
        <v>1097</v>
      </c>
    </row>
    <row r="220" spans="1:19" x14ac:dyDescent="0.2">
      <c r="A220" s="201">
        <v>44789.540370370371</v>
      </c>
      <c r="B220" s="202" t="s">
        <v>605</v>
      </c>
      <c r="C220" s="202" t="s">
        <v>618</v>
      </c>
      <c r="D220" s="202" t="s">
        <v>612</v>
      </c>
      <c r="E220" s="202" t="s">
        <v>615</v>
      </c>
      <c r="F220" s="202" t="s">
        <v>101</v>
      </c>
      <c r="G220" s="202" t="s">
        <v>16</v>
      </c>
      <c r="H220" s="202">
        <v>3</v>
      </c>
      <c r="I220" s="202">
        <v>4</v>
      </c>
      <c r="J220" s="202">
        <v>4</v>
      </c>
      <c r="K220" s="202">
        <v>3</v>
      </c>
      <c r="L220" s="202">
        <v>5</v>
      </c>
      <c r="M220" s="202">
        <v>5</v>
      </c>
      <c r="N220" s="202">
        <v>5</v>
      </c>
      <c r="O220" s="202">
        <v>5</v>
      </c>
      <c r="P220" s="202">
        <v>5</v>
      </c>
      <c r="Q220" s="202" t="s">
        <v>914</v>
      </c>
      <c r="R220" s="202" t="s">
        <v>915</v>
      </c>
    </row>
    <row r="221" spans="1:19" x14ac:dyDescent="0.2">
      <c r="A221" s="201">
        <v>44789.540914351855</v>
      </c>
      <c r="B221" s="202" t="s">
        <v>605</v>
      </c>
      <c r="C221" s="202" t="s">
        <v>653</v>
      </c>
      <c r="D221" s="202" t="s">
        <v>607</v>
      </c>
      <c r="E221" s="202" t="s">
        <v>78</v>
      </c>
      <c r="F221" s="202" t="s">
        <v>203</v>
      </c>
      <c r="G221" s="202" t="s">
        <v>916</v>
      </c>
      <c r="H221" s="202">
        <v>2</v>
      </c>
      <c r="I221" s="202">
        <v>4</v>
      </c>
      <c r="J221" s="202">
        <v>3</v>
      </c>
      <c r="K221" s="202">
        <v>2</v>
      </c>
      <c r="L221" s="202">
        <v>3</v>
      </c>
      <c r="M221" s="202">
        <v>4</v>
      </c>
      <c r="N221" s="202">
        <v>4</v>
      </c>
      <c r="O221" s="202">
        <v>5</v>
      </c>
      <c r="P221" s="202">
        <v>4</v>
      </c>
      <c r="Q221" s="202" t="s">
        <v>917</v>
      </c>
      <c r="R221" s="202" t="s">
        <v>918</v>
      </c>
      <c r="S221" s="202" t="s">
        <v>919</v>
      </c>
    </row>
    <row r="222" spans="1:19" x14ac:dyDescent="0.2">
      <c r="A222" s="201">
        <v>44789.541030092594</v>
      </c>
      <c r="B222" s="202" t="s">
        <v>610</v>
      </c>
      <c r="C222" s="202" t="s">
        <v>611</v>
      </c>
      <c r="D222" s="202" t="s">
        <v>612</v>
      </c>
      <c r="E222" s="202" t="s">
        <v>622</v>
      </c>
      <c r="F222" s="202" t="s">
        <v>52</v>
      </c>
      <c r="G222" s="202" t="s">
        <v>16</v>
      </c>
      <c r="H222" s="202">
        <v>3</v>
      </c>
      <c r="I222" s="202">
        <v>4</v>
      </c>
      <c r="J222" s="202">
        <v>4</v>
      </c>
      <c r="K222" s="202">
        <v>3</v>
      </c>
      <c r="L222" s="202">
        <v>3</v>
      </c>
      <c r="M222" s="202">
        <v>5</v>
      </c>
      <c r="N222" s="202">
        <v>5</v>
      </c>
      <c r="O222" s="202">
        <v>5</v>
      </c>
      <c r="P222" s="202">
        <v>5</v>
      </c>
      <c r="Q222" s="202" t="s">
        <v>920</v>
      </c>
      <c r="R222" s="202" t="s">
        <v>921</v>
      </c>
    </row>
    <row r="223" spans="1:19" x14ac:dyDescent="0.2">
      <c r="A223" s="201">
        <v>44789.541250000002</v>
      </c>
      <c r="B223" s="202" t="s">
        <v>605</v>
      </c>
      <c r="C223" s="202" t="s">
        <v>606</v>
      </c>
      <c r="D223" s="202" t="s">
        <v>607</v>
      </c>
      <c r="E223" s="202" t="s">
        <v>608</v>
      </c>
      <c r="F223" s="202" t="s">
        <v>609</v>
      </c>
      <c r="G223" s="202" t="s">
        <v>17</v>
      </c>
      <c r="H223" s="202">
        <v>3</v>
      </c>
      <c r="I223" s="202">
        <v>3</v>
      </c>
      <c r="J223" s="202">
        <v>4</v>
      </c>
      <c r="K223" s="202">
        <v>3</v>
      </c>
      <c r="L223" s="202">
        <v>3</v>
      </c>
      <c r="M223" s="202">
        <v>5</v>
      </c>
      <c r="N223" s="202">
        <v>5</v>
      </c>
      <c r="O223" s="202">
        <v>5</v>
      </c>
      <c r="P223" s="202">
        <v>5</v>
      </c>
    </row>
    <row r="224" spans="1:19" x14ac:dyDescent="0.2">
      <c r="A224" s="201">
        <v>44789.542280092595</v>
      </c>
      <c r="B224" s="202" t="s">
        <v>605</v>
      </c>
      <c r="C224" s="202" t="s">
        <v>618</v>
      </c>
      <c r="D224" s="202" t="s">
        <v>612</v>
      </c>
      <c r="E224" s="202" t="s">
        <v>608</v>
      </c>
      <c r="F224" s="202" t="s">
        <v>609</v>
      </c>
      <c r="G224" s="202" t="s">
        <v>17</v>
      </c>
      <c r="H224" s="202">
        <v>4</v>
      </c>
      <c r="I224" s="202">
        <v>3</v>
      </c>
      <c r="J224" s="202">
        <v>4</v>
      </c>
      <c r="K224" s="202">
        <v>3</v>
      </c>
      <c r="L224" s="202">
        <v>4</v>
      </c>
      <c r="M224" s="202">
        <v>4</v>
      </c>
      <c r="N224" s="202">
        <v>4</v>
      </c>
      <c r="O224" s="202">
        <v>4</v>
      </c>
      <c r="P224" s="202">
        <v>4</v>
      </c>
      <c r="Q224" s="202" t="s">
        <v>197</v>
      </c>
      <c r="R224" s="202" t="s">
        <v>197</v>
      </c>
      <c r="S224" s="202" t="s">
        <v>197</v>
      </c>
    </row>
    <row r="225" spans="1:19" x14ac:dyDescent="0.2">
      <c r="A225" s="201">
        <v>44789.542506053243</v>
      </c>
      <c r="B225" s="202" t="s">
        <v>605</v>
      </c>
      <c r="C225" s="202" t="s">
        <v>606</v>
      </c>
      <c r="D225" s="202" t="s">
        <v>607</v>
      </c>
      <c r="E225" s="202" t="s">
        <v>735</v>
      </c>
      <c r="F225" s="202" t="s">
        <v>183</v>
      </c>
      <c r="G225" s="202" t="s">
        <v>620</v>
      </c>
      <c r="H225" s="202">
        <v>2</v>
      </c>
      <c r="I225" s="202">
        <v>3</v>
      </c>
      <c r="J225" s="202">
        <v>4</v>
      </c>
      <c r="K225" s="202">
        <v>2</v>
      </c>
      <c r="L225" s="202">
        <v>2</v>
      </c>
      <c r="M225" s="202">
        <v>4</v>
      </c>
      <c r="N225" s="202">
        <v>4</v>
      </c>
      <c r="O225" s="202">
        <v>4</v>
      </c>
      <c r="P225" s="202">
        <v>3</v>
      </c>
    </row>
    <row r="226" spans="1:19" x14ac:dyDescent="0.2">
      <c r="A226" s="201">
        <v>44789.54259971065</v>
      </c>
      <c r="B226" s="202" t="s">
        <v>605</v>
      </c>
      <c r="C226" s="202" t="s">
        <v>618</v>
      </c>
      <c r="D226" s="202" t="s">
        <v>612</v>
      </c>
      <c r="E226" s="202" t="s">
        <v>735</v>
      </c>
      <c r="F226" s="202" t="s">
        <v>183</v>
      </c>
      <c r="G226" s="202" t="s">
        <v>15</v>
      </c>
      <c r="H226" s="202">
        <v>4</v>
      </c>
      <c r="I226" s="202">
        <v>4</v>
      </c>
      <c r="J226" s="202">
        <v>4</v>
      </c>
      <c r="K226" s="202">
        <v>3</v>
      </c>
      <c r="L226" s="202">
        <v>4</v>
      </c>
      <c r="M226" s="202">
        <v>5</v>
      </c>
      <c r="N226" s="202">
        <v>5</v>
      </c>
      <c r="O226" s="202">
        <v>4</v>
      </c>
      <c r="P226" s="202">
        <v>4</v>
      </c>
    </row>
    <row r="227" spans="1:19" x14ac:dyDescent="0.2">
      <c r="A227" s="201">
        <v>44789.542974537035</v>
      </c>
      <c r="B227" s="202" t="s">
        <v>610</v>
      </c>
      <c r="C227" s="202" t="s">
        <v>618</v>
      </c>
      <c r="D227" s="202" t="s">
        <v>607</v>
      </c>
      <c r="E227" s="202" t="s">
        <v>922</v>
      </c>
      <c r="F227" s="202" t="s">
        <v>717</v>
      </c>
      <c r="G227" s="202" t="s">
        <v>16</v>
      </c>
      <c r="H227" s="202">
        <v>2</v>
      </c>
      <c r="I227" s="202">
        <v>2</v>
      </c>
      <c r="J227" s="202">
        <v>3</v>
      </c>
      <c r="K227" s="202">
        <v>2</v>
      </c>
      <c r="L227" s="202">
        <v>2</v>
      </c>
      <c r="M227" s="202">
        <v>4</v>
      </c>
      <c r="N227" s="202">
        <v>4</v>
      </c>
      <c r="O227" s="202">
        <v>4</v>
      </c>
      <c r="P227" s="202">
        <v>5</v>
      </c>
      <c r="R227" s="202" t="s">
        <v>923</v>
      </c>
    </row>
    <row r="228" spans="1:19" x14ac:dyDescent="0.2">
      <c r="A228" s="201">
        <v>44789.543512951393</v>
      </c>
      <c r="B228" s="202" t="s">
        <v>605</v>
      </c>
      <c r="C228" s="202" t="s">
        <v>611</v>
      </c>
      <c r="D228" s="202" t="s">
        <v>612</v>
      </c>
      <c r="E228" s="202" t="s">
        <v>608</v>
      </c>
      <c r="F228" s="202" t="s">
        <v>183</v>
      </c>
      <c r="G228" s="202" t="s">
        <v>15</v>
      </c>
      <c r="H228" s="202">
        <v>3</v>
      </c>
      <c r="I228" s="202">
        <v>3</v>
      </c>
      <c r="J228" s="202">
        <v>4</v>
      </c>
      <c r="K228" s="202">
        <v>3</v>
      </c>
      <c r="L228" s="202">
        <v>3</v>
      </c>
      <c r="M228" s="202">
        <v>4</v>
      </c>
      <c r="N228" s="202">
        <v>4</v>
      </c>
      <c r="O228" s="202">
        <v>5</v>
      </c>
      <c r="P228" s="202">
        <v>5</v>
      </c>
      <c r="Q228" s="202" t="s">
        <v>924</v>
      </c>
      <c r="R228" s="202" t="s">
        <v>925</v>
      </c>
      <c r="S228" s="202" t="s">
        <v>926</v>
      </c>
    </row>
    <row r="229" spans="1:19" x14ac:dyDescent="0.2">
      <c r="A229" s="201">
        <v>44789.543794861107</v>
      </c>
      <c r="B229" s="202" t="s">
        <v>605</v>
      </c>
      <c r="C229" s="202" t="s">
        <v>606</v>
      </c>
      <c r="D229" s="202" t="s">
        <v>607</v>
      </c>
      <c r="E229" s="202" t="s">
        <v>615</v>
      </c>
      <c r="F229" s="202" t="s">
        <v>927</v>
      </c>
      <c r="G229" s="202" t="s">
        <v>17</v>
      </c>
      <c r="H229" s="202">
        <v>5</v>
      </c>
      <c r="I229" s="202">
        <v>5</v>
      </c>
      <c r="J229" s="202">
        <v>5</v>
      </c>
      <c r="K229" s="202">
        <v>2</v>
      </c>
      <c r="L229" s="202">
        <v>3</v>
      </c>
      <c r="M229" s="202">
        <v>4</v>
      </c>
      <c r="N229" s="202">
        <v>4</v>
      </c>
      <c r="O229" s="202">
        <v>5</v>
      </c>
      <c r="P229" s="202">
        <v>4</v>
      </c>
      <c r="Q229" s="202" t="s">
        <v>928</v>
      </c>
      <c r="R229" s="202" t="s">
        <v>929</v>
      </c>
    </row>
    <row r="230" spans="1:19" x14ac:dyDescent="0.2">
      <c r="A230" s="201">
        <v>44789.544011030091</v>
      </c>
      <c r="B230" s="202" t="s">
        <v>610</v>
      </c>
      <c r="C230" s="202" t="s">
        <v>618</v>
      </c>
      <c r="D230" s="202" t="s">
        <v>612</v>
      </c>
      <c r="E230" s="202" t="s">
        <v>608</v>
      </c>
      <c r="F230" s="202" t="s">
        <v>609</v>
      </c>
      <c r="G230" s="202" t="s">
        <v>17</v>
      </c>
      <c r="H230" s="202">
        <v>4</v>
      </c>
      <c r="I230" s="202">
        <v>4</v>
      </c>
      <c r="J230" s="202">
        <v>5</v>
      </c>
      <c r="K230" s="202">
        <v>2</v>
      </c>
      <c r="L230" s="202">
        <v>3</v>
      </c>
      <c r="M230" s="202">
        <v>4</v>
      </c>
      <c r="N230" s="202">
        <v>4</v>
      </c>
      <c r="O230" s="202">
        <v>5</v>
      </c>
      <c r="P230" s="202">
        <v>4</v>
      </c>
      <c r="Q230" s="202" t="s">
        <v>155</v>
      </c>
      <c r="R230" s="202" t="s">
        <v>155</v>
      </c>
      <c r="S230" s="202" t="s">
        <v>155</v>
      </c>
    </row>
    <row r="231" spans="1:19" x14ac:dyDescent="0.2">
      <c r="A231" s="201">
        <v>44789.544398148151</v>
      </c>
      <c r="B231" s="202" t="s">
        <v>610</v>
      </c>
      <c r="C231" s="202" t="s">
        <v>606</v>
      </c>
      <c r="D231" s="202" t="s">
        <v>607</v>
      </c>
      <c r="E231" s="202" t="s">
        <v>608</v>
      </c>
      <c r="F231" s="202" t="s">
        <v>93</v>
      </c>
      <c r="G231" s="202" t="s">
        <v>17</v>
      </c>
      <c r="H231" s="202">
        <v>5</v>
      </c>
      <c r="I231" s="202">
        <v>5</v>
      </c>
      <c r="J231" s="202">
        <v>5</v>
      </c>
      <c r="K231" s="202">
        <v>2</v>
      </c>
      <c r="L231" s="202">
        <v>2</v>
      </c>
      <c r="M231" s="202">
        <v>4</v>
      </c>
      <c r="N231" s="202">
        <v>4</v>
      </c>
      <c r="O231" s="202">
        <v>3</v>
      </c>
      <c r="P231" s="202">
        <v>5</v>
      </c>
    </row>
    <row r="232" spans="1:19" x14ac:dyDescent="0.2">
      <c r="A232" s="201">
        <v>44789.544752361107</v>
      </c>
      <c r="B232" s="202" t="s">
        <v>605</v>
      </c>
      <c r="C232" s="202" t="s">
        <v>618</v>
      </c>
      <c r="D232" s="202" t="s">
        <v>607</v>
      </c>
      <c r="E232" s="202" t="s">
        <v>930</v>
      </c>
      <c r="F232" s="202" t="s">
        <v>689</v>
      </c>
      <c r="G232" s="202" t="s">
        <v>15</v>
      </c>
      <c r="H232" s="202">
        <v>4</v>
      </c>
      <c r="I232" s="202">
        <v>3</v>
      </c>
      <c r="J232" s="202">
        <v>4</v>
      </c>
      <c r="K232" s="202">
        <v>4</v>
      </c>
      <c r="L232" s="202">
        <v>5</v>
      </c>
      <c r="M232" s="202">
        <v>5</v>
      </c>
      <c r="N232" s="202">
        <v>5</v>
      </c>
      <c r="O232" s="202">
        <v>5</v>
      </c>
      <c r="P232" s="202">
        <v>5</v>
      </c>
      <c r="Q232" s="202" t="s">
        <v>1077</v>
      </c>
    </row>
    <row r="233" spans="1:19" x14ac:dyDescent="0.2">
      <c r="A233" s="201">
        <v>44789.544795219903</v>
      </c>
      <c r="B233" s="202" t="s">
        <v>610</v>
      </c>
      <c r="C233" s="202" t="s">
        <v>606</v>
      </c>
      <c r="D233" s="202" t="s">
        <v>607</v>
      </c>
      <c r="E233" s="202" t="s">
        <v>716</v>
      </c>
      <c r="F233" s="202" t="s">
        <v>176</v>
      </c>
      <c r="G233" s="202" t="s">
        <v>15</v>
      </c>
      <c r="H233" s="202">
        <v>3</v>
      </c>
      <c r="I233" s="202">
        <v>4</v>
      </c>
      <c r="J233" s="202">
        <v>4</v>
      </c>
      <c r="K233" s="202">
        <v>3</v>
      </c>
      <c r="L233" s="202">
        <v>3</v>
      </c>
      <c r="M233" s="202">
        <v>5</v>
      </c>
      <c r="N233" s="202">
        <v>5</v>
      </c>
      <c r="O233" s="202">
        <v>5</v>
      </c>
      <c r="P233" s="202">
        <v>5</v>
      </c>
    </row>
    <row r="234" spans="1:19" x14ac:dyDescent="0.2">
      <c r="A234" s="201">
        <v>44789.544836643516</v>
      </c>
      <c r="B234" s="202" t="s">
        <v>605</v>
      </c>
      <c r="C234" s="202" t="s">
        <v>606</v>
      </c>
      <c r="D234" s="202" t="s">
        <v>607</v>
      </c>
      <c r="E234" s="202" t="s">
        <v>57</v>
      </c>
      <c r="F234" s="202" t="s">
        <v>176</v>
      </c>
      <c r="G234" s="202" t="s">
        <v>16</v>
      </c>
      <c r="H234" s="202">
        <v>5</v>
      </c>
      <c r="I234" s="202">
        <v>3</v>
      </c>
      <c r="J234" s="202">
        <v>2</v>
      </c>
      <c r="K234" s="202">
        <v>5</v>
      </c>
      <c r="L234" s="202">
        <v>4</v>
      </c>
      <c r="M234" s="202">
        <v>5</v>
      </c>
      <c r="N234" s="202">
        <v>4</v>
      </c>
      <c r="O234" s="202">
        <v>5</v>
      </c>
      <c r="P234" s="202">
        <v>5</v>
      </c>
    </row>
    <row r="235" spans="1:19" x14ac:dyDescent="0.2">
      <c r="A235" s="201">
        <v>44789.545254629629</v>
      </c>
      <c r="B235" s="202" t="s">
        <v>605</v>
      </c>
      <c r="C235" s="202" t="s">
        <v>606</v>
      </c>
      <c r="D235" s="202" t="s">
        <v>607</v>
      </c>
      <c r="E235" s="202" t="s">
        <v>625</v>
      </c>
      <c r="F235" s="202" t="s">
        <v>931</v>
      </c>
      <c r="G235" s="202" t="s">
        <v>15</v>
      </c>
      <c r="H235" s="202">
        <v>4</v>
      </c>
      <c r="I235" s="202">
        <v>4</v>
      </c>
      <c r="J235" s="202">
        <v>4</v>
      </c>
      <c r="K235" s="202">
        <v>3</v>
      </c>
      <c r="L235" s="202">
        <v>3</v>
      </c>
      <c r="M235" s="202">
        <v>4</v>
      </c>
      <c r="N235" s="202">
        <v>4</v>
      </c>
      <c r="O235" s="202">
        <v>4</v>
      </c>
      <c r="P235" s="202">
        <v>4</v>
      </c>
    </row>
    <row r="236" spans="1:19" x14ac:dyDescent="0.2">
      <c r="A236" s="201">
        <v>44789.545428240737</v>
      </c>
      <c r="B236" s="202" t="s">
        <v>610</v>
      </c>
      <c r="C236" s="202" t="s">
        <v>618</v>
      </c>
      <c r="D236" s="202" t="s">
        <v>612</v>
      </c>
      <c r="E236" s="202" t="s">
        <v>608</v>
      </c>
      <c r="F236" s="202" t="s">
        <v>183</v>
      </c>
      <c r="G236" s="202" t="s">
        <v>15</v>
      </c>
      <c r="H236" s="202">
        <v>5</v>
      </c>
      <c r="I236" s="202">
        <v>5</v>
      </c>
      <c r="J236" s="202">
        <v>5</v>
      </c>
      <c r="K236" s="202">
        <v>4</v>
      </c>
      <c r="L236" s="202">
        <v>3</v>
      </c>
      <c r="M236" s="202">
        <v>4</v>
      </c>
      <c r="N236" s="202">
        <v>5</v>
      </c>
      <c r="O236" s="202">
        <v>5</v>
      </c>
      <c r="P236" s="202">
        <v>5</v>
      </c>
      <c r="Q236" s="202" t="s">
        <v>702</v>
      </c>
    </row>
    <row r="237" spans="1:19" x14ac:dyDescent="0.2">
      <c r="A237" s="201">
        <v>44789.547353368056</v>
      </c>
      <c r="B237" s="202" t="s">
        <v>605</v>
      </c>
      <c r="C237" s="202" t="s">
        <v>611</v>
      </c>
      <c r="D237" s="202" t="s">
        <v>612</v>
      </c>
      <c r="E237" s="202" t="s">
        <v>932</v>
      </c>
      <c r="F237" s="202" t="s">
        <v>933</v>
      </c>
      <c r="G237" s="202" t="s">
        <v>17</v>
      </c>
      <c r="H237" s="202">
        <v>4</v>
      </c>
      <c r="I237" s="202">
        <v>3</v>
      </c>
      <c r="J237" s="202">
        <v>3</v>
      </c>
      <c r="K237" s="202">
        <v>4</v>
      </c>
      <c r="L237" s="202">
        <v>3</v>
      </c>
      <c r="M237" s="202">
        <v>4</v>
      </c>
      <c r="N237" s="202">
        <v>4</v>
      </c>
      <c r="O237" s="202">
        <v>4</v>
      </c>
      <c r="P237" s="202">
        <v>4</v>
      </c>
      <c r="Q237" s="202" t="s">
        <v>934</v>
      </c>
      <c r="R237" s="202" t="s">
        <v>935</v>
      </c>
    </row>
    <row r="238" spans="1:19" x14ac:dyDescent="0.2">
      <c r="A238" s="201">
        <v>44789.549039143516</v>
      </c>
      <c r="B238" s="202" t="s">
        <v>610</v>
      </c>
      <c r="C238" s="202" t="s">
        <v>611</v>
      </c>
      <c r="D238" s="202" t="s">
        <v>612</v>
      </c>
      <c r="E238" s="202" t="s">
        <v>608</v>
      </c>
      <c r="F238" s="202" t="s">
        <v>936</v>
      </c>
      <c r="G238" s="202" t="s">
        <v>17</v>
      </c>
      <c r="H238" s="202">
        <v>4</v>
      </c>
      <c r="I238" s="202">
        <v>4</v>
      </c>
      <c r="J238" s="202">
        <v>4</v>
      </c>
      <c r="K238" s="202">
        <v>4</v>
      </c>
      <c r="L238" s="202">
        <v>4</v>
      </c>
      <c r="M238" s="202">
        <v>4</v>
      </c>
      <c r="N238" s="202">
        <v>4</v>
      </c>
      <c r="O238" s="202">
        <v>4</v>
      </c>
      <c r="P238" s="202">
        <v>4</v>
      </c>
    </row>
    <row r="239" spans="1:19" x14ac:dyDescent="0.2">
      <c r="A239" s="201">
        <v>44789.549113807865</v>
      </c>
      <c r="B239" s="202" t="s">
        <v>610</v>
      </c>
      <c r="C239" s="202" t="s">
        <v>606</v>
      </c>
      <c r="D239" s="202" t="s">
        <v>607</v>
      </c>
      <c r="E239" s="202" t="s">
        <v>937</v>
      </c>
      <c r="F239" s="202" t="s">
        <v>192</v>
      </c>
      <c r="G239" s="202" t="s">
        <v>15</v>
      </c>
      <c r="H239" s="202">
        <v>5</v>
      </c>
      <c r="I239" s="202">
        <v>5</v>
      </c>
      <c r="J239" s="202">
        <v>4</v>
      </c>
      <c r="K239" s="202">
        <v>3</v>
      </c>
      <c r="L239" s="202">
        <v>3</v>
      </c>
      <c r="M239" s="202">
        <v>5</v>
      </c>
      <c r="N239" s="202">
        <v>5</v>
      </c>
      <c r="O239" s="202">
        <v>3</v>
      </c>
      <c r="P239" s="202">
        <v>5</v>
      </c>
      <c r="Q239" s="202" t="s">
        <v>938</v>
      </c>
      <c r="R239" s="202" t="s">
        <v>939</v>
      </c>
    </row>
    <row r="240" spans="1:19" x14ac:dyDescent="0.2">
      <c r="A240" s="201">
        <v>44789.550108032403</v>
      </c>
      <c r="B240" s="202" t="s">
        <v>610</v>
      </c>
      <c r="C240" s="202" t="s">
        <v>618</v>
      </c>
      <c r="D240" s="202" t="s">
        <v>607</v>
      </c>
      <c r="E240" s="202" t="s">
        <v>626</v>
      </c>
      <c r="F240" s="202" t="s">
        <v>623</v>
      </c>
      <c r="G240" s="202" t="s">
        <v>16</v>
      </c>
      <c r="H240" s="202">
        <v>5</v>
      </c>
      <c r="I240" s="202">
        <v>4</v>
      </c>
      <c r="J240" s="202">
        <v>4</v>
      </c>
      <c r="K240" s="202">
        <v>1</v>
      </c>
      <c r="L240" s="202">
        <v>4</v>
      </c>
      <c r="M240" s="202">
        <v>4</v>
      </c>
      <c r="N240" s="202">
        <v>4</v>
      </c>
      <c r="O240" s="202">
        <v>5</v>
      </c>
      <c r="P240" s="202">
        <v>5</v>
      </c>
      <c r="Q240" s="202" t="s">
        <v>940</v>
      </c>
      <c r="R240" s="202" t="s">
        <v>941</v>
      </c>
      <c r="S240" s="202" t="s">
        <v>1098</v>
      </c>
    </row>
    <row r="241" spans="1:19" x14ac:dyDescent="0.2">
      <c r="A241" s="201">
        <v>44789.55190972222</v>
      </c>
      <c r="B241" s="202" t="s">
        <v>605</v>
      </c>
      <c r="C241" s="202" t="s">
        <v>606</v>
      </c>
      <c r="D241" s="202" t="s">
        <v>607</v>
      </c>
      <c r="E241" s="202" t="s">
        <v>608</v>
      </c>
      <c r="F241" s="202" t="s">
        <v>93</v>
      </c>
      <c r="G241" s="202" t="s">
        <v>17</v>
      </c>
      <c r="H241" s="202">
        <v>5</v>
      </c>
      <c r="I241" s="202">
        <v>4</v>
      </c>
      <c r="J241" s="202">
        <v>4</v>
      </c>
      <c r="K241" s="202">
        <v>5</v>
      </c>
      <c r="L241" s="202">
        <v>3</v>
      </c>
      <c r="M241" s="202">
        <v>5</v>
      </c>
      <c r="N241" s="202">
        <v>5</v>
      </c>
      <c r="O241" s="202">
        <v>5</v>
      </c>
      <c r="P241" s="202">
        <v>5</v>
      </c>
      <c r="Q241" s="202" t="s">
        <v>155</v>
      </c>
      <c r="R241" s="202" t="s">
        <v>155</v>
      </c>
      <c r="S241" s="202" t="s">
        <v>155</v>
      </c>
    </row>
    <row r="242" spans="1:19" x14ac:dyDescent="0.2">
      <c r="A242" s="201">
        <v>44789.552048611113</v>
      </c>
      <c r="B242" s="202" t="s">
        <v>605</v>
      </c>
      <c r="C242" s="202" t="s">
        <v>606</v>
      </c>
      <c r="D242" s="202" t="s">
        <v>607</v>
      </c>
      <c r="E242" s="202" t="s">
        <v>53</v>
      </c>
      <c r="F242" s="202" t="s">
        <v>609</v>
      </c>
      <c r="G242" s="202" t="s">
        <v>16</v>
      </c>
      <c r="H242" s="202">
        <v>5</v>
      </c>
      <c r="I242" s="202">
        <v>4</v>
      </c>
      <c r="J242" s="202">
        <v>4</v>
      </c>
      <c r="K242" s="202">
        <v>3</v>
      </c>
      <c r="L242" s="202">
        <v>2</v>
      </c>
      <c r="M242" s="202">
        <v>4</v>
      </c>
      <c r="N242" s="202">
        <v>4</v>
      </c>
      <c r="O242" s="202">
        <v>4</v>
      </c>
      <c r="P242" s="202">
        <v>4</v>
      </c>
      <c r="Q242" s="202" t="s">
        <v>614</v>
      </c>
      <c r="R242" s="202" t="s">
        <v>614</v>
      </c>
      <c r="S242" s="202" t="s">
        <v>614</v>
      </c>
    </row>
    <row r="243" spans="1:19" x14ac:dyDescent="0.2">
      <c r="A243" s="201">
        <v>44789.552361111113</v>
      </c>
      <c r="B243" s="202" t="s">
        <v>610</v>
      </c>
      <c r="C243" s="202" t="s">
        <v>611</v>
      </c>
      <c r="D243" s="202" t="s">
        <v>612</v>
      </c>
      <c r="E243" s="202" t="s">
        <v>53</v>
      </c>
      <c r="F243" s="202" t="s">
        <v>183</v>
      </c>
      <c r="G243" s="202" t="s">
        <v>620</v>
      </c>
      <c r="H243" s="202">
        <v>5</v>
      </c>
      <c r="I243" s="202">
        <v>5</v>
      </c>
      <c r="J243" s="202">
        <v>5</v>
      </c>
      <c r="K243" s="202">
        <v>2</v>
      </c>
      <c r="L243" s="202">
        <v>2</v>
      </c>
      <c r="M243" s="202">
        <v>4</v>
      </c>
      <c r="N243" s="202">
        <v>4</v>
      </c>
      <c r="O243" s="202">
        <v>5</v>
      </c>
      <c r="P243" s="202">
        <v>5</v>
      </c>
      <c r="Q243" s="202" t="s">
        <v>942</v>
      </c>
      <c r="R243" s="202" t="s">
        <v>943</v>
      </c>
      <c r="S243" s="202" t="s">
        <v>1099</v>
      </c>
    </row>
    <row r="244" spans="1:19" x14ac:dyDescent="0.2">
      <c r="A244" s="201">
        <v>44789.552848715277</v>
      </c>
      <c r="B244" s="202" t="s">
        <v>610</v>
      </c>
      <c r="C244" s="202" t="s">
        <v>606</v>
      </c>
      <c r="D244" s="202" t="s">
        <v>607</v>
      </c>
      <c r="E244" s="202" t="s">
        <v>608</v>
      </c>
      <c r="F244" s="202" t="s">
        <v>93</v>
      </c>
      <c r="G244" s="202" t="s">
        <v>17</v>
      </c>
      <c r="H244" s="202">
        <v>5</v>
      </c>
      <c r="I244" s="202">
        <v>4</v>
      </c>
      <c r="J244" s="202">
        <v>3</v>
      </c>
      <c r="K244" s="202">
        <v>2</v>
      </c>
      <c r="L244" s="202">
        <v>2</v>
      </c>
      <c r="M244" s="202">
        <v>3</v>
      </c>
      <c r="N244" s="202">
        <v>3</v>
      </c>
      <c r="O244" s="202">
        <v>5</v>
      </c>
      <c r="P244" s="202">
        <v>4</v>
      </c>
      <c r="Q244" s="202" t="s">
        <v>944</v>
      </c>
      <c r="R244" s="202" t="s">
        <v>1100</v>
      </c>
      <c r="S244" s="202" t="s">
        <v>1101</v>
      </c>
    </row>
    <row r="245" spans="1:19" x14ac:dyDescent="0.2">
      <c r="A245" s="201">
        <v>44789.552876932867</v>
      </c>
      <c r="B245" s="202" t="s">
        <v>610</v>
      </c>
      <c r="C245" s="202" t="s">
        <v>606</v>
      </c>
      <c r="D245" s="202" t="s">
        <v>607</v>
      </c>
      <c r="E245" s="202" t="s">
        <v>621</v>
      </c>
      <c r="F245" s="202" t="s">
        <v>621</v>
      </c>
      <c r="G245" s="202" t="s">
        <v>16</v>
      </c>
      <c r="H245" s="202">
        <v>4</v>
      </c>
      <c r="I245" s="202">
        <v>3</v>
      </c>
      <c r="J245" s="202">
        <v>3</v>
      </c>
      <c r="K245" s="202">
        <v>2</v>
      </c>
      <c r="L245" s="202">
        <v>2</v>
      </c>
      <c r="M245" s="202">
        <v>4</v>
      </c>
      <c r="N245" s="202">
        <v>4</v>
      </c>
      <c r="O245" s="202">
        <v>4</v>
      </c>
      <c r="P245" s="202">
        <v>4</v>
      </c>
      <c r="Q245" s="202" t="s">
        <v>945</v>
      </c>
      <c r="R245" s="202" t="s">
        <v>946</v>
      </c>
      <c r="S245" s="202" t="s">
        <v>1102</v>
      </c>
    </row>
    <row r="246" spans="1:19" x14ac:dyDescent="0.2">
      <c r="A246" s="201">
        <v>44789.553582939814</v>
      </c>
      <c r="B246" s="202" t="s">
        <v>610</v>
      </c>
      <c r="C246" s="202" t="s">
        <v>606</v>
      </c>
      <c r="D246" s="202" t="s">
        <v>607</v>
      </c>
      <c r="E246" s="202" t="s">
        <v>53</v>
      </c>
      <c r="F246" s="202" t="s">
        <v>947</v>
      </c>
      <c r="G246" s="202" t="s">
        <v>16</v>
      </c>
      <c r="H246" s="202">
        <v>4</v>
      </c>
      <c r="I246" s="202">
        <v>4</v>
      </c>
      <c r="J246" s="202">
        <v>4</v>
      </c>
      <c r="K246" s="202">
        <v>3</v>
      </c>
      <c r="L246" s="202">
        <v>3</v>
      </c>
      <c r="M246" s="202">
        <v>4</v>
      </c>
      <c r="N246" s="202">
        <v>4</v>
      </c>
      <c r="O246" s="202">
        <v>4</v>
      </c>
      <c r="P246" s="202">
        <v>4</v>
      </c>
      <c r="Q246" s="202" t="s">
        <v>213</v>
      </c>
      <c r="R246" s="202" t="s">
        <v>213</v>
      </c>
      <c r="S246" s="202" t="s">
        <v>948</v>
      </c>
    </row>
    <row r="247" spans="1:19" x14ac:dyDescent="0.2">
      <c r="A247" s="201">
        <v>44789.554814814815</v>
      </c>
      <c r="B247" s="202" t="s">
        <v>610</v>
      </c>
      <c r="C247" s="202" t="s">
        <v>618</v>
      </c>
      <c r="D247" s="202" t="s">
        <v>612</v>
      </c>
      <c r="E247" s="202" t="s">
        <v>698</v>
      </c>
      <c r="F247" s="202" t="s">
        <v>145</v>
      </c>
      <c r="G247" s="202" t="s">
        <v>15</v>
      </c>
      <c r="H247" s="202">
        <v>4</v>
      </c>
      <c r="I247" s="202">
        <v>5</v>
      </c>
      <c r="J247" s="202">
        <v>5</v>
      </c>
      <c r="K247" s="202">
        <v>3</v>
      </c>
      <c r="L247" s="202">
        <v>3</v>
      </c>
      <c r="M247" s="202">
        <v>4</v>
      </c>
      <c r="N247" s="202">
        <v>4</v>
      </c>
      <c r="O247" s="202">
        <v>4</v>
      </c>
      <c r="P247" s="202">
        <v>5</v>
      </c>
      <c r="Q247" s="202" t="s">
        <v>1103</v>
      </c>
      <c r="R247" s="202" t="s">
        <v>1104</v>
      </c>
    </row>
    <row r="248" spans="1:19" x14ac:dyDescent="0.2">
      <c r="A248" s="201">
        <v>44789.556452928242</v>
      </c>
      <c r="B248" s="202" t="s">
        <v>605</v>
      </c>
      <c r="C248" s="202" t="s">
        <v>606</v>
      </c>
      <c r="D248" s="202" t="s">
        <v>607</v>
      </c>
      <c r="E248" s="202" t="s">
        <v>625</v>
      </c>
      <c r="F248" s="202" t="s">
        <v>631</v>
      </c>
      <c r="G248" s="202" t="s">
        <v>15</v>
      </c>
      <c r="H248" s="202">
        <v>5</v>
      </c>
      <c r="I248" s="202">
        <v>5</v>
      </c>
      <c r="J248" s="202">
        <v>4</v>
      </c>
      <c r="K248" s="202">
        <v>3</v>
      </c>
      <c r="L248" s="202">
        <v>3</v>
      </c>
      <c r="M248" s="202">
        <v>4</v>
      </c>
      <c r="N248" s="202">
        <v>4</v>
      </c>
      <c r="O248" s="202">
        <v>4</v>
      </c>
      <c r="P248" s="202">
        <v>5</v>
      </c>
      <c r="Q248" s="202" t="s">
        <v>949</v>
      </c>
      <c r="R248" s="202" t="s">
        <v>950</v>
      </c>
    </row>
    <row r="249" spans="1:19" x14ac:dyDescent="0.2">
      <c r="A249" s="201">
        <v>44789.55664461806</v>
      </c>
      <c r="B249" s="202" t="s">
        <v>605</v>
      </c>
      <c r="C249" s="202" t="s">
        <v>618</v>
      </c>
      <c r="D249" s="202" t="s">
        <v>607</v>
      </c>
      <c r="E249" s="202" t="s">
        <v>951</v>
      </c>
      <c r="F249" s="202" t="s">
        <v>192</v>
      </c>
      <c r="G249" s="202" t="s">
        <v>17</v>
      </c>
      <c r="H249" s="202">
        <v>3</v>
      </c>
      <c r="I249" s="202">
        <v>5</v>
      </c>
      <c r="J249" s="202">
        <v>5</v>
      </c>
      <c r="K249" s="202">
        <v>1</v>
      </c>
      <c r="L249" s="202">
        <v>2</v>
      </c>
      <c r="M249" s="202">
        <v>5</v>
      </c>
      <c r="N249" s="202">
        <v>5</v>
      </c>
      <c r="O249" s="202">
        <v>3</v>
      </c>
      <c r="P249" s="202">
        <v>4</v>
      </c>
      <c r="Q249" s="202" t="s">
        <v>1105</v>
      </c>
      <c r="R249" s="202" t="s">
        <v>1106</v>
      </c>
      <c r="S249" s="202" t="s">
        <v>952</v>
      </c>
    </row>
    <row r="250" spans="1:19" x14ac:dyDescent="0.2">
      <c r="A250" s="201">
        <v>44789.557790208331</v>
      </c>
      <c r="B250" s="202" t="s">
        <v>610</v>
      </c>
      <c r="C250" s="202" t="s">
        <v>606</v>
      </c>
      <c r="D250" s="202" t="s">
        <v>607</v>
      </c>
      <c r="E250" s="202" t="s">
        <v>608</v>
      </c>
      <c r="F250" s="202" t="s">
        <v>562</v>
      </c>
      <c r="G250" s="202" t="s">
        <v>17</v>
      </c>
      <c r="H250" s="202">
        <v>4</v>
      </c>
      <c r="I250" s="202">
        <v>2</v>
      </c>
      <c r="J250" s="202">
        <v>5</v>
      </c>
      <c r="K250" s="202">
        <v>3</v>
      </c>
      <c r="L250" s="202">
        <v>3</v>
      </c>
      <c r="M250" s="202">
        <v>4</v>
      </c>
      <c r="N250" s="202">
        <v>4</v>
      </c>
      <c r="O250" s="202">
        <v>4</v>
      </c>
      <c r="P250" s="202">
        <v>5</v>
      </c>
      <c r="Q250" s="202" t="s">
        <v>953</v>
      </c>
    </row>
    <row r="251" spans="1:19" x14ac:dyDescent="0.2">
      <c r="A251" s="201">
        <v>44789.55880643519</v>
      </c>
      <c r="B251" s="202" t="s">
        <v>610</v>
      </c>
      <c r="C251" s="202" t="s">
        <v>606</v>
      </c>
      <c r="D251" s="202" t="s">
        <v>607</v>
      </c>
      <c r="E251" s="202" t="s">
        <v>656</v>
      </c>
      <c r="F251" s="202" t="s">
        <v>655</v>
      </c>
      <c r="G251" s="202" t="s">
        <v>15</v>
      </c>
      <c r="H251" s="202">
        <v>3</v>
      </c>
      <c r="I251" s="202">
        <v>4</v>
      </c>
      <c r="J251" s="202">
        <v>4</v>
      </c>
      <c r="K251" s="202">
        <v>4</v>
      </c>
      <c r="L251" s="202">
        <v>4</v>
      </c>
      <c r="M251" s="202">
        <v>5</v>
      </c>
      <c r="N251" s="202">
        <v>5</v>
      </c>
      <c r="O251" s="202">
        <v>5</v>
      </c>
      <c r="P251" s="202">
        <v>5</v>
      </c>
      <c r="Q251" s="202" t="s">
        <v>954</v>
      </c>
      <c r="R251" s="202" t="s">
        <v>955</v>
      </c>
    </row>
    <row r="252" spans="1:19" x14ac:dyDescent="0.2">
      <c r="A252" s="201">
        <v>44789.558993055558</v>
      </c>
      <c r="B252" s="202" t="s">
        <v>610</v>
      </c>
      <c r="C252" s="202" t="s">
        <v>606</v>
      </c>
      <c r="D252" s="202" t="s">
        <v>607</v>
      </c>
      <c r="E252" s="202" t="s">
        <v>212</v>
      </c>
      <c r="F252" s="202" t="s">
        <v>797</v>
      </c>
      <c r="G252" s="202" t="s">
        <v>16</v>
      </c>
      <c r="H252" s="202">
        <v>3</v>
      </c>
      <c r="I252" s="202">
        <v>4</v>
      </c>
      <c r="J252" s="202">
        <v>4</v>
      </c>
      <c r="K252" s="202">
        <v>2</v>
      </c>
      <c r="L252" s="202">
        <v>2</v>
      </c>
      <c r="M252" s="202">
        <v>4</v>
      </c>
      <c r="N252" s="202">
        <v>4</v>
      </c>
      <c r="O252" s="202">
        <v>5</v>
      </c>
      <c r="P252" s="202">
        <v>4</v>
      </c>
      <c r="Q252" s="202" t="s">
        <v>956</v>
      </c>
      <c r="R252" s="202" t="s">
        <v>957</v>
      </c>
    </row>
    <row r="253" spans="1:19" x14ac:dyDescent="0.2">
      <c r="A253" s="201">
        <v>44789.561310138888</v>
      </c>
      <c r="B253" s="202" t="s">
        <v>605</v>
      </c>
      <c r="C253" s="202" t="s">
        <v>653</v>
      </c>
      <c r="D253" s="202" t="s">
        <v>612</v>
      </c>
      <c r="E253" s="202" t="s">
        <v>78</v>
      </c>
      <c r="F253" s="202" t="s">
        <v>958</v>
      </c>
      <c r="G253" s="202" t="s">
        <v>16</v>
      </c>
      <c r="H253" s="202">
        <v>4</v>
      </c>
      <c r="I253" s="202">
        <v>4</v>
      </c>
      <c r="J253" s="202">
        <v>4</v>
      </c>
      <c r="K253" s="202">
        <v>3</v>
      </c>
      <c r="L253" s="202">
        <v>3</v>
      </c>
      <c r="M253" s="202">
        <v>4</v>
      </c>
      <c r="N253" s="202">
        <v>4</v>
      </c>
      <c r="O253" s="202">
        <v>5</v>
      </c>
      <c r="P253" s="202">
        <v>4</v>
      </c>
    </row>
    <row r="254" spans="1:19" x14ac:dyDescent="0.2">
      <c r="A254" s="201">
        <v>44789.562117430556</v>
      </c>
      <c r="B254" s="202" t="s">
        <v>605</v>
      </c>
      <c r="C254" s="202" t="s">
        <v>618</v>
      </c>
      <c r="D254" s="202" t="s">
        <v>612</v>
      </c>
      <c r="E254" s="202" t="s">
        <v>626</v>
      </c>
      <c r="F254" s="202" t="s">
        <v>626</v>
      </c>
      <c r="G254" s="202" t="s">
        <v>16</v>
      </c>
      <c r="H254" s="202">
        <v>3</v>
      </c>
      <c r="I254" s="202">
        <v>4</v>
      </c>
      <c r="J254" s="202">
        <v>5</v>
      </c>
      <c r="K254" s="202">
        <v>3</v>
      </c>
      <c r="L254" s="202">
        <v>4</v>
      </c>
      <c r="M254" s="202">
        <v>4</v>
      </c>
      <c r="N254" s="202">
        <v>4</v>
      </c>
      <c r="O254" s="202">
        <v>4</v>
      </c>
      <c r="P254" s="202">
        <v>4</v>
      </c>
      <c r="Q254" s="202" t="s">
        <v>959</v>
      </c>
      <c r="R254" s="202" t="s">
        <v>960</v>
      </c>
      <c r="S254" s="202" t="s">
        <v>155</v>
      </c>
    </row>
    <row r="255" spans="1:19" x14ac:dyDescent="0.2">
      <c r="A255" s="201">
        <v>44789.563920601853</v>
      </c>
      <c r="B255" s="202" t="s">
        <v>605</v>
      </c>
      <c r="C255" s="202" t="s">
        <v>653</v>
      </c>
      <c r="D255" s="202" t="s">
        <v>612</v>
      </c>
      <c r="E255" s="202" t="s">
        <v>961</v>
      </c>
      <c r="F255" s="202" t="s">
        <v>958</v>
      </c>
      <c r="G255" s="202" t="s">
        <v>17</v>
      </c>
      <c r="H255" s="202">
        <v>5</v>
      </c>
      <c r="I255" s="202">
        <v>5</v>
      </c>
      <c r="J255" s="202">
        <v>4</v>
      </c>
      <c r="K255" s="202">
        <v>3</v>
      </c>
      <c r="L255" s="202">
        <v>3</v>
      </c>
      <c r="M255" s="202">
        <v>4</v>
      </c>
      <c r="N255" s="202">
        <v>4</v>
      </c>
      <c r="O255" s="202">
        <v>4</v>
      </c>
      <c r="P255" s="202">
        <v>4</v>
      </c>
      <c r="Q255" s="202" t="s">
        <v>197</v>
      </c>
      <c r="R255" s="202" t="s">
        <v>238</v>
      </c>
      <c r="S255" s="202" t="s">
        <v>238</v>
      </c>
    </row>
    <row r="256" spans="1:19" x14ac:dyDescent="0.2">
      <c r="A256" s="201">
        <v>44789.564800636574</v>
      </c>
      <c r="B256" s="202" t="s">
        <v>605</v>
      </c>
      <c r="C256" s="202" t="s">
        <v>606</v>
      </c>
      <c r="D256" s="202" t="s">
        <v>607</v>
      </c>
      <c r="E256" s="202" t="s">
        <v>901</v>
      </c>
      <c r="F256" s="202" t="s">
        <v>176</v>
      </c>
      <c r="G256" s="202" t="s">
        <v>16</v>
      </c>
      <c r="H256" s="202">
        <v>5</v>
      </c>
      <c r="I256" s="202">
        <v>4</v>
      </c>
      <c r="J256" s="202">
        <v>2</v>
      </c>
      <c r="K256" s="202">
        <v>3</v>
      </c>
      <c r="L256" s="202">
        <v>3</v>
      </c>
      <c r="M256" s="202">
        <v>5</v>
      </c>
      <c r="N256" s="202">
        <v>4</v>
      </c>
      <c r="O256" s="202">
        <v>5</v>
      </c>
      <c r="P256" s="202">
        <v>5</v>
      </c>
    </row>
    <row r="257" spans="1:19" x14ac:dyDescent="0.2">
      <c r="A257" s="201">
        <v>44789.568300763887</v>
      </c>
      <c r="B257" s="202" t="s">
        <v>610</v>
      </c>
      <c r="C257" s="202" t="s">
        <v>606</v>
      </c>
      <c r="D257" s="202" t="s">
        <v>607</v>
      </c>
      <c r="E257" s="202" t="s">
        <v>71</v>
      </c>
      <c r="F257" s="202" t="s">
        <v>962</v>
      </c>
      <c r="G257" s="202" t="s">
        <v>16</v>
      </c>
      <c r="H257" s="202">
        <v>4</v>
      </c>
      <c r="I257" s="202">
        <v>4</v>
      </c>
      <c r="J257" s="202">
        <v>4</v>
      </c>
      <c r="K257" s="202">
        <v>2</v>
      </c>
      <c r="L257" s="202">
        <v>2</v>
      </c>
      <c r="M257" s="202">
        <v>4</v>
      </c>
      <c r="N257" s="202">
        <v>4</v>
      </c>
      <c r="O257" s="202">
        <v>4</v>
      </c>
      <c r="P257" s="202">
        <v>4</v>
      </c>
      <c r="Q257" s="202" t="s">
        <v>963</v>
      </c>
      <c r="R257" s="202" t="s">
        <v>155</v>
      </c>
      <c r="S257" s="202" t="s">
        <v>155</v>
      </c>
    </row>
    <row r="258" spans="1:19" x14ac:dyDescent="0.2">
      <c r="A258" s="201">
        <v>44789.568330451388</v>
      </c>
      <c r="B258" s="202" t="s">
        <v>610</v>
      </c>
      <c r="C258" s="202" t="s">
        <v>618</v>
      </c>
      <c r="D258" s="202" t="s">
        <v>607</v>
      </c>
      <c r="E258" s="202" t="s">
        <v>621</v>
      </c>
      <c r="F258" s="202" t="s">
        <v>669</v>
      </c>
      <c r="G258" s="202" t="s">
        <v>16</v>
      </c>
      <c r="H258" s="202">
        <v>4</v>
      </c>
      <c r="I258" s="202">
        <v>4</v>
      </c>
      <c r="J258" s="202">
        <v>3</v>
      </c>
      <c r="K258" s="202">
        <v>2</v>
      </c>
      <c r="L258" s="202">
        <v>2</v>
      </c>
      <c r="M258" s="202">
        <v>4</v>
      </c>
      <c r="N258" s="202">
        <v>4</v>
      </c>
      <c r="O258" s="202">
        <v>5</v>
      </c>
      <c r="P258" s="202">
        <v>4</v>
      </c>
      <c r="Q258" s="202" t="s">
        <v>1107</v>
      </c>
    </row>
    <row r="259" spans="1:19" x14ac:dyDescent="0.2">
      <c r="A259" s="201">
        <v>44789.575823333333</v>
      </c>
      <c r="B259" s="202" t="s">
        <v>605</v>
      </c>
      <c r="C259" s="202" t="s">
        <v>611</v>
      </c>
      <c r="D259" s="202" t="s">
        <v>607</v>
      </c>
      <c r="E259" s="202" t="s">
        <v>615</v>
      </c>
      <c r="F259" s="202" t="s">
        <v>40</v>
      </c>
      <c r="G259" s="202" t="s">
        <v>17</v>
      </c>
      <c r="H259" s="202">
        <v>5</v>
      </c>
      <c r="I259" s="202">
        <v>3</v>
      </c>
      <c r="J259" s="202">
        <v>4</v>
      </c>
      <c r="K259" s="202">
        <v>3</v>
      </c>
      <c r="L259" s="202">
        <v>3</v>
      </c>
      <c r="M259" s="202">
        <v>4</v>
      </c>
      <c r="N259" s="202">
        <v>4</v>
      </c>
      <c r="O259" s="202">
        <v>4</v>
      </c>
      <c r="P259" s="202">
        <v>4</v>
      </c>
    </row>
    <row r="260" spans="1:19" x14ac:dyDescent="0.2">
      <c r="A260" s="201">
        <v>44789.580023148148</v>
      </c>
      <c r="B260" s="202" t="s">
        <v>610</v>
      </c>
      <c r="C260" s="202" t="s">
        <v>606</v>
      </c>
      <c r="D260" s="202" t="s">
        <v>607</v>
      </c>
      <c r="E260" s="202" t="s">
        <v>625</v>
      </c>
      <c r="F260" s="202" t="s">
        <v>964</v>
      </c>
      <c r="G260" s="202" t="s">
        <v>15</v>
      </c>
      <c r="H260" s="202">
        <v>5</v>
      </c>
      <c r="I260" s="202">
        <v>4</v>
      </c>
      <c r="J260" s="202">
        <v>5</v>
      </c>
      <c r="K260" s="202">
        <v>3</v>
      </c>
      <c r="L260" s="202">
        <v>4</v>
      </c>
      <c r="M260" s="202">
        <v>5</v>
      </c>
      <c r="N260" s="202">
        <v>5</v>
      </c>
      <c r="O260" s="202">
        <v>5</v>
      </c>
      <c r="P260" s="202">
        <v>5</v>
      </c>
      <c r="Q260" s="202" t="s">
        <v>965</v>
      </c>
      <c r="R260" s="202" t="s">
        <v>966</v>
      </c>
      <c r="S260" s="202" t="s">
        <v>1108</v>
      </c>
    </row>
    <row r="261" spans="1:19" x14ac:dyDescent="0.2">
      <c r="A261" s="201">
        <v>44789.580578703702</v>
      </c>
      <c r="B261" s="202" t="s">
        <v>605</v>
      </c>
      <c r="C261" s="202" t="s">
        <v>606</v>
      </c>
      <c r="D261" s="202" t="s">
        <v>607</v>
      </c>
      <c r="E261" s="202" t="s">
        <v>625</v>
      </c>
      <c r="F261" s="202" t="s">
        <v>65</v>
      </c>
      <c r="G261" s="202" t="s">
        <v>15</v>
      </c>
      <c r="H261" s="202">
        <v>5</v>
      </c>
      <c r="I261" s="202">
        <v>3</v>
      </c>
      <c r="J261" s="202">
        <v>2</v>
      </c>
      <c r="K261" s="202">
        <v>4</v>
      </c>
      <c r="L261" s="202">
        <v>3</v>
      </c>
      <c r="M261" s="202">
        <v>4</v>
      </c>
      <c r="N261" s="202">
        <v>4</v>
      </c>
      <c r="O261" s="202">
        <v>4</v>
      </c>
      <c r="P261" s="202">
        <v>4</v>
      </c>
      <c r="Q261" s="202" t="s">
        <v>967</v>
      </c>
      <c r="R261" s="202" t="s">
        <v>968</v>
      </c>
    </row>
    <row r="262" spans="1:19" x14ac:dyDescent="0.2">
      <c r="A262" s="201">
        <v>44789.580706018518</v>
      </c>
      <c r="B262" s="202" t="s">
        <v>605</v>
      </c>
      <c r="C262" s="202" t="s">
        <v>618</v>
      </c>
      <c r="D262" s="202" t="s">
        <v>612</v>
      </c>
      <c r="E262" s="202" t="s">
        <v>82</v>
      </c>
      <c r="F262" s="202" t="s">
        <v>969</v>
      </c>
      <c r="G262" s="202" t="s">
        <v>16</v>
      </c>
      <c r="H262" s="202">
        <v>4</v>
      </c>
      <c r="I262" s="202">
        <v>4</v>
      </c>
      <c r="J262" s="202">
        <v>4</v>
      </c>
      <c r="K262" s="202">
        <v>3</v>
      </c>
      <c r="L262" s="202">
        <v>4</v>
      </c>
      <c r="M262" s="202">
        <v>5</v>
      </c>
      <c r="N262" s="202">
        <v>5</v>
      </c>
      <c r="O262" s="202">
        <v>5</v>
      </c>
      <c r="P262" s="202">
        <v>5</v>
      </c>
      <c r="Q262" s="202" t="s">
        <v>970</v>
      </c>
      <c r="R262" s="202" t="s">
        <v>971</v>
      </c>
      <c r="S262" s="202" t="s">
        <v>972</v>
      </c>
    </row>
    <row r="263" spans="1:19" x14ac:dyDescent="0.2">
      <c r="A263" s="201">
        <v>44789.582858796297</v>
      </c>
      <c r="B263" s="202" t="s">
        <v>610</v>
      </c>
      <c r="C263" s="202" t="s">
        <v>606</v>
      </c>
      <c r="D263" s="202" t="s">
        <v>607</v>
      </c>
      <c r="E263" s="202" t="s">
        <v>608</v>
      </c>
      <c r="F263" s="202" t="s">
        <v>183</v>
      </c>
      <c r="G263" s="202" t="s">
        <v>620</v>
      </c>
      <c r="H263" s="202">
        <v>4</v>
      </c>
      <c r="I263" s="202">
        <v>3</v>
      </c>
      <c r="J263" s="202">
        <v>5</v>
      </c>
      <c r="K263" s="202">
        <v>2</v>
      </c>
      <c r="L263" s="202">
        <v>4</v>
      </c>
      <c r="M263" s="202">
        <v>4</v>
      </c>
      <c r="N263" s="202">
        <v>4</v>
      </c>
      <c r="O263" s="202">
        <v>5</v>
      </c>
      <c r="P263" s="202">
        <v>4</v>
      </c>
      <c r="Q263" s="202" t="s">
        <v>155</v>
      </c>
      <c r="R263" s="202" t="s">
        <v>155</v>
      </c>
      <c r="S263" s="202" t="s">
        <v>155</v>
      </c>
    </row>
    <row r="264" spans="1:19" x14ac:dyDescent="0.2">
      <c r="A264" s="201">
        <v>44789.587797812499</v>
      </c>
      <c r="B264" s="202" t="s">
        <v>605</v>
      </c>
      <c r="C264" s="202" t="s">
        <v>606</v>
      </c>
      <c r="D264" s="202" t="s">
        <v>607</v>
      </c>
      <c r="E264" s="202" t="s">
        <v>621</v>
      </c>
      <c r="F264" s="202" t="s">
        <v>669</v>
      </c>
      <c r="G264" s="202" t="s">
        <v>15</v>
      </c>
      <c r="H264" s="202">
        <v>4</v>
      </c>
      <c r="I264" s="202">
        <v>4</v>
      </c>
      <c r="J264" s="202">
        <v>5</v>
      </c>
      <c r="K264" s="202">
        <v>3</v>
      </c>
      <c r="L264" s="202">
        <v>3</v>
      </c>
      <c r="M264" s="202">
        <v>4</v>
      </c>
      <c r="N264" s="202">
        <v>5</v>
      </c>
      <c r="O264" s="202">
        <v>4</v>
      </c>
      <c r="P264" s="202">
        <v>4</v>
      </c>
      <c r="Q264" s="202" t="s">
        <v>155</v>
      </c>
      <c r="R264" s="202" t="s">
        <v>155</v>
      </c>
      <c r="S264" s="202" t="s">
        <v>155</v>
      </c>
    </row>
    <row r="265" spans="1:19" x14ac:dyDescent="0.2">
      <c r="A265" s="201">
        <v>44789.588341319446</v>
      </c>
      <c r="B265" s="202" t="s">
        <v>610</v>
      </c>
      <c r="C265" s="202" t="s">
        <v>606</v>
      </c>
      <c r="D265" s="202" t="s">
        <v>607</v>
      </c>
      <c r="E265" s="202" t="s">
        <v>670</v>
      </c>
      <c r="F265" s="202" t="s">
        <v>973</v>
      </c>
      <c r="G265" s="202" t="s">
        <v>16</v>
      </c>
      <c r="H265" s="202">
        <v>3</v>
      </c>
      <c r="I265" s="202">
        <v>3</v>
      </c>
      <c r="J265" s="202">
        <v>4</v>
      </c>
      <c r="K265" s="202">
        <v>2</v>
      </c>
      <c r="L265" s="202">
        <v>2</v>
      </c>
      <c r="M265" s="202">
        <v>4</v>
      </c>
      <c r="N265" s="202">
        <v>4</v>
      </c>
      <c r="O265" s="202">
        <v>5</v>
      </c>
      <c r="P265" s="202">
        <v>4</v>
      </c>
      <c r="Q265" s="202" t="s">
        <v>974</v>
      </c>
      <c r="R265" s="202" t="s">
        <v>975</v>
      </c>
      <c r="S265" s="202" t="s">
        <v>976</v>
      </c>
    </row>
    <row r="266" spans="1:19" x14ac:dyDescent="0.2">
      <c r="A266" s="201">
        <v>44789.590266203704</v>
      </c>
      <c r="B266" s="202" t="s">
        <v>610</v>
      </c>
      <c r="C266" s="202" t="s">
        <v>606</v>
      </c>
      <c r="D266" s="202" t="s">
        <v>607</v>
      </c>
      <c r="E266" s="202" t="s">
        <v>977</v>
      </c>
      <c r="F266" s="202" t="s">
        <v>631</v>
      </c>
      <c r="G266" s="202" t="s">
        <v>620</v>
      </c>
      <c r="H266" s="202">
        <v>3</v>
      </c>
      <c r="I266" s="202">
        <v>5</v>
      </c>
      <c r="J266" s="202">
        <v>4</v>
      </c>
      <c r="K266" s="202">
        <v>4</v>
      </c>
      <c r="L266" s="202">
        <v>4</v>
      </c>
      <c r="M266" s="202">
        <v>5</v>
      </c>
      <c r="N266" s="202">
        <v>5</v>
      </c>
      <c r="O266" s="202">
        <v>5</v>
      </c>
      <c r="P266" s="202">
        <v>5</v>
      </c>
      <c r="Q266" s="202" t="s">
        <v>978</v>
      </c>
      <c r="R266" s="202" t="s">
        <v>979</v>
      </c>
      <c r="S266" s="202" t="s">
        <v>1109</v>
      </c>
    </row>
    <row r="267" spans="1:19" x14ac:dyDescent="0.2">
      <c r="A267" s="201">
        <v>44789.591888182869</v>
      </c>
      <c r="B267" s="202" t="s">
        <v>610</v>
      </c>
      <c r="C267" s="202" t="s">
        <v>618</v>
      </c>
      <c r="D267" s="202" t="s">
        <v>607</v>
      </c>
      <c r="E267" s="202" t="s">
        <v>980</v>
      </c>
      <c r="F267" s="202" t="s">
        <v>98</v>
      </c>
      <c r="G267" s="202" t="s">
        <v>16</v>
      </c>
      <c r="H267" s="202">
        <v>4</v>
      </c>
      <c r="I267" s="202">
        <v>4</v>
      </c>
      <c r="J267" s="202">
        <v>4</v>
      </c>
      <c r="K267" s="202">
        <v>1</v>
      </c>
      <c r="L267" s="202">
        <v>4</v>
      </c>
      <c r="M267" s="202">
        <v>4</v>
      </c>
      <c r="N267" s="202">
        <v>4</v>
      </c>
      <c r="O267" s="202">
        <v>3</v>
      </c>
      <c r="P267" s="202">
        <v>4</v>
      </c>
      <c r="S267" s="202" t="s">
        <v>1110</v>
      </c>
    </row>
    <row r="268" spans="1:19" x14ac:dyDescent="0.2">
      <c r="A268" s="201">
        <v>44789.593146655097</v>
      </c>
      <c r="B268" s="202" t="s">
        <v>610</v>
      </c>
      <c r="C268" s="202" t="s">
        <v>606</v>
      </c>
      <c r="D268" s="202" t="s">
        <v>607</v>
      </c>
      <c r="E268" s="202" t="s">
        <v>95</v>
      </c>
      <c r="F268" s="202" t="s">
        <v>981</v>
      </c>
      <c r="G268" s="202" t="s">
        <v>16</v>
      </c>
      <c r="H268" s="202">
        <v>5</v>
      </c>
      <c r="I268" s="202">
        <v>3</v>
      </c>
      <c r="J268" s="202">
        <v>5</v>
      </c>
      <c r="K268" s="202">
        <v>2</v>
      </c>
      <c r="L268" s="202">
        <v>2</v>
      </c>
      <c r="M268" s="202">
        <v>4</v>
      </c>
      <c r="N268" s="202">
        <v>4</v>
      </c>
      <c r="O268" s="202">
        <v>5</v>
      </c>
      <c r="P268" s="202">
        <v>4</v>
      </c>
      <c r="Q268" s="202" t="s">
        <v>155</v>
      </c>
      <c r="R268" s="202" t="s">
        <v>155</v>
      </c>
      <c r="S268" s="202" t="s">
        <v>1111</v>
      </c>
    </row>
    <row r="269" spans="1:19" x14ac:dyDescent="0.2">
      <c r="A269" s="201">
        <v>44789.5952124537</v>
      </c>
      <c r="B269" s="202" t="s">
        <v>605</v>
      </c>
      <c r="C269" s="202" t="s">
        <v>618</v>
      </c>
      <c r="D269" s="202" t="s">
        <v>607</v>
      </c>
      <c r="E269" s="202" t="s">
        <v>980</v>
      </c>
      <c r="F269" s="202" t="s">
        <v>982</v>
      </c>
      <c r="G269" s="202" t="s">
        <v>15</v>
      </c>
      <c r="H269" s="202">
        <v>4</v>
      </c>
      <c r="I269" s="202">
        <v>3</v>
      </c>
      <c r="J269" s="202">
        <v>4</v>
      </c>
      <c r="K269" s="202">
        <v>1</v>
      </c>
      <c r="L269" s="202">
        <v>2</v>
      </c>
      <c r="M269" s="202">
        <v>4</v>
      </c>
      <c r="N269" s="202">
        <v>4</v>
      </c>
      <c r="O269" s="202">
        <v>5</v>
      </c>
      <c r="P269" s="202">
        <v>4</v>
      </c>
      <c r="Q269" s="202" t="s">
        <v>197</v>
      </c>
      <c r="R269" s="202" t="s">
        <v>983</v>
      </c>
      <c r="S269" s="202" t="s">
        <v>984</v>
      </c>
    </row>
    <row r="270" spans="1:19" x14ac:dyDescent="0.2">
      <c r="A270" s="201">
        <v>44789.599419293983</v>
      </c>
      <c r="B270" s="202" t="s">
        <v>610</v>
      </c>
      <c r="C270" s="202" t="s">
        <v>618</v>
      </c>
      <c r="D270" s="202" t="s">
        <v>612</v>
      </c>
      <c r="E270" s="202" t="s">
        <v>608</v>
      </c>
      <c r="F270" s="202" t="s">
        <v>648</v>
      </c>
      <c r="G270" s="202" t="s">
        <v>15</v>
      </c>
      <c r="H270" s="202">
        <v>5</v>
      </c>
      <c r="I270" s="202">
        <v>4</v>
      </c>
      <c r="J270" s="202">
        <v>4</v>
      </c>
      <c r="K270" s="202">
        <v>5</v>
      </c>
      <c r="L270" s="202">
        <v>5</v>
      </c>
      <c r="M270" s="202">
        <v>5</v>
      </c>
      <c r="N270" s="202">
        <v>5</v>
      </c>
      <c r="O270" s="202">
        <v>5</v>
      </c>
      <c r="P270" s="202">
        <v>5</v>
      </c>
      <c r="Q270" s="202" t="s">
        <v>197</v>
      </c>
      <c r="R270" s="202" t="s">
        <v>197</v>
      </c>
    </row>
    <row r="271" spans="1:19" x14ac:dyDescent="0.2">
      <c r="A271" s="201">
        <v>44789.606470497689</v>
      </c>
      <c r="B271" s="202" t="s">
        <v>605</v>
      </c>
      <c r="C271" s="202" t="s">
        <v>611</v>
      </c>
      <c r="D271" s="202" t="s">
        <v>612</v>
      </c>
      <c r="E271" s="202" t="s">
        <v>608</v>
      </c>
      <c r="F271" s="202" t="s">
        <v>648</v>
      </c>
      <c r="G271" s="202" t="s">
        <v>15</v>
      </c>
      <c r="H271" s="202">
        <v>4</v>
      </c>
      <c r="I271" s="202">
        <v>4</v>
      </c>
      <c r="J271" s="202">
        <v>4</v>
      </c>
      <c r="K271" s="202">
        <v>3</v>
      </c>
      <c r="L271" s="202">
        <v>3</v>
      </c>
      <c r="M271" s="202">
        <v>4</v>
      </c>
      <c r="N271" s="202">
        <v>4</v>
      </c>
      <c r="O271" s="202">
        <v>4</v>
      </c>
      <c r="P271" s="202">
        <v>4</v>
      </c>
    </row>
    <row r="272" spans="1:19" x14ac:dyDescent="0.2">
      <c r="A272" s="201">
        <v>44789.607374155094</v>
      </c>
      <c r="B272" s="202" t="s">
        <v>605</v>
      </c>
      <c r="C272" s="202" t="s">
        <v>618</v>
      </c>
      <c r="D272" s="202" t="s">
        <v>612</v>
      </c>
      <c r="E272" s="202" t="s">
        <v>608</v>
      </c>
      <c r="F272" s="202" t="s">
        <v>183</v>
      </c>
      <c r="G272" s="202" t="s">
        <v>15</v>
      </c>
      <c r="H272" s="202">
        <v>4</v>
      </c>
      <c r="I272" s="202">
        <v>4</v>
      </c>
      <c r="J272" s="202">
        <v>4</v>
      </c>
      <c r="K272" s="202">
        <v>3</v>
      </c>
      <c r="L272" s="202">
        <v>3</v>
      </c>
      <c r="M272" s="202">
        <v>5</v>
      </c>
      <c r="N272" s="202">
        <v>5</v>
      </c>
      <c r="O272" s="202">
        <v>5</v>
      </c>
      <c r="P272" s="202">
        <v>5</v>
      </c>
      <c r="Q272" s="202" t="s">
        <v>985</v>
      </c>
      <c r="R272" s="202" t="s">
        <v>986</v>
      </c>
      <c r="S272" s="202" t="s">
        <v>1112</v>
      </c>
    </row>
    <row r="273" spans="1:19" x14ac:dyDescent="0.2">
      <c r="A273" s="201">
        <v>44789.617086423612</v>
      </c>
      <c r="B273" s="202" t="s">
        <v>605</v>
      </c>
      <c r="C273" s="202" t="s">
        <v>606</v>
      </c>
      <c r="D273" s="202" t="s">
        <v>607</v>
      </c>
      <c r="E273" s="202" t="s">
        <v>608</v>
      </c>
      <c r="F273" s="202" t="s">
        <v>270</v>
      </c>
      <c r="G273" s="202" t="s">
        <v>17</v>
      </c>
      <c r="H273" s="202">
        <v>4</v>
      </c>
      <c r="I273" s="202">
        <v>2</v>
      </c>
      <c r="J273" s="202">
        <v>4</v>
      </c>
      <c r="K273" s="202">
        <v>2</v>
      </c>
      <c r="L273" s="202">
        <v>2</v>
      </c>
      <c r="M273" s="202">
        <v>4</v>
      </c>
      <c r="N273" s="202">
        <v>4</v>
      </c>
      <c r="O273" s="202">
        <v>5</v>
      </c>
      <c r="P273" s="202">
        <v>5</v>
      </c>
      <c r="Q273" s="202" t="s">
        <v>155</v>
      </c>
      <c r="R273" s="202" t="s">
        <v>155</v>
      </c>
      <c r="S273" s="202" t="s">
        <v>155</v>
      </c>
    </row>
    <row r="274" spans="1:19" x14ac:dyDescent="0.2">
      <c r="A274" s="201">
        <v>44789.617505254631</v>
      </c>
      <c r="B274" s="202" t="s">
        <v>610</v>
      </c>
      <c r="C274" s="202" t="s">
        <v>606</v>
      </c>
      <c r="D274" s="202" t="s">
        <v>607</v>
      </c>
      <c r="E274" s="202" t="s">
        <v>608</v>
      </c>
      <c r="F274" s="202" t="s">
        <v>609</v>
      </c>
      <c r="G274" s="202" t="s">
        <v>17</v>
      </c>
      <c r="H274" s="202">
        <v>4</v>
      </c>
      <c r="I274" s="202">
        <v>3</v>
      </c>
      <c r="J274" s="202">
        <v>4</v>
      </c>
      <c r="K274" s="202">
        <v>2</v>
      </c>
      <c r="L274" s="202">
        <v>4</v>
      </c>
      <c r="M274" s="202">
        <v>4</v>
      </c>
      <c r="N274" s="202">
        <v>4</v>
      </c>
      <c r="O274" s="202">
        <v>4</v>
      </c>
      <c r="P274" s="202">
        <v>4</v>
      </c>
      <c r="Q274" s="202" t="s">
        <v>987</v>
      </c>
      <c r="R274" s="202" t="s">
        <v>988</v>
      </c>
    </row>
    <row r="275" spans="1:19" x14ac:dyDescent="0.2">
      <c r="A275" s="201">
        <v>44789.62431712963</v>
      </c>
      <c r="B275" s="202" t="s">
        <v>610</v>
      </c>
      <c r="C275" s="202" t="s">
        <v>606</v>
      </c>
      <c r="D275" s="202" t="s">
        <v>607</v>
      </c>
      <c r="E275" s="202" t="s">
        <v>608</v>
      </c>
      <c r="F275" s="202" t="s">
        <v>93</v>
      </c>
      <c r="G275" s="202" t="s">
        <v>15</v>
      </c>
      <c r="H275" s="202">
        <v>5</v>
      </c>
      <c r="I275" s="202">
        <v>5</v>
      </c>
      <c r="J275" s="202">
        <v>5</v>
      </c>
      <c r="K275" s="202">
        <v>1</v>
      </c>
      <c r="L275" s="202">
        <v>1</v>
      </c>
      <c r="M275" s="202">
        <v>5</v>
      </c>
      <c r="N275" s="202">
        <v>5</v>
      </c>
      <c r="O275" s="202">
        <v>4</v>
      </c>
      <c r="P275" s="202">
        <v>4</v>
      </c>
      <c r="Q275" s="202" t="s">
        <v>155</v>
      </c>
      <c r="R275" s="202" t="s">
        <v>155</v>
      </c>
      <c r="S275" s="202" t="s">
        <v>155</v>
      </c>
    </row>
    <row r="276" spans="1:19" x14ac:dyDescent="0.2">
      <c r="A276" s="201">
        <v>44789.629942129628</v>
      </c>
      <c r="B276" s="202" t="s">
        <v>610</v>
      </c>
      <c r="C276" s="202" t="s">
        <v>611</v>
      </c>
      <c r="D276" s="202" t="s">
        <v>607</v>
      </c>
      <c r="E276" s="202" t="s">
        <v>973</v>
      </c>
      <c r="F276" s="202" t="s">
        <v>973</v>
      </c>
      <c r="G276" s="202" t="s">
        <v>16</v>
      </c>
      <c r="H276" s="202">
        <v>4</v>
      </c>
      <c r="I276" s="202">
        <v>4</v>
      </c>
      <c r="J276" s="202">
        <v>4</v>
      </c>
      <c r="K276" s="202">
        <v>3</v>
      </c>
      <c r="L276" s="202">
        <v>3</v>
      </c>
      <c r="M276" s="202">
        <v>4</v>
      </c>
      <c r="N276" s="202">
        <v>3</v>
      </c>
      <c r="O276" s="202">
        <v>5</v>
      </c>
      <c r="P276" s="202">
        <v>3</v>
      </c>
      <c r="Q276" s="202" t="s">
        <v>989</v>
      </c>
      <c r="R276" s="202" t="s">
        <v>990</v>
      </c>
    </row>
    <row r="277" spans="1:19" x14ac:dyDescent="0.2">
      <c r="A277" s="201">
        <v>44789.63071759259</v>
      </c>
      <c r="B277" s="202" t="s">
        <v>610</v>
      </c>
      <c r="C277" s="202" t="s">
        <v>618</v>
      </c>
      <c r="D277" s="202" t="s">
        <v>607</v>
      </c>
      <c r="E277" s="202" t="s">
        <v>621</v>
      </c>
      <c r="F277" s="202" t="s">
        <v>991</v>
      </c>
      <c r="G277" s="202" t="s">
        <v>17</v>
      </c>
      <c r="H277" s="202">
        <v>4</v>
      </c>
      <c r="I277" s="202">
        <v>5</v>
      </c>
      <c r="J277" s="202">
        <v>5</v>
      </c>
      <c r="K277" s="202">
        <v>2</v>
      </c>
      <c r="L277" s="202">
        <v>3</v>
      </c>
      <c r="M277" s="202">
        <v>4</v>
      </c>
      <c r="N277" s="202">
        <v>5</v>
      </c>
      <c r="O277" s="202">
        <v>4</v>
      </c>
      <c r="P277" s="202">
        <v>4</v>
      </c>
      <c r="Q277" s="202" t="s">
        <v>213</v>
      </c>
      <c r="R277" s="202" t="s">
        <v>213</v>
      </c>
    </row>
    <row r="278" spans="1:19" x14ac:dyDescent="0.2">
      <c r="A278" s="201">
        <v>44789.630833333336</v>
      </c>
      <c r="B278" s="202" t="s">
        <v>605</v>
      </c>
      <c r="C278" s="202" t="s">
        <v>618</v>
      </c>
      <c r="D278" s="202" t="s">
        <v>612</v>
      </c>
      <c r="E278" s="202" t="s">
        <v>608</v>
      </c>
      <c r="F278" s="202" t="s">
        <v>338</v>
      </c>
      <c r="G278" s="202" t="s">
        <v>16</v>
      </c>
      <c r="H278" s="202">
        <v>5</v>
      </c>
      <c r="I278" s="202">
        <v>3</v>
      </c>
      <c r="J278" s="202">
        <v>3</v>
      </c>
      <c r="K278" s="202">
        <v>5</v>
      </c>
      <c r="L278" s="202">
        <v>5</v>
      </c>
      <c r="M278" s="202">
        <v>5</v>
      </c>
      <c r="N278" s="202">
        <v>5</v>
      </c>
      <c r="O278" s="202">
        <v>5</v>
      </c>
      <c r="P278" s="202">
        <v>5</v>
      </c>
      <c r="Q278" s="202" t="s">
        <v>992</v>
      </c>
      <c r="R278" s="202" t="s">
        <v>197</v>
      </c>
      <c r="S278" s="202" t="s">
        <v>1113</v>
      </c>
    </row>
    <row r="279" spans="1:19" x14ac:dyDescent="0.2">
      <c r="A279" s="201">
        <v>44789.631736111114</v>
      </c>
      <c r="B279" s="202" t="s">
        <v>605</v>
      </c>
      <c r="C279" s="202" t="s">
        <v>606</v>
      </c>
      <c r="D279" s="202" t="s">
        <v>607</v>
      </c>
      <c r="E279" s="202" t="s">
        <v>626</v>
      </c>
      <c r="F279" s="202" t="s">
        <v>993</v>
      </c>
      <c r="G279" s="202" t="s">
        <v>16</v>
      </c>
      <c r="H279" s="202">
        <v>5</v>
      </c>
      <c r="I279" s="202">
        <v>5</v>
      </c>
      <c r="J279" s="202">
        <v>4</v>
      </c>
      <c r="K279" s="202">
        <v>5</v>
      </c>
      <c r="L279" s="202">
        <v>2</v>
      </c>
      <c r="M279" s="202">
        <v>5</v>
      </c>
      <c r="N279" s="202">
        <v>4</v>
      </c>
      <c r="O279" s="202">
        <v>5</v>
      </c>
      <c r="P279" s="202">
        <v>5</v>
      </c>
      <c r="Q279" s="202" t="s">
        <v>994</v>
      </c>
      <c r="R279" s="202" t="s">
        <v>995</v>
      </c>
      <c r="S279" s="202" t="s">
        <v>155</v>
      </c>
    </row>
    <row r="280" spans="1:19" x14ac:dyDescent="0.2">
      <c r="A280" s="201">
        <v>44789.63994212963</v>
      </c>
      <c r="B280" s="202" t="s">
        <v>605</v>
      </c>
      <c r="C280" s="202" t="s">
        <v>606</v>
      </c>
      <c r="D280" s="202" t="s">
        <v>607</v>
      </c>
      <c r="E280" s="202" t="s">
        <v>695</v>
      </c>
      <c r="F280" s="202" t="s">
        <v>996</v>
      </c>
      <c r="G280" s="202" t="s">
        <v>17</v>
      </c>
      <c r="H280" s="202">
        <v>4</v>
      </c>
      <c r="I280" s="202">
        <v>4</v>
      </c>
      <c r="J280" s="202">
        <v>4</v>
      </c>
      <c r="K280" s="202">
        <v>2</v>
      </c>
      <c r="L280" s="202">
        <v>3</v>
      </c>
      <c r="M280" s="202">
        <v>4</v>
      </c>
      <c r="N280" s="202">
        <v>4</v>
      </c>
      <c r="O280" s="202">
        <v>4</v>
      </c>
      <c r="P280" s="202">
        <v>4</v>
      </c>
      <c r="Q280" s="202" t="s">
        <v>997</v>
      </c>
      <c r="R280" s="202" t="s">
        <v>840</v>
      </c>
      <c r="S280" s="202" t="s">
        <v>155</v>
      </c>
    </row>
    <row r="281" spans="1:19" x14ac:dyDescent="0.2">
      <c r="A281" s="201">
        <v>44789.641597222224</v>
      </c>
      <c r="B281" s="202" t="s">
        <v>610</v>
      </c>
      <c r="C281" s="202" t="s">
        <v>611</v>
      </c>
      <c r="D281" s="202" t="s">
        <v>612</v>
      </c>
      <c r="E281" s="202" t="s">
        <v>608</v>
      </c>
      <c r="F281" s="202" t="s">
        <v>648</v>
      </c>
      <c r="G281" s="202" t="s">
        <v>620</v>
      </c>
      <c r="H281" s="202">
        <v>3</v>
      </c>
      <c r="I281" s="202">
        <v>5</v>
      </c>
      <c r="J281" s="202">
        <v>5</v>
      </c>
      <c r="K281" s="202">
        <v>3</v>
      </c>
      <c r="L281" s="202">
        <v>4</v>
      </c>
      <c r="M281" s="202">
        <v>5</v>
      </c>
      <c r="N281" s="202">
        <v>4</v>
      </c>
      <c r="O281" s="202">
        <v>4</v>
      </c>
      <c r="P281" s="202">
        <v>4</v>
      </c>
      <c r="Q281" s="202">
        <v>4</v>
      </c>
      <c r="R281" s="202" t="s">
        <v>998</v>
      </c>
    </row>
    <row r="282" spans="1:19" x14ac:dyDescent="0.2">
      <c r="A282" s="201">
        <v>44789.641817129632</v>
      </c>
      <c r="B282" s="202" t="s">
        <v>610</v>
      </c>
      <c r="C282" s="202" t="s">
        <v>606</v>
      </c>
      <c r="D282" s="202" t="s">
        <v>607</v>
      </c>
      <c r="E282" s="202" t="s">
        <v>608</v>
      </c>
      <c r="F282" s="202" t="s">
        <v>562</v>
      </c>
      <c r="G282" s="202" t="s">
        <v>15</v>
      </c>
      <c r="H282" s="202">
        <v>3</v>
      </c>
      <c r="I282" s="202">
        <v>3</v>
      </c>
      <c r="J282" s="202">
        <v>3</v>
      </c>
      <c r="K282" s="202">
        <v>3</v>
      </c>
      <c r="L282" s="202">
        <v>3</v>
      </c>
      <c r="M282" s="202">
        <v>3</v>
      </c>
      <c r="N282" s="202">
        <v>3</v>
      </c>
      <c r="O282" s="202">
        <v>3</v>
      </c>
      <c r="P282" s="202">
        <v>3</v>
      </c>
      <c r="Q282" s="202" t="s">
        <v>999</v>
      </c>
      <c r="R282" s="202" t="s">
        <v>1000</v>
      </c>
      <c r="S282" s="202" t="s">
        <v>1001</v>
      </c>
    </row>
    <row r="283" spans="1:19" x14ac:dyDescent="0.2">
      <c r="A283" s="201">
        <v>44789.645937499998</v>
      </c>
      <c r="B283" s="202" t="s">
        <v>605</v>
      </c>
      <c r="C283" s="202" t="s">
        <v>606</v>
      </c>
      <c r="D283" s="202" t="s">
        <v>607</v>
      </c>
      <c r="E283" s="202" t="s">
        <v>608</v>
      </c>
      <c r="F283" s="202" t="s">
        <v>152</v>
      </c>
      <c r="G283" s="202" t="s">
        <v>16</v>
      </c>
      <c r="H283" s="202">
        <v>5</v>
      </c>
      <c r="I283" s="202">
        <v>5</v>
      </c>
      <c r="J283" s="202">
        <v>5</v>
      </c>
      <c r="K283" s="202">
        <v>5</v>
      </c>
      <c r="L283" s="202">
        <v>5</v>
      </c>
      <c r="M283" s="202">
        <v>5</v>
      </c>
      <c r="N283" s="202">
        <v>5</v>
      </c>
      <c r="O283" s="202">
        <v>5</v>
      </c>
      <c r="P283" s="202">
        <v>5</v>
      </c>
      <c r="Q283" s="202" t="s">
        <v>879</v>
      </c>
      <c r="R283" s="202" t="s">
        <v>197</v>
      </c>
    </row>
    <row r="284" spans="1:19" x14ac:dyDescent="0.2">
      <c r="A284" s="201">
        <v>44789.649965277778</v>
      </c>
      <c r="B284" s="202" t="s">
        <v>610</v>
      </c>
      <c r="C284" s="202" t="s">
        <v>606</v>
      </c>
      <c r="D284" s="202" t="s">
        <v>607</v>
      </c>
      <c r="E284" s="202" t="s">
        <v>212</v>
      </c>
      <c r="F284" s="202" t="s">
        <v>757</v>
      </c>
      <c r="G284" s="202" t="s">
        <v>15</v>
      </c>
      <c r="H284" s="202">
        <v>3</v>
      </c>
      <c r="I284" s="202">
        <v>4</v>
      </c>
      <c r="J284" s="202">
        <v>4</v>
      </c>
      <c r="K284" s="202">
        <v>3</v>
      </c>
      <c r="L284" s="202">
        <v>3</v>
      </c>
      <c r="M284" s="202">
        <v>4</v>
      </c>
      <c r="N284" s="202">
        <v>4</v>
      </c>
      <c r="O284" s="202">
        <v>5</v>
      </c>
      <c r="P284" s="202">
        <v>5</v>
      </c>
    </row>
    <row r="285" spans="1:19" x14ac:dyDescent="0.2">
      <c r="A285" s="201">
        <v>44789.650555555556</v>
      </c>
      <c r="B285" s="202" t="s">
        <v>605</v>
      </c>
      <c r="C285" s="202" t="s">
        <v>653</v>
      </c>
      <c r="D285" s="202" t="s">
        <v>607</v>
      </c>
      <c r="E285" s="202" t="s">
        <v>78</v>
      </c>
      <c r="F285" s="202" t="s">
        <v>1002</v>
      </c>
      <c r="G285" s="202" t="s">
        <v>17</v>
      </c>
      <c r="H285" s="202">
        <v>3</v>
      </c>
      <c r="I285" s="202">
        <v>3</v>
      </c>
      <c r="J285" s="202">
        <v>4</v>
      </c>
      <c r="K285" s="202">
        <v>3</v>
      </c>
      <c r="L285" s="202">
        <v>4</v>
      </c>
      <c r="M285" s="202">
        <v>4</v>
      </c>
      <c r="N285" s="202">
        <v>4</v>
      </c>
      <c r="O285" s="202">
        <v>3</v>
      </c>
      <c r="P285" s="202">
        <v>5</v>
      </c>
      <c r="Q285" s="202" t="s">
        <v>1003</v>
      </c>
      <c r="R285" s="202" t="s">
        <v>1004</v>
      </c>
      <c r="S285" s="202" t="s">
        <v>197</v>
      </c>
    </row>
    <row r="286" spans="1:19" x14ac:dyDescent="0.2">
      <c r="A286" s="201">
        <v>44789.651400462964</v>
      </c>
      <c r="B286" s="202" t="s">
        <v>610</v>
      </c>
      <c r="C286" s="202" t="s">
        <v>618</v>
      </c>
      <c r="D286" s="202" t="s">
        <v>612</v>
      </c>
      <c r="E286" s="202" t="s">
        <v>78</v>
      </c>
      <c r="F286" s="202" t="s">
        <v>227</v>
      </c>
      <c r="G286" s="202" t="s">
        <v>16</v>
      </c>
      <c r="H286" s="202">
        <v>3</v>
      </c>
      <c r="I286" s="202">
        <v>4</v>
      </c>
      <c r="J286" s="202">
        <v>4</v>
      </c>
      <c r="K286" s="202">
        <v>3</v>
      </c>
      <c r="L286" s="202">
        <v>4</v>
      </c>
      <c r="M286" s="202">
        <v>4</v>
      </c>
      <c r="N286" s="202">
        <v>4</v>
      </c>
      <c r="O286" s="202">
        <v>4</v>
      </c>
      <c r="P286" s="202">
        <v>4</v>
      </c>
      <c r="Q286" s="202" t="s">
        <v>1005</v>
      </c>
      <c r="R286" s="202" t="s">
        <v>1006</v>
      </c>
    </row>
    <row r="287" spans="1:19" x14ac:dyDescent="0.2">
      <c r="A287" s="201">
        <v>44789.656574074077</v>
      </c>
      <c r="B287" s="202" t="s">
        <v>610</v>
      </c>
      <c r="C287" s="202" t="s">
        <v>606</v>
      </c>
      <c r="D287" s="202" t="s">
        <v>607</v>
      </c>
      <c r="E287" s="202" t="s">
        <v>1007</v>
      </c>
      <c r="F287" s="202" t="s">
        <v>176</v>
      </c>
      <c r="G287" s="202" t="s">
        <v>16</v>
      </c>
      <c r="H287" s="202">
        <v>4</v>
      </c>
      <c r="I287" s="202">
        <v>4</v>
      </c>
      <c r="J287" s="202">
        <v>4</v>
      </c>
      <c r="K287" s="202">
        <v>3</v>
      </c>
      <c r="L287" s="202">
        <v>5</v>
      </c>
      <c r="M287" s="202">
        <v>3</v>
      </c>
      <c r="N287" s="202">
        <v>3</v>
      </c>
      <c r="O287" s="202">
        <v>3</v>
      </c>
      <c r="P287" s="202">
        <v>4</v>
      </c>
    </row>
    <row r="288" spans="1:19" x14ac:dyDescent="0.2">
      <c r="A288" s="201">
        <v>44789.658101851855</v>
      </c>
      <c r="B288" s="202" t="s">
        <v>605</v>
      </c>
      <c r="C288" s="202" t="s">
        <v>606</v>
      </c>
      <c r="D288" s="202" t="s">
        <v>612</v>
      </c>
      <c r="E288" s="202" t="s">
        <v>53</v>
      </c>
      <c r="F288" s="202" t="s">
        <v>93</v>
      </c>
      <c r="G288" s="202" t="s">
        <v>15</v>
      </c>
      <c r="H288" s="202">
        <v>5</v>
      </c>
      <c r="I288" s="202">
        <v>5</v>
      </c>
      <c r="J288" s="202">
        <v>5</v>
      </c>
      <c r="K288" s="202">
        <v>4</v>
      </c>
      <c r="L288" s="202">
        <v>3</v>
      </c>
      <c r="M288" s="202">
        <v>5</v>
      </c>
      <c r="N288" s="202">
        <v>5</v>
      </c>
      <c r="O288" s="202">
        <v>5</v>
      </c>
      <c r="P288" s="202">
        <v>5</v>
      </c>
    </row>
    <row r="289" spans="1:19" x14ac:dyDescent="0.2">
      <c r="A289" s="201">
        <v>44789.658599537041</v>
      </c>
      <c r="B289" s="202" t="s">
        <v>610</v>
      </c>
      <c r="C289" s="202" t="s">
        <v>606</v>
      </c>
      <c r="D289" s="202" t="s">
        <v>607</v>
      </c>
      <c r="E289" s="202" t="s">
        <v>608</v>
      </c>
      <c r="F289" s="202" t="s">
        <v>270</v>
      </c>
      <c r="G289" s="202" t="s">
        <v>17</v>
      </c>
      <c r="H289" s="202">
        <v>4</v>
      </c>
      <c r="I289" s="202">
        <v>4</v>
      </c>
      <c r="J289" s="202">
        <v>5</v>
      </c>
      <c r="K289" s="202">
        <v>3</v>
      </c>
      <c r="L289" s="202">
        <v>3</v>
      </c>
      <c r="M289" s="202">
        <v>5</v>
      </c>
      <c r="N289" s="202">
        <v>5</v>
      </c>
      <c r="O289" s="202">
        <v>5</v>
      </c>
      <c r="P289" s="202">
        <v>5</v>
      </c>
    </row>
    <row r="290" spans="1:19" x14ac:dyDescent="0.2">
      <c r="A290" s="201">
        <v>44789.66967116898</v>
      </c>
      <c r="B290" s="202" t="s">
        <v>610</v>
      </c>
      <c r="C290" s="202" t="s">
        <v>606</v>
      </c>
      <c r="D290" s="202" t="s">
        <v>607</v>
      </c>
      <c r="E290" s="202" t="s">
        <v>212</v>
      </c>
      <c r="F290" s="202" t="s">
        <v>757</v>
      </c>
      <c r="G290" s="202" t="s">
        <v>15</v>
      </c>
      <c r="H290" s="202">
        <v>4</v>
      </c>
      <c r="I290" s="202">
        <v>4</v>
      </c>
      <c r="J290" s="202">
        <v>4</v>
      </c>
      <c r="K290" s="202">
        <v>3</v>
      </c>
      <c r="L290" s="202">
        <v>3</v>
      </c>
      <c r="M290" s="202">
        <v>5</v>
      </c>
      <c r="N290" s="202">
        <v>5</v>
      </c>
      <c r="O290" s="202">
        <v>5</v>
      </c>
      <c r="P290" s="202">
        <v>5</v>
      </c>
    </row>
    <row r="291" spans="1:19" x14ac:dyDescent="0.2">
      <c r="A291" s="201">
        <v>44789.669929201387</v>
      </c>
      <c r="B291" s="202" t="s">
        <v>610</v>
      </c>
      <c r="C291" s="202" t="s">
        <v>606</v>
      </c>
      <c r="D291" s="202" t="s">
        <v>607</v>
      </c>
      <c r="E291" s="202" t="s">
        <v>212</v>
      </c>
      <c r="F291" s="202" t="s">
        <v>757</v>
      </c>
      <c r="G291" s="202" t="s">
        <v>17</v>
      </c>
      <c r="H291" s="202">
        <v>3</v>
      </c>
      <c r="I291" s="202">
        <v>3</v>
      </c>
      <c r="J291" s="202">
        <v>4</v>
      </c>
      <c r="K291" s="202">
        <v>3</v>
      </c>
      <c r="L291" s="202">
        <v>3</v>
      </c>
      <c r="M291" s="202">
        <v>4</v>
      </c>
      <c r="N291" s="202">
        <v>4</v>
      </c>
      <c r="O291" s="202">
        <v>5</v>
      </c>
      <c r="P291" s="202">
        <v>5</v>
      </c>
      <c r="Q291" s="202" t="s">
        <v>1008</v>
      </c>
      <c r="R291" s="202" t="s">
        <v>1009</v>
      </c>
    </row>
    <row r="292" spans="1:19" x14ac:dyDescent="0.2">
      <c r="A292" s="201">
        <v>44789.67120217593</v>
      </c>
      <c r="B292" s="202" t="s">
        <v>610</v>
      </c>
      <c r="C292" s="202" t="s">
        <v>606</v>
      </c>
      <c r="D292" s="202" t="s">
        <v>607</v>
      </c>
      <c r="E292" s="202" t="s">
        <v>212</v>
      </c>
      <c r="F292" s="202" t="s">
        <v>757</v>
      </c>
      <c r="G292" s="202" t="s">
        <v>16</v>
      </c>
      <c r="H292" s="202">
        <v>3</v>
      </c>
      <c r="I292" s="202">
        <v>3</v>
      </c>
      <c r="J292" s="202">
        <v>4</v>
      </c>
      <c r="K292" s="202">
        <v>3</v>
      </c>
      <c r="L292" s="202">
        <v>3</v>
      </c>
      <c r="M292" s="202">
        <v>4</v>
      </c>
      <c r="N292" s="202">
        <v>4</v>
      </c>
      <c r="O292" s="202">
        <v>4</v>
      </c>
      <c r="P292" s="202">
        <v>4</v>
      </c>
    </row>
    <row r="293" spans="1:19" x14ac:dyDescent="0.2">
      <c r="A293" s="201">
        <v>44789.692704849542</v>
      </c>
      <c r="B293" s="202" t="s">
        <v>605</v>
      </c>
      <c r="C293" s="202" t="s">
        <v>606</v>
      </c>
      <c r="D293" s="202" t="s">
        <v>607</v>
      </c>
      <c r="E293" s="202" t="s">
        <v>212</v>
      </c>
      <c r="F293" s="202" t="s">
        <v>1010</v>
      </c>
      <c r="G293" s="202" t="s">
        <v>15</v>
      </c>
      <c r="H293" s="202">
        <v>4</v>
      </c>
      <c r="I293" s="202">
        <v>4</v>
      </c>
      <c r="J293" s="202">
        <v>4</v>
      </c>
      <c r="K293" s="202">
        <v>4</v>
      </c>
      <c r="L293" s="202">
        <v>4</v>
      </c>
      <c r="M293" s="202">
        <v>5</v>
      </c>
      <c r="N293" s="202">
        <v>4</v>
      </c>
      <c r="O293" s="202">
        <v>4</v>
      </c>
      <c r="P293" s="202">
        <v>4</v>
      </c>
    </row>
    <row r="294" spans="1:19" x14ac:dyDescent="0.2">
      <c r="A294" s="201">
        <v>44789.713383287039</v>
      </c>
      <c r="B294" s="202" t="s">
        <v>605</v>
      </c>
      <c r="C294" s="202" t="s">
        <v>606</v>
      </c>
      <c r="D294" s="202" t="s">
        <v>607</v>
      </c>
      <c r="E294" s="202" t="s">
        <v>107</v>
      </c>
      <c r="F294" s="202" t="s">
        <v>107</v>
      </c>
      <c r="G294" s="202" t="s">
        <v>16</v>
      </c>
      <c r="H294" s="202">
        <v>4</v>
      </c>
      <c r="I294" s="202">
        <v>4</v>
      </c>
      <c r="J294" s="202">
        <v>4</v>
      </c>
      <c r="K294" s="202">
        <v>4</v>
      </c>
      <c r="L294" s="202">
        <v>4</v>
      </c>
      <c r="M294" s="202">
        <v>4</v>
      </c>
      <c r="N294" s="202">
        <v>4</v>
      </c>
      <c r="O294" s="202">
        <v>4</v>
      </c>
      <c r="P294" s="202">
        <v>4</v>
      </c>
      <c r="Q294" s="202" t="s">
        <v>155</v>
      </c>
      <c r="R294" s="202" t="s">
        <v>1011</v>
      </c>
      <c r="S294" s="202" t="s">
        <v>155</v>
      </c>
    </row>
    <row r="295" spans="1:19" x14ac:dyDescent="0.2">
      <c r="A295" s="201">
        <v>44789.714714756949</v>
      </c>
      <c r="B295" s="202" t="s">
        <v>610</v>
      </c>
      <c r="C295" s="202" t="s">
        <v>618</v>
      </c>
      <c r="D295" s="202" t="s">
        <v>607</v>
      </c>
      <c r="E295" s="202" t="s">
        <v>930</v>
      </c>
      <c r="F295" s="202" t="s">
        <v>832</v>
      </c>
      <c r="G295" s="202" t="s">
        <v>16</v>
      </c>
      <c r="H295" s="202">
        <v>4</v>
      </c>
      <c r="I295" s="202">
        <v>4</v>
      </c>
      <c r="J295" s="202">
        <v>3</v>
      </c>
      <c r="K295" s="202">
        <v>2</v>
      </c>
      <c r="L295" s="202">
        <v>2</v>
      </c>
      <c r="M295" s="202">
        <v>5</v>
      </c>
      <c r="N295" s="202">
        <v>5</v>
      </c>
      <c r="O295" s="202">
        <v>5</v>
      </c>
      <c r="P295" s="202">
        <v>5</v>
      </c>
      <c r="Q295" s="202" t="s">
        <v>1012</v>
      </c>
      <c r="R295" s="202" t="s">
        <v>1013</v>
      </c>
      <c r="S295" s="202" t="s">
        <v>1114</v>
      </c>
    </row>
    <row r="296" spans="1:19" x14ac:dyDescent="0.2">
      <c r="A296" s="201">
        <v>44789.721647048616</v>
      </c>
      <c r="B296" s="202" t="s">
        <v>610</v>
      </c>
      <c r="C296" s="202" t="s">
        <v>618</v>
      </c>
      <c r="D296" s="202" t="s">
        <v>607</v>
      </c>
      <c r="E296" s="202" t="s">
        <v>615</v>
      </c>
      <c r="F296" s="202" t="s">
        <v>40</v>
      </c>
      <c r="G296" s="202" t="s">
        <v>17</v>
      </c>
      <c r="H296" s="202">
        <v>5</v>
      </c>
      <c r="I296" s="202">
        <v>3</v>
      </c>
      <c r="J296" s="202">
        <v>4</v>
      </c>
      <c r="K296" s="202">
        <v>2</v>
      </c>
      <c r="L296" s="202">
        <v>2</v>
      </c>
      <c r="M296" s="202">
        <v>4</v>
      </c>
      <c r="N296" s="202">
        <v>3</v>
      </c>
      <c r="O296" s="202">
        <v>4</v>
      </c>
      <c r="P296" s="202">
        <v>4</v>
      </c>
      <c r="R296" s="202" t="s">
        <v>1014</v>
      </c>
    </row>
    <row r="297" spans="1:19" x14ac:dyDescent="0.2">
      <c r="A297" s="201">
        <v>44789.725484432871</v>
      </c>
      <c r="B297" s="202" t="s">
        <v>605</v>
      </c>
      <c r="C297" s="202" t="s">
        <v>618</v>
      </c>
      <c r="D297" s="202" t="s">
        <v>607</v>
      </c>
      <c r="E297" s="202" t="s">
        <v>626</v>
      </c>
      <c r="F297" s="202" t="s">
        <v>623</v>
      </c>
      <c r="G297" s="202" t="s">
        <v>620</v>
      </c>
      <c r="H297" s="202">
        <v>5</v>
      </c>
      <c r="I297" s="202">
        <v>3</v>
      </c>
      <c r="J297" s="202">
        <v>3</v>
      </c>
      <c r="K297" s="202">
        <v>1</v>
      </c>
      <c r="L297" s="202">
        <v>2</v>
      </c>
      <c r="M297" s="202">
        <v>4</v>
      </c>
      <c r="N297" s="202">
        <v>4</v>
      </c>
      <c r="O297" s="202">
        <v>5</v>
      </c>
      <c r="P297" s="202">
        <v>5</v>
      </c>
      <c r="Q297" s="202" t="s">
        <v>1015</v>
      </c>
      <c r="R297" s="202" t="s">
        <v>1016</v>
      </c>
      <c r="S297" s="202" t="s">
        <v>155</v>
      </c>
    </row>
    <row r="298" spans="1:19" x14ac:dyDescent="0.2">
      <c r="A298" s="201">
        <v>44789.732295462964</v>
      </c>
      <c r="B298" s="202" t="s">
        <v>610</v>
      </c>
      <c r="C298" s="202" t="s">
        <v>606</v>
      </c>
      <c r="D298" s="202" t="s">
        <v>607</v>
      </c>
      <c r="E298" s="202" t="s">
        <v>980</v>
      </c>
      <c r="F298" s="202" t="s">
        <v>69</v>
      </c>
      <c r="G298" s="202" t="s">
        <v>1017</v>
      </c>
      <c r="H298" s="202">
        <v>3</v>
      </c>
      <c r="I298" s="202">
        <v>4</v>
      </c>
      <c r="J298" s="202">
        <v>1</v>
      </c>
      <c r="K298" s="202">
        <v>3</v>
      </c>
      <c r="L298" s="202">
        <v>3</v>
      </c>
      <c r="M298" s="202">
        <v>4</v>
      </c>
      <c r="N298" s="202">
        <v>4</v>
      </c>
      <c r="O298" s="202">
        <v>4</v>
      </c>
      <c r="P298" s="202">
        <v>2</v>
      </c>
      <c r="Q298" s="202" t="s">
        <v>1018</v>
      </c>
      <c r="R298" s="202" t="s">
        <v>1019</v>
      </c>
      <c r="S298" s="202" t="s">
        <v>1020</v>
      </c>
    </row>
    <row r="299" spans="1:19" x14ac:dyDescent="0.2">
      <c r="A299" s="201">
        <v>44789.757407013887</v>
      </c>
      <c r="B299" s="202" t="s">
        <v>605</v>
      </c>
      <c r="C299" s="202" t="s">
        <v>611</v>
      </c>
      <c r="D299" s="202" t="s">
        <v>612</v>
      </c>
      <c r="E299" s="202" t="s">
        <v>608</v>
      </c>
      <c r="F299" s="202" t="s">
        <v>183</v>
      </c>
      <c r="G299" s="202" t="s">
        <v>15</v>
      </c>
      <c r="H299" s="202">
        <v>4</v>
      </c>
      <c r="I299" s="202">
        <v>3</v>
      </c>
      <c r="J299" s="202">
        <v>4</v>
      </c>
      <c r="K299" s="202">
        <v>2</v>
      </c>
      <c r="L299" s="202">
        <v>2</v>
      </c>
      <c r="M299" s="202">
        <v>4</v>
      </c>
      <c r="N299" s="202">
        <v>5</v>
      </c>
      <c r="O299" s="202">
        <v>5</v>
      </c>
      <c r="P299" s="202">
        <v>5</v>
      </c>
      <c r="Q299" s="202" t="s">
        <v>155</v>
      </c>
      <c r="R299" s="202" t="s">
        <v>155</v>
      </c>
      <c r="S299" s="202" t="s">
        <v>155</v>
      </c>
    </row>
    <row r="300" spans="1:19" x14ac:dyDescent="0.2">
      <c r="A300" s="201">
        <v>44789.775497499999</v>
      </c>
      <c r="B300" s="202" t="s">
        <v>610</v>
      </c>
      <c r="C300" s="202" t="s">
        <v>618</v>
      </c>
      <c r="D300" s="202" t="s">
        <v>607</v>
      </c>
      <c r="E300" s="202" t="s">
        <v>71</v>
      </c>
      <c r="F300" s="202" t="s">
        <v>1021</v>
      </c>
      <c r="G300" s="202" t="s">
        <v>620</v>
      </c>
      <c r="H300" s="202">
        <v>5</v>
      </c>
      <c r="I300" s="202">
        <v>4</v>
      </c>
      <c r="J300" s="202">
        <v>5</v>
      </c>
      <c r="K300" s="202">
        <v>3</v>
      </c>
      <c r="L300" s="202">
        <v>3</v>
      </c>
      <c r="M300" s="202">
        <v>4</v>
      </c>
      <c r="N300" s="202">
        <v>4</v>
      </c>
      <c r="O300" s="202">
        <v>5</v>
      </c>
      <c r="P300" s="202">
        <v>5</v>
      </c>
    </row>
    <row r="301" spans="1:19" x14ac:dyDescent="0.2">
      <c r="A301" s="201">
        <v>44789.792612974532</v>
      </c>
      <c r="B301" s="202" t="s">
        <v>610</v>
      </c>
      <c r="C301" s="202" t="s">
        <v>606</v>
      </c>
      <c r="D301" s="202" t="s">
        <v>607</v>
      </c>
      <c r="E301" s="202" t="s">
        <v>608</v>
      </c>
      <c r="F301" s="202" t="s">
        <v>743</v>
      </c>
      <c r="G301" s="202" t="s">
        <v>864</v>
      </c>
      <c r="H301" s="202">
        <v>5</v>
      </c>
      <c r="I301" s="202">
        <v>5</v>
      </c>
      <c r="J301" s="202">
        <v>5</v>
      </c>
      <c r="K301" s="202">
        <v>5</v>
      </c>
      <c r="L301" s="202">
        <v>5</v>
      </c>
      <c r="M301" s="202">
        <v>5</v>
      </c>
      <c r="N301" s="202">
        <v>5</v>
      </c>
      <c r="O301" s="202">
        <v>5</v>
      </c>
      <c r="P301" s="202">
        <v>5</v>
      </c>
      <c r="Q301" s="202" t="s">
        <v>155</v>
      </c>
      <c r="R301" s="202" t="s">
        <v>155</v>
      </c>
      <c r="S301" s="202" t="s">
        <v>155</v>
      </c>
    </row>
    <row r="302" spans="1:19" x14ac:dyDescent="0.2">
      <c r="A302" s="201">
        <v>44789.797373425929</v>
      </c>
      <c r="B302" s="202" t="s">
        <v>605</v>
      </c>
      <c r="C302" s="202" t="s">
        <v>606</v>
      </c>
      <c r="D302" s="202" t="s">
        <v>607</v>
      </c>
      <c r="E302" s="202" t="s">
        <v>669</v>
      </c>
      <c r="F302" s="202" t="s">
        <v>1022</v>
      </c>
      <c r="G302" s="202" t="s">
        <v>16</v>
      </c>
      <c r="H302" s="202">
        <v>3</v>
      </c>
      <c r="I302" s="202">
        <v>4</v>
      </c>
      <c r="J302" s="202">
        <v>4</v>
      </c>
      <c r="K302" s="202">
        <v>2</v>
      </c>
      <c r="L302" s="202">
        <v>2</v>
      </c>
      <c r="M302" s="202">
        <v>5</v>
      </c>
      <c r="N302" s="202">
        <v>5</v>
      </c>
      <c r="O302" s="202">
        <v>4</v>
      </c>
      <c r="P302" s="202">
        <v>5</v>
      </c>
      <c r="Q302" s="202" t="s">
        <v>1023</v>
      </c>
      <c r="R302" s="202" t="s">
        <v>1024</v>
      </c>
      <c r="S302" s="202" t="s">
        <v>1115</v>
      </c>
    </row>
    <row r="303" spans="1:19" x14ac:dyDescent="0.2">
      <c r="A303" s="201">
        <v>44789.798841493059</v>
      </c>
      <c r="B303" s="202" t="s">
        <v>610</v>
      </c>
      <c r="C303" s="202" t="s">
        <v>606</v>
      </c>
      <c r="D303" s="202" t="s">
        <v>607</v>
      </c>
      <c r="E303" s="202" t="s">
        <v>1025</v>
      </c>
      <c r="F303" s="202" t="s">
        <v>609</v>
      </c>
      <c r="G303" s="202" t="s">
        <v>17</v>
      </c>
      <c r="H303" s="202">
        <v>1</v>
      </c>
      <c r="I303" s="202">
        <v>3</v>
      </c>
      <c r="J303" s="202">
        <v>5</v>
      </c>
      <c r="K303" s="202">
        <v>2</v>
      </c>
      <c r="L303" s="202">
        <v>2</v>
      </c>
      <c r="M303" s="202">
        <v>3</v>
      </c>
      <c r="N303" s="202">
        <v>3</v>
      </c>
      <c r="O303" s="202">
        <v>3</v>
      </c>
      <c r="P303" s="202">
        <v>4</v>
      </c>
      <c r="Q303" s="202" t="s">
        <v>1026</v>
      </c>
      <c r="R303" s="202" t="s">
        <v>1027</v>
      </c>
    </row>
    <row r="304" spans="1:19" x14ac:dyDescent="0.2">
      <c r="A304" s="201">
        <v>44789.808342673612</v>
      </c>
      <c r="B304" s="202" t="s">
        <v>610</v>
      </c>
      <c r="C304" s="202" t="s">
        <v>611</v>
      </c>
      <c r="D304" s="202" t="s">
        <v>612</v>
      </c>
      <c r="E304" s="202" t="s">
        <v>608</v>
      </c>
      <c r="F304" s="202" t="s">
        <v>93</v>
      </c>
      <c r="G304" s="202" t="s">
        <v>620</v>
      </c>
      <c r="H304" s="202">
        <v>5</v>
      </c>
      <c r="I304" s="202">
        <v>4</v>
      </c>
      <c r="J304" s="202">
        <v>5</v>
      </c>
      <c r="K304" s="202">
        <v>2</v>
      </c>
      <c r="L304" s="202">
        <v>3</v>
      </c>
      <c r="M304" s="202">
        <v>4</v>
      </c>
      <c r="N304" s="202">
        <v>5</v>
      </c>
      <c r="O304" s="202">
        <v>3</v>
      </c>
      <c r="P304" s="202">
        <v>5</v>
      </c>
      <c r="Q304" s="202" t="s">
        <v>197</v>
      </c>
      <c r="R304" s="202" t="s">
        <v>213</v>
      </c>
      <c r="S304" s="202" t="s">
        <v>197</v>
      </c>
    </row>
    <row r="305" spans="1:19" x14ac:dyDescent="0.2">
      <c r="A305" s="201">
        <v>44789.816111111111</v>
      </c>
      <c r="B305" s="202" t="s">
        <v>605</v>
      </c>
      <c r="C305" s="202" t="s">
        <v>606</v>
      </c>
      <c r="D305" s="202" t="s">
        <v>607</v>
      </c>
      <c r="E305" s="202" t="s">
        <v>615</v>
      </c>
      <c r="F305" s="202" t="s">
        <v>101</v>
      </c>
      <c r="G305" s="202" t="s">
        <v>16</v>
      </c>
      <c r="H305" s="202">
        <v>4</v>
      </c>
      <c r="I305" s="202">
        <v>3</v>
      </c>
      <c r="J305" s="202">
        <v>3</v>
      </c>
      <c r="K305" s="202">
        <v>3</v>
      </c>
      <c r="L305" s="202">
        <v>3</v>
      </c>
      <c r="M305" s="202">
        <v>4</v>
      </c>
      <c r="N305" s="202">
        <v>4</v>
      </c>
      <c r="O305" s="202">
        <v>5</v>
      </c>
      <c r="P305" s="202">
        <v>5</v>
      </c>
    </row>
    <row r="306" spans="1:19" x14ac:dyDescent="0.2">
      <c r="A306" s="201">
        <v>44789.816608796296</v>
      </c>
      <c r="B306" s="202" t="s">
        <v>610</v>
      </c>
      <c r="C306" s="202" t="s">
        <v>606</v>
      </c>
      <c r="D306" s="202" t="s">
        <v>607</v>
      </c>
      <c r="E306" s="202" t="s">
        <v>608</v>
      </c>
      <c r="F306" s="202" t="s">
        <v>609</v>
      </c>
      <c r="G306" s="202" t="s">
        <v>17</v>
      </c>
      <c r="H306" s="202">
        <v>4</v>
      </c>
      <c r="I306" s="202">
        <v>2</v>
      </c>
      <c r="J306" s="202">
        <v>3</v>
      </c>
      <c r="K306" s="202">
        <v>2</v>
      </c>
      <c r="L306" s="202">
        <v>2</v>
      </c>
      <c r="M306" s="202">
        <v>4</v>
      </c>
      <c r="N306" s="202">
        <v>4</v>
      </c>
      <c r="O306" s="202">
        <v>5</v>
      </c>
      <c r="P306" s="202">
        <v>5</v>
      </c>
    </row>
    <row r="307" spans="1:19" x14ac:dyDescent="0.2">
      <c r="A307" s="201">
        <v>44789.835598217593</v>
      </c>
      <c r="B307" s="202" t="s">
        <v>610</v>
      </c>
      <c r="C307" s="202" t="s">
        <v>618</v>
      </c>
      <c r="D307" s="202" t="s">
        <v>607</v>
      </c>
      <c r="E307" s="202" t="s">
        <v>79</v>
      </c>
      <c r="F307" s="202" t="s">
        <v>1028</v>
      </c>
      <c r="G307" s="202" t="s">
        <v>17</v>
      </c>
      <c r="H307" s="202">
        <v>4</v>
      </c>
      <c r="I307" s="202">
        <v>4</v>
      </c>
      <c r="J307" s="202">
        <v>4</v>
      </c>
      <c r="K307" s="202">
        <v>4</v>
      </c>
      <c r="L307" s="202">
        <v>3</v>
      </c>
      <c r="M307" s="202">
        <v>4</v>
      </c>
      <c r="N307" s="202">
        <v>4</v>
      </c>
      <c r="O307" s="202">
        <v>4</v>
      </c>
      <c r="P307" s="202">
        <v>4</v>
      </c>
      <c r="Q307" s="202" t="s">
        <v>155</v>
      </c>
      <c r="R307" s="202" t="s">
        <v>155</v>
      </c>
      <c r="S307" s="202" t="s">
        <v>155</v>
      </c>
    </row>
    <row r="308" spans="1:19" x14ac:dyDescent="0.2">
      <c r="A308" s="201">
        <v>44789.851612696759</v>
      </c>
      <c r="B308" s="202" t="s">
        <v>610</v>
      </c>
      <c r="C308" s="202" t="s">
        <v>606</v>
      </c>
      <c r="D308" s="202" t="s">
        <v>607</v>
      </c>
      <c r="E308" s="202" t="s">
        <v>621</v>
      </c>
      <c r="F308" s="202" t="s">
        <v>689</v>
      </c>
      <c r="G308" s="202" t="s">
        <v>1029</v>
      </c>
      <c r="H308" s="202">
        <v>2</v>
      </c>
      <c r="I308" s="202">
        <v>2</v>
      </c>
      <c r="J308" s="202">
        <v>4</v>
      </c>
      <c r="K308" s="202">
        <v>2</v>
      </c>
      <c r="L308" s="202">
        <v>2</v>
      </c>
      <c r="M308" s="202">
        <v>4</v>
      </c>
      <c r="N308" s="202">
        <v>5</v>
      </c>
      <c r="O308" s="202">
        <v>5</v>
      </c>
      <c r="P308" s="202">
        <v>5</v>
      </c>
      <c r="Q308" s="202" t="s">
        <v>155</v>
      </c>
      <c r="R308" s="202" t="s">
        <v>155</v>
      </c>
      <c r="S308" s="202" t="s">
        <v>155</v>
      </c>
    </row>
    <row r="309" spans="1:19" x14ac:dyDescent="0.2">
      <c r="A309" s="201">
        <v>44789.854993796296</v>
      </c>
      <c r="B309" s="202" t="s">
        <v>610</v>
      </c>
      <c r="C309" s="202" t="s">
        <v>606</v>
      </c>
      <c r="D309" s="202" t="s">
        <v>607</v>
      </c>
      <c r="E309" s="202" t="s">
        <v>621</v>
      </c>
      <c r="F309" s="202" t="s">
        <v>669</v>
      </c>
      <c r="G309" s="202" t="s">
        <v>16</v>
      </c>
      <c r="H309" s="202">
        <v>4</v>
      </c>
      <c r="I309" s="202">
        <v>2</v>
      </c>
      <c r="J309" s="202">
        <v>4</v>
      </c>
      <c r="K309" s="202">
        <v>2</v>
      </c>
      <c r="L309" s="202">
        <v>2</v>
      </c>
      <c r="M309" s="202">
        <v>4</v>
      </c>
      <c r="N309" s="202">
        <v>4</v>
      </c>
      <c r="O309" s="202">
        <v>3</v>
      </c>
      <c r="P309" s="202">
        <v>4</v>
      </c>
      <c r="Q309" s="202" t="s">
        <v>1030</v>
      </c>
      <c r="R309" s="202" t="s">
        <v>1031</v>
      </c>
      <c r="S309" s="202" t="s">
        <v>155</v>
      </c>
    </row>
    <row r="310" spans="1:19" x14ac:dyDescent="0.2">
      <c r="A310" s="201">
        <v>44789.857546296298</v>
      </c>
      <c r="B310" s="202" t="s">
        <v>610</v>
      </c>
      <c r="C310" s="202" t="s">
        <v>606</v>
      </c>
      <c r="D310" s="202" t="s">
        <v>607</v>
      </c>
      <c r="E310" s="202" t="s">
        <v>1032</v>
      </c>
      <c r="F310" s="202" t="s">
        <v>621</v>
      </c>
      <c r="G310" s="202" t="s">
        <v>15</v>
      </c>
      <c r="H310" s="202">
        <v>5</v>
      </c>
      <c r="I310" s="202">
        <v>5</v>
      </c>
      <c r="J310" s="202">
        <v>5</v>
      </c>
      <c r="K310" s="202">
        <v>5</v>
      </c>
      <c r="L310" s="202">
        <v>2</v>
      </c>
      <c r="M310" s="202">
        <v>5</v>
      </c>
      <c r="N310" s="202">
        <v>5</v>
      </c>
      <c r="O310" s="202">
        <v>4</v>
      </c>
      <c r="P310" s="202">
        <v>5</v>
      </c>
      <c r="Q310" s="202" t="s">
        <v>155</v>
      </c>
      <c r="R310" s="202" t="s">
        <v>155</v>
      </c>
      <c r="S310" s="202" t="s">
        <v>155</v>
      </c>
    </row>
    <row r="311" spans="1:19" x14ac:dyDescent="0.2">
      <c r="A311" s="201">
        <v>44789.86236392361</v>
      </c>
      <c r="B311" s="202" t="s">
        <v>605</v>
      </c>
      <c r="C311" s="202" t="s">
        <v>606</v>
      </c>
      <c r="D311" s="202" t="s">
        <v>607</v>
      </c>
      <c r="E311" s="202" t="s">
        <v>625</v>
      </c>
      <c r="F311" s="202" t="s">
        <v>65</v>
      </c>
      <c r="G311" s="202" t="s">
        <v>15</v>
      </c>
      <c r="H311" s="202">
        <v>2</v>
      </c>
      <c r="I311" s="202">
        <v>1</v>
      </c>
      <c r="J311" s="202">
        <v>2</v>
      </c>
      <c r="K311" s="202">
        <v>3</v>
      </c>
      <c r="L311" s="202">
        <v>3</v>
      </c>
      <c r="M311" s="202">
        <v>3</v>
      </c>
      <c r="N311" s="202">
        <v>4</v>
      </c>
      <c r="O311" s="202">
        <v>4</v>
      </c>
      <c r="P311" s="202">
        <v>3</v>
      </c>
      <c r="Q311" s="202" t="s">
        <v>633</v>
      </c>
      <c r="R311" s="202" t="s">
        <v>1033</v>
      </c>
    </row>
    <row r="312" spans="1:19" x14ac:dyDescent="0.2">
      <c r="A312" s="201">
        <v>44789.862797476853</v>
      </c>
      <c r="B312" s="202" t="s">
        <v>605</v>
      </c>
      <c r="C312" s="202" t="s">
        <v>606</v>
      </c>
      <c r="D312" s="202" t="s">
        <v>607</v>
      </c>
      <c r="E312" s="202" t="s">
        <v>1034</v>
      </c>
      <c r="F312" s="202" t="s">
        <v>1035</v>
      </c>
      <c r="G312" s="202" t="s">
        <v>16</v>
      </c>
      <c r="H312" s="202">
        <v>1</v>
      </c>
      <c r="I312" s="202">
        <v>1</v>
      </c>
      <c r="J312" s="202">
        <v>4</v>
      </c>
      <c r="K312" s="202">
        <v>3</v>
      </c>
      <c r="L312" s="202">
        <v>2</v>
      </c>
      <c r="M312" s="202">
        <v>4</v>
      </c>
      <c r="N312" s="202">
        <v>4</v>
      </c>
      <c r="O312" s="202">
        <v>4</v>
      </c>
      <c r="P312" s="202">
        <v>4</v>
      </c>
      <c r="Q312" s="202" t="s">
        <v>1036</v>
      </c>
      <c r="R312" s="202" t="s">
        <v>1037</v>
      </c>
    </row>
    <row r="313" spans="1:19" x14ac:dyDescent="0.2">
      <c r="A313" s="201">
        <v>44789.862914594909</v>
      </c>
      <c r="B313" s="202" t="s">
        <v>610</v>
      </c>
      <c r="C313" s="202" t="s">
        <v>606</v>
      </c>
      <c r="D313" s="202" t="s">
        <v>607</v>
      </c>
      <c r="E313" s="202" t="s">
        <v>621</v>
      </c>
      <c r="F313" s="202" t="s">
        <v>669</v>
      </c>
      <c r="G313" s="202" t="s">
        <v>16</v>
      </c>
      <c r="H313" s="202">
        <v>2</v>
      </c>
      <c r="I313" s="202">
        <v>3</v>
      </c>
      <c r="J313" s="202">
        <v>3</v>
      </c>
      <c r="K313" s="202">
        <v>2</v>
      </c>
      <c r="L313" s="202">
        <v>2</v>
      </c>
      <c r="M313" s="202">
        <v>4</v>
      </c>
      <c r="N313" s="202">
        <v>4</v>
      </c>
      <c r="O313" s="202">
        <v>5</v>
      </c>
      <c r="P313" s="202">
        <v>5</v>
      </c>
      <c r="Q313" s="202" t="s">
        <v>1038</v>
      </c>
      <c r="R313" s="202" t="s">
        <v>1039</v>
      </c>
    </row>
    <row r="314" spans="1:19" x14ac:dyDescent="0.2">
      <c r="A314" s="201">
        <v>44789.880864791667</v>
      </c>
      <c r="B314" s="202" t="s">
        <v>605</v>
      </c>
      <c r="C314" s="202" t="s">
        <v>606</v>
      </c>
      <c r="D314" s="202" t="s">
        <v>607</v>
      </c>
      <c r="E314" s="202" t="s">
        <v>670</v>
      </c>
      <c r="F314" s="202" t="s">
        <v>316</v>
      </c>
      <c r="G314" s="202" t="s">
        <v>15</v>
      </c>
      <c r="H314" s="202">
        <v>3</v>
      </c>
      <c r="I314" s="202">
        <v>3</v>
      </c>
      <c r="J314" s="202">
        <v>3</v>
      </c>
      <c r="K314" s="202">
        <v>3</v>
      </c>
      <c r="L314" s="202">
        <v>3</v>
      </c>
      <c r="M314" s="202">
        <v>4</v>
      </c>
      <c r="N314" s="202">
        <v>4</v>
      </c>
      <c r="O314" s="202">
        <v>4</v>
      </c>
      <c r="P314" s="202">
        <v>5</v>
      </c>
      <c r="Q314" s="202" t="s">
        <v>1040</v>
      </c>
      <c r="R314" s="202" t="s">
        <v>1041</v>
      </c>
      <c r="S314" s="202" t="s">
        <v>197</v>
      </c>
    </row>
    <row r="315" spans="1:19" x14ac:dyDescent="0.2">
      <c r="A315" s="201">
        <v>44789.887223715283</v>
      </c>
      <c r="B315" s="202" t="s">
        <v>605</v>
      </c>
      <c r="C315" s="202" t="s">
        <v>618</v>
      </c>
      <c r="D315" s="202" t="s">
        <v>612</v>
      </c>
      <c r="E315" s="202" t="s">
        <v>78</v>
      </c>
      <c r="F315" s="202" t="s">
        <v>183</v>
      </c>
      <c r="G315" s="202" t="s">
        <v>16</v>
      </c>
      <c r="H315" s="202">
        <v>4</v>
      </c>
      <c r="I315" s="202">
        <v>3</v>
      </c>
      <c r="J315" s="202">
        <v>4</v>
      </c>
      <c r="K315" s="202">
        <v>4</v>
      </c>
      <c r="L315" s="202">
        <v>4</v>
      </c>
      <c r="M315" s="202">
        <v>4</v>
      </c>
      <c r="N315" s="202">
        <v>4</v>
      </c>
      <c r="O315" s="202">
        <v>4</v>
      </c>
      <c r="P315" s="202">
        <v>4</v>
      </c>
    </row>
    <row r="316" spans="1:19" x14ac:dyDescent="0.2">
      <c r="A316" s="201">
        <v>44789.887488425928</v>
      </c>
      <c r="B316" s="202" t="s">
        <v>610</v>
      </c>
      <c r="C316" s="202" t="s">
        <v>606</v>
      </c>
      <c r="D316" s="202" t="s">
        <v>607</v>
      </c>
      <c r="E316" s="202" t="s">
        <v>212</v>
      </c>
      <c r="F316" s="202" t="s">
        <v>638</v>
      </c>
      <c r="G316" s="202" t="s">
        <v>15</v>
      </c>
      <c r="H316" s="202">
        <v>2</v>
      </c>
      <c r="I316" s="202">
        <v>2</v>
      </c>
      <c r="J316" s="202">
        <v>2</v>
      </c>
      <c r="K316" s="202">
        <v>4</v>
      </c>
      <c r="L316" s="202">
        <v>4</v>
      </c>
      <c r="M316" s="202">
        <v>4</v>
      </c>
      <c r="N316" s="202">
        <v>4</v>
      </c>
      <c r="O316" s="202">
        <v>3</v>
      </c>
      <c r="P316" s="202">
        <v>3</v>
      </c>
      <c r="Q316" s="202" t="s">
        <v>1116</v>
      </c>
      <c r="R316" s="202" t="s">
        <v>1042</v>
      </c>
    </row>
    <row r="317" spans="1:19" x14ac:dyDescent="0.2">
      <c r="A317" s="201">
        <v>44789.8876809375</v>
      </c>
      <c r="B317" s="202" t="s">
        <v>610</v>
      </c>
      <c r="C317" s="202" t="s">
        <v>606</v>
      </c>
      <c r="D317" s="202" t="s">
        <v>607</v>
      </c>
      <c r="E317" s="202" t="s">
        <v>71</v>
      </c>
      <c r="F317" s="202" t="s">
        <v>1021</v>
      </c>
      <c r="G317" s="202" t="s">
        <v>1017</v>
      </c>
      <c r="H317" s="202">
        <v>3</v>
      </c>
      <c r="I317" s="202">
        <v>3</v>
      </c>
      <c r="J317" s="202">
        <v>1</v>
      </c>
      <c r="K317" s="202">
        <v>2</v>
      </c>
      <c r="L317" s="202">
        <v>2</v>
      </c>
      <c r="M317" s="202">
        <v>4</v>
      </c>
      <c r="N317" s="202">
        <v>4</v>
      </c>
      <c r="O317" s="202">
        <v>4</v>
      </c>
      <c r="P317" s="202">
        <v>5</v>
      </c>
      <c r="Q317" s="202" t="s">
        <v>1117</v>
      </c>
      <c r="R317" s="202" t="s">
        <v>1043</v>
      </c>
      <c r="S317" s="202" t="s">
        <v>1044</v>
      </c>
    </row>
    <row r="318" spans="1:19" x14ac:dyDescent="0.2">
      <c r="A318" s="201">
        <v>44789.887841979165</v>
      </c>
      <c r="B318" s="202" t="s">
        <v>610</v>
      </c>
      <c r="C318" s="202" t="s">
        <v>606</v>
      </c>
      <c r="D318" s="202" t="s">
        <v>607</v>
      </c>
      <c r="E318" s="202" t="s">
        <v>71</v>
      </c>
      <c r="F318" s="202" t="s">
        <v>1021</v>
      </c>
      <c r="G318" s="202" t="s">
        <v>16</v>
      </c>
      <c r="H318" s="202">
        <v>4</v>
      </c>
      <c r="I318" s="202">
        <v>3</v>
      </c>
      <c r="J318" s="202">
        <v>3</v>
      </c>
      <c r="K318" s="202">
        <v>5</v>
      </c>
      <c r="L318" s="202">
        <v>3</v>
      </c>
      <c r="M318" s="202">
        <v>5</v>
      </c>
      <c r="N318" s="202">
        <v>5</v>
      </c>
      <c r="O318" s="202">
        <v>5</v>
      </c>
      <c r="P318" s="202">
        <v>4</v>
      </c>
      <c r="Q318" s="202" t="s">
        <v>1045</v>
      </c>
      <c r="R318" s="202" t="s">
        <v>1046</v>
      </c>
      <c r="S318" s="202" t="s">
        <v>1047</v>
      </c>
    </row>
    <row r="319" spans="1:19" x14ac:dyDescent="0.2">
      <c r="A319" s="201">
        <v>44789.896556828702</v>
      </c>
      <c r="B319" s="202" t="s">
        <v>605</v>
      </c>
      <c r="C319" s="202" t="s">
        <v>606</v>
      </c>
      <c r="D319" s="202" t="s">
        <v>607</v>
      </c>
      <c r="E319" s="202" t="s">
        <v>615</v>
      </c>
      <c r="F319" s="202" t="s">
        <v>40</v>
      </c>
      <c r="G319" s="202" t="s">
        <v>16</v>
      </c>
      <c r="H319" s="202">
        <v>4</v>
      </c>
      <c r="I319" s="202">
        <v>1</v>
      </c>
      <c r="J319" s="202">
        <v>1</v>
      </c>
      <c r="K319" s="202">
        <v>3</v>
      </c>
      <c r="L319" s="202">
        <v>3</v>
      </c>
      <c r="M319" s="202">
        <v>3</v>
      </c>
      <c r="N319" s="202">
        <v>3</v>
      </c>
      <c r="O319" s="202">
        <v>3</v>
      </c>
      <c r="P319" s="202">
        <v>3</v>
      </c>
    </row>
    <row r="320" spans="1:19" x14ac:dyDescent="0.2">
      <c r="A320" s="201">
        <v>44789.901051851848</v>
      </c>
      <c r="B320" s="202" t="s">
        <v>610</v>
      </c>
      <c r="C320" s="202" t="s">
        <v>606</v>
      </c>
      <c r="D320" s="202" t="s">
        <v>607</v>
      </c>
      <c r="E320" s="202" t="s">
        <v>621</v>
      </c>
      <c r="F320" s="202" t="s">
        <v>669</v>
      </c>
      <c r="G320" s="202" t="s">
        <v>15</v>
      </c>
      <c r="H320" s="202">
        <v>5</v>
      </c>
      <c r="I320" s="202">
        <v>4</v>
      </c>
      <c r="J320" s="202">
        <v>5</v>
      </c>
      <c r="K320" s="202">
        <v>3</v>
      </c>
      <c r="L320" s="202">
        <v>3</v>
      </c>
      <c r="M320" s="202">
        <v>4</v>
      </c>
      <c r="N320" s="202">
        <v>4</v>
      </c>
      <c r="O320" s="202">
        <v>5</v>
      </c>
      <c r="P320" s="202">
        <v>5</v>
      </c>
    </row>
    <row r="321" spans="1:19" x14ac:dyDescent="0.2">
      <c r="A321" s="201">
        <v>44789.906689814816</v>
      </c>
      <c r="B321" s="202" t="s">
        <v>610</v>
      </c>
      <c r="C321" s="202" t="s">
        <v>606</v>
      </c>
      <c r="D321" s="202" t="s">
        <v>607</v>
      </c>
      <c r="E321" s="202" t="s">
        <v>608</v>
      </c>
      <c r="F321" s="202" t="s">
        <v>270</v>
      </c>
      <c r="G321" s="202" t="s">
        <v>17</v>
      </c>
      <c r="H321" s="202">
        <v>4</v>
      </c>
      <c r="I321" s="202">
        <v>2</v>
      </c>
      <c r="J321" s="202">
        <v>4</v>
      </c>
      <c r="K321" s="202">
        <v>4</v>
      </c>
      <c r="L321" s="202">
        <v>4</v>
      </c>
      <c r="M321" s="202">
        <v>4</v>
      </c>
      <c r="N321" s="202">
        <v>4</v>
      </c>
      <c r="O321" s="202">
        <v>3</v>
      </c>
      <c r="P321" s="202">
        <v>5</v>
      </c>
      <c r="Q321" s="202" t="s">
        <v>1048</v>
      </c>
      <c r="R321" s="202" t="s">
        <v>1049</v>
      </c>
    </row>
    <row r="322" spans="1:19" x14ac:dyDescent="0.2">
      <c r="A322" s="201">
        <v>44789.906701388885</v>
      </c>
      <c r="B322" s="202" t="s">
        <v>610</v>
      </c>
      <c r="C322" s="202" t="s">
        <v>606</v>
      </c>
      <c r="D322" s="202" t="s">
        <v>607</v>
      </c>
      <c r="E322" s="202" t="s">
        <v>57</v>
      </c>
      <c r="F322" s="202" t="s">
        <v>176</v>
      </c>
      <c r="G322" s="202" t="s">
        <v>15</v>
      </c>
      <c r="H322" s="202">
        <v>4</v>
      </c>
      <c r="I322" s="202">
        <v>2</v>
      </c>
      <c r="J322" s="202">
        <v>3</v>
      </c>
      <c r="K322" s="202">
        <v>2</v>
      </c>
      <c r="L322" s="202">
        <v>3</v>
      </c>
      <c r="M322" s="202">
        <v>4</v>
      </c>
      <c r="N322" s="202">
        <v>4</v>
      </c>
      <c r="O322" s="202">
        <v>3</v>
      </c>
      <c r="P322" s="202">
        <v>5</v>
      </c>
      <c r="Q322" s="202" t="s">
        <v>1050</v>
      </c>
      <c r="R322" s="202" t="s">
        <v>1051</v>
      </c>
    </row>
    <row r="323" spans="1:19" x14ac:dyDescent="0.2">
      <c r="A323" s="201">
        <v>44789.907284432869</v>
      </c>
      <c r="B323" s="202" t="s">
        <v>605</v>
      </c>
      <c r="C323" s="202" t="s">
        <v>606</v>
      </c>
      <c r="D323" s="202" t="s">
        <v>612</v>
      </c>
      <c r="E323" s="202" t="s">
        <v>932</v>
      </c>
      <c r="F323" s="202" t="s">
        <v>1052</v>
      </c>
      <c r="G323" s="202" t="s">
        <v>17</v>
      </c>
      <c r="H323" s="202">
        <v>4</v>
      </c>
      <c r="I323" s="202">
        <v>4</v>
      </c>
      <c r="J323" s="202">
        <v>4</v>
      </c>
      <c r="K323" s="202">
        <v>2</v>
      </c>
      <c r="L323" s="202">
        <v>2</v>
      </c>
      <c r="M323" s="202">
        <v>4</v>
      </c>
      <c r="N323" s="202">
        <v>4</v>
      </c>
      <c r="O323" s="202">
        <v>3</v>
      </c>
      <c r="P323" s="202">
        <v>3</v>
      </c>
      <c r="Q323" s="202" t="s">
        <v>155</v>
      </c>
      <c r="R323" s="202" t="s">
        <v>155</v>
      </c>
      <c r="S323" s="202" t="s">
        <v>155</v>
      </c>
    </row>
    <row r="324" spans="1:19" x14ac:dyDescent="0.2">
      <c r="A324" s="201">
        <v>44789.909148611114</v>
      </c>
      <c r="B324" s="202" t="s">
        <v>610</v>
      </c>
      <c r="C324" s="202" t="s">
        <v>606</v>
      </c>
      <c r="D324" s="202" t="s">
        <v>607</v>
      </c>
      <c r="E324" s="202" t="s">
        <v>608</v>
      </c>
      <c r="F324" s="202" t="s">
        <v>635</v>
      </c>
      <c r="G324" s="202" t="s">
        <v>17</v>
      </c>
      <c r="H324" s="202">
        <v>4</v>
      </c>
      <c r="I324" s="202">
        <v>3</v>
      </c>
      <c r="J324" s="202">
        <v>4</v>
      </c>
      <c r="K324" s="202">
        <v>2</v>
      </c>
      <c r="L324" s="202">
        <v>2</v>
      </c>
      <c r="M324" s="202">
        <v>4</v>
      </c>
      <c r="N324" s="202">
        <v>4</v>
      </c>
      <c r="O324" s="202">
        <v>4</v>
      </c>
      <c r="P324" s="202">
        <v>4</v>
      </c>
      <c r="Q324" s="202" t="s">
        <v>155</v>
      </c>
      <c r="R324" s="202" t="s">
        <v>155</v>
      </c>
      <c r="S324" s="202" t="s">
        <v>155</v>
      </c>
    </row>
    <row r="325" spans="1:19" x14ac:dyDescent="0.2">
      <c r="A325" s="201">
        <v>44789.91337962963</v>
      </c>
      <c r="B325" s="202" t="s">
        <v>610</v>
      </c>
      <c r="C325" s="202" t="s">
        <v>606</v>
      </c>
      <c r="D325" s="202" t="s">
        <v>607</v>
      </c>
      <c r="E325" s="202" t="s">
        <v>842</v>
      </c>
      <c r="F325" s="202" t="s">
        <v>1053</v>
      </c>
      <c r="G325" s="202" t="s">
        <v>15</v>
      </c>
      <c r="H325" s="202">
        <v>3</v>
      </c>
      <c r="I325" s="202">
        <v>2</v>
      </c>
      <c r="J325" s="202">
        <v>3</v>
      </c>
      <c r="K325" s="202">
        <v>2</v>
      </c>
      <c r="L325" s="202">
        <v>2</v>
      </c>
      <c r="M325" s="202">
        <v>4</v>
      </c>
      <c r="N325" s="202">
        <v>4</v>
      </c>
      <c r="O325" s="202">
        <v>5</v>
      </c>
      <c r="P325" s="202">
        <v>5</v>
      </c>
      <c r="Q325" s="202" t="s">
        <v>1054</v>
      </c>
      <c r="R325" s="202" t="s">
        <v>1055</v>
      </c>
      <c r="S325" s="202" t="s">
        <v>1056</v>
      </c>
    </row>
    <row r="326" spans="1:19" x14ac:dyDescent="0.2">
      <c r="A326" s="201">
        <v>44789.925423310182</v>
      </c>
      <c r="B326" s="202" t="s">
        <v>605</v>
      </c>
      <c r="C326" s="202" t="s">
        <v>611</v>
      </c>
      <c r="D326" s="202" t="s">
        <v>607</v>
      </c>
      <c r="E326" s="202" t="s">
        <v>621</v>
      </c>
      <c r="F326" s="202" t="s">
        <v>689</v>
      </c>
      <c r="G326" s="202" t="s">
        <v>15</v>
      </c>
      <c r="H326" s="202">
        <v>4</v>
      </c>
      <c r="I326" s="202">
        <v>4</v>
      </c>
      <c r="J326" s="202">
        <v>4</v>
      </c>
      <c r="K326" s="202">
        <v>2</v>
      </c>
      <c r="L326" s="202">
        <v>2</v>
      </c>
      <c r="M326" s="202">
        <v>4</v>
      </c>
      <c r="N326" s="202">
        <v>4</v>
      </c>
      <c r="O326" s="202">
        <v>5</v>
      </c>
      <c r="P326" s="202">
        <v>5</v>
      </c>
      <c r="Q326" s="202" t="s">
        <v>155</v>
      </c>
      <c r="R326" s="202" t="s">
        <v>155</v>
      </c>
    </row>
    <row r="327" spans="1:19" x14ac:dyDescent="0.2">
      <c r="A327" s="201">
        <v>44789.950012013884</v>
      </c>
      <c r="B327" s="202" t="s">
        <v>605</v>
      </c>
      <c r="C327" s="202" t="s">
        <v>606</v>
      </c>
      <c r="D327" s="202" t="s">
        <v>607</v>
      </c>
      <c r="E327" s="202" t="s">
        <v>80</v>
      </c>
      <c r="F327" s="202" t="s">
        <v>1057</v>
      </c>
      <c r="G327" s="202" t="s">
        <v>16</v>
      </c>
      <c r="H327" s="202">
        <v>2</v>
      </c>
      <c r="I327" s="202">
        <v>2</v>
      </c>
      <c r="J327" s="202">
        <v>3</v>
      </c>
      <c r="K327" s="202">
        <v>3</v>
      </c>
      <c r="L327" s="202">
        <v>3</v>
      </c>
      <c r="M327" s="202">
        <v>4</v>
      </c>
      <c r="N327" s="202">
        <v>4</v>
      </c>
      <c r="O327" s="202">
        <v>4</v>
      </c>
      <c r="P327" s="202">
        <v>4</v>
      </c>
      <c r="Q327" s="202" t="s">
        <v>1058</v>
      </c>
      <c r="R327" s="202" t="s">
        <v>1059</v>
      </c>
    </row>
    <row r="328" spans="1:19" x14ac:dyDescent="0.2">
      <c r="A328" s="201">
        <v>44789.959780092591</v>
      </c>
      <c r="B328" s="202" t="s">
        <v>605</v>
      </c>
      <c r="C328" s="202" t="s">
        <v>618</v>
      </c>
      <c r="D328" s="202" t="s">
        <v>612</v>
      </c>
      <c r="E328" s="202" t="s">
        <v>608</v>
      </c>
      <c r="F328" s="202" t="s">
        <v>1060</v>
      </c>
      <c r="G328" s="202" t="s">
        <v>620</v>
      </c>
      <c r="H328" s="202">
        <v>4</v>
      </c>
      <c r="I328" s="202">
        <v>4</v>
      </c>
      <c r="J328" s="202">
        <v>3</v>
      </c>
      <c r="K328" s="202">
        <v>4</v>
      </c>
      <c r="L328" s="202">
        <v>4</v>
      </c>
      <c r="M328" s="202">
        <v>4</v>
      </c>
      <c r="N328" s="202">
        <v>4</v>
      </c>
      <c r="O328" s="202">
        <v>4</v>
      </c>
      <c r="P328" s="202">
        <v>4</v>
      </c>
    </row>
    <row r="329" spans="1:19" x14ac:dyDescent="0.2">
      <c r="A329" s="201">
        <v>44789.966343703709</v>
      </c>
      <c r="B329" s="202" t="s">
        <v>610</v>
      </c>
      <c r="C329" s="202" t="s">
        <v>606</v>
      </c>
      <c r="D329" s="202" t="s">
        <v>612</v>
      </c>
      <c r="E329" s="202" t="s">
        <v>212</v>
      </c>
      <c r="F329" s="202" t="s">
        <v>212</v>
      </c>
      <c r="G329" s="202" t="s">
        <v>17</v>
      </c>
      <c r="H329" s="202">
        <v>5</v>
      </c>
      <c r="I329" s="202">
        <v>3</v>
      </c>
      <c r="J329" s="202">
        <v>4</v>
      </c>
      <c r="K329" s="202">
        <v>4</v>
      </c>
      <c r="L329" s="202">
        <v>4</v>
      </c>
      <c r="M329" s="202">
        <v>5</v>
      </c>
      <c r="N329" s="202">
        <v>5</v>
      </c>
      <c r="O329" s="202">
        <v>5</v>
      </c>
      <c r="P329" s="202">
        <v>5</v>
      </c>
    </row>
    <row r="330" spans="1:19" x14ac:dyDescent="0.2">
      <c r="A330" s="201">
        <v>44789.994062500002</v>
      </c>
      <c r="B330" s="202" t="s">
        <v>605</v>
      </c>
      <c r="C330" s="202" t="s">
        <v>606</v>
      </c>
      <c r="D330" s="202" t="s">
        <v>607</v>
      </c>
      <c r="E330" s="202" t="s">
        <v>82</v>
      </c>
      <c r="F330" s="202" t="s">
        <v>1061</v>
      </c>
      <c r="G330" s="202" t="s">
        <v>16</v>
      </c>
      <c r="H330" s="202">
        <v>2</v>
      </c>
      <c r="I330" s="202">
        <v>3</v>
      </c>
      <c r="J330" s="202">
        <v>4</v>
      </c>
      <c r="K330" s="202">
        <v>3</v>
      </c>
      <c r="L330" s="202">
        <v>3</v>
      </c>
      <c r="M330" s="202">
        <v>4</v>
      </c>
      <c r="N330" s="202">
        <v>4</v>
      </c>
      <c r="O330" s="202">
        <v>5</v>
      </c>
      <c r="P330" s="202">
        <v>5</v>
      </c>
    </row>
    <row r="331" spans="1:19" x14ac:dyDescent="0.2">
      <c r="A331" s="201">
        <v>44790.25408564815</v>
      </c>
      <c r="B331" s="202" t="s">
        <v>605</v>
      </c>
      <c r="C331" s="202" t="s">
        <v>618</v>
      </c>
      <c r="D331" s="202" t="s">
        <v>607</v>
      </c>
      <c r="E331" s="202" t="s">
        <v>1062</v>
      </c>
      <c r="F331" s="202" t="s">
        <v>1063</v>
      </c>
      <c r="G331" s="202" t="s">
        <v>16</v>
      </c>
      <c r="H331" s="202">
        <v>5</v>
      </c>
      <c r="I331" s="202">
        <v>5</v>
      </c>
      <c r="J331" s="202">
        <v>5</v>
      </c>
      <c r="K331" s="202">
        <v>3</v>
      </c>
      <c r="L331" s="202">
        <v>3</v>
      </c>
      <c r="M331" s="202">
        <v>3</v>
      </c>
      <c r="N331" s="202">
        <v>3</v>
      </c>
      <c r="O331" s="202">
        <v>4</v>
      </c>
      <c r="P331" s="202">
        <v>5</v>
      </c>
      <c r="Q331" s="202" t="s">
        <v>1127</v>
      </c>
    </row>
    <row r="332" spans="1:19" x14ac:dyDescent="0.2">
      <c r="A332" s="201">
        <v>44790.309687499997</v>
      </c>
      <c r="B332" s="202" t="s">
        <v>610</v>
      </c>
      <c r="C332" s="202" t="s">
        <v>606</v>
      </c>
      <c r="D332" s="202" t="s">
        <v>607</v>
      </c>
      <c r="E332" s="202" t="s">
        <v>212</v>
      </c>
      <c r="F332" s="202" t="s">
        <v>757</v>
      </c>
      <c r="G332" s="202" t="s">
        <v>1017</v>
      </c>
      <c r="H332" s="202">
        <v>2</v>
      </c>
      <c r="I332" s="202">
        <v>3</v>
      </c>
      <c r="J332" s="202">
        <v>4</v>
      </c>
      <c r="K332" s="202">
        <v>3</v>
      </c>
      <c r="L332" s="202">
        <v>3</v>
      </c>
      <c r="M332" s="202">
        <v>4</v>
      </c>
      <c r="N332" s="202">
        <v>4</v>
      </c>
      <c r="O332" s="202">
        <v>5</v>
      </c>
      <c r="P332" s="202">
        <v>5</v>
      </c>
    </row>
    <row r="333" spans="1:19" x14ac:dyDescent="0.2">
      <c r="A333" s="201">
        <v>44790.395428240743</v>
      </c>
      <c r="B333" s="202" t="s">
        <v>610</v>
      </c>
      <c r="C333" s="202" t="s">
        <v>618</v>
      </c>
      <c r="D333" s="202" t="s">
        <v>612</v>
      </c>
      <c r="E333" s="202" t="s">
        <v>608</v>
      </c>
      <c r="F333" s="202" t="s">
        <v>743</v>
      </c>
      <c r="G333" s="202" t="s">
        <v>15</v>
      </c>
      <c r="H333" s="202">
        <v>5</v>
      </c>
      <c r="I333" s="202">
        <v>3</v>
      </c>
      <c r="J333" s="202">
        <v>4</v>
      </c>
      <c r="K333" s="202">
        <v>3</v>
      </c>
      <c r="L333" s="202">
        <v>3</v>
      </c>
      <c r="M333" s="202">
        <v>4</v>
      </c>
      <c r="N333" s="202">
        <v>4</v>
      </c>
      <c r="O333" s="202">
        <v>5</v>
      </c>
      <c r="P333" s="202">
        <v>5</v>
      </c>
      <c r="Q333" s="202" t="s">
        <v>1064</v>
      </c>
      <c r="R333" s="202" t="s">
        <v>1065</v>
      </c>
      <c r="S333" s="202" t="s">
        <v>1118</v>
      </c>
    </row>
    <row r="334" spans="1:19" x14ac:dyDescent="0.2">
      <c r="A334" s="201">
        <v>44790.494155092594</v>
      </c>
      <c r="B334" s="202" t="s">
        <v>605</v>
      </c>
      <c r="C334" s="202" t="s">
        <v>653</v>
      </c>
      <c r="D334" s="202" t="s">
        <v>612</v>
      </c>
      <c r="E334" s="202" t="s">
        <v>621</v>
      </c>
      <c r="F334" s="202" t="s">
        <v>621</v>
      </c>
      <c r="G334" s="202" t="s">
        <v>16</v>
      </c>
      <c r="H334" s="202">
        <v>2</v>
      </c>
      <c r="I334" s="202">
        <v>2</v>
      </c>
      <c r="J334" s="202">
        <v>2</v>
      </c>
      <c r="K334" s="202">
        <v>2</v>
      </c>
      <c r="L334" s="202">
        <v>2</v>
      </c>
      <c r="M334" s="202">
        <v>4</v>
      </c>
      <c r="N334" s="202">
        <v>4</v>
      </c>
      <c r="O334" s="202">
        <v>4</v>
      </c>
      <c r="P334" s="202">
        <v>4</v>
      </c>
      <c r="Q334" s="202" t="s">
        <v>1119</v>
      </c>
      <c r="R334" s="202" t="s">
        <v>1066</v>
      </c>
    </row>
    <row r="335" spans="1:19" x14ac:dyDescent="0.2">
      <c r="A335" s="201">
        <v>44791.463068518518</v>
      </c>
      <c r="B335" s="202" t="s">
        <v>610</v>
      </c>
      <c r="C335" s="202" t="s">
        <v>611</v>
      </c>
      <c r="D335" s="202" t="s">
        <v>607</v>
      </c>
      <c r="E335" s="202" t="s">
        <v>626</v>
      </c>
      <c r="F335" s="202" t="s">
        <v>868</v>
      </c>
      <c r="G335" s="202" t="s">
        <v>620</v>
      </c>
      <c r="H335" s="202">
        <v>5</v>
      </c>
      <c r="I335" s="202">
        <v>4</v>
      </c>
      <c r="J335" s="202">
        <v>4</v>
      </c>
      <c r="K335" s="202">
        <v>3</v>
      </c>
      <c r="L335" s="202">
        <v>3</v>
      </c>
      <c r="M335" s="202">
        <v>4</v>
      </c>
      <c r="N335" s="202">
        <v>4</v>
      </c>
      <c r="O335" s="202">
        <v>4</v>
      </c>
      <c r="P335" s="202">
        <v>4</v>
      </c>
      <c r="Q335" s="202" t="s">
        <v>1067</v>
      </c>
      <c r="R335" s="202" t="s">
        <v>1068</v>
      </c>
      <c r="S335" s="202" t="s">
        <v>1069</v>
      </c>
    </row>
    <row r="336" spans="1:19" x14ac:dyDescent="0.2">
      <c r="A336" s="201">
        <v>44791.706041666665</v>
      </c>
      <c r="B336" s="202" t="s">
        <v>610</v>
      </c>
      <c r="C336" s="202" t="s">
        <v>611</v>
      </c>
      <c r="D336" s="202" t="s">
        <v>612</v>
      </c>
      <c r="E336" s="202" t="s">
        <v>656</v>
      </c>
      <c r="F336" s="202" t="s">
        <v>655</v>
      </c>
      <c r="G336" s="202" t="s">
        <v>15</v>
      </c>
      <c r="H336" s="202">
        <v>4</v>
      </c>
      <c r="I336" s="202">
        <v>4</v>
      </c>
      <c r="J336" s="202">
        <v>4</v>
      </c>
      <c r="K336" s="202">
        <v>3</v>
      </c>
      <c r="L336" s="202">
        <v>3</v>
      </c>
      <c r="M336" s="202">
        <v>4</v>
      </c>
      <c r="N336" s="202">
        <v>4</v>
      </c>
      <c r="O336" s="202">
        <v>5</v>
      </c>
      <c r="P336" s="202">
        <v>5</v>
      </c>
    </row>
    <row r="337" spans="1:19" x14ac:dyDescent="0.2">
      <c r="A337" s="201">
        <v>44792.600114606481</v>
      </c>
      <c r="B337" s="202" t="s">
        <v>610</v>
      </c>
      <c r="C337" s="202" t="s">
        <v>606</v>
      </c>
      <c r="D337" s="202" t="s">
        <v>607</v>
      </c>
      <c r="E337" s="202" t="s">
        <v>608</v>
      </c>
      <c r="F337" s="202" t="s">
        <v>609</v>
      </c>
      <c r="G337" s="202" t="s">
        <v>17</v>
      </c>
      <c r="H337" s="202">
        <v>2</v>
      </c>
      <c r="I337" s="202">
        <v>1</v>
      </c>
      <c r="J337" s="202">
        <v>4</v>
      </c>
      <c r="K337" s="202">
        <v>3</v>
      </c>
      <c r="L337" s="202">
        <v>3</v>
      </c>
      <c r="M337" s="202">
        <v>3</v>
      </c>
      <c r="N337" s="202">
        <v>3</v>
      </c>
      <c r="O337" s="202">
        <v>3</v>
      </c>
      <c r="P337" s="202">
        <v>4</v>
      </c>
      <c r="Q337" s="202" t="s">
        <v>1120</v>
      </c>
      <c r="R337" s="202" t="s">
        <v>1070</v>
      </c>
      <c r="S337" s="202" t="s">
        <v>1071</v>
      </c>
    </row>
    <row r="338" spans="1:19" x14ac:dyDescent="0.2">
      <c r="A338" s="201">
        <v>44793.698379629626</v>
      </c>
      <c r="B338" s="202" t="s">
        <v>610</v>
      </c>
      <c r="C338" s="202" t="s">
        <v>606</v>
      </c>
      <c r="D338" s="202" t="s">
        <v>607</v>
      </c>
      <c r="E338" s="202" t="s">
        <v>670</v>
      </c>
      <c r="F338" s="202" t="s">
        <v>316</v>
      </c>
      <c r="G338" s="202" t="s">
        <v>15</v>
      </c>
      <c r="H338" s="202">
        <v>3</v>
      </c>
      <c r="I338" s="202">
        <v>4</v>
      </c>
      <c r="J338" s="202">
        <v>4</v>
      </c>
      <c r="K338" s="202">
        <v>3</v>
      </c>
      <c r="L338" s="202">
        <v>4</v>
      </c>
      <c r="M338" s="202">
        <v>5</v>
      </c>
      <c r="N338" s="202">
        <v>5</v>
      </c>
      <c r="O338" s="202">
        <v>4</v>
      </c>
      <c r="P338" s="202">
        <v>5</v>
      </c>
      <c r="Q338" s="202" t="s">
        <v>1072</v>
      </c>
      <c r="R338" s="202" t="s">
        <v>1128</v>
      </c>
      <c r="S338" s="202" t="s">
        <v>155</v>
      </c>
    </row>
    <row r="339" spans="1:19" x14ac:dyDescent="0.2">
      <c r="A339" s="201">
        <v>44804.388090277775</v>
      </c>
      <c r="B339" s="202" t="s">
        <v>610</v>
      </c>
      <c r="C339" s="202" t="s">
        <v>618</v>
      </c>
      <c r="D339" s="202" t="s">
        <v>612</v>
      </c>
      <c r="E339" s="202" t="s">
        <v>608</v>
      </c>
      <c r="F339" s="202" t="s">
        <v>338</v>
      </c>
      <c r="G339" s="202" t="s">
        <v>15</v>
      </c>
      <c r="H339" s="202">
        <v>4</v>
      </c>
      <c r="I339" s="202">
        <v>3</v>
      </c>
      <c r="J339" s="202">
        <v>3</v>
      </c>
      <c r="K339" s="202">
        <v>3</v>
      </c>
      <c r="L339" s="202">
        <v>3</v>
      </c>
      <c r="M339" s="202">
        <v>4</v>
      </c>
      <c r="N339" s="202">
        <v>5</v>
      </c>
      <c r="O339" s="202">
        <v>5</v>
      </c>
      <c r="P339" s="20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30"/>
  <sheetViews>
    <sheetView view="pageBreakPreview" topLeftCell="D1" zoomScale="120" zoomScaleNormal="124" zoomScaleSheetLayoutView="120" workbookViewId="0">
      <pane ySplit="1680" topLeftCell="A330" activePane="bottomLeft"/>
      <selection pane="bottomLeft" activeCell="Q343" sqref="Q343"/>
    </sheetView>
  </sheetViews>
  <sheetFormatPr defaultColWidth="15" defaultRowHeight="24" x14ac:dyDescent="0.55000000000000004"/>
  <cols>
    <col min="1" max="1" width="4.375" style="17" bestFit="1" customWidth="1"/>
    <col min="2" max="2" width="41.25" style="17" bestFit="1" customWidth="1"/>
    <col min="3" max="3" width="30" style="17" customWidth="1"/>
    <col min="4" max="4" width="27.5" style="17" customWidth="1"/>
    <col min="5" max="5" width="5" style="17" bestFit="1" customWidth="1"/>
    <col min="6" max="6" width="6.75" style="17" bestFit="1" customWidth="1"/>
    <col min="7" max="7" width="5.75" style="17" bestFit="1" customWidth="1"/>
    <col min="8" max="8" width="7.5" style="17" bestFit="1" customWidth="1"/>
    <col min="9" max="9" width="7" style="17" customWidth="1"/>
    <col min="10" max="10" width="5.375" style="17" customWidth="1"/>
    <col min="11" max="12" width="5.125" style="85" bestFit="1" customWidth="1"/>
    <col min="13" max="13" width="5.625" style="85" bestFit="1" customWidth="1"/>
    <col min="14" max="15" width="6.25" style="18" bestFit="1" customWidth="1"/>
    <col min="16" max="17" width="6.25" style="110" bestFit="1" customWidth="1"/>
    <col min="18" max="19" width="5.125" style="63" bestFit="1" customWidth="1"/>
    <col min="20" max="21" width="5" style="17" bestFit="1" customWidth="1"/>
    <col min="22" max="16384" width="15" style="17"/>
  </cols>
  <sheetData>
    <row r="1" spans="1:19" s="168" customFormat="1" ht="55.5" x14ac:dyDescent="0.65">
      <c r="A1" s="168" t="s">
        <v>29</v>
      </c>
      <c r="B1" s="168" t="s">
        <v>105</v>
      </c>
      <c r="C1" s="168" t="s">
        <v>0</v>
      </c>
      <c r="D1" s="168" t="s">
        <v>1</v>
      </c>
      <c r="E1" s="168" t="s">
        <v>2</v>
      </c>
      <c r="F1" s="168" t="s">
        <v>3</v>
      </c>
      <c r="G1" s="168" t="s">
        <v>0</v>
      </c>
      <c r="H1" s="168" t="s">
        <v>4</v>
      </c>
      <c r="I1" s="168" t="s">
        <v>34</v>
      </c>
      <c r="J1" s="168" t="s">
        <v>1017</v>
      </c>
      <c r="K1" s="211">
        <v>1.1000000000000001</v>
      </c>
      <c r="L1" s="211">
        <v>1.2</v>
      </c>
      <c r="M1" s="211">
        <v>1.3</v>
      </c>
      <c r="N1" s="218" t="s">
        <v>5</v>
      </c>
      <c r="O1" s="218" t="s">
        <v>35</v>
      </c>
      <c r="P1" s="224" t="s">
        <v>6</v>
      </c>
      <c r="Q1" s="224" t="s">
        <v>36</v>
      </c>
      <c r="R1" s="171">
        <v>4.3</v>
      </c>
      <c r="S1" s="171">
        <v>4.4000000000000004</v>
      </c>
    </row>
    <row r="2" spans="1:19" s="170" customFormat="1" x14ac:dyDescent="0.55000000000000004">
      <c r="A2" s="167">
        <v>1</v>
      </c>
      <c r="B2" s="169" t="s">
        <v>607</v>
      </c>
      <c r="C2" s="169" t="s">
        <v>608</v>
      </c>
      <c r="D2" s="169" t="s">
        <v>609</v>
      </c>
      <c r="E2" s="167">
        <v>0</v>
      </c>
      <c r="F2" s="167">
        <v>0</v>
      </c>
      <c r="G2" s="167">
        <v>0</v>
      </c>
      <c r="H2" s="167">
        <v>0</v>
      </c>
      <c r="I2" s="167">
        <v>0</v>
      </c>
      <c r="J2" s="167">
        <v>0</v>
      </c>
      <c r="K2" s="212">
        <v>4</v>
      </c>
      <c r="L2" s="213">
        <v>4</v>
      </c>
      <c r="M2" s="213">
        <v>4</v>
      </c>
      <c r="N2" s="219">
        <v>4</v>
      </c>
      <c r="O2" s="219">
        <v>4</v>
      </c>
      <c r="P2" s="225">
        <v>4</v>
      </c>
      <c r="Q2" s="225">
        <v>4</v>
      </c>
      <c r="R2" s="178">
        <v>4</v>
      </c>
      <c r="S2" s="178">
        <v>4</v>
      </c>
    </row>
    <row r="3" spans="1:19" s="84" customFormat="1" x14ac:dyDescent="0.55000000000000004">
      <c r="A3" s="167">
        <v>2</v>
      </c>
      <c r="B3" s="166" t="s">
        <v>612</v>
      </c>
      <c r="C3" s="169" t="s">
        <v>608</v>
      </c>
      <c r="D3" s="166" t="s">
        <v>613</v>
      </c>
      <c r="E3" s="167">
        <v>0</v>
      </c>
      <c r="F3" s="167">
        <v>0</v>
      </c>
      <c r="G3" s="167">
        <v>0</v>
      </c>
      <c r="H3" s="167">
        <v>0</v>
      </c>
      <c r="I3" s="167">
        <v>0</v>
      </c>
      <c r="J3" s="167">
        <v>0</v>
      </c>
      <c r="K3" s="214">
        <v>5</v>
      </c>
      <c r="L3" s="215">
        <v>4</v>
      </c>
      <c r="M3" s="215">
        <v>4</v>
      </c>
      <c r="N3" s="220">
        <v>2</v>
      </c>
      <c r="O3" s="220">
        <v>5</v>
      </c>
      <c r="P3" s="226">
        <v>4</v>
      </c>
      <c r="Q3" s="226">
        <v>4</v>
      </c>
      <c r="R3" s="179">
        <v>5</v>
      </c>
      <c r="S3" s="179">
        <v>4</v>
      </c>
    </row>
    <row r="4" spans="1:19" s="84" customFormat="1" x14ac:dyDescent="0.55000000000000004">
      <c r="A4" s="167">
        <v>3</v>
      </c>
      <c r="B4" s="165" t="s">
        <v>607</v>
      </c>
      <c r="C4" s="165" t="s">
        <v>615</v>
      </c>
      <c r="D4" s="165" t="s">
        <v>616</v>
      </c>
      <c r="E4" s="167">
        <v>0</v>
      </c>
      <c r="F4" s="167">
        <v>0</v>
      </c>
      <c r="G4" s="167">
        <v>0</v>
      </c>
      <c r="H4" s="167">
        <v>0</v>
      </c>
      <c r="I4" s="167">
        <v>0</v>
      </c>
      <c r="J4" s="167">
        <v>0</v>
      </c>
      <c r="K4" s="212">
        <v>3</v>
      </c>
      <c r="L4" s="216">
        <v>3</v>
      </c>
      <c r="M4" s="216">
        <v>2</v>
      </c>
      <c r="N4" s="221">
        <v>2</v>
      </c>
      <c r="O4" s="221">
        <v>3</v>
      </c>
      <c r="P4" s="227">
        <v>3</v>
      </c>
      <c r="Q4" s="227">
        <v>3</v>
      </c>
      <c r="R4" s="180">
        <v>4</v>
      </c>
      <c r="S4" s="180">
        <v>5</v>
      </c>
    </row>
    <row r="5" spans="1:19" s="84" customFormat="1" x14ac:dyDescent="0.55000000000000004">
      <c r="A5" s="167">
        <v>4</v>
      </c>
      <c r="B5" s="166" t="s">
        <v>612</v>
      </c>
      <c r="C5" s="169" t="s">
        <v>608</v>
      </c>
      <c r="D5" s="166" t="s">
        <v>613</v>
      </c>
      <c r="E5" s="167">
        <v>0</v>
      </c>
      <c r="F5" s="167">
        <v>0</v>
      </c>
      <c r="G5" s="167">
        <v>0</v>
      </c>
      <c r="H5" s="167">
        <v>0</v>
      </c>
      <c r="I5" s="167">
        <v>0</v>
      </c>
      <c r="J5" s="167">
        <v>0</v>
      </c>
      <c r="K5" s="214">
        <v>4</v>
      </c>
      <c r="L5" s="215">
        <v>3</v>
      </c>
      <c r="M5" s="215">
        <v>3</v>
      </c>
      <c r="N5" s="220">
        <v>3</v>
      </c>
      <c r="O5" s="220">
        <v>3</v>
      </c>
      <c r="P5" s="226">
        <v>4</v>
      </c>
      <c r="Q5" s="226">
        <v>4</v>
      </c>
      <c r="R5" s="179">
        <v>5</v>
      </c>
      <c r="S5" s="179">
        <v>5</v>
      </c>
    </row>
    <row r="6" spans="1:19" s="84" customFormat="1" x14ac:dyDescent="0.55000000000000004">
      <c r="A6" s="167">
        <v>5</v>
      </c>
      <c r="B6" s="165" t="s">
        <v>607</v>
      </c>
      <c r="C6" s="166" t="s">
        <v>621</v>
      </c>
      <c r="D6" s="165" t="s">
        <v>621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212">
        <v>4</v>
      </c>
      <c r="L6" s="216">
        <v>4</v>
      </c>
      <c r="M6" s="216">
        <v>4</v>
      </c>
      <c r="N6" s="221">
        <v>3</v>
      </c>
      <c r="O6" s="221">
        <v>3</v>
      </c>
      <c r="P6" s="227">
        <v>4</v>
      </c>
      <c r="Q6" s="227">
        <v>4</v>
      </c>
      <c r="R6" s="180">
        <v>4</v>
      </c>
      <c r="S6" s="180">
        <v>5</v>
      </c>
    </row>
    <row r="7" spans="1:19" s="113" customFormat="1" x14ac:dyDescent="0.55000000000000004">
      <c r="A7" s="167">
        <v>6</v>
      </c>
      <c r="B7" s="166" t="s">
        <v>607</v>
      </c>
      <c r="C7" s="166" t="s">
        <v>626</v>
      </c>
      <c r="D7" s="166" t="s">
        <v>623</v>
      </c>
      <c r="E7" s="167">
        <v>0</v>
      </c>
      <c r="F7" s="167">
        <v>0</v>
      </c>
      <c r="G7" s="167">
        <v>1</v>
      </c>
      <c r="H7" s="167">
        <v>0</v>
      </c>
      <c r="I7" s="167">
        <v>0</v>
      </c>
      <c r="J7" s="167">
        <v>0</v>
      </c>
      <c r="K7" s="214">
        <v>5</v>
      </c>
      <c r="L7" s="215">
        <v>5</v>
      </c>
      <c r="M7" s="215">
        <v>5</v>
      </c>
      <c r="N7" s="220">
        <v>5</v>
      </c>
      <c r="O7" s="220">
        <v>5</v>
      </c>
      <c r="P7" s="226">
        <v>5</v>
      </c>
      <c r="Q7" s="226">
        <v>4</v>
      </c>
      <c r="R7" s="179">
        <v>5</v>
      </c>
      <c r="S7" s="179">
        <v>5</v>
      </c>
    </row>
    <row r="8" spans="1:19" s="84" customFormat="1" x14ac:dyDescent="0.55000000000000004">
      <c r="A8" s="167">
        <v>7</v>
      </c>
      <c r="B8" s="165" t="s">
        <v>607</v>
      </c>
      <c r="C8" s="169" t="s">
        <v>608</v>
      </c>
      <c r="D8" s="165" t="s">
        <v>270</v>
      </c>
      <c r="E8" s="167">
        <v>0</v>
      </c>
      <c r="F8" s="167">
        <v>0</v>
      </c>
      <c r="G8" s="167">
        <v>0</v>
      </c>
      <c r="H8" s="167">
        <v>1</v>
      </c>
      <c r="I8" s="167">
        <v>0</v>
      </c>
      <c r="J8" s="167">
        <v>0</v>
      </c>
      <c r="K8" s="212">
        <v>5</v>
      </c>
      <c r="L8" s="216">
        <v>5</v>
      </c>
      <c r="M8" s="216">
        <v>5</v>
      </c>
      <c r="N8" s="221">
        <v>5</v>
      </c>
      <c r="O8" s="221">
        <v>5</v>
      </c>
      <c r="P8" s="227">
        <v>5</v>
      </c>
      <c r="Q8" s="227">
        <v>5</v>
      </c>
      <c r="R8" s="180">
        <v>5</v>
      </c>
      <c r="S8" s="180">
        <v>5</v>
      </c>
    </row>
    <row r="9" spans="1:19" s="84" customFormat="1" x14ac:dyDescent="0.55000000000000004">
      <c r="A9" s="167">
        <v>8</v>
      </c>
      <c r="B9" s="166" t="s">
        <v>607</v>
      </c>
      <c r="C9" s="166" t="s">
        <v>107</v>
      </c>
      <c r="D9" s="166" t="s">
        <v>107</v>
      </c>
      <c r="E9" s="167">
        <v>0</v>
      </c>
      <c r="F9" s="167">
        <v>0</v>
      </c>
      <c r="G9" s="167">
        <v>1</v>
      </c>
      <c r="H9" s="167">
        <v>0</v>
      </c>
      <c r="I9" s="167">
        <v>0</v>
      </c>
      <c r="J9" s="167">
        <v>0</v>
      </c>
      <c r="K9" s="214">
        <v>3</v>
      </c>
      <c r="L9" s="215">
        <v>3</v>
      </c>
      <c r="M9" s="215">
        <v>3</v>
      </c>
      <c r="N9" s="220">
        <v>2</v>
      </c>
      <c r="O9" s="220">
        <v>2</v>
      </c>
      <c r="P9" s="226">
        <v>4</v>
      </c>
      <c r="Q9" s="226">
        <v>4</v>
      </c>
      <c r="R9" s="179">
        <v>4</v>
      </c>
      <c r="S9" s="179">
        <v>4</v>
      </c>
    </row>
    <row r="10" spans="1:19" s="84" customFormat="1" x14ac:dyDescent="0.55000000000000004">
      <c r="A10" s="167">
        <v>9</v>
      </c>
      <c r="B10" s="165" t="s">
        <v>607</v>
      </c>
      <c r="C10" s="166" t="s">
        <v>625</v>
      </c>
      <c r="D10" s="166" t="s">
        <v>68</v>
      </c>
      <c r="E10" s="167">
        <v>0</v>
      </c>
      <c r="F10" s="167">
        <v>1</v>
      </c>
      <c r="G10" s="167">
        <v>0</v>
      </c>
      <c r="H10" s="167">
        <v>0</v>
      </c>
      <c r="I10" s="167">
        <v>0</v>
      </c>
      <c r="J10" s="167">
        <v>0</v>
      </c>
      <c r="K10" s="212">
        <v>3</v>
      </c>
      <c r="L10" s="216">
        <v>4</v>
      </c>
      <c r="M10" s="216">
        <v>5</v>
      </c>
      <c r="N10" s="221">
        <v>1</v>
      </c>
      <c r="O10" s="221">
        <v>1</v>
      </c>
      <c r="P10" s="227">
        <v>4</v>
      </c>
      <c r="Q10" s="227">
        <v>4</v>
      </c>
      <c r="R10" s="180">
        <v>5</v>
      </c>
      <c r="S10" s="180">
        <v>5</v>
      </c>
    </row>
    <row r="11" spans="1:19" s="84" customFormat="1" x14ac:dyDescent="0.55000000000000004">
      <c r="A11" s="167">
        <v>10</v>
      </c>
      <c r="B11" s="166" t="s">
        <v>612</v>
      </c>
      <c r="C11" s="166" t="s">
        <v>626</v>
      </c>
      <c r="D11" s="166" t="s">
        <v>626</v>
      </c>
      <c r="E11" s="167">
        <v>0</v>
      </c>
      <c r="F11" s="167">
        <v>0</v>
      </c>
      <c r="G11" s="167">
        <v>1</v>
      </c>
      <c r="H11" s="167">
        <v>0</v>
      </c>
      <c r="I11" s="167">
        <v>0</v>
      </c>
      <c r="J11" s="167">
        <v>0</v>
      </c>
      <c r="K11" s="214">
        <v>4</v>
      </c>
      <c r="L11" s="215">
        <v>4</v>
      </c>
      <c r="M11" s="215">
        <v>4</v>
      </c>
      <c r="N11" s="220">
        <v>2</v>
      </c>
      <c r="O11" s="220">
        <v>4</v>
      </c>
      <c r="P11" s="226">
        <v>4</v>
      </c>
      <c r="Q11" s="226">
        <v>4</v>
      </c>
      <c r="R11" s="179">
        <v>5</v>
      </c>
      <c r="S11" s="179">
        <v>5</v>
      </c>
    </row>
    <row r="12" spans="1:19" s="84" customFormat="1" x14ac:dyDescent="0.55000000000000004">
      <c r="A12" s="167">
        <v>11</v>
      </c>
      <c r="B12" s="165" t="s">
        <v>607</v>
      </c>
      <c r="C12" s="166" t="s">
        <v>625</v>
      </c>
      <c r="D12" s="165" t="s">
        <v>631</v>
      </c>
      <c r="E12" s="167">
        <v>0</v>
      </c>
      <c r="F12" s="167">
        <v>1</v>
      </c>
      <c r="G12" s="167">
        <v>0</v>
      </c>
      <c r="H12" s="167">
        <v>0</v>
      </c>
      <c r="I12" s="167">
        <v>0</v>
      </c>
      <c r="J12" s="167">
        <v>0</v>
      </c>
      <c r="K12" s="212">
        <v>3</v>
      </c>
      <c r="L12" s="216">
        <v>4</v>
      </c>
      <c r="M12" s="216">
        <v>4</v>
      </c>
      <c r="N12" s="221">
        <v>4</v>
      </c>
      <c r="O12" s="221">
        <v>4</v>
      </c>
      <c r="P12" s="227">
        <v>5</v>
      </c>
      <c r="Q12" s="227">
        <v>5</v>
      </c>
      <c r="R12" s="180">
        <v>4</v>
      </c>
      <c r="S12" s="180">
        <v>4</v>
      </c>
    </row>
    <row r="13" spans="1:19" s="84" customFormat="1" x14ac:dyDescent="0.55000000000000004">
      <c r="A13" s="167">
        <v>12</v>
      </c>
      <c r="B13" s="166" t="s">
        <v>612</v>
      </c>
      <c r="C13" s="169" t="s">
        <v>608</v>
      </c>
      <c r="D13" s="166" t="s">
        <v>183</v>
      </c>
      <c r="E13" s="167">
        <v>1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214">
        <v>4</v>
      </c>
      <c r="L13" s="215">
        <v>3</v>
      </c>
      <c r="M13" s="215">
        <v>5</v>
      </c>
      <c r="N13" s="220">
        <v>3</v>
      </c>
      <c r="O13" s="220">
        <v>4</v>
      </c>
      <c r="P13" s="226">
        <v>4</v>
      </c>
      <c r="Q13" s="226">
        <v>4</v>
      </c>
      <c r="R13" s="179">
        <v>4</v>
      </c>
      <c r="S13" s="179">
        <v>5</v>
      </c>
    </row>
    <row r="14" spans="1:19" s="84" customFormat="1" x14ac:dyDescent="0.55000000000000004">
      <c r="A14" s="167">
        <v>13</v>
      </c>
      <c r="B14" s="165" t="s">
        <v>607</v>
      </c>
      <c r="C14" s="165" t="s">
        <v>632</v>
      </c>
      <c r="D14" s="165" t="s">
        <v>192</v>
      </c>
      <c r="E14" s="167">
        <v>0</v>
      </c>
      <c r="F14" s="167">
        <v>1</v>
      </c>
      <c r="G14" s="167">
        <v>0</v>
      </c>
      <c r="H14" s="167">
        <v>0</v>
      </c>
      <c r="I14" s="167">
        <v>0</v>
      </c>
      <c r="J14" s="167">
        <v>0</v>
      </c>
      <c r="K14" s="212">
        <v>4</v>
      </c>
      <c r="L14" s="216">
        <v>5</v>
      </c>
      <c r="M14" s="216">
        <v>4</v>
      </c>
      <c r="N14" s="221">
        <v>4</v>
      </c>
      <c r="O14" s="221">
        <v>4</v>
      </c>
      <c r="P14" s="227">
        <v>5</v>
      </c>
      <c r="Q14" s="227">
        <v>5</v>
      </c>
      <c r="R14" s="180">
        <v>4</v>
      </c>
      <c r="S14" s="180">
        <v>5</v>
      </c>
    </row>
    <row r="15" spans="1:19" s="84" customFormat="1" x14ac:dyDescent="0.55000000000000004">
      <c r="A15" s="167">
        <v>14</v>
      </c>
      <c r="B15" s="166" t="s">
        <v>612</v>
      </c>
      <c r="C15" s="169" t="s">
        <v>608</v>
      </c>
      <c r="D15" s="166" t="s">
        <v>183</v>
      </c>
      <c r="E15" s="167">
        <v>0</v>
      </c>
      <c r="F15" s="167">
        <v>1</v>
      </c>
      <c r="G15" s="167">
        <v>0</v>
      </c>
      <c r="H15" s="167">
        <v>0</v>
      </c>
      <c r="I15" s="167">
        <v>0</v>
      </c>
      <c r="J15" s="167">
        <v>0</v>
      </c>
      <c r="K15" s="214">
        <v>5</v>
      </c>
      <c r="L15" s="215">
        <v>5</v>
      </c>
      <c r="M15" s="215">
        <v>5</v>
      </c>
      <c r="N15" s="220">
        <v>3</v>
      </c>
      <c r="O15" s="220">
        <v>3</v>
      </c>
      <c r="P15" s="226">
        <v>5</v>
      </c>
      <c r="Q15" s="226">
        <v>5</v>
      </c>
      <c r="R15" s="179">
        <v>5</v>
      </c>
      <c r="S15" s="179">
        <v>5</v>
      </c>
    </row>
    <row r="16" spans="1:19" s="84" customFormat="1" x14ac:dyDescent="0.55000000000000004">
      <c r="A16" s="167">
        <v>15</v>
      </c>
      <c r="B16" s="165" t="s">
        <v>612</v>
      </c>
      <c r="C16" s="169" t="s">
        <v>608</v>
      </c>
      <c r="D16" s="165" t="s">
        <v>635</v>
      </c>
      <c r="E16" s="167">
        <v>0</v>
      </c>
      <c r="F16" s="167">
        <v>1</v>
      </c>
      <c r="G16" s="167">
        <v>0</v>
      </c>
      <c r="H16" s="167">
        <v>0</v>
      </c>
      <c r="I16" s="167">
        <v>0</v>
      </c>
      <c r="J16" s="167">
        <v>0</v>
      </c>
      <c r="K16" s="212">
        <v>4</v>
      </c>
      <c r="L16" s="216">
        <v>4</v>
      </c>
      <c r="M16" s="216">
        <v>4</v>
      </c>
      <c r="N16" s="221">
        <v>3</v>
      </c>
      <c r="O16" s="221">
        <v>3</v>
      </c>
      <c r="P16" s="227">
        <v>4</v>
      </c>
      <c r="Q16" s="227">
        <v>4</v>
      </c>
      <c r="R16" s="180">
        <v>5</v>
      </c>
      <c r="S16" s="180">
        <v>5</v>
      </c>
    </row>
    <row r="17" spans="1:19" s="84" customFormat="1" x14ac:dyDescent="0.55000000000000004">
      <c r="A17" s="167">
        <v>16</v>
      </c>
      <c r="B17" s="166" t="s">
        <v>607</v>
      </c>
      <c r="C17" s="166" t="s">
        <v>625</v>
      </c>
      <c r="D17" s="166" t="s">
        <v>636</v>
      </c>
      <c r="E17" s="167">
        <v>0</v>
      </c>
      <c r="F17" s="167">
        <v>0</v>
      </c>
      <c r="G17" s="167">
        <v>1</v>
      </c>
      <c r="H17" s="167">
        <v>0</v>
      </c>
      <c r="I17" s="167">
        <v>0</v>
      </c>
      <c r="J17" s="167">
        <v>0</v>
      </c>
      <c r="K17" s="214">
        <v>3</v>
      </c>
      <c r="L17" s="215">
        <v>4</v>
      </c>
      <c r="M17" s="215">
        <v>4</v>
      </c>
      <c r="N17" s="220">
        <v>3</v>
      </c>
      <c r="O17" s="220">
        <v>4</v>
      </c>
      <c r="P17" s="226">
        <v>5</v>
      </c>
      <c r="Q17" s="226">
        <v>5</v>
      </c>
      <c r="R17" s="179">
        <v>4</v>
      </c>
      <c r="S17" s="179">
        <v>4</v>
      </c>
    </row>
    <row r="18" spans="1:19" s="84" customFormat="1" x14ac:dyDescent="0.55000000000000004">
      <c r="A18" s="167">
        <v>17</v>
      </c>
      <c r="B18" s="165" t="s">
        <v>612</v>
      </c>
      <c r="C18" s="165" t="s">
        <v>212</v>
      </c>
      <c r="D18" s="165" t="s">
        <v>638</v>
      </c>
      <c r="E18" s="167">
        <v>1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212">
        <v>5</v>
      </c>
      <c r="L18" s="216">
        <v>4</v>
      </c>
      <c r="M18" s="216">
        <v>4</v>
      </c>
      <c r="N18" s="221">
        <v>3</v>
      </c>
      <c r="O18" s="221">
        <v>3</v>
      </c>
      <c r="P18" s="227">
        <v>3</v>
      </c>
      <c r="Q18" s="227">
        <v>3</v>
      </c>
      <c r="R18" s="180">
        <v>4</v>
      </c>
      <c r="S18" s="180">
        <v>4</v>
      </c>
    </row>
    <row r="19" spans="1:19" s="84" customFormat="1" x14ac:dyDescent="0.55000000000000004">
      <c r="A19" s="167">
        <v>18</v>
      </c>
      <c r="B19" s="166" t="s">
        <v>612</v>
      </c>
      <c r="C19" s="165" t="s">
        <v>212</v>
      </c>
      <c r="D19" s="166" t="s">
        <v>212</v>
      </c>
      <c r="E19" s="167">
        <v>0</v>
      </c>
      <c r="F19" s="167">
        <v>0</v>
      </c>
      <c r="G19" s="167">
        <v>1</v>
      </c>
      <c r="H19" s="167">
        <v>0</v>
      </c>
      <c r="I19" s="167">
        <v>0</v>
      </c>
      <c r="J19" s="167">
        <v>0</v>
      </c>
      <c r="K19" s="214">
        <v>4</v>
      </c>
      <c r="L19" s="215">
        <v>4</v>
      </c>
      <c r="M19" s="215">
        <v>5</v>
      </c>
      <c r="N19" s="220">
        <v>3</v>
      </c>
      <c r="O19" s="220">
        <v>3</v>
      </c>
      <c r="P19" s="226">
        <v>5</v>
      </c>
      <c r="Q19" s="226">
        <v>5</v>
      </c>
      <c r="R19" s="179">
        <v>5</v>
      </c>
      <c r="S19" s="179">
        <v>5</v>
      </c>
    </row>
    <row r="20" spans="1:19" s="113" customFormat="1" x14ac:dyDescent="0.55000000000000004">
      <c r="A20" s="167">
        <v>19</v>
      </c>
      <c r="B20" s="165" t="s">
        <v>607</v>
      </c>
      <c r="C20" s="165" t="s">
        <v>212</v>
      </c>
      <c r="D20" s="165" t="s">
        <v>212</v>
      </c>
      <c r="E20" s="167">
        <v>0</v>
      </c>
      <c r="F20" s="167">
        <v>1</v>
      </c>
      <c r="G20" s="167">
        <v>0</v>
      </c>
      <c r="H20" s="167">
        <v>0</v>
      </c>
      <c r="I20" s="167">
        <v>0</v>
      </c>
      <c r="J20" s="167">
        <v>0</v>
      </c>
      <c r="K20" s="212">
        <v>5</v>
      </c>
      <c r="L20" s="216">
        <v>4</v>
      </c>
      <c r="M20" s="216">
        <v>4</v>
      </c>
      <c r="N20" s="221">
        <v>3</v>
      </c>
      <c r="O20" s="221">
        <v>4</v>
      </c>
      <c r="P20" s="227">
        <v>4</v>
      </c>
      <c r="Q20" s="227">
        <v>4</v>
      </c>
      <c r="R20" s="180">
        <v>5</v>
      </c>
      <c r="S20" s="180">
        <v>5</v>
      </c>
    </row>
    <row r="21" spans="1:19" s="84" customFormat="1" x14ac:dyDescent="0.55000000000000004">
      <c r="A21" s="167">
        <v>20</v>
      </c>
      <c r="B21" s="166" t="s">
        <v>607</v>
      </c>
      <c r="C21" s="165" t="s">
        <v>608</v>
      </c>
      <c r="D21" s="165" t="s">
        <v>270</v>
      </c>
      <c r="E21" s="167">
        <v>1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214">
        <v>3</v>
      </c>
      <c r="L21" s="215">
        <v>5</v>
      </c>
      <c r="M21" s="215">
        <v>5</v>
      </c>
      <c r="N21" s="220">
        <v>5</v>
      </c>
      <c r="O21" s="220">
        <v>5</v>
      </c>
      <c r="P21" s="226">
        <v>5</v>
      </c>
      <c r="Q21" s="226">
        <v>5</v>
      </c>
      <c r="R21" s="179">
        <v>4</v>
      </c>
      <c r="S21" s="179">
        <v>5</v>
      </c>
    </row>
    <row r="22" spans="1:19" s="84" customFormat="1" x14ac:dyDescent="0.55000000000000004">
      <c r="A22" s="167">
        <v>21</v>
      </c>
      <c r="B22" s="165" t="s">
        <v>607</v>
      </c>
      <c r="C22" s="169" t="s">
        <v>608</v>
      </c>
      <c r="D22" s="165" t="s">
        <v>270</v>
      </c>
      <c r="E22" s="167">
        <v>0</v>
      </c>
      <c r="F22" s="167">
        <v>0</v>
      </c>
      <c r="G22" s="167">
        <v>0</v>
      </c>
      <c r="H22" s="167">
        <v>1</v>
      </c>
      <c r="I22" s="167">
        <v>0</v>
      </c>
      <c r="J22" s="167">
        <v>0</v>
      </c>
      <c r="K22" s="212">
        <v>4</v>
      </c>
      <c r="L22" s="216">
        <v>4</v>
      </c>
      <c r="M22" s="216">
        <v>4</v>
      </c>
      <c r="N22" s="221">
        <v>2</v>
      </c>
      <c r="O22" s="221">
        <v>2</v>
      </c>
      <c r="P22" s="227">
        <v>4</v>
      </c>
      <c r="Q22" s="227">
        <v>4</v>
      </c>
      <c r="R22" s="180">
        <v>5</v>
      </c>
      <c r="S22" s="180">
        <v>5</v>
      </c>
    </row>
    <row r="23" spans="1:19" s="84" customFormat="1" x14ac:dyDescent="0.55000000000000004">
      <c r="A23" s="167">
        <v>22</v>
      </c>
      <c r="B23" s="166" t="s">
        <v>607</v>
      </c>
      <c r="C23" s="166" t="s">
        <v>626</v>
      </c>
      <c r="D23" s="166" t="s">
        <v>868</v>
      </c>
      <c r="E23" s="167">
        <v>1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214">
        <v>4</v>
      </c>
      <c r="L23" s="215">
        <v>3</v>
      </c>
      <c r="M23" s="215">
        <v>4</v>
      </c>
      <c r="N23" s="220">
        <v>2</v>
      </c>
      <c r="O23" s="220">
        <v>4</v>
      </c>
      <c r="P23" s="226">
        <v>4</v>
      </c>
      <c r="Q23" s="226">
        <v>4</v>
      </c>
      <c r="R23" s="179">
        <v>3</v>
      </c>
      <c r="S23" s="179">
        <v>5</v>
      </c>
    </row>
    <row r="24" spans="1:19" s="84" customFormat="1" x14ac:dyDescent="0.55000000000000004">
      <c r="A24" s="167">
        <v>23</v>
      </c>
      <c r="B24" s="165" t="s">
        <v>612</v>
      </c>
      <c r="C24" s="169" t="s">
        <v>608</v>
      </c>
      <c r="D24" s="166" t="s">
        <v>183</v>
      </c>
      <c r="E24" s="167">
        <v>0</v>
      </c>
      <c r="F24" s="167">
        <v>1</v>
      </c>
      <c r="G24" s="167">
        <v>0</v>
      </c>
      <c r="H24" s="167">
        <v>0</v>
      </c>
      <c r="I24" s="167">
        <v>0</v>
      </c>
      <c r="J24" s="167">
        <v>0</v>
      </c>
      <c r="K24" s="212">
        <v>5</v>
      </c>
      <c r="L24" s="216">
        <v>5</v>
      </c>
      <c r="M24" s="216">
        <v>5</v>
      </c>
      <c r="N24" s="221">
        <v>2</v>
      </c>
      <c r="O24" s="221">
        <v>1</v>
      </c>
      <c r="P24" s="227">
        <v>4</v>
      </c>
      <c r="Q24" s="227">
        <v>4</v>
      </c>
      <c r="R24" s="180">
        <v>5</v>
      </c>
      <c r="S24" s="180">
        <v>4</v>
      </c>
    </row>
    <row r="25" spans="1:19" s="84" customFormat="1" x14ac:dyDescent="0.55000000000000004">
      <c r="A25" s="167">
        <v>24</v>
      </c>
      <c r="B25" s="166" t="s">
        <v>607</v>
      </c>
      <c r="C25" s="165" t="s">
        <v>615</v>
      </c>
      <c r="D25" s="166" t="s">
        <v>64</v>
      </c>
      <c r="E25" s="167">
        <v>0</v>
      </c>
      <c r="F25" s="167">
        <v>1</v>
      </c>
      <c r="G25" s="167">
        <v>0</v>
      </c>
      <c r="H25" s="167">
        <v>0</v>
      </c>
      <c r="I25" s="167">
        <v>0</v>
      </c>
      <c r="J25" s="167">
        <v>0</v>
      </c>
      <c r="K25" s="214">
        <v>4</v>
      </c>
      <c r="L25" s="215">
        <v>4</v>
      </c>
      <c r="M25" s="215">
        <v>5</v>
      </c>
      <c r="N25" s="220">
        <v>5</v>
      </c>
      <c r="O25" s="220">
        <v>5</v>
      </c>
      <c r="P25" s="226">
        <v>5</v>
      </c>
      <c r="Q25" s="226">
        <v>5</v>
      </c>
      <c r="R25" s="179">
        <v>5</v>
      </c>
      <c r="S25" s="179">
        <v>5</v>
      </c>
    </row>
    <row r="26" spans="1:19" s="84" customFormat="1" x14ac:dyDescent="0.55000000000000004">
      <c r="A26" s="167">
        <v>25</v>
      </c>
      <c r="B26" s="165" t="s">
        <v>612</v>
      </c>
      <c r="C26" s="169" t="s">
        <v>608</v>
      </c>
      <c r="D26" s="165" t="s">
        <v>609</v>
      </c>
      <c r="E26" s="167">
        <v>0</v>
      </c>
      <c r="F26" s="167">
        <v>0</v>
      </c>
      <c r="G26" s="167">
        <v>1</v>
      </c>
      <c r="H26" s="167">
        <v>0</v>
      </c>
      <c r="I26" s="167">
        <v>0</v>
      </c>
      <c r="J26" s="167">
        <v>0</v>
      </c>
      <c r="K26" s="212">
        <v>5</v>
      </c>
      <c r="L26" s="216">
        <v>4</v>
      </c>
      <c r="M26" s="216">
        <v>4</v>
      </c>
      <c r="N26" s="221">
        <v>2</v>
      </c>
      <c r="O26" s="221">
        <v>3</v>
      </c>
      <c r="P26" s="227">
        <v>4</v>
      </c>
      <c r="Q26" s="227">
        <v>4</v>
      </c>
      <c r="R26" s="180">
        <v>5</v>
      </c>
      <c r="S26" s="180">
        <v>5</v>
      </c>
    </row>
    <row r="27" spans="1:19" s="84" customFormat="1" x14ac:dyDescent="0.55000000000000004">
      <c r="A27" s="167">
        <v>26</v>
      </c>
      <c r="B27" s="166" t="s">
        <v>607</v>
      </c>
      <c r="C27" s="165" t="s">
        <v>716</v>
      </c>
      <c r="D27" s="166" t="s">
        <v>655</v>
      </c>
      <c r="E27" s="167">
        <v>1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214">
        <v>5</v>
      </c>
      <c r="L27" s="215">
        <v>5</v>
      </c>
      <c r="M27" s="215">
        <v>5</v>
      </c>
      <c r="N27" s="220">
        <v>2</v>
      </c>
      <c r="O27" s="220">
        <v>2</v>
      </c>
      <c r="P27" s="226">
        <v>3</v>
      </c>
      <c r="Q27" s="226">
        <v>3</v>
      </c>
      <c r="R27" s="179">
        <v>5</v>
      </c>
      <c r="S27" s="179">
        <v>5</v>
      </c>
    </row>
    <row r="28" spans="1:19" s="84" customFormat="1" x14ac:dyDescent="0.55000000000000004">
      <c r="A28" s="167">
        <v>27</v>
      </c>
      <c r="B28" s="165" t="s">
        <v>607</v>
      </c>
      <c r="C28" s="166" t="s">
        <v>716</v>
      </c>
      <c r="D28" s="165" t="s">
        <v>657</v>
      </c>
      <c r="E28" s="167">
        <v>0</v>
      </c>
      <c r="F28" s="167">
        <v>1</v>
      </c>
      <c r="G28" s="167">
        <v>0</v>
      </c>
      <c r="H28" s="167">
        <v>0</v>
      </c>
      <c r="I28" s="167">
        <v>0</v>
      </c>
      <c r="J28" s="167">
        <v>0</v>
      </c>
      <c r="K28" s="212">
        <v>3</v>
      </c>
      <c r="L28" s="216">
        <v>2</v>
      </c>
      <c r="M28" s="216">
        <v>3</v>
      </c>
      <c r="N28" s="221">
        <v>3</v>
      </c>
      <c r="O28" s="221">
        <v>3</v>
      </c>
      <c r="P28" s="227">
        <v>4</v>
      </c>
      <c r="Q28" s="227">
        <v>4</v>
      </c>
      <c r="R28" s="180">
        <v>4</v>
      </c>
      <c r="S28" s="180">
        <v>5</v>
      </c>
    </row>
    <row r="29" spans="1:19" s="84" customFormat="1" x14ac:dyDescent="0.55000000000000004">
      <c r="A29" s="167">
        <v>28</v>
      </c>
      <c r="B29" s="166" t="s">
        <v>607</v>
      </c>
      <c r="C29" s="166" t="s">
        <v>625</v>
      </c>
      <c r="D29" s="166" t="s">
        <v>661</v>
      </c>
      <c r="E29" s="167">
        <v>0</v>
      </c>
      <c r="F29" s="167">
        <v>1</v>
      </c>
      <c r="G29" s="167">
        <v>0</v>
      </c>
      <c r="H29" s="167">
        <v>0</v>
      </c>
      <c r="I29" s="167">
        <v>0</v>
      </c>
      <c r="J29" s="167">
        <v>0</v>
      </c>
      <c r="K29" s="214">
        <v>4</v>
      </c>
      <c r="L29" s="215">
        <v>4</v>
      </c>
      <c r="M29" s="215">
        <v>4</v>
      </c>
      <c r="N29" s="220">
        <v>3</v>
      </c>
      <c r="O29" s="220">
        <v>3</v>
      </c>
      <c r="P29" s="226">
        <v>5</v>
      </c>
      <c r="Q29" s="226">
        <v>5</v>
      </c>
      <c r="R29" s="179">
        <v>5</v>
      </c>
      <c r="S29" s="179">
        <v>5</v>
      </c>
    </row>
    <row r="30" spans="1:19" s="84" customFormat="1" x14ac:dyDescent="0.55000000000000004">
      <c r="A30" s="167">
        <v>29</v>
      </c>
      <c r="B30" s="165" t="s">
        <v>612</v>
      </c>
      <c r="C30" s="165" t="s">
        <v>1073</v>
      </c>
      <c r="D30" s="165" t="s">
        <v>97</v>
      </c>
      <c r="E30" s="167">
        <v>0</v>
      </c>
      <c r="F30" s="167">
        <v>1</v>
      </c>
      <c r="G30" s="167">
        <v>0</v>
      </c>
      <c r="H30" s="167">
        <v>0</v>
      </c>
      <c r="I30" s="167">
        <v>0</v>
      </c>
      <c r="J30" s="167">
        <v>0</v>
      </c>
      <c r="K30" s="212">
        <v>4</v>
      </c>
      <c r="L30" s="216">
        <v>4</v>
      </c>
      <c r="M30" s="216">
        <v>4</v>
      </c>
      <c r="N30" s="221">
        <v>3</v>
      </c>
      <c r="O30" s="221">
        <v>3</v>
      </c>
      <c r="P30" s="227">
        <v>4</v>
      </c>
      <c r="Q30" s="227">
        <v>4</v>
      </c>
      <c r="R30" s="180">
        <v>4</v>
      </c>
      <c r="S30" s="180">
        <v>4</v>
      </c>
    </row>
    <row r="31" spans="1:19" s="84" customFormat="1" x14ac:dyDescent="0.55000000000000004">
      <c r="A31" s="167">
        <v>30</v>
      </c>
      <c r="B31" s="166" t="s">
        <v>612</v>
      </c>
      <c r="C31" s="169" t="s">
        <v>608</v>
      </c>
      <c r="D31" s="166" t="s">
        <v>183</v>
      </c>
      <c r="E31" s="167">
        <v>0</v>
      </c>
      <c r="F31" s="167">
        <v>1</v>
      </c>
      <c r="G31" s="167">
        <v>0</v>
      </c>
      <c r="H31" s="167">
        <v>0</v>
      </c>
      <c r="I31" s="167">
        <v>0</v>
      </c>
      <c r="J31" s="167">
        <v>0</v>
      </c>
      <c r="K31" s="214">
        <v>4</v>
      </c>
      <c r="L31" s="215">
        <v>4</v>
      </c>
      <c r="M31" s="215">
        <v>4</v>
      </c>
      <c r="N31" s="220">
        <v>2</v>
      </c>
      <c r="O31" s="220">
        <v>2</v>
      </c>
      <c r="P31" s="226">
        <v>4</v>
      </c>
      <c r="Q31" s="226">
        <v>4</v>
      </c>
      <c r="R31" s="179">
        <v>5</v>
      </c>
      <c r="S31" s="179">
        <v>5</v>
      </c>
    </row>
    <row r="32" spans="1:19" s="84" customFormat="1" x14ac:dyDescent="0.55000000000000004">
      <c r="A32" s="167">
        <v>31</v>
      </c>
      <c r="B32" s="165" t="s">
        <v>612</v>
      </c>
      <c r="C32" s="166" t="s">
        <v>716</v>
      </c>
      <c r="D32" s="165" t="s">
        <v>657</v>
      </c>
      <c r="E32" s="167">
        <v>0</v>
      </c>
      <c r="F32" s="167">
        <v>1</v>
      </c>
      <c r="G32" s="167">
        <v>0</v>
      </c>
      <c r="H32" s="167">
        <v>0</v>
      </c>
      <c r="I32" s="167">
        <v>0</v>
      </c>
      <c r="J32" s="167">
        <v>0</v>
      </c>
      <c r="K32" s="212">
        <v>5</v>
      </c>
      <c r="L32" s="216">
        <v>4</v>
      </c>
      <c r="M32" s="216">
        <v>5</v>
      </c>
      <c r="N32" s="221">
        <v>3</v>
      </c>
      <c r="O32" s="221">
        <v>2</v>
      </c>
      <c r="P32" s="227">
        <v>4</v>
      </c>
      <c r="Q32" s="227">
        <v>5</v>
      </c>
      <c r="R32" s="180">
        <v>4</v>
      </c>
      <c r="S32" s="180">
        <v>3</v>
      </c>
    </row>
    <row r="33" spans="1:19" s="84" customFormat="1" x14ac:dyDescent="0.55000000000000004">
      <c r="A33" s="167">
        <v>32</v>
      </c>
      <c r="B33" s="166" t="s">
        <v>607</v>
      </c>
      <c r="C33" s="166" t="s">
        <v>626</v>
      </c>
      <c r="D33" s="166" t="s">
        <v>623</v>
      </c>
      <c r="E33" s="167">
        <v>0</v>
      </c>
      <c r="F33" s="167">
        <v>0</v>
      </c>
      <c r="G33" s="167">
        <v>0</v>
      </c>
      <c r="H33" s="167">
        <v>0</v>
      </c>
      <c r="I33" s="167">
        <v>1</v>
      </c>
      <c r="J33" s="167">
        <v>0</v>
      </c>
      <c r="K33" s="214">
        <v>4</v>
      </c>
      <c r="L33" s="215">
        <v>4</v>
      </c>
      <c r="M33" s="215">
        <v>4</v>
      </c>
      <c r="N33" s="220">
        <v>3</v>
      </c>
      <c r="O33" s="220">
        <v>3</v>
      </c>
      <c r="P33" s="226">
        <v>4</v>
      </c>
      <c r="Q33" s="226">
        <v>4</v>
      </c>
      <c r="R33" s="179">
        <v>5</v>
      </c>
      <c r="S33" s="179">
        <v>5</v>
      </c>
    </row>
    <row r="34" spans="1:19" s="84" customFormat="1" x14ac:dyDescent="0.55000000000000004">
      <c r="A34" s="167">
        <v>33</v>
      </c>
      <c r="B34" s="165" t="s">
        <v>612</v>
      </c>
      <c r="C34" s="169" t="s">
        <v>608</v>
      </c>
      <c r="D34" s="165" t="s">
        <v>270</v>
      </c>
      <c r="E34" s="167">
        <v>1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212">
        <v>5</v>
      </c>
      <c r="L34" s="216">
        <v>5</v>
      </c>
      <c r="M34" s="216">
        <v>5</v>
      </c>
      <c r="N34" s="221">
        <v>2</v>
      </c>
      <c r="O34" s="221">
        <v>4</v>
      </c>
      <c r="P34" s="227">
        <v>5</v>
      </c>
      <c r="Q34" s="227">
        <v>5</v>
      </c>
      <c r="R34" s="180">
        <v>5</v>
      </c>
      <c r="S34" s="180">
        <v>5</v>
      </c>
    </row>
    <row r="35" spans="1:19" s="84" customFormat="1" x14ac:dyDescent="0.55000000000000004">
      <c r="A35" s="167">
        <v>34</v>
      </c>
      <c r="B35" s="166" t="s">
        <v>607</v>
      </c>
      <c r="C35" s="166" t="s">
        <v>626</v>
      </c>
      <c r="D35" s="166" t="s">
        <v>623</v>
      </c>
      <c r="E35" s="167">
        <v>0</v>
      </c>
      <c r="F35" s="167">
        <v>0</v>
      </c>
      <c r="G35" s="167">
        <v>1</v>
      </c>
      <c r="H35" s="167">
        <v>0</v>
      </c>
      <c r="I35" s="167">
        <v>0</v>
      </c>
      <c r="J35" s="167">
        <v>0</v>
      </c>
      <c r="K35" s="214">
        <v>3</v>
      </c>
      <c r="L35" s="215">
        <v>4</v>
      </c>
      <c r="M35" s="215">
        <v>4</v>
      </c>
      <c r="N35" s="220">
        <v>4</v>
      </c>
      <c r="O35" s="220">
        <v>3</v>
      </c>
      <c r="P35" s="226">
        <v>5</v>
      </c>
      <c r="Q35" s="226">
        <v>4</v>
      </c>
      <c r="R35" s="179">
        <v>5</v>
      </c>
      <c r="S35" s="179">
        <v>5</v>
      </c>
    </row>
    <row r="36" spans="1:19" s="84" customFormat="1" x14ac:dyDescent="0.55000000000000004">
      <c r="A36" s="167">
        <v>35</v>
      </c>
      <c r="B36" s="165" t="s">
        <v>607</v>
      </c>
      <c r="C36" s="166" t="s">
        <v>621</v>
      </c>
      <c r="D36" s="165" t="s">
        <v>621</v>
      </c>
      <c r="E36" s="167">
        <v>0</v>
      </c>
      <c r="F36" s="167">
        <v>1</v>
      </c>
      <c r="G36" s="167">
        <v>0</v>
      </c>
      <c r="H36" s="167">
        <v>0</v>
      </c>
      <c r="I36" s="167">
        <v>0</v>
      </c>
      <c r="J36" s="167">
        <v>0</v>
      </c>
      <c r="K36" s="212">
        <v>4</v>
      </c>
      <c r="L36" s="216">
        <v>4</v>
      </c>
      <c r="M36" s="216">
        <v>4</v>
      </c>
      <c r="N36" s="221">
        <v>3</v>
      </c>
      <c r="O36" s="221">
        <v>3</v>
      </c>
      <c r="P36" s="227">
        <v>4</v>
      </c>
      <c r="Q36" s="227">
        <v>4</v>
      </c>
      <c r="R36" s="180">
        <v>5</v>
      </c>
      <c r="S36" s="180">
        <v>5</v>
      </c>
    </row>
    <row r="37" spans="1:19" s="84" customFormat="1" x14ac:dyDescent="0.55000000000000004">
      <c r="A37" s="167">
        <v>36</v>
      </c>
      <c r="B37" s="166" t="s">
        <v>612</v>
      </c>
      <c r="C37" s="169" t="s">
        <v>608</v>
      </c>
      <c r="D37" s="166" t="s">
        <v>183</v>
      </c>
      <c r="E37" s="167">
        <v>0</v>
      </c>
      <c r="F37" s="167">
        <v>1</v>
      </c>
      <c r="G37" s="167">
        <v>0</v>
      </c>
      <c r="H37" s="167">
        <v>0</v>
      </c>
      <c r="I37" s="167">
        <v>0</v>
      </c>
      <c r="J37" s="167">
        <v>0</v>
      </c>
      <c r="K37" s="214">
        <v>4</v>
      </c>
      <c r="L37" s="215">
        <v>5</v>
      </c>
      <c r="M37" s="215">
        <v>5</v>
      </c>
      <c r="N37" s="220">
        <v>3</v>
      </c>
      <c r="O37" s="220">
        <v>3</v>
      </c>
      <c r="P37" s="226">
        <v>5</v>
      </c>
      <c r="Q37" s="226">
        <v>5</v>
      </c>
      <c r="R37" s="179">
        <v>5</v>
      </c>
      <c r="S37" s="179">
        <v>5</v>
      </c>
    </row>
    <row r="38" spans="1:19" s="84" customFormat="1" x14ac:dyDescent="0.55000000000000004">
      <c r="A38" s="167">
        <v>37</v>
      </c>
      <c r="B38" s="165" t="s">
        <v>612</v>
      </c>
      <c r="C38" s="169" t="s">
        <v>608</v>
      </c>
      <c r="D38" s="166" t="s">
        <v>183</v>
      </c>
      <c r="E38" s="167">
        <v>0</v>
      </c>
      <c r="F38" s="167">
        <v>0</v>
      </c>
      <c r="G38" s="167">
        <v>1</v>
      </c>
      <c r="H38" s="167">
        <v>0</v>
      </c>
      <c r="I38" s="167">
        <v>0</v>
      </c>
      <c r="J38" s="167">
        <v>0</v>
      </c>
      <c r="K38" s="212">
        <v>5</v>
      </c>
      <c r="L38" s="216">
        <v>5</v>
      </c>
      <c r="M38" s="216">
        <v>5</v>
      </c>
      <c r="N38" s="221">
        <v>5</v>
      </c>
      <c r="O38" s="221">
        <v>5</v>
      </c>
      <c r="P38" s="227">
        <v>5</v>
      </c>
      <c r="Q38" s="227">
        <v>5</v>
      </c>
      <c r="R38" s="180">
        <v>5</v>
      </c>
      <c r="S38" s="180">
        <v>5</v>
      </c>
    </row>
    <row r="39" spans="1:19" s="84" customFormat="1" x14ac:dyDescent="0.55000000000000004">
      <c r="A39" s="167">
        <v>38</v>
      </c>
      <c r="B39" s="166" t="s">
        <v>607</v>
      </c>
      <c r="C39" s="165" t="s">
        <v>670</v>
      </c>
      <c r="D39" s="165" t="s">
        <v>671</v>
      </c>
      <c r="E39" s="167">
        <v>0</v>
      </c>
      <c r="F39" s="167">
        <v>1</v>
      </c>
      <c r="G39" s="167">
        <v>0</v>
      </c>
      <c r="H39" s="167">
        <v>0</v>
      </c>
      <c r="I39" s="167">
        <v>0</v>
      </c>
      <c r="J39" s="167">
        <v>0</v>
      </c>
      <c r="K39" s="214">
        <v>4</v>
      </c>
      <c r="L39" s="215">
        <v>4</v>
      </c>
      <c r="M39" s="215">
        <v>4</v>
      </c>
      <c r="N39" s="220">
        <v>4</v>
      </c>
      <c r="O39" s="220">
        <v>4</v>
      </c>
      <c r="P39" s="226">
        <v>4</v>
      </c>
      <c r="Q39" s="226">
        <v>4</v>
      </c>
      <c r="R39" s="179">
        <v>4</v>
      </c>
      <c r="S39" s="179">
        <v>4</v>
      </c>
    </row>
    <row r="40" spans="1:19" s="84" customFormat="1" x14ac:dyDescent="0.55000000000000004">
      <c r="A40" s="167">
        <v>39</v>
      </c>
      <c r="B40" s="165" t="s">
        <v>612</v>
      </c>
      <c r="C40" s="169" t="s">
        <v>608</v>
      </c>
      <c r="D40" s="165" t="s">
        <v>183</v>
      </c>
      <c r="E40" s="167">
        <v>0</v>
      </c>
      <c r="F40" s="167">
        <v>1</v>
      </c>
      <c r="G40" s="167">
        <v>0</v>
      </c>
      <c r="H40" s="167">
        <v>0</v>
      </c>
      <c r="I40" s="167">
        <v>0</v>
      </c>
      <c r="J40" s="167">
        <v>0</v>
      </c>
      <c r="K40" s="212">
        <v>4</v>
      </c>
      <c r="L40" s="216">
        <v>4</v>
      </c>
      <c r="M40" s="216">
        <v>4</v>
      </c>
      <c r="N40" s="221">
        <v>3</v>
      </c>
      <c r="O40" s="221">
        <v>3</v>
      </c>
      <c r="P40" s="227">
        <v>5</v>
      </c>
      <c r="Q40" s="227">
        <v>5</v>
      </c>
      <c r="R40" s="180">
        <v>5</v>
      </c>
      <c r="S40" s="180">
        <v>5</v>
      </c>
    </row>
    <row r="41" spans="1:19" s="84" customFormat="1" x14ac:dyDescent="0.55000000000000004">
      <c r="A41" s="167">
        <v>40</v>
      </c>
      <c r="B41" s="166" t="s">
        <v>607</v>
      </c>
      <c r="C41" s="166" t="s">
        <v>626</v>
      </c>
      <c r="D41" s="166" t="s">
        <v>626</v>
      </c>
      <c r="E41" s="167">
        <v>0</v>
      </c>
      <c r="F41" s="167">
        <v>0</v>
      </c>
      <c r="G41" s="167">
        <v>1</v>
      </c>
      <c r="H41" s="167">
        <v>0</v>
      </c>
      <c r="I41" s="167">
        <v>0</v>
      </c>
      <c r="J41" s="167">
        <v>0</v>
      </c>
      <c r="K41" s="214">
        <v>3</v>
      </c>
      <c r="L41" s="215">
        <v>4</v>
      </c>
      <c r="M41" s="215">
        <v>4</v>
      </c>
      <c r="N41" s="220">
        <v>3</v>
      </c>
      <c r="O41" s="220">
        <v>3</v>
      </c>
      <c r="P41" s="226">
        <v>5</v>
      </c>
      <c r="Q41" s="226">
        <v>4</v>
      </c>
      <c r="R41" s="179">
        <v>4</v>
      </c>
      <c r="S41" s="179">
        <v>5</v>
      </c>
    </row>
    <row r="42" spans="1:19" s="84" customFormat="1" x14ac:dyDescent="0.55000000000000004">
      <c r="A42" s="167">
        <v>41</v>
      </c>
      <c r="B42" s="165" t="s">
        <v>607</v>
      </c>
      <c r="C42" s="165" t="s">
        <v>212</v>
      </c>
      <c r="D42" s="165" t="s">
        <v>677</v>
      </c>
      <c r="E42" s="167">
        <v>0</v>
      </c>
      <c r="F42" s="167">
        <v>0</v>
      </c>
      <c r="G42" s="167">
        <v>1</v>
      </c>
      <c r="H42" s="167">
        <v>0</v>
      </c>
      <c r="I42" s="167">
        <v>0</v>
      </c>
      <c r="J42" s="167">
        <v>0</v>
      </c>
      <c r="K42" s="212">
        <v>5</v>
      </c>
      <c r="L42" s="216">
        <v>4</v>
      </c>
      <c r="M42" s="216">
        <v>4</v>
      </c>
      <c r="N42" s="221">
        <v>2</v>
      </c>
      <c r="O42" s="221">
        <v>2</v>
      </c>
      <c r="P42" s="227">
        <v>4</v>
      </c>
      <c r="Q42" s="227">
        <v>4</v>
      </c>
      <c r="R42" s="180">
        <v>4</v>
      </c>
      <c r="S42" s="180">
        <v>5</v>
      </c>
    </row>
    <row r="43" spans="1:19" s="84" customFormat="1" x14ac:dyDescent="0.55000000000000004">
      <c r="A43" s="167">
        <v>42</v>
      </c>
      <c r="B43" s="166" t="s">
        <v>607</v>
      </c>
      <c r="C43" s="166" t="s">
        <v>670</v>
      </c>
      <c r="D43" s="166" t="s">
        <v>316</v>
      </c>
      <c r="E43" s="167">
        <v>0</v>
      </c>
      <c r="F43" s="167">
        <v>0</v>
      </c>
      <c r="G43" s="167">
        <v>0</v>
      </c>
      <c r="H43" s="167">
        <v>1</v>
      </c>
      <c r="I43" s="167">
        <v>0</v>
      </c>
      <c r="J43" s="167">
        <v>0</v>
      </c>
      <c r="K43" s="214">
        <v>3</v>
      </c>
      <c r="L43" s="215">
        <v>4</v>
      </c>
      <c r="M43" s="215">
        <v>4</v>
      </c>
      <c r="N43" s="220">
        <v>4</v>
      </c>
      <c r="O43" s="220">
        <v>3</v>
      </c>
      <c r="P43" s="226">
        <v>4</v>
      </c>
      <c r="Q43" s="226">
        <v>4</v>
      </c>
      <c r="R43" s="179">
        <v>4</v>
      </c>
      <c r="S43" s="179">
        <v>4</v>
      </c>
    </row>
    <row r="44" spans="1:19" s="84" customFormat="1" x14ac:dyDescent="0.55000000000000004">
      <c r="A44" s="167">
        <v>43</v>
      </c>
      <c r="B44" s="165" t="s">
        <v>612</v>
      </c>
      <c r="C44" s="166" t="s">
        <v>625</v>
      </c>
      <c r="D44" s="165" t="s">
        <v>631</v>
      </c>
      <c r="E44" s="167">
        <v>0</v>
      </c>
      <c r="F44" s="167">
        <v>1</v>
      </c>
      <c r="G44" s="167">
        <v>0</v>
      </c>
      <c r="H44" s="167">
        <v>0</v>
      </c>
      <c r="I44" s="167">
        <v>0</v>
      </c>
      <c r="J44" s="167">
        <v>0</v>
      </c>
      <c r="K44" s="212">
        <v>4</v>
      </c>
      <c r="L44" s="216">
        <v>5</v>
      </c>
      <c r="M44" s="216">
        <v>4</v>
      </c>
      <c r="N44" s="221">
        <v>4</v>
      </c>
      <c r="O44" s="221">
        <v>4</v>
      </c>
      <c r="P44" s="227">
        <v>3</v>
      </c>
      <c r="Q44" s="227">
        <v>4</v>
      </c>
      <c r="R44" s="180">
        <v>5</v>
      </c>
      <c r="S44" s="180">
        <v>5</v>
      </c>
    </row>
    <row r="45" spans="1:19" s="84" customFormat="1" x14ac:dyDescent="0.55000000000000004">
      <c r="A45" s="167">
        <v>44</v>
      </c>
      <c r="B45" s="166" t="s">
        <v>607</v>
      </c>
      <c r="C45" s="166" t="s">
        <v>621</v>
      </c>
      <c r="D45" s="165" t="s">
        <v>621</v>
      </c>
      <c r="E45" s="167">
        <v>0</v>
      </c>
      <c r="F45" s="167">
        <v>0</v>
      </c>
      <c r="G45" s="167">
        <v>1</v>
      </c>
      <c r="H45" s="167">
        <v>0</v>
      </c>
      <c r="I45" s="167">
        <v>0</v>
      </c>
      <c r="J45" s="167">
        <v>0</v>
      </c>
      <c r="K45" s="214">
        <v>4</v>
      </c>
      <c r="L45" s="215">
        <v>5</v>
      </c>
      <c r="M45" s="215">
        <v>5</v>
      </c>
      <c r="N45" s="220">
        <v>4</v>
      </c>
      <c r="O45" s="220">
        <v>3</v>
      </c>
      <c r="P45" s="226">
        <v>4</v>
      </c>
      <c r="Q45" s="226">
        <v>4</v>
      </c>
      <c r="R45" s="179">
        <v>4</v>
      </c>
      <c r="S45" s="179">
        <v>5</v>
      </c>
    </row>
    <row r="46" spans="1:19" s="84" customFormat="1" x14ac:dyDescent="0.55000000000000004">
      <c r="A46" s="167">
        <v>45</v>
      </c>
      <c r="B46" s="165" t="s">
        <v>607</v>
      </c>
      <c r="C46" s="165" t="s">
        <v>615</v>
      </c>
      <c r="D46" s="165" t="s">
        <v>616</v>
      </c>
      <c r="E46" s="167">
        <v>0</v>
      </c>
      <c r="F46" s="167">
        <v>1</v>
      </c>
      <c r="G46" s="167">
        <v>0</v>
      </c>
      <c r="H46" s="167">
        <v>0</v>
      </c>
      <c r="I46" s="167">
        <v>0</v>
      </c>
      <c r="J46" s="167">
        <v>0</v>
      </c>
      <c r="K46" s="212">
        <v>3</v>
      </c>
      <c r="L46" s="216">
        <v>3</v>
      </c>
      <c r="M46" s="216">
        <v>3</v>
      </c>
      <c r="N46" s="221">
        <v>4</v>
      </c>
      <c r="O46" s="221">
        <v>4</v>
      </c>
      <c r="P46" s="227">
        <v>4</v>
      </c>
      <c r="Q46" s="227">
        <v>4</v>
      </c>
      <c r="R46" s="180">
        <v>4</v>
      </c>
      <c r="S46" s="180">
        <v>4</v>
      </c>
    </row>
    <row r="47" spans="1:19" s="84" customFormat="1" x14ac:dyDescent="0.55000000000000004">
      <c r="A47" s="167">
        <v>46</v>
      </c>
      <c r="B47" s="166" t="s">
        <v>612</v>
      </c>
      <c r="C47" s="169" t="s">
        <v>608</v>
      </c>
      <c r="D47" s="166" t="s">
        <v>183</v>
      </c>
      <c r="E47" s="167">
        <v>0</v>
      </c>
      <c r="F47" s="167">
        <v>0</v>
      </c>
      <c r="G47" s="167">
        <v>1</v>
      </c>
      <c r="H47" s="167">
        <v>0</v>
      </c>
      <c r="I47" s="167">
        <v>0</v>
      </c>
      <c r="J47" s="167">
        <v>0</v>
      </c>
      <c r="K47" s="214">
        <v>4</v>
      </c>
      <c r="L47" s="215">
        <v>3</v>
      </c>
      <c r="M47" s="215">
        <v>4</v>
      </c>
      <c r="N47" s="220">
        <v>2</v>
      </c>
      <c r="O47" s="220">
        <v>1</v>
      </c>
      <c r="P47" s="226">
        <v>4</v>
      </c>
      <c r="Q47" s="226">
        <v>4</v>
      </c>
      <c r="R47" s="179">
        <v>5</v>
      </c>
      <c r="S47" s="179">
        <v>4</v>
      </c>
    </row>
    <row r="48" spans="1:19" s="84" customFormat="1" x14ac:dyDescent="0.55000000000000004">
      <c r="A48" s="167">
        <v>47</v>
      </c>
      <c r="B48" s="165" t="s">
        <v>607</v>
      </c>
      <c r="C48" s="166" t="s">
        <v>621</v>
      </c>
      <c r="D48" s="165" t="s">
        <v>621</v>
      </c>
      <c r="E48" s="167">
        <v>0</v>
      </c>
      <c r="F48" s="167">
        <v>0</v>
      </c>
      <c r="G48" s="167">
        <v>1</v>
      </c>
      <c r="H48" s="167">
        <v>0</v>
      </c>
      <c r="I48" s="167">
        <v>0</v>
      </c>
      <c r="J48" s="167">
        <v>0</v>
      </c>
      <c r="K48" s="212">
        <v>5</v>
      </c>
      <c r="L48" s="216">
        <v>4</v>
      </c>
      <c r="M48" s="216">
        <v>4</v>
      </c>
      <c r="N48" s="221">
        <v>3</v>
      </c>
      <c r="O48" s="221">
        <v>4</v>
      </c>
      <c r="P48" s="227">
        <v>4</v>
      </c>
      <c r="Q48" s="227">
        <v>4</v>
      </c>
      <c r="R48" s="180">
        <v>4</v>
      </c>
      <c r="S48" s="180">
        <v>5</v>
      </c>
    </row>
    <row r="49" spans="1:19" s="84" customFormat="1" x14ac:dyDescent="0.55000000000000004">
      <c r="A49" s="167">
        <v>48</v>
      </c>
      <c r="B49" s="166" t="s">
        <v>612</v>
      </c>
      <c r="C49" s="165" t="s">
        <v>681</v>
      </c>
      <c r="D49" s="166" t="s">
        <v>145</v>
      </c>
      <c r="E49" s="167">
        <v>0</v>
      </c>
      <c r="F49" s="167">
        <v>1</v>
      </c>
      <c r="G49" s="167">
        <v>0</v>
      </c>
      <c r="H49" s="167">
        <v>0</v>
      </c>
      <c r="I49" s="167">
        <v>0</v>
      </c>
      <c r="J49" s="167">
        <v>0</v>
      </c>
      <c r="K49" s="214">
        <v>3</v>
      </c>
      <c r="L49" s="215">
        <v>4</v>
      </c>
      <c r="M49" s="215">
        <v>4</v>
      </c>
      <c r="N49" s="220">
        <v>3</v>
      </c>
      <c r="O49" s="220">
        <v>3</v>
      </c>
      <c r="P49" s="226">
        <v>3</v>
      </c>
      <c r="Q49" s="226">
        <v>3</v>
      </c>
      <c r="R49" s="179">
        <v>4</v>
      </c>
      <c r="S49" s="179">
        <v>4</v>
      </c>
    </row>
    <row r="50" spans="1:19" s="84" customFormat="1" x14ac:dyDescent="0.55000000000000004">
      <c r="A50" s="167">
        <v>49</v>
      </c>
      <c r="B50" s="165" t="s">
        <v>612</v>
      </c>
      <c r="C50" s="169" t="s">
        <v>608</v>
      </c>
      <c r="D50" s="165" t="s">
        <v>183</v>
      </c>
      <c r="E50" s="167">
        <v>0</v>
      </c>
      <c r="F50" s="167">
        <v>1</v>
      </c>
      <c r="G50" s="167">
        <v>0</v>
      </c>
      <c r="H50" s="167">
        <v>0</v>
      </c>
      <c r="I50" s="167">
        <v>0</v>
      </c>
      <c r="J50" s="167">
        <v>0</v>
      </c>
      <c r="K50" s="212">
        <v>5</v>
      </c>
      <c r="L50" s="216">
        <v>5</v>
      </c>
      <c r="M50" s="216">
        <v>5</v>
      </c>
      <c r="N50" s="221">
        <v>3</v>
      </c>
      <c r="O50" s="221">
        <v>4</v>
      </c>
      <c r="P50" s="227">
        <v>4</v>
      </c>
      <c r="Q50" s="227">
        <v>4</v>
      </c>
      <c r="R50" s="180">
        <v>5</v>
      </c>
      <c r="S50" s="180">
        <v>5</v>
      </c>
    </row>
    <row r="51" spans="1:19" s="84" customFormat="1" x14ac:dyDescent="0.55000000000000004">
      <c r="A51" s="167">
        <v>50</v>
      </c>
      <c r="B51" s="166" t="s">
        <v>607</v>
      </c>
      <c r="C51" s="166" t="s">
        <v>670</v>
      </c>
      <c r="D51" s="166" t="s">
        <v>316</v>
      </c>
      <c r="E51" s="167">
        <v>0</v>
      </c>
      <c r="F51" s="167">
        <v>0</v>
      </c>
      <c r="G51" s="167">
        <v>0</v>
      </c>
      <c r="H51" s="167">
        <v>1</v>
      </c>
      <c r="I51" s="167">
        <v>0</v>
      </c>
      <c r="J51" s="167">
        <v>0</v>
      </c>
      <c r="K51" s="214">
        <v>4</v>
      </c>
      <c r="L51" s="215">
        <v>3</v>
      </c>
      <c r="M51" s="215">
        <v>4</v>
      </c>
      <c r="N51" s="220">
        <v>3</v>
      </c>
      <c r="O51" s="220">
        <v>4</v>
      </c>
      <c r="P51" s="226">
        <v>3</v>
      </c>
      <c r="Q51" s="226">
        <v>4</v>
      </c>
      <c r="R51" s="179">
        <v>4</v>
      </c>
      <c r="S51" s="179">
        <v>4</v>
      </c>
    </row>
    <row r="52" spans="1:19" s="84" customFormat="1" x14ac:dyDescent="0.55000000000000004">
      <c r="A52" s="167">
        <v>51</v>
      </c>
      <c r="B52" s="165" t="s">
        <v>612</v>
      </c>
      <c r="C52" s="165" t="s">
        <v>615</v>
      </c>
      <c r="D52" s="165" t="s">
        <v>685</v>
      </c>
      <c r="E52" s="167">
        <v>0</v>
      </c>
      <c r="F52" s="167">
        <v>0</v>
      </c>
      <c r="G52" s="167">
        <v>1</v>
      </c>
      <c r="H52" s="167">
        <v>0</v>
      </c>
      <c r="I52" s="167">
        <v>0</v>
      </c>
      <c r="J52" s="167">
        <v>0</v>
      </c>
      <c r="K52" s="212">
        <v>3</v>
      </c>
      <c r="L52" s="216">
        <v>3</v>
      </c>
      <c r="M52" s="216">
        <v>4</v>
      </c>
      <c r="N52" s="221">
        <v>3</v>
      </c>
      <c r="O52" s="221">
        <v>3</v>
      </c>
      <c r="P52" s="227">
        <v>4</v>
      </c>
      <c r="Q52" s="227">
        <v>4</v>
      </c>
      <c r="R52" s="180">
        <v>5</v>
      </c>
      <c r="S52" s="180">
        <v>4</v>
      </c>
    </row>
    <row r="53" spans="1:19" s="84" customFormat="1" x14ac:dyDescent="0.55000000000000004">
      <c r="A53" s="167">
        <v>52</v>
      </c>
      <c r="B53" s="166" t="s">
        <v>612</v>
      </c>
      <c r="C53" s="166" t="s">
        <v>71</v>
      </c>
      <c r="D53" s="166" t="s">
        <v>71</v>
      </c>
      <c r="E53" s="167">
        <v>0</v>
      </c>
      <c r="F53" s="167">
        <v>0</v>
      </c>
      <c r="G53" s="167">
        <v>1</v>
      </c>
      <c r="H53" s="167">
        <v>0</v>
      </c>
      <c r="I53" s="167">
        <v>0</v>
      </c>
      <c r="J53" s="167">
        <v>0</v>
      </c>
      <c r="K53" s="214">
        <v>5</v>
      </c>
      <c r="L53" s="215">
        <v>5</v>
      </c>
      <c r="M53" s="215">
        <v>5</v>
      </c>
      <c r="N53" s="220">
        <v>3</v>
      </c>
      <c r="O53" s="220">
        <v>3</v>
      </c>
      <c r="P53" s="226">
        <v>4</v>
      </c>
      <c r="Q53" s="226">
        <v>4</v>
      </c>
      <c r="R53" s="179">
        <v>5</v>
      </c>
      <c r="S53" s="179">
        <v>5</v>
      </c>
    </row>
    <row r="54" spans="1:19" s="84" customFormat="1" x14ac:dyDescent="0.55000000000000004">
      <c r="A54" s="167">
        <v>53</v>
      </c>
      <c r="B54" s="165" t="s">
        <v>607</v>
      </c>
      <c r="C54" s="166" t="s">
        <v>621</v>
      </c>
      <c r="D54" s="165" t="s">
        <v>621</v>
      </c>
      <c r="E54" s="167">
        <v>0</v>
      </c>
      <c r="F54" s="167">
        <v>0</v>
      </c>
      <c r="G54" s="167">
        <v>1</v>
      </c>
      <c r="H54" s="167">
        <v>0</v>
      </c>
      <c r="I54" s="167">
        <v>0</v>
      </c>
      <c r="J54" s="167">
        <v>0</v>
      </c>
      <c r="K54" s="212">
        <v>4</v>
      </c>
      <c r="L54" s="216">
        <v>4</v>
      </c>
      <c r="M54" s="216">
        <v>4</v>
      </c>
      <c r="N54" s="221">
        <v>4</v>
      </c>
      <c r="O54" s="221">
        <v>2</v>
      </c>
      <c r="P54" s="227">
        <v>3</v>
      </c>
      <c r="Q54" s="227">
        <v>4</v>
      </c>
      <c r="R54" s="180">
        <v>4</v>
      </c>
      <c r="S54" s="180">
        <v>4</v>
      </c>
    </row>
    <row r="55" spans="1:19" s="84" customFormat="1" x14ac:dyDescent="0.55000000000000004">
      <c r="A55" s="167">
        <v>54</v>
      </c>
      <c r="B55" s="166" t="s">
        <v>607</v>
      </c>
      <c r="C55" s="166" t="s">
        <v>621</v>
      </c>
      <c r="D55" s="165" t="s">
        <v>621</v>
      </c>
      <c r="E55" s="167">
        <v>0</v>
      </c>
      <c r="F55" s="167">
        <v>0</v>
      </c>
      <c r="G55" s="167">
        <v>1</v>
      </c>
      <c r="H55" s="167">
        <v>0</v>
      </c>
      <c r="I55" s="167">
        <v>0</v>
      </c>
      <c r="J55" s="167">
        <v>0</v>
      </c>
      <c r="K55" s="214">
        <v>4</v>
      </c>
      <c r="L55" s="215">
        <v>3</v>
      </c>
      <c r="M55" s="215">
        <v>4</v>
      </c>
      <c r="N55" s="220">
        <v>2</v>
      </c>
      <c r="O55" s="220">
        <v>2</v>
      </c>
      <c r="P55" s="226">
        <v>3</v>
      </c>
      <c r="Q55" s="226">
        <v>3</v>
      </c>
      <c r="R55" s="179">
        <v>5</v>
      </c>
      <c r="S55" s="179">
        <v>4</v>
      </c>
    </row>
    <row r="56" spans="1:19" s="84" customFormat="1" x14ac:dyDescent="0.55000000000000004">
      <c r="A56" s="167">
        <v>55</v>
      </c>
      <c r="B56" s="165" t="s">
        <v>612</v>
      </c>
      <c r="C56" s="169" t="s">
        <v>608</v>
      </c>
      <c r="D56" s="166" t="s">
        <v>183</v>
      </c>
      <c r="E56" s="167">
        <v>0</v>
      </c>
      <c r="F56" s="167">
        <v>1</v>
      </c>
      <c r="G56" s="167">
        <v>0</v>
      </c>
      <c r="H56" s="167">
        <v>0</v>
      </c>
      <c r="I56" s="167">
        <v>0</v>
      </c>
      <c r="J56" s="167">
        <v>0</v>
      </c>
      <c r="K56" s="212">
        <v>4</v>
      </c>
      <c r="L56" s="216">
        <v>4</v>
      </c>
      <c r="M56" s="216">
        <v>4</v>
      </c>
      <c r="N56" s="221">
        <v>2</v>
      </c>
      <c r="O56" s="221">
        <v>2</v>
      </c>
      <c r="P56" s="227">
        <v>4</v>
      </c>
      <c r="Q56" s="227">
        <v>4</v>
      </c>
      <c r="R56" s="180">
        <v>5</v>
      </c>
      <c r="S56" s="180">
        <v>4</v>
      </c>
    </row>
    <row r="57" spans="1:19" s="84" customFormat="1" x14ac:dyDescent="0.55000000000000004">
      <c r="A57" s="167">
        <v>56</v>
      </c>
      <c r="B57" s="166" t="s">
        <v>612</v>
      </c>
      <c r="C57" s="169" t="s">
        <v>608</v>
      </c>
      <c r="D57" s="166" t="s">
        <v>609</v>
      </c>
      <c r="E57" s="167">
        <v>1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214">
        <v>4</v>
      </c>
      <c r="L57" s="215">
        <v>5</v>
      </c>
      <c r="M57" s="215">
        <v>5</v>
      </c>
      <c r="N57" s="220">
        <v>3</v>
      </c>
      <c r="O57" s="220">
        <v>3</v>
      </c>
      <c r="P57" s="226">
        <v>5</v>
      </c>
      <c r="Q57" s="226">
        <v>5</v>
      </c>
      <c r="R57" s="179">
        <v>5</v>
      </c>
      <c r="S57" s="179">
        <v>5</v>
      </c>
    </row>
    <row r="58" spans="1:19" s="84" customFormat="1" x14ac:dyDescent="0.55000000000000004">
      <c r="A58" s="167">
        <v>57</v>
      </c>
      <c r="B58" s="165" t="s">
        <v>612</v>
      </c>
      <c r="C58" s="169" t="s">
        <v>608</v>
      </c>
      <c r="D58" s="165" t="s">
        <v>183</v>
      </c>
      <c r="E58" s="167">
        <v>0</v>
      </c>
      <c r="F58" s="167">
        <v>0</v>
      </c>
      <c r="G58" s="167">
        <v>0</v>
      </c>
      <c r="H58" s="167">
        <v>1</v>
      </c>
      <c r="I58" s="167">
        <v>0</v>
      </c>
      <c r="J58" s="167">
        <v>0</v>
      </c>
      <c r="K58" s="212">
        <v>5</v>
      </c>
      <c r="L58" s="216">
        <v>4</v>
      </c>
      <c r="M58" s="216">
        <v>5</v>
      </c>
      <c r="N58" s="221">
        <v>1</v>
      </c>
      <c r="O58" s="221">
        <v>3</v>
      </c>
      <c r="P58" s="227">
        <v>3</v>
      </c>
      <c r="Q58" s="227">
        <v>3</v>
      </c>
      <c r="R58" s="180">
        <v>5</v>
      </c>
      <c r="S58" s="180">
        <v>4</v>
      </c>
    </row>
    <row r="59" spans="1:19" s="84" customFormat="1" x14ac:dyDescent="0.55000000000000004">
      <c r="A59" s="167">
        <v>58</v>
      </c>
      <c r="B59" s="166" t="s">
        <v>607</v>
      </c>
      <c r="C59" s="166" t="s">
        <v>621</v>
      </c>
      <c r="D59" s="165" t="s">
        <v>621</v>
      </c>
      <c r="E59" s="167">
        <v>0</v>
      </c>
      <c r="F59" s="167">
        <v>0</v>
      </c>
      <c r="G59" s="167">
        <v>1</v>
      </c>
      <c r="H59" s="167">
        <v>0</v>
      </c>
      <c r="I59" s="167">
        <v>0</v>
      </c>
      <c r="J59" s="167">
        <v>0</v>
      </c>
      <c r="K59" s="214">
        <v>4</v>
      </c>
      <c r="L59" s="215">
        <v>3</v>
      </c>
      <c r="M59" s="215">
        <v>4</v>
      </c>
      <c r="N59" s="220">
        <v>3</v>
      </c>
      <c r="O59" s="220">
        <v>3</v>
      </c>
      <c r="P59" s="226">
        <v>5</v>
      </c>
      <c r="Q59" s="226">
        <v>5</v>
      </c>
      <c r="R59" s="179">
        <v>5</v>
      </c>
      <c r="S59" s="179">
        <v>5</v>
      </c>
    </row>
    <row r="60" spans="1:19" s="84" customFormat="1" x14ac:dyDescent="0.55000000000000004">
      <c r="A60" s="167">
        <v>59</v>
      </c>
      <c r="B60" s="165" t="s">
        <v>612</v>
      </c>
      <c r="C60" s="169" t="s">
        <v>608</v>
      </c>
      <c r="D60" s="165" t="s">
        <v>635</v>
      </c>
      <c r="E60" s="167">
        <v>0</v>
      </c>
      <c r="F60" s="167">
        <v>1</v>
      </c>
      <c r="G60" s="167">
        <v>0</v>
      </c>
      <c r="H60" s="167">
        <v>0</v>
      </c>
      <c r="I60" s="167">
        <v>0</v>
      </c>
      <c r="J60" s="167">
        <v>0</v>
      </c>
      <c r="K60" s="212">
        <v>4</v>
      </c>
      <c r="L60" s="216">
        <v>3</v>
      </c>
      <c r="M60" s="216">
        <v>4</v>
      </c>
      <c r="N60" s="221">
        <v>2</v>
      </c>
      <c r="O60" s="221">
        <v>4</v>
      </c>
      <c r="P60" s="227">
        <v>4</v>
      </c>
      <c r="Q60" s="227">
        <v>4</v>
      </c>
      <c r="R60" s="180">
        <v>4</v>
      </c>
      <c r="S60" s="180">
        <v>5</v>
      </c>
    </row>
    <row r="61" spans="1:19" s="84" customFormat="1" x14ac:dyDescent="0.55000000000000004">
      <c r="A61" s="167">
        <v>60</v>
      </c>
      <c r="B61" s="166" t="s">
        <v>607</v>
      </c>
      <c r="C61" s="169" t="s">
        <v>608</v>
      </c>
      <c r="D61" s="166" t="s">
        <v>338</v>
      </c>
      <c r="E61" s="167">
        <v>0</v>
      </c>
      <c r="F61" s="167">
        <v>0</v>
      </c>
      <c r="G61" s="167">
        <v>0</v>
      </c>
      <c r="H61" s="167">
        <v>1</v>
      </c>
      <c r="I61" s="167">
        <v>0</v>
      </c>
      <c r="J61" s="167">
        <v>0</v>
      </c>
      <c r="K61" s="214">
        <v>4</v>
      </c>
      <c r="L61" s="215">
        <v>3</v>
      </c>
      <c r="M61" s="215">
        <v>4</v>
      </c>
      <c r="N61" s="220">
        <v>4</v>
      </c>
      <c r="O61" s="220">
        <v>3</v>
      </c>
      <c r="P61" s="226">
        <v>3</v>
      </c>
      <c r="Q61" s="226">
        <v>4</v>
      </c>
      <c r="R61" s="179">
        <v>4</v>
      </c>
      <c r="S61" s="179">
        <v>4</v>
      </c>
    </row>
    <row r="62" spans="1:19" s="84" customFormat="1" x14ac:dyDescent="0.55000000000000004">
      <c r="A62" s="167">
        <v>61</v>
      </c>
      <c r="B62" s="165" t="s">
        <v>607</v>
      </c>
      <c r="C62" s="165" t="s">
        <v>615</v>
      </c>
      <c r="D62" s="165" t="s">
        <v>697</v>
      </c>
      <c r="E62" s="167">
        <v>0</v>
      </c>
      <c r="F62" s="167">
        <v>0</v>
      </c>
      <c r="G62" s="167">
        <v>1</v>
      </c>
      <c r="H62" s="167">
        <v>0</v>
      </c>
      <c r="I62" s="167">
        <v>0</v>
      </c>
      <c r="J62" s="167">
        <v>0</v>
      </c>
      <c r="K62" s="212">
        <v>4</v>
      </c>
      <c r="L62" s="216">
        <v>4</v>
      </c>
      <c r="M62" s="216">
        <v>4</v>
      </c>
      <c r="N62" s="221">
        <v>2</v>
      </c>
      <c r="O62" s="221">
        <v>2</v>
      </c>
      <c r="P62" s="227">
        <v>3</v>
      </c>
      <c r="Q62" s="227">
        <v>3</v>
      </c>
      <c r="R62" s="180">
        <v>4</v>
      </c>
      <c r="S62" s="180">
        <v>4</v>
      </c>
    </row>
    <row r="63" spans="1:19" s="113" customFormat="1" x14ac:dyDescent="0.55000000000000004">
      <c r="A63" s="167">
        <v>62</v>
      </c>
      <c r="B63" s="166" t="s">
        <v>607</v>
      </c>
      <c r="C63" s="166" t="s">
        <v>621</v>
      </c>
      <c r="D63" s="165" t="s">
        <v>621</v>
      </c>
      <c r="E63" s="167">
        <v>0</v>
      </c>
      <c r="F63" s="167">
        <v>0</v>
      </c>
      <c r="G63" s="167">
        <v>1</v>
      </c>
      <c r="H63" s="167">
        <v>0</v>
      </c>
      <c r="I63" s="167">
        <v>0</v>
      </c>
      <c r="J63" s="167">
        <v>0</v>
      </c>
      <c r="K63" s="214">
        <v>4</v>
      </c>
      <c r="L63" s="215">
        <v>3</v>
      </c>
      <c r="M63" s="215">
        <v>3</v>
      </c>
      <c r="N63" s="220">
        <v>4</v>
      </c>
      <c r="O63" s="220">
        <v>3</v>
      </c>
      <c r="P63" s="226">
        <v>3</v>
      </c>
      <c r="Q63" s="226">
        <v>3</v>
      </c>
      <c r="R63" s="179">
        <v>4</v>
      </c>
      <c r="S63" s="179">
        <v>4</v>
      </c>
    </row>
    <row r="64" spans="1:19" s="113" customFormat="1" x14ac:dyDescent="0.55000000000000004">
      <c r="A64" s="167">
        <v>63</v>
      </c>
      <c r="B64" s="165" t="s">
        <v>612</v>
      </c>
      <c r="C64" s="166" t="s">
        <v>698</v>
      </c>
      <c r="D64" s="166" t="s">
        <v>145</v>
      </c>
      <c r="E64" s="167">
        <v>0</v>
      </c>
      <c r="F64" s="167">
        <v>0</v>
      </c>
      <c r="G64" s="167">
        <v>1</v>
      </c>
      <c r="H64" s="167">
        <v>0</v>
      </c>
      <c r="I64" s="167">
        <v>0</v>
      </c>
      <c r="J64" s="167">
        <v>0</v>
      </c>
      <c r="K64" s="212">
        <v>3</v>
      </c>
      <c r="L64" s="216">
        <v>3</v>
      </c>
      <c r="M64" s="216">
        <v>3</v>
      </c>
      <c r="N64" s="221">
        <v>3</v>
      </c>
      <c r="O64" s="221">
        <v>3</v>
      </c>
      <c r="P64" s="227">
        <v>4</v>
      </c>
      <c r="Q64" s="227">
        <v>4</v>
      </c>
      <c r="R64" s="180">
        <v>5</v>
      </c>
      <c r="S64" s="180">
        <v>4</v>
      </c>
    </row>
    <row r="65" spans="1:19" s="84" customFormat="1" x14ac:dyDescent="0.55000000000000004">
      <c r="A65" s="167">
        <v>64</v>
      </c>
      <c r="B65" s="166" t="s">
        <v>612</v>
      </c>
      <c r="C65" s="166" t="s">
        <v>716</v>
      </c>
      <c r="D65" s="165" t="s">
        <v>657</v>
      </c>
      <c r="E65" s="167">
        <v>0</v>
      </c>
      <c r="F65" s="167">
        <v>0</v>
      </c>
      <c r="G65" s="167">
        <v>1</v>
      </c>
      <c r="H65" s="167">
        <v>0</v>
      </c>
      <c r="I65" s="167">
        <v>0</v>
      </c>
      <c r="J65" s="167">
        <v>0</v>
      </c>
      <c r="K65" s="214">
        <v>3</v>
      </c>
      <c r="L65" s="215">
        <v>4</v>
      </c>
      <c r="M65" s="215">
        <v>4</v>
      </c>
      <c r="N65" s="220">
        <v>2</v>
      </c>
      <c r="O65" s="220">
        <v>3</v>
      </c>
      <c r="P65" s="226">
        <v>4</v>
      </c>
      <c r="Q65" s="226">
        <v>4</v>
      </c>
      <c r="R65" s="179">
        <v>5</v>
      </c>
      <c r="S65" s="179">
        <v>5</v>
      </c>
    </row>
    <row r="66" spans="1:19" s="84" customFormat="1" x14ac:dyDescent="0.55000000000000004">
      <c r="A66" s="167">
        <v>65</v>
      </c>
      <c r="B66" s="165" t="s">
        <v>607</v>
      </c>
      <c r="C66" s="169" t="s">
        <v>608</v>
      </c>
      <c r="D66" s="165" t="s">
        <v>270</v>
      </c>
      <c r="E66" s="167">
        <v>0</v>
      </c>
      <c r="F66" s="167">
        <v>0</v>
      </c>
      <c r="G66" s="167">
        <v>0</v>
      </c>
      <c r="H66" s="167">
        <v>1</v>
      </c>
      <c r="I66" s="167">
        <v>0</v>
      </c>
      <c r="J66" s="167">
        <v>0</v>
      </c>
      <c r="K66" s="212">
        <v>5</v>
      </c>
      <c r="L66" s="216">
        <v>5</v>
      </c>
      <c r="M66" s="216">
        <v>5</v>
      </c>
      <c r="N66" s="221">
        <v>5</v>
      </c>
      <c r="O66" s="221">
        <v>5</v>
      </c>
      <c r="P66" s="227">
        <v>5</v>
      </c>
      <c r="Q66" s="227">
        <v>5</v>
      </c>
      <c r="R66" s="180">
        <v>5</v>
      </c>
      <c r="S66" s="180">
        <v>5</v>
      </c>
    </row>
    <row r="67" spans="1:19" s="84" customFormat="1" x14ac:dyDescent="0.55000000000000004">
      <c r="A67" s="167">
        <v>66</v>
      </c>
      <c r="B67" s="166" t="s">
        <v>612</v>
      </c>
      <c r="C67" s="169" t="s">
        <v>608</v>
      </c>
      <c r="D67" s="165" t="s">
        <v>270</v>
      </c>
      <c r="E67" s="167">
        <v>0</v>
      </c>
      <c r="F67" s="167">
        <v>1</v>
      </c>
      <c r="G67" s="167">
        <v>0</v>
      </c>
      <c r="H67" s="167">
        <v>0</v>
      </c>
      <c r="I67" s="167">
        <v>0</v>
      </c>
      <c r="J67" s="167">
        <v>0</v>
      </c>
      <c r="K67" s="214">
        <v>4</v>
      </c>
      <c r="L67" s="215">
        <v>3</v>
      </c>
      <c r="M67" s="215">
        <v>5</v>
      </c>
      <c r="N67" s="220">
        <v>2</v>
      </c>
      <c r="O67" s="220">
        <v>4</v>
      </c>
      <c r="P67" s="226">
        <v>4</v>
      </c>
      <c r="Q67" s="226">
        <v>4</v>
      </c>
      <c r="R67" s="179">
        <v>4</v>
      </c>
      <c r="S67" s="179">
        <v>4</v>
      </c>
    </row>
    <row r="68" spans="1:19" s="84" customFormat="1" x14ac:dyDescent="0.55000000000000004">
      <c r="A68" s="167">
        <v>67</v>
      </c>
      <c r="B68" s="165" t="s">
        <v>607</v>
      </c>
      <c r="C68" s="165" t="s">
        <v>698</v>
      </c>
      <c r="D68" s="165" t="s">
        <v>460</v>
      </c>
      <c r="E68" s="167">
        <v>0</v>
      </c>
      <c r="F68" s="167">
        <v>0</v>
      </c>
      <c r="G68" s="167">
        <v>1</v>
      </c>
      <c r="H68" s="167">
        <v>0</v>
      </c>
      <c r="I68" s="167">
        <v>0</v>
      </c>
      <c r="J68" s="167">
        <v>0</v>
      </c>
      <c r="K68" s="212">
        <v>2</v>
      </c>
      <c r="L68" s="216">
        <v>3</v>
      </c>
      <c r="M68" s="216">
        <v>3</v>
      </c>
      <c r="N68" s="221">
        <v>4</v>
      </c>
      <c r="O68" s="221">
        <v>4</v>
      </c>
      <c r="P68" s="227">
        <v>5</v>
      </c>
      <c r="Q68" s="227">
        <v>5</v>
      </c>
      <c r="R68" s="180">
        <v>4</v>
      </c>
      <c r="S68" s="180">
        <v>4</v>
      </c>
    </row>
    <row r="69" spans="1:19" s="84" customFormat="1" x14ac:dyDescent="0.55000000000000004">
      <c r="A69" s="167">
        <v>68</v>
      </c>
      <c r="B69" s="166" t="s">
        <v>607</v>
      </c>
      <c r="C69" s="169" t="s">
        <v>608</v>
      </c>
      <c r="D69" s="166" t="s">
        <v>609</v>
      </c>
      <c r="E69" s="167">
        <v>0</v>
      </c>
      <c r="F69" s="167">
        <v>0</v>
      </c>
      <c r="G69" s="167">
        <v>0</v>
      </c>
      <c r="H69" s="167">
        <v>1</v>
      </c>
      <c r="I69" s="167">
        <v>0</v>
      </c>
      <c r="J69" s="167">
        <v>0</v>
      </c>
      <c r="K69" s="214">
        <v>3</v>
      </c>
      <c r="L69" s="215">
        <v>4</v>
      </c>
      <c r="M69" s="215">
        <v>4</v>
      </c>
      <c r="N69" s="220">
        <v>5</v>
      </c>
      <c r="O69" s="220">
        <v>3</v>
      </c>
      <c r="P69" s="226">
        <v>4</v>
      </c>
      <c r="Q69" s="226">
        <v>5</v>
      </c>
      <c r="R69" s="179">
        <v>5</v>
      </c>
      <c r="S69" s="179">
        <v>5</v>
      </c>
    </row>
    <row r="70" spans="1:19" s="84" customFormat="1" x14ac:dyDescent="0.55000000000000004">
      <c r="A70" s="167">
        <v>69</v>
      </c>
      <c r="B70" s="165" t="s">
        <v>607</v>
      </c>
      <c r="C70" s="166" t="s">
        <v>621</v>
      </c>
      <c r="D70" s="165" t="s">
        <v>621</v>
      </c>
      <c r="E70" s="167">
        <v>0</v>
      </c>
      <c r="F70" s="167">
        <v>0</v>
      </c>
      <c r="G70" s="167">
        <v>1</v>
      </c>
      <c r="H70" s="167">
        <v>0</v>
      </c>
      <c r="I70" s="167">
        <v>0</v>
      </c>
      <c r="J70" s="167">
        <v>0</v>
      </c>
      <c r="K70" s="212">
        <v>3</v>
      </c>
      <c r="L70" s="216">
        <v>5</v>
      </c>
      <c r="M70" s="216">
        <v>3</v>
      </c>
      <c r="N70" s="221">
        <v>3</v>
      </c>
      <c r="O70" s="221">
        <v>3</v>
      </c>
      <c r="P70" s="227">
        <v>4</v>
      </c>
      <c r="Q70" s="227">
        <v>4</v>
      </c>
      <c r="R70" s="180">
        <v>5</v>
      </c>
      <c r="S70" s="180">
        <v>5</v>
      </c>
    </row>
    <row r="71" spans="1:19" s="113" customFormat="1" x14ac:dyDescent="0.55000000000000004">
      <c r="A71" s="167">
        <v>70</v>
      </c>
      <c r="B71" s="166" t="s">
        <v>607</v>
      </c>
      <c r="C71" s="169" t="s">
        <v>608</v>
      </c>
      <c r="D71" s="166" t="s">
        <v>183</v>
      </c>
      <c r="E71" s="167">
        <v>1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214">
        <v>4</v>
      </c>
      <c r="L71" s="215">
        <v>3</v>
      </c>
      <c r="M71" s="215">
        <v>4</v>
      </c>
      <c r="N71" s="220">
        <v>3</v>
      </c>
      <c r="O71" s="220">
        <v>3</v>
      </c>
      <c r="P71" s="226">
        <v>5</v>
      </c>
      <c r="Q71" s="226">
        <v>4</v>
      </c>
      <c r="R71" s="179">
        <v>4</v>
      </c>
      <c r="S71" s="179">
        <v>4</v>
      </c>
    </row>
    <row r="72" spans="1:19" s="113" customFormat="1" x14ac:dyDescent="0.55000000000000004">
      <c r="A72" s="167">
        <v>71</v>
      </c>
      <c r="B72" s="165" t="s">
        <v>607</v>
      </c>
      <c r="C72" s="165" t="s">
        <v>670</v>
      </c>
      <c r="D72" s="165" t="s">
        <v>671</v>
      </c>
      <c r="E72" s="167">
        <v>0</v>
      </c>
      <c r="F72" s="167">
        <v>0</v>
      </c>
      <c r="G72" s="167">
        <v>1</v>
      </c>
      <c r="H72" s="167">
        <v>0</v>
      </c>
      <c r="I72" s="167">
        <v>0</v>
      </c>
      <c r="J72" s="167">
        <v>0</v>
      </c>
      <c r="K72" s="212">
        <v>4</v>
      </c>
      <c r="L72" s="216">
        <v>3</v>
      </c>
      <c r="M72" s="216">
        <v>4</v>
      </c>
      <c r="N72" s="221">
        <v>2</v>
      </c>
      <c r="O72" s="221">
        <v>2</v>
      </c>
      <c r="P72" s="227">
        <v>4</v>
      </c>
      <c r="Q72" s="227">
        <v>4</v>
      </c>
      <c r="R72" s="180">
        <v>5</v>
      </c>
      <c r="S72" s="180">
        <v>4</v>
      </c>
    </row>
    <row r="73" spans="1:19" s="84" customFormat="1" x14ac:dyDescent="0.55000000000000004">
      <c r="A73" s="167">
        <v>72</v>
      </c>
      <c r="B73" s="166" t="s">
        <v>612</v>
      </c>
      <c r="C73" s="166" t="s">
        <v>626</v>
      </c>
      <c r="D73" s="166" t="s">
        <v>626</v>
      </c>
      <c r="E73" s="167">
        <v>0</v>
      </c>
      <c r="F73" s="167">
        <v>0</v>
      </c>
      <c r="G73" s="167">
        <v>1</v>
      </c>
      <c r="H73" s="167">
        <v>0</v>
      </c>
      <c r="I73" s="167">
        <v>0</v>
      </c>
      <c r="J73" s="167">
        <v>0</v>
      </c>
      <c r="K73" s="214">
        <v>3</v>
      </c>
      <c r="L73" s="215">
        <v>4</v>
      </c>
      <c r="M73" s="215">
        <v>4</v>
      </c>
      <c r="N73" s="220">
        <v>3</v>
      </c>
      <c r="O73" s="220">
        <v>3</v>
      </c>
      <c r="P73" s="226">
        <v>4</v>
      </c>
      <c r="Q73" s="226">
        <v>4</v>
      </c>
      <c r="R73" s="179">
        <v>4</v>
      </c>
      <c r="S73" s="179">
        <v>4</v>
      </c>
    </row>
    <row r="74" spans="1:19" s="113" customFormat="1" x14ac:dyDescent="0.55000000000000004">
      <c r="A74" s="167">
        <v>73</v>
      </c>
      <c r="B74" s="165" t="s">
        <v>607</v>
      </c>
      <c r="C74" s="169" t="s">
        <v>608</v>
      </c>
      <c r="D74" s="165" t="s">
        <v>270</v>
      </c>
      <c r="E74" s="167">
        <v>0</v>
      </c>
      <c r="F74" s="167">
        <v>0</v>
      </c>
      <c r="G74" s="167">
        <v>0</v>
      </c>
      <c r="H74" s="167">
        <v>1</v>
      </c>
      <c r="I74" s="167">
        <v>0</v>
      </c>
      <c r="J74" s="167">
        <v>0</v>
      </c>
      <c r="K74" s="212">
        <v>4</v>
      </c>
      <c r="L74" s="216">
        <v>5</v>
      </c>
      <c r="M74" s="216">
        <v>5</v>
      </c>
      <c r="N74" s="221">
        <v>5</v>
      </c>
      <c r="O74" s="221">
        <v>5</v>
      </c>
      <c r="P74" s="227">
        <v>4</v>
      </c>
      <c r="Q74" s="227">
        <v>5</v>
      </c>
      <c r="R74" s="180">
        <v>4</v>
      </c>
      <c r="S74" s="180">
        <v>4</v>
      </c>
    </row>
    <row r="75" spans="1:19" s="84" customFormat="1" x14ac:dyDescent="0.55000000000000004">
      <c r="A75" s="167">
        <v>74</v>
      </c>
      <c r="B75" s="166" t="s">
        <v>607</v>
      </c>
      <c r="C75" s="169" t="s">
        <v>608</v>
      </c>
      <c r="D75" s="166" t="s">
        <v>609</v>
      </c>
      <c r="E75" s="167">
        <v>0</v>
      </c>
      <c r="F75" s="167">
        <v>1</v>
      </c>
      <c r="G75" s="167">
        <v>0</v>
      </c>
      <c r="H75" s="167">
        <v>0</v>
      </c>
      <c r="I75" s="167">
        <v>0</v>
      </c>
      <c r="J75" s="167">
        <v>0</v>
      </c>
      <c r="K75" s="214">
        <v>5</v>
      </c>
      <c r="L75" s="215">
        <v>2</v>
      </c>
      <c r="M75" s="215">
        <v>3</v>
      </c>
      <c r="N75" s="220">
        <v>3</v>
      </c>
      <c r="O75" s="220">
        <v>3</v>
      </c>
      <c r="P75" s="226">
        <v>4</v>
      </c>
      <c r="Q75" s="226">
        <v>4</v>
      </c>
      <c r="R75" s="179">
        <v>4</v>
      </c>
      <c r="S75" s="179">
        <v>4</v>
      </c>
    </row>
    <row r="76" spans="1:19" s="84" customFormat="1" x14ac:dyDescent="0.55000000000000004">
      <c r="A76" s="167">
        <v>75</v>
      </c>
      <c r="B76" s="165" t="s">
        <v>612</v>
      </c>
      <c r="C76" s="166" t="s">
        <v>621</v>
      </c>
      <c r="D76" s="165" t="s">
        <v>621</v>
      </c>
      <c r="E76" s="167">
        <v>0</v>
      </c>
      <c r="F76" s="167">
        <v>0</v>
      </c>
      <c r="G76" s="167">
        <v>1</v>
      </c>
      <c r="H76" s="167">
        <v>0</v>
      </c>
      <c r="I76" s="167">
        <v>0</v>
      </c>
      <c r="J76" s="167">
        <v>0</v>
      </c>
      <c r="K76" s="212">
        <v>4</v>
      </c>
      <c r="L76" s="216">
        <v>3</v>
      </c>
      <c r="M76" s="216">
        <v>2</v>
      </c>
      <c r="N76" s="221">
        <v>1</v>
      </c>
      <c r="O76" s="221">
        <v>1</v>
      </c>
      <c r="P76" s="227">
        <v>4</v>
      </c>
      <c r="Q76" s="227">
        <v>4</v>
      </c>
      <c r="R76" s="180">
        <v>5</v>
      </c>
      <c r="S76" s="180">
        <v>5</v>
      </c>
    </row>
    <row r="77" spans="1:19" s="84" customFormat="1" x14ac:dyDescent="0.55000000000000004">
      <c r="A77" s="167">
        <v>76</v>
      </c>
      <c r="B77" s="166" t="s">
        <v>612</v>
      </c>
      <c r="C77" s="166" t="s">
        <v>626</v>
      </c>
      <c r="D77" s="166" t="s">
        <v>626</v>
      </c>
      <c r="E77" s="167">
        <v>0</v>
      </c>
      <c r="F77" s="167">
        <v>0</v>
      </c>
      <c r="G77" s="167">
        <v>1</v>
      </c>
      <c r="H77" s="167">
        <v>0</v>
      </c>
      <c r="I77" s="167">
        <v>0</v>
      </c>
      <c r="J77" s="167">
        <v>0</v>
      </c>
      <c r="K77" s="214">
        <v>4</v>
      </c>
      <c r="L77" s="215">
        <v>4</v>
      </c>
      <c r="M77" s="215">
        <v>5</v>
      </c>
      <c r="N77" s="220">
        <v>3</v>
      </c>
      <c r="O77" s="220">
        <v>3</v>
      </c>
      <c r="P77" s="226">
        <v>4</v>
      </c>
      <c r="Q77" s="226">
        <v>4</v>
      </c>
      <c r="R77" s="179">
        <v>5</v>
      </c>
      <c r="S77" s="179">
        <v>4</v>
      </c>
    </row>
    <row r="78" spans="1:19" s="84" customFormat="1" x14ac:dyDescent="0.55000000000000004">
      <c r="A78" s="167">
        <v>77</v>
      </c>
      <c r="B78" s="165" t="s">
        <v>607</v>
      </c>
      <c r="C78" s="166" t="s">
        <v>82</v>
      </c>
      <c r="D78" s="165" t="s">
        <v>94</v>
      </c>
      <c r="E78" s="167">
        <v>0</v>
      </c>
      <c r="F78" s="167">
        <v>0</v>
      </c>
      <c r="G78" s="167">
        <v>1</v>
      </c>
      <c r="H78" s="167">
        <v>0</v>
      </c>
      <c r="I78" s="167">
        <v>0</v>
      </c>
      <c r="J78" s="167">
        <v>0</v>
      </c>
      <c r="K78" s="212">
        <v>4</v>
      </c>
      <c r="L78" s="216">
        <v>3</v>
      </c>
      <c r="M78" s="216">
        <v>3</v>
      </c>
      <c r="N78" s="221">
        <v>4</v>
      </c>
      <c r="O78" s="221">
        <v>3</v>
      </c>
      <c r="P78" s="227">
        <v>4</v>
      </c>
      <c r="Q78" s="227">
        <v>4</v>
      </c>
      <c r="R78" s="180">
        <v>4</v>
      </c>
      <c r="S78" s="180">
        <v>4</v>
      </c>
    </row>
    <row r="79" spans="1:19" s="84" customFormat="1" x14ac:dyDescent="0.55000000000000004">
      <c r="A79" s="167">
        <v>78</v>
      </c>
      <c r="B79" s="166" t="s">
        <v>607</v>
      </c>
      <c r="C79" s="166" t="s">
        <v>625</v>
      </c>
      <c r="D79" s="166" t="s">
        <v>68</v>
      </c>
      <c r="E79" s="167">
        <v>0</v>
      </c>
      <c r="F79" s="167">
        <v>1</v>
      </c>
      <c r="G79" s="167">
        <v>0</v>
      </c>
      <c r="H79" s="167">
        <v>0</v>
      </c>
      <c r="I79" s="167">
        <v>0</v>
      </c>
      <c r="J79" s="167">
        <v>0</v>
      </c>
      <c r="K79" s="214">
        <v>4</v>
      </c>
      <c r="L79" s="215">
        <v>4</v>
      </c>
      <c r="M79" s="215">
        <v>4</v>
      </c>
      <c r="N79" s="220">
        <v>2</v>
      </c>
      <c r="O79" s="220">
        <v>3</v>
      </c>
      <c r="P79" s="226">
        <v>4</v>
      </c>
      <c r="Q79" s="226">
        <v>5</v>
      </c>
      <c r="R79" s="179">
        <v>5</v>
      </c>
      <c r="S79" s="179">
        <v>5</v>
      </c>
    </row>
    <row r="80" spans="1:19" s="84" customFormat="1" x14ac:dyDescent="0.55000000000000004">
      <c r="A80" s="167">
        <v>79</v>
      </c>
      <c r="B80" s="165" t="s">
        <v>607</v>
      </c>
      <c r="C80" s="169" t="s">
        <v>608</v>
      </c>
      <c r="D80" s="165" t="s">
        <v>93</v>
      </c>
      <c r="E80" s="167">
        <v>0</v>
      </c>
      <c r="F80" s="167">
        <v>1</v>
      </c>
      <c r="G80" s="167">
        <v>0</v>
      </c>
      <c r="H80" s="167">
        <v>0</v>
      </c>
      <c r="I80" s="167">
        <v>0</v>
      </c>
      <c r="J80" s="167">
        <v>0</v>
      </c>
      <c r="K80" s="212">
        <v>4</v>
      </c>
      <c r="L80" s="216">
        <v>4</v>
      </c>
      <c r="M80" s="216">
        <v>4</v>
      </c>
      <c r="N80" s="221">
        <v>4</v>
      </c>
      <c r="O80" s="221">
        <v>4</v>
      </c>
      <c r="P80" s="227">
        <v>5</v>
      </c>
      <c r="Q80" s="227">
        <v>5</v>
      </c>
      <c r="R80" s="180">
        <v>5</v>
      </c>
      <c r="S80" s="180">
        <v>5</v>
      </c>
    </row>
    <row r="81" spans="1:19" s="84" customFormat="1" x14ac:dyDescent="0.55000000000000004">
      <c r="A81" s="167">
        <v>80</v>
      </c>
      <c r="B81" s="166" t="s">
        <v>607</v>
      </c>
      <c r="C81" s="166" t="s">
        <v>670</v>
      </c>
      <c r="D81" s="166" t="s">
        <v>671</v>
      </c>
      <c r="E81" s="167">
        <v>0</v>
      </c>
      <c r="F81" s="167">
        <v>0</v>
      </c>
      <c r="G81" s="167">
        <v>1</v>
      </c>
      <c r="H81" s="167">
        <v>0</v>
      </c>
      <c r="I81" s="167">
        <v>0</v>
      </c>
      <c r="J81" s="167">
        <v>0</v>
      </c>
      <c r="K81" s="214">
        <v>5</v>
      </c>
      <c r="L81" s="215">
        <v>4</v>
      </c>
      <c r="M81" s="215">
        <v>4</v>
      </c>
      <c r="N81" s="220">
        <v>3</v>
      </c>
      <c r="O81" s="220">
        <v>3</v>
      </c>
      <c r="P81" s="226">
        <v>5</v>
      </c>
      <c r="Q81" s="226">
        <v>5</v>
      </c>
      <c r="R81" s="179">
        <v>5</v>
      </c>
      <c r="S81" s="179">
        <v>5</v>
      </c>
    </row>
    <row r="82" spans="1:19" s="84" customFormat="1" x14ac:dyDescent="0.55000000000000004">
      <c r="A82" s="167">
        <v>81</v>
      </c>
      <c r="B82" s="165" t="s">
        <v>607</v>
      </c>
      <c r="C82" s="169" t="s">
        <v>608</v>
      </c>
      <c r="D82" s="165" t="s">
        <v>270</v>
      </c>
      <c r="E82" s="167">
        <v>0</v>
      </c>
      <c r="F82" s="167">
        <v>0</v>
      </c>
      <c r="G82" s="167">
        <v>0</v>
      </c>
      <c r="H82" s="167">
        <v>1</v>
      </c>
      <c r="I82" s="167">
        <v>0</v>
      </c>
      <c r="J82" s="167">
        <v>0</v>
      </c>
      <c r="K82" s="212">
        <v>5</v>
      </c>
      <c r="L82" s="216">
        <v>5</v>
      </c>
      <c r="M82" s="216">
        <v>5</v>
      </c>
      <c r="N82" s="221">
        <v>5</v>
      </c>
      <c r="O82" s="221">
        <v>5</v>
      </c>
      <c r="P82" s="227">
        <v>5</v>
      </c>
      <c r="Q82" s="227">
        <v>5</v>
      </c>
      <c r="R82" s="180">
        <v>5</v>
      </c>
      <c r="S82" s="180">
        <v>5</v>
      </c>
    </row>
    <row r="83" spans="1:19" s="84" customFormat="1" x14ac:dyDescent="0.55000000000000004">
      <c r="A83" s="167">
        <v>82</v>
      </c>
      <c r="B83" s="166" t="s">
        <v>612</v>
      </c>
      <c r="C83" s="166" t="s">
        <v>626</v>
      </c>
      <c r="D83" s="166" t="s">
        <v>626</v>
      </c>
      <c r="E83" s="167">
        <v>0</v>
      </c>
      <c r="F83" s="167">
        <v>0</v>
      </c>
      <c r="G83" s="167">
        <v>1</v>
      </c>
      <c r="H83" s="167">
        <v>0</v>
      </c>
      <c r="I83" s="167">
        <v>0</v>
      </c>
      <c r="J83" s="167">
        <v>0</v>
      </c>
      <c r="K83" s="214">
        <v>4</v>
      </c>
      <c r="L83" s="215">
        <v>5</v>
      </c>
      <c r="M83" s="215">
        <v>4</v>
      </c>
      <c r="N83" s="220">
        <v>3</v>
      </c>
      <c r="O83" s="220">
        <v>3</v>
      </c>
      <c r="P83" s="226">
        <v>4</v>
      </c>
      <c r="Q83" s="226">
        <v>4</v>
      </c>
      <c r="R83" s="179">
        <v>5</v>
      </c>
      <c r="S83" s="179">
        <v>5</v>
      </c>
    </row>
    <row r="84" spans="1:19" s="84" customFormat="1" x14ac:dyDescent="0.55000000000000004">
      <c r="A84" s="167">
        <v>83</v>
      </c>
      <c r="B84" s="165" t="s">
        <v>607</v>
      </c>
      <c r="C84" s="165" t="s">
        <v>670</v>
      </c>
      <c r="D84" s="165" t="s">
        <v>671</v>
      </c>
      <c r="E84" s="167">
        <v>0</v>
      </c>
      <c r="F84" s="167">
        <v>1</v>
      </c>
      <c r="G84" s="167">
        <v>0</v>
      </c>
      <c r="H84" s="167">
        <v>0</v>
      </c>
      <c r="I84" s="167">
        <v>0</v>
      </c>
      <c r="J84" s="167">
        <v>0</v>
      </c>
      <c r="K84" s="212">
        <v>4</v>
      </c>
      <c r="L84" s="216">
        <v>4</v>
      </c>
      <c r="M84" s="216">
        <v>4</v>
      </c>
      <c r="N84" s="221">
        <v>3</v>
      </c>
      <c r="O84" s="221">
        <v>3</v>
      </c>
      <c r="P84" s="227">
        <v>4</v>
      </c>
      <c r="Q84" s="227">
        <v>4</v>
      </c>
      <c r="R84" s="180">
        <v>5</v>
      </c>
      <c r="S84" s="180">
        <v>5</v>
      </c>
    </row>
    <row r="85" spans="1:19" s="84" customFormat="1" x14ac:dyDescent="0.55000000000000004">
      <c r="A85" s="167">
        <v>84</v>
      </c>
      <c r="B85" s="166" t="s">
        <v>607</v>
      </c>
      <c r="C85" s="169" t="s">
        <v>608</v>
      </c>
      <c r="D85" s="165" t="s">
        <v>270</v>
      </c>
      <c r="E85" s="167">
        <v>0</v>
      </c>
      <c r="F85" s="167">
        <v>0</v>
      </c>
      <c r="G85" s="167">
        <v>0</v>
      </c>
      <c r="H85" s="167">
        <v>1</v>
      </c>
      <c r="I85" s="167">
        <v>0</v>
      </c>
      <c r="J85" s="167">
        <v>0</v>
      </c>
      <c r="K85" s="214">
        <v>3</v>
      </c>
      <c r="L85" s="215">
        <v>2</v>
      </c>
      <c r="M85" s="215">
        <v>3</v>
      </c>
      <c r="N85" s="220">
        <v>2</v>
      </c>
      <c r="O85" s="220">
        <v>4</v>
      </c>
      <c r="P85" s="226">
        <v>4</v>
      </c>
      <c r="Q85" s="226">
        <v>4</v>
      </c>
      <c r="R85" s="179">
        <v>4</v>
      </c>
      <c r="S85" s="179">
        <v>5</v>
      </c>
    </row>
    <row r="86" spans="1:19" s="84" customFormat="1" x14ac:dyDescent="0.55000000000000004">
      <c r="A86" s="167">
        <v>85</v>
      </c>
      <c r="B86" s="165" t="s">
        <v>607</v>
      </c>
      <c r="C86" s="165" t="s">
        <v>1075</v>
      </c>
      <c r="D86" s="165" t="s">
        <v>172</v>
      </c>
      <c r="E86" s="167">
        <v>0</v>
      </c>
      <c r="F86" s="167">
        <v>1</v>
      </c>
      <c r="G86" s="167">
        <v>0</v>
      </c>
      <c r="H86" s="167">
        <v>0</v>
      </c>
      <c r="I86" s="167">
        <v>0</v>
      </c>
      <c r="J86" s="167">
        <v>0</v>
      </c>
      <c r="K86" s="212">
        <v>5</v>
      </c>
      <c r="L86" s="216">
        <v>4</v>
      </c>
      <c r="M86" s="216">
        <v>4</v>
      </c>
      <c r="N86" s="221">
        <v>4</v>
      </c>
      <c r="O86" s="221">
        <v>3</v>
      </c>
      <c r="P86" s="227">
        <v>4</v>
      </c>
      <c r="Q86" s="227">
        <v>4</v>
      </c>
      <c r="R86" s="180">
        <v>4</v>
      </c>
      <c r="S86" s="180">
        <v>4</v>
      </c>
    </row>
    <row r="87" spans="1:19" s="84" customFormat="1" x14ac:dyDescent="0.55000000000000004">
      <c r="A87" s="167">
        <v>86</v>
      </c>
      <c r="B87" s="166" t="s">
        <v>607</v>
      </c>
      <c r="C87" s="169" t="s">
        <v>608</v>
      </c>
      <c r="D87" s="166" t="s">
        <v>183</v>
      </c>
      <c r="E87" s="167">
        <v>0</v>
      </c>
      <c r="F87" s="167">
        <v>0</v>
      </c>
      <c r="G87" s="167">
        <v>0</v>
      </c>
      <c r="H87" s="167">
        <v>1</v>
      </c>
      <c r="I87" s="167">
        <v>0</v>
      </c>
      <c r="J87" s="167">
        <v>0</v>
      </c>
      <c r="K87" s="214">
        <v>5</v>
      </c>
      <c r="L87" s="215">
        <v>5</v>
      </c>
      <c r="M87" s="215">
        <v>5</v>
      </c>
      <c r="N87" s="220">
        <v>2</v>
      </c>
      <c r="O87" s="220">
        <v>4</v>
      </c>
      <c r="P87" s="226">
        <v>4</v>
      </c>
      <c r="Q87" s="226">
        <v>4</v>
      </c>
      <c r="R87" s="179">
        <v>5</v>
      </c>
      <c r="S87" s="179">
        <v>4</v>
      </c>
    </row>
    <row r="88" spans="1:19" s="84" customFormat="1" x14ac:dyDescent="0.55000000000000004">
      <c r="A88" s="167">
        <v>87</v>
      </c>
      <c r="B88" s="165" t="s">
        <v>612</v>
      </c>
      <c r="C88" s="165" t="s">
        <v>71</v>
      </c>
      <c r="D88" s="166" t="s">
        <v>71</v>
      </c>
      <c r="E88" s="167">
        <v>0</v>
      </c>
      <c r="F88" s="167">
        <v>0</v>
      </c>
      <c r="G88" s="167">
        <v>0</v>
      </c>
      <c r="H88" s="167">
        <v>1</v>
      </c>
      <c r="I88" s="167">
        <v>0</v>
      </c>
      <c r="J88" s="167">
        <v>0</v>
      </c>
      <c r="K88" s="212">
        <v>5</v>
      </c>
      <c r="L88" s="216">
        <v>4</v>
      </c>
      <c r="M88" s="216">
        <v>4</v>
      </c>
      <c r="N88" s="221">
        <v>3</v>
      </c>
      <c r="O88" s="221">
        <v>3</v>
      </c>
      <c r="P88" s="227">
        <v>4</v>
      </c>
      <c r="Q88" s="227">
        <v>4</v>
      </c>
      <c r="R88" s="180">
        <v>5</v>
      </c>
      <c r="S88" s="180">
        <v>4</v>
      </c>
    </row>
    <row r="89" spans="1:19" s="84" customFormat="1" x14ac:dyDescent="0.55000000000000004">
      <c r="A89" s="167">
        <v>88</v>
      </c>
      <c r="B89" s="166" t="s">
        <v>607</v>
      </c>
      <c r="C89" s="165" t="s">
        <v>670</v>
      </c>
      <c r="D89" s="165" t="s">
        <v>715</v>
      </c>
      <c r="E89" s="167">
        <v>0</v>
      </c>
      <c r="F89" s="167">
        <v>0</v>
      </c>
      <c r="G89" s="167">
        <v>1</v>
      </c>
      <c r="H89" s="167">
        <v>0</v>
      </c>
      <c r="I89" s="167">
        <v>0</v>
      </c>
      <c r="J89" s="167">
        <v>0</v>
      </c>
      <c r="K89" s="214">
        <v>5</v>
      </c>
      <c r="L89" s="215">
        <v>4</v>
      </c>
      <c r="M89" s="215">
        <v>4</v>
      </c>
      <c r="N89" s="220">
        <v>2</v>
      </c>
      <c r="O89" s="220">
        <v>2</v>
      </c>
      <c r="P89" s="226">
        <v>4</v>
      </c>
      <c r="Q89" s="226">
        <v>4</v>
      </c>
      <c r="R89" s="179">
        <v>5</v>
      </c>
      <c r="S89" s="179">
        <v>5</v>
      </c>
    </row>
    <row r="90" spans="1:19" s="84" customFormat="1" x14ac:dyDescent="0.55000000000000004">
      <c r="A90" s="167">
        <v>89</v>
      </c>
      <c r="B90" s="165" t="s">
        <v>607</v>
      </c>
      <c r="C90" s="166" t="s">
        <v>716</v>
      </c>
      <c r="D90" s="165" t="s">
        <v>655</v>
      </c>
      <c r="E90" s="167">
        <v>0</v>
      </c>
      <c r="F90" s="167">
        <v>0</v>
      </c>
      <c r="G90" s="167">
        <v>0</v>
      </c>
      <c r="H90" s="167">
        <v>1</v>
      </c>
      <c r="I90" s="167">
        <v>0</v>
      </c>
      <c r="J90" s="167">
        <v>0</v>
      </c>
      <c r="K90" s="212">
        <v>5</v>
      </c>
      <c r="L90" s="216">
        <v>3</v>
      </c>
      <c r="M90" s="216">
        <v>3</v>
      </c>
      <c r="N90" s="221">
        <v>4</v>
      </c>
      <c r="O90" s="221">
        <v>3</v>
      </c>
      <c r="P90" s="227">
        <v>5</v>
      </c>
      <c r="Q90" s="227">
        <v>5</v>
      </c>
      <c r="R90" s="180">
        <v>5</v>
      </c>
      <c r="S90" s="180">
        <v>5</v>
      </c>
    </row>
    <row r="91" spans="1:19" s="84" customFormat="1" x14ac:dyDescent="0.55000000000000004">
      <c r="A91" s="167">
        <v>90</v>
      </c>
      <c r="B91" s="166" t="s">
        <v>607</v>
      </c>
      <c r="C91" s="166" t="s">
        <v>625</v>
      </c>
      <c r="D91" s="165" t="s">
        <v>631</v>
      </c>
      <c r="E91" s="167">
        <v>0</v>
      </c>
      <c r="F91" s="167">
        <v>1</v>
      </c>
      <c r="G91" s="167">
        <v>0</v>
      </c>
      <c r="H91" s="167">
        <v>0</v>
      </c>
      <c r="I91" s="167">
        <v>0</v>
      </c>
      <c r="J91" s="167">
        <v>0</v>
      </c>
      <c r="K91" s="214">
        <v>4</v>
      </c>
      <c r="L91" s="215">
        <v>5</v>
      </c>
      <c r="M91" s="215">
        <v>4</v>
      </c>
      <c r="N91" s="220">
        <v>4</v>
      </c>
      <c r="O91" s="220">
        <v>3</v>
      </c>
      <c r="P91" s="226">
        <v>5</v>
      </c>
      <c r="Q91" s="226">
        <v>4</v>
      </c>
      <c r="R91" s="179">
        <v>5</v>
      </c>
      <c r="S91" s="179">
        <v>5</v>
      </c>
    </row>
    <row r="92" spans="1:19" s="84" customFormat="1" x14ac:dyDescent="0.55000000000000004">
      <c r="A92" s="167">
        <v>91</v>
      </c>
      <c r="B92" s="165" t="s">
        <v>612</v>
      </c>
      <c r="C92" s="165" t="s">
        <v>632</v>
      </c>
      <c r="D92" s="165" t="s">
        <v>609</v>
      </c>
      <c r="E92" s="167">
        <v>0</v>
      </c>
      <c r="F92" s="167">
        <v>0</v>
      </c>
      <c r="G92" s="167">
        <v>1</v>
      </c>
      <c r="H92" s="167">
        <v>0</v>
      </c>
      <c r="I92" s="167">
        <v>0</v>
      </c>
      <c r="J92" s="167">
        <v>0</v>
      </c>
      <c r="K92" s="212">
        <v>4</v>
      </c>
      <c r="L92" s="216">
        <v>3</v>
      </c>
      <c r="M92" s="216">
        <v>3</v>
      </c>
      <c r="N92" s="221">
        <v>3</v>
      </c>
      <c r="O92" s="221">
        <v>3</v>
      </c>
      <c r="P92" s="227">
        <v>4</v>
      </c>
      <c r="Q92" s="227">
        <v>4</v>
      </c>
      <c r="R92" s="180">
        <v>5</v>
      </c>
      <c r="S92" s="180">
        <v>5</v>
      </c>
    </row>
    <row r="93" spans="1:19" s="84" customFormat="1" x14ac:dyDescent="0.55000000000000004">
      <c r="A93" s="167">
        <v>92</v>
      </c>
      <c r="B93" s="166" t="s">
        <v>607</v>
      </c>
      <c r="C93" s="166" t="s">
        <v>625</v>
      </c>
      <c r="D93" s="166" t="s">
        <v>725</v>
      </c>
      <c r="E93" s="167">
        <v>0</v>
      </c>
      <c r="F93" s="167">
        <v>1</v>
      </c>
      <c r="G93" s="167">
        <v>0</v>
      </c>
      <c r="H93" s="167">
        <v>0</v>
      </c>
      <c r="I93" s="167">
        <v>0</v>
      </c>
      <c r="J93" s="167">
        <v>0</v>
      </c>
      <c r="K93" s="214">
        <v>4</v>
      </c>
      <c r="L93" s="215">
        <v>4</v>
      </c>
      <c r="M93" s="215">
        <v>3</v>
      </c>
      <c r="N93" s="220">
        <v>3</v>
      </c>
      <c r="O93" s="220">
        <v>2</v>
      </c>
      <c r="P93" s="226">
        <v>4</v>
      </c>
      <c r="Q93" s="226">
        <v>4</v>
      </c>
      <c r="R93" s="179">
        <v>4</v>
      </c>
      <c r="S93" s="179">
        <v>4</v>
      </c>
    </row>
    <row r="94" spans="1:19" s="84" customFormat="1" x14ac:dyDescent="0.55000000000000004">
      <c r="A94" s="167">
        <v>93</v>
      </c>
      <c r="B94" s="165" t="s">
        <v>607</v>
      </c>
      <c r="C94" s="165" t="s">
        <v>670</v>
      </c>
      <c r="D94" s="165" t="s">
        <v>671</v>
      </c>
      <c r="E94" s="167">
        <v>0</v>
      </c>
      <c r="F94" s="167">
        <v>0</v>
      </c>
      <c r="G94" s="167">
        <v>0</v>
      </c>
      <c r="H94" s="167">
        <v>1</v>
      </c>
      <c r="I94" s="167">
        <v>0</v>
      </c>
      <c r="J94" s="167">
        <v>0</v>
      </c>
      <c r="K94" s="212">
        <v>5</v>
      </c>
      <c r="L94" s="216">
        <v>3</v>
      </c>
      <c r="M94" s="216">
        <v>5</v>
      </c>
      <c r="N94" s="221">
        <v>1</v>
      </c>
      <c r="O94" s="221">
        <v>1</v>
      </c>
      <c r="P94" s="227">
        <v>4</v>
      </c>
      <c r="Q94" s="227">
        <v>4</v>
      </c>
      <c r="R94" s="180">
        <v>5</v>
      </c>
      <c r="S94" s="180">
        <v>4</v>
      </c>
    </row>
    <row r="95" spans="1:19" s="84" customFormat="1" x14ac:dyDescent="0.55000000000000004">
      <c r="A95" s="167">
        <v>94</v>
      </c>
      <c r="B95" s="166" t="s">
        <v>607</v>
      </c>
      <c r="C95" s="165" t="s">
        <v>615</v>
      </c>
      <c r="D95" s="166" t="s">
        <v>616</v>
      </c>
      <c r="E95" s="167">
        <v>0</v>
      </c>
      <c r="F95" s="167">
        <v>1</v>
      </c>
      <c r="G95" s="167">
        <v>0</v>
      </c>
      <c r="H95" s="167">
        <v>0</v>
      </c>
      <c r="I95" s="167">
        <v>0</v>
      </c>
      <c r="J95" s="167">
        <v>0</v>
      </c>
      <c r="K95" s="214">
        <v>4</v>
      </c>
      <c r="L95" s="215">
        <v>5</v>
      </c>
      <c r="M95" s="215">
        <v>5</v>
      </c>
      <c r="N95" s="220">
        <v>2</v>
      </c>
      <c r="O95" s="220">
        <v>2</v>
      </c>
      <c r="P95" s="226">
        <v>4</v>
      </c>
      <c r="Q95" s="226">
        <v>4</v>
      </c>
      <c r="R95" s="179">
        <v>3</v>
      </c>
      <c r="S95" s="179">
        <v>4</v>
      </c>
    </row>
    <row r="96" spans="1:19" s="113" customFormat="1" x14ac:dyDescent="0.55000000000000004">
      <c r="A96" s="167">
        <v>95</v>
      </c>
      <c r="B96" s="165" t="s">
        <v>612</v>
      </c>
      <c r="C96" s="166" t="s">
        <v>626</v>
      </c>
      <c r="D96" s="166" t="s">
        <v>626</v>
      </c>
      <c r="E96" s="167">
        <v>0</v>
      </c>
      <c r="F96" s="167">
        <v>0</v>
      </c>
      <c r="G96" s="167">
        <v>1</v>
      </c>
      <c r="H96" s="167">
        <v>0</v>
      </c>
      <c r="I96" s="167">
        <v>0</v>
      </c>
      <c r="J96" s="167">
        <v>0</v>
      </c>
      <c r="K96" s="212">
        <v>5</v>
      </c>
      <c r="L96" s="216">
        <v>3</v>
      </c>
      <c r="M96" s="216">
        <v>5</v>
      </c>
      <c r="N96" s="221">
        <v>3</v>
      </c>
      <c r="O96" s="221">
        <v>4</v>
      </c>
      <c r="P96" s="227">
        <v>4</v>
      </c>
      <c r="Q96" s="227">
        <v>4</v>
      </c>
      <c r="R96" s="180">
        <v>3</v>
      </c>
      <c r="S96" s="180">
        <v>4</v>
      </c>
    </row>
    <row r="97" spans="1:19" s="84" customFormat="1" x14ac:dyDescent="0.55000000000000004">
      <c r="A97" s="167">
        <v>96</v>
      </c>
      <c r="B97" s="166" t="s">
        <v>607</v>
      </c>
      <c r="C97" s="166" t="s">
        <v>670</v>
      </c>
      <c r="D97" s="166" t="s">
        <v>973</v>
      </c>
      <c r="E97" s="167">
        <v>0</v>
      </c>
      <c r="F97" s="167">
        <v>0</v>
      </c>
      <c r="G97" s="167">
        <v>1</v>
      </c>
      <c r="H97" s="167">
        <v>0</v>
      </c>
      <c r="I97" s="167">
        <v>0</v>
      </c>
      <c r="J97" s="167">
        <v>0</v>
      </c>
      <c r="K97" s="214">
        <v>4</v>
      </c>
      <c r="L97" s="215">
        <v>4</v>
      </c>
      <c r="M97" s="215">
        <v>3</v>
      </c>
      <c r="N97" s="220">
        <v>1</v>
      </c>
      <c r="O97" s="220">
        <v>4</v>
      </c>
      <c r="P97" s="226">
        <v>4</v>
      </c>
      <c r="Q97" s="226">
        <v>4</v>
      </c>
      <c r="R97" s="179">
        <v>5</v>
      </c>
      <c r="S97" s="179">
        <v>5</v>
      </c>
    </row>
    <row r="98" spans="1:19" s="84" customFormat="1" x14ac:dyDescent="0.55000000000000004">
      <c r="A98" s="167">
        <v>97</v>
      </c>
      <c r="B98" s="165" t="s">
        <v>607</v>
      </c>
      <c r="C98" s="169" t="s">
        <v>608</v>
      </c>
      <c r="D98" s="165" t="s">
        <v>152</v>
      </c>
      <c r="E98" s="167">
        <v>0</v>
      </c>
      <c r="F98" s="167">
        <v>0</v>
      </c>
      <c r="G98" s="167">
        <v>1</v>
      </c>
      <c r="H98" s="167">
        <v>0</v>
      </c>
      <c r="I98" s="167">
        <v>0</v>
      </c>
      <c r="J98" s="167">
        <v>0</v>
      </c>
      <c r="K98" s="212">
        <v>5</v>
      </c>
      <c r="L98" s="216">
        <v>3</v>
      </c>
      <c r="M98" s="216">
        <v>5</v>
      </c>
      <c r="N98" s="221">
        <v>1</v>
      </c>
      <c r="O98" s="221">
        <v>1</v>
      </c>
      <c r="P98" s="227">
        <v>5</v>
      </c>
      <c r="Q98" s="227">
        <v>5</v>
      </c>
      <c r="R98" s="180">
        <v>5</v>
      </c>
      <c r="S98" s="180">
        <v>4</v>
      </c>
    </row>
    <row r="99" spans="1:19" s="84" customFormat="1" x14ac:dyDescent="0.55000000000000004">
      <c r="A99" s="167">
        <v>98</v>
      </c>
      <c r="B99" s="166" t="s">
        <v>612</v>
      </c>
      <c r="C99" s="166" t="s">
        <v>698</v>
      </c>
      <c r="D99" s="166" t="s">
        <v>145</v>
      </c>
      <c r="E99" s="167">
        <v>0</v>
      </c>
      <c r="F99" s="167">
        <v>0</v>
      </c>
      <c r="G99" s="167">
        <v>0</v>
      </c>
      <c r="H99" s="167">
        <v>1</v>
      </c>
      <c r="I99" s="167">
        <v>0</v>
      </c>
      <c r="J99" s="167">
        <v>0</v>
      </c>
      <c r="K99" s="214">
        <v>3</v>
      </c>
      <c r="L99" s="215">
        <v>3</v>
      </c>
      <c r="M99" s="215">
        <v>3</v>
      </c>
      <c r="N99" s="220">
        <v>3</v>
      </c>
      <c r="O99" s="220">
        <v>3</v>
      </c>
      <c r="P99" s="226">
        <v>4</v>
      </c>
      <c r="Q99" s="226">
        <v>4</v>
      </c>
      <c r="R99" s="179">
        <v>5</v>
      </c>
      <c r="S99" s="179">
        <v>4</v>
      </c>
    </row>
    <row r="100" spans="1:19" s="84" customFormat="1" x14ac:dyDescent="0.55000000000000004">
      <c r="A100" s="167">
        <v>99</v>
      </c>
      <c r="B100" s="165" t="s">
        <v>612</v>
      </c>
      <c r="C100" s="169" t="s">
        <v>608</v>
      </c>
      <c r="D100" s="165" t="s">
        <v>635</v>
      </c>
      <c r="E100" s="167">
        <v>0</v>
      </c>
      <c r="F100" s="167">
        <v>0</v>
      </c>
      <c r="G100" s="167">
        <v>0</v>
      </c>
      <c r="H100" s="167">
        <v>1</v>
      </c>
      <c r="I100" s="167">
        <v>0</v>
      </c>
      <c r="J100" s="167">
        <v>0</v>
      </c>
      <c r="K100" s="212">
        <v>4</v>
      </c>
      <c r="L100" s="216">
        <v>4</v>
      </c>
      <c r="M100" s="216">
        <v>5</v>
      </c>
      <c r="N100" s="221">
        <v>4</v>
      </c>
      <c r="O100" s="221">
        <v>4</v>
      </c>
      <c r="P100" s="227">
        <v>4</v>
      </c>
      <c r="Q100" s="227">
        <v>3</v>
      </c>
      <c r="R100" s="180">
        <v>4</v>
      </c>
      <c r="S100" s="180">
        <v>4</v>
      </c>
    </row>
    <row r="101" spans="1:19" s="113" customFormat="1" x14ac:dyDescent="0.55000000000000004">
      <c r="A101" s="167">
        <v>100</v>
      </c>
      <c r="B101" s="166" t="s">
        <v>607</v>
      </c>
      <c r="C101" s="166" t="s">
        <v>670</v>
      </c>
      <c r="D101" s="166" t="s">
        <v>715</v>
      </c>
      <c r="E101" s="167">
        <v>0</v>
      </c>
      <c r="F101" s="167">
        <v>0</v>
      </c>
      <c r="G101" s="167">
        <v>0</v>
      </c>
      <c r="H101" s="167">
        <v>1</v>
      </c>
      <c r="I101" s="167">
        <v>0</v>
      </c>
      <c r="J101" s="167">
        <v>0</v>
      </c>
      <c r="K101" s="214">
        <v>3</v>
      </c>
      <c r="L101" s="215">
        <v>4</v>
      </c>
      <c r="M101" s="215">
        <v>4</v>
      </c>
      <c r="N101" s="220">
        <v>3</v>
      </c>
      <c r="O101" s="220">
        <v>4</v>
      </c>
      <c r="P101" s="226">
        <v>4</v>
      </c>
      <c r="Q101" s="226">
        <v>4</v>
      </c>
      <c r="R101" s="179">
        <v>4</v>
      </c>
      <c r="S101" s="179">
        <v>4</v>
      </c>
    </row>
    <row r="102" spans="1:19" s="84" customFormat="1" x14ac:dyDescent="0.55000000000000004">
      <c r="A102" s="167">
        <v>101</v>
      </c>
      <c r="B102" s="165" t="s">
        <v>607</v>
      </c>
      <c r="C102" s="166" t="s">
        <v>716</v>
      </c>
      <c r="D102" s="165" t="s">
        <v>657</v>
      </c>
      <c r="E102" s="167">
        <v>0</v>
      </c>
      <c r="F102" s="167">
        <v>1</v>
      </c>
      <c r="G102" s="167">
        <v>0</v>
      </c>
      <c r="H102" s="167">
        <v>0</v>
      </c>
      <c r="I102" s="167">
        <v>0</v>
      </c>
      <c r="J102" s="167">
        <v>0</v>
      </c>
      <c r="K102" s="212">
        <v>4</v>
      </c>
      <c r="L102" s="216">
        <v>2</v>
      </c>
      <c r="M102" s="216">
        <v>3</v>
      </c>
      <c r="N102" s="221">
        <v>3</v>
      </c>
      <c r="O102" s="221">
        <v>3</v>
      </c>
      <c r="P102" s="227">
        <v>4</v>
      </c>
      <c r="Q102" s="227">
        <v>4</v>
      </c>
      <c r="R102" s="180">
        <v>5</v>
      </c>
      <c r="S102" s="180">
        <v>4</v>
      </c>
    </row>
    <row r="103" spans="1:19" s="84" customFormat="1" x14ac:dyDescent="0.55000000000000004">
      <c r="A103" s="167">
        <v>102</v>
      </c>
      <c r="B103" s="166" t="s">
        <v>612</v>
      </c>
      <c r="C103" s="165" t="s">
        <v>608</v>
      </c>
      <c r="D103" s="165" t="s">
        <v>635</v>
      </c>
      <c r="E103" s="167">
        <v>0</v>
      </c>
      <c r="F103" s="167">
        <v>1</v>
      </c>
      <c r="G103" s="167">
        <v>0</v>
      </c>
      <c r="H103" s="167">
        <v>0</v>
      </c>
      <c r="I103" s="167">
        <v>0</v>
      </c>
      <c r="J103" s="167">
        <v>0</v>
      </c>
      <c r="K103" s="214">
        <v>3</v>
      </c>
      <c r="L103" s="215">
        <v>4</v>
      </c>
      <c r="M103" s="215">
        <v>4</v>
      </c>
      <c r="N103" s="220">
        <v>2</v>
      </c>
      <c r="O103" s="220">
        <v>2</v>
      </c>
      <c r="P103" s="226">
        <v>3</v>
      </c>
      <c r="Q103" s="226">
        <v>3</v>
      </c>
      <c r="R103" s="179">
        <v>5</v>
      </c>
      <c r="S103" s="179">
        <v>5</v>
      </c>
    </row>
    <row r="104" spans="1:19" s="84" customFormat="1" x14ac:dyDescent="0.55000000000000004">
      <c r="A104" s="167">
        <v>103</v>
      </c>
      <c r="B104" s="165" t="s">
        <v>607</v>
      </c>
      <c r="C104" s="165" t="s">
        <v>670</v>
      </c>
      <c r="D104" s="165" t="s">
        <v>671</v>
      </c>
      <c r="E104" s="167">
        <v>0</v>
      </c>
      <c r="F104" s="167">
        <v>0</v>
      </c>
      <c r="G104" s="167">
        <v>1</v>
      </c>
      <c r="H104" s="167">
        <v>0</v>
      </c>
      <c r="I104" s="167">
        <v>0</v>
      </c>
      <c r="J104" s="167">
        <v>0</v>
      </c>
      <c r="K104" s="212">
        <v>5</v>
      </c>
      <c r="L104" s="216">
        <v>5</v>
      </c>
      <c r="M104" s="216">
        <v>5</v>
      </c>
      <c r="N104" s="221">
        <v>5</v>
      </c>
      <c r="O104" s="221">
        <v>5</v>
      </c>
      <c r="P104" s="227">
        <v>5</v>
      </c>
      <c r="Q104" s="227">
        <v>5</v>
      </c>
      <c r="R104" s="180">
        <v>5</v>
      </c>
      <c r="S104" s="180">
        <v>5</v>
      </c>
    </row>
    <row r="105" spans="1:19" s="84" customFormat="1" x14ac:dyDescent="0.55000000000000004">
      <c r="A105" s="167">
        <v>104</v>
      </c>
      <c r="B105" s="166" t="s">
        <v>607</v>
      </c>
      <c r="C105" s="166" t="s">
        <v>621</v>
      </c>
      <c r="D105" s="165" t="s">
        <v>621</v>
      </c>
      <c r="E105" s="167">
        <v>0</v>
      </c>
      <c r="F105" s="167">
        <v>0</v>
      </c>
      <c r="G105" s="167">
        <v>1</v>
      </c>
      <c r="H105" s="167">
        <v>0</v>
      </c>
      <c r="I105" s="167">
        <v>0</v>
      </c>
      <c r="J105" s="167">
        <v>0</v>
      </c>
      <c r="K105" s="214">
        <v>5</v>
      </c>
      <c r="L105" s="215">
        <v>1</v>
      </c>
      <c r="M105" s="215">
        <v>5</v>
      </c>
      <c r="N105" s="220">
        <v>4</v>
      </c>
      <c r="O105" s="220">
        <v>5</v>
      </c>
      <c r="P105" s="226">
        <v>4</v>
      </c>
      <c r="Q105" s="226">
        <v>5</v>
      </c>
      <c r="R105" s="179">
        <v>4</v>
      </c>
      <c r="S105" s="179">
        <v>5</v>
      </c>
    </row>
    <row r="106" spans="1:19" s="84" customFormat="1" x14ac:dyDescent="0.55000000000000004">
      <c r="A106" s="167">
        <v>105</v>
      </c>
      <c r="B106" s="165" t="s">
        <v>607</v>
      </c>
      <c r="C106" s="165" t="s">
        <v>670</v>
      </c>
      <c r="D106" s="165" t="s">
        <v>671</v>
      </c>
      <c r="E106" s="167">
        <v>0</v>
      </c>
      <c r="F106" s="167">
        <v>0</v>
      </c>
      <c r="G106" s="167">
        <v>1</v>
      </c>
      <c r="H106" s="167">
        <v>0</v>
      </c>
      <c r="I106" s="167">
        <v>0</v>
      </c>
      <c r="J106" s="167">
        <v>0</v>
      </c>
      <c r="K106" s="212">
        <v>3</v>
      </c>
      <c r="L106" s="216">
        <v>3</v>
      </c>
      <c r="M106" s="216">
        <v>5</v>
      </c>
      <c r="N106" s="221">
        <v>2</v>
      </c>
      <c r="O106" s="221">
        <v>2</v>
      </c>
      <c r="P106" s="227">
        <v>4</v>
      </c>
      <c r="Q106" s="227">
        <v>4</v>
      </c>
      <c r="R106" s="180">
        <v>4</v>
      </c>
      <c r="S106" s="180">
        <v>4</v>
      </c>
    </row>
    <row r="107" spans="1:19" s="84" customFormat="1" x14ac:dyDescent="0.55000000000000004">
      <c r="A107" s="167">
        <v>106</v>
      </c>
      <c r="B107" s="166" t="s">
        <v>612</v>
      </c>
      <c r="C107" s="166" t="s">
        <v>698</v>
      </c>
      <c r="D107" s="165" t="s">
        <v>460</v>
      </c>
      <c r="E107" s="167">
        <v>0</v>
      </c>
      <c r="F107" s="167">
        <v>0</v>
      </c>
      <c r="G107" s="167">
        <v>0</v>
      </c>
      <c r="H107" s="167">
        <v>1</v>
      </c>
      <c r="I107" s="167">
        <v>0</v>
      </c>
      <c r="J107" s="167">
        <v>0</v>
      </c>
      <c r="K107" s="214">
        <v>5</v>
      </c>
      <c r="L107" s="215">
        <v>5</v>
      </c>
      <c r="M107" s="215">
        <v>5</v>
      </c>
      <c r="N107" s="220">
        <v>3</v>
      </c>
      <c r="O107" s="220">
        <v>3</v>
      </c>
      <c r="P107" s="226">
        <v>3</v>
      </c>
      <c r="Q107" s="226">
        <v>5</v>
      </c>
      <c r="R107" s="179">
        <v>5</v>
      </c>
      <c r="S107" s="179">
        <v>5</v>
      </c>
    </row>
    <row r="108" spans="1:19" s="84" customFormat="1" x14ac:dyDescent="0.55000000000000004">
      <c r="A108" s="167">
        <v>107</v>
      </c>
      <c r="B108" s="165" t="s">
        <v>607</v>
      </c>
      <c r="C108" s="166" t="s">
        <v>625</v>
      </c>
      <c r="D108" s="165" t="s">
        <v>631</v>
      </c>
      <c r="E108" s="167">
        <v>0</v>
      </c>
      <c r="F108" s="167">
        <v>0</v>
      </c>
      <c r="G108" s="167">
        <v>0</v>
      </c>
      <c r="H108" s="167">
        <v>1</v>
      </c>
      <c r="I108" s="167">
        <v>0</v>
      </c>
      <c r="J108" s="167">
        <v>0</v>
      </c>
      <c r="K108" s="212">
        <v>5</v>
      </c>
      <c r="L108" s="216">
        <v>4</v>
      </c>
      <c r="M108" s="216">
        <v>4</v>
      </c>
      <c r="N108" s="221">
        <v>3</v>
      </c>
      <c r="O108" s="221">
        <v>3</v>
      </c>
      <c r="P108" s="227">
        <v>4</v>
      </c>
      <c r="Q108" s="227">
        <v>5</v>
      </c>
      <c r="R108" s="180">
        <v>4</v>
      </c>
      <c r="S108" s="180">
        <v>4</v>
      </c>
    </row>
    <row r="109" spans="1:19" s="84" customFormat="1" x14ac:dyDescent="0.55000000000000004">
      <c r="A109" s="167">
        <v>108</v>
      </c>
      <c r="B109" s="166" t="s">
        <v>607</v>
      </c>
      <c r="C109" s="169" t="s">
        <v>608</v>
      </c>
      <c r="D109" s="166" t="s">
        <v>93</v>
      </c>
      <c r="E109" s="167">
        <v>0</v>
      </c>
      <c r="F109" s="167">
        <v>0</v>
      </c>
      <c r="G109" s="167">
        <v>0</v>
      </c>
      <c r="H109" s="167">
        <v>1</v>
      </c>
      <c r="I109" s="167">
        <v>0</v>
      </c>
      <c r="J109" s="167">
        <v>0</v>
      </c>
      <c r="K109" s="214">
        <v>3</v>
      </c>
      <c r="L109" s="215">
        <v>4</v>
      </c>
      <c r="M109" s="215">
        <v>3</v>
      </c>
      <c r="N109" s="220">
        <v>2</v>
      </c>
      <c r="O109" s="220">
        <v>2</v>
      </c>
      <c r="P109" s="226">
        <v>4</v>
      </c>
      <c r="Q109" s="226">
        <v>4</v>
      </c>
      <c r="R109" s="179">
        <v>3</v>
      </c>
      <c r="S109" s="179">
        <v>4</v>
      </c>
    </row>
    <row r="110" spans="1:19" s="84" customFormat="1" x14ac:dyDescent="0.55000000000000004">
      <c r="A110" s="167">
        <v>109</v>
      </c>
      <c r="B110" s="165" t="s">
        <v>612</v>
      </c>
      <c r="C110" s="166" t="s">
        <v>626</v>
      </c>
      <c r="D110" s="166" t="s">
        <v>626</v>
      </c>
      <c r="E110" s="167">
        <v>0</v>
      </c>
      <c r="F110" s="167">
        <v>0</v>
      </c>
      <c r="G110" s="167">
        <v>1</v>
      </c>
      <c r="H110" s="167">
        <v>0</v>
      </c>
      <c r="I110" s="167">
        <v>0</v>
      </c>
      <c r="J110" s="167">
        <v>0</v>
      </c>
      <c r="K110" s="212">
        <v>1</v>
      </c>
      <c r="L110" s="216">
        <v>4</v>
      </c>
      <c r="M110" s="216">
        <v>4</v>
      </c>
      <c r="N110" s="221">
        <v>3</v>
      </c>
      <c r="O110" s="221">
        <v>4</v>
      </c>
      <c r="P110" s="227">
        <v>4</v>
      </c>
      <c r="Q110" s="227">
        <v>4</v>
      </c>
      <c r="R110" s="180">
        <v>4</v>
      </c>
      <c r="S110" s="180">
        <v>5</v>
      </c>
    </row>
    <row r="111" spans="1:19" s="84" customFormat="1" x14ac:dyDescent="0.55000000000000004">
      <c r="A111" s="167">
        <v>110</v>
      </c>
      <c r="B111" s="166" t="s">
        <v>612</v>
      </c>
      <c r="C111" s="165" t="s">
        <v>1073</v>
      </c>
      <c r="D111" s="166" t="s">
        <v>752</v>
      </c>
      <c r="E111" s="167">
        <v>0</v>
      </c>
      <c r="F111" s="167">
        <v>0</v>
      </c>
      <c r="G111" s="167">
        <v>1</v>
      </c>
      <c r="H111" s="167">
        <v>0</v>
      </c>
      <c r="I111" s="167">
        <v>0</v>
      </c>
      <c r="J111" s="167">
        <v>0</v>
      </c>
      <c r="K111" s="214">
        <v>4</v>
      </c>
      <c r="L111" s="215">
        <v>3</v>
      </c>
      <c r="M111" s="215">
        <v>4</v>
      </c>
      <c r="N111" s="220">
        <v>3</v>
      </c>
      <c r="O111" s="220">
        <v>4</v>
      </c>
      <c r="P111" s="226">
        <v>4</v>
      </c>
      <c r="Q111" s="226">
        <v>4</v>
      </c>
      <c r="R111" s="179">
        <v>5</v>
      </c>
      <c r="S111" s="179">
        <v>5</v>
      </c>
    </row>
    <row r="112" spans="1:19" s="84" customFormat="1" x14ac:dyDescent="0.55000000000000004">
      <c r="A112" s="167">
        <v>111</v>
      </c>
      <c r="B112" s="165" t="s">
        <v>612</v>
      </c>
      <c r="C112" s="169" t="s">
        <v>608</v>
      </c>
      <c r="D112" s="165" t="s">
        <v>183</v>
      </c>
      <c r="E112" s="167">
        <v>1</v>
      </c>
      <c r="F112" s="167">
        <v>0</v>
      </c>
      <c r="G112" s="167">
        <v>0</v>
      </c>
      <c r="H112" s="167">
        <v>0</v>
      </c>
      <c r="I112" s="167">
        <v>0</v>
      </c>
      <c r="J112" s="167">
        <v>0</v>
      </c>
      <c r="K112" s="212">
        <v>5</v>
      </c>
      <c r="L112" s="216">
        <v>5</v>
      </c>
      <c r="M112" s="216">
        <v>5</v>
      </c>
      <c r="N112" s="221">
        <v>3</v>
      </c>
      <c r="O112" s="221">
        <v>3</v>
      </c>
      <c r="P112" s="227">
        <v>4</v>
      </c>
      <c r="Q112" s="227">
        <v>4</v>
      </c>
      <c r="R112" s="180">
        <v>5</v>
      </c>
      <c r="S112" s="180">
        <v>5</v>
      </c>
    </row>
    <row r="113" spans="1:19" s="84" customFormat="1" x14ac:dyDescent="0.55000000000000004">
      <c r="A113" s="167">
        <v>112</v>
      </c>
      <c r="B113" s="166" t="s">
        <v>607</v>
      </c>
      <c r="C113" s="165" t="s">
        <v>212</v>
      </c>
      <c r="D113" s="166" t="s">
        <v>757</v>
      </c>
      <c r="E113" s="167">
        <v>0</v>
      </c>
      <c r="F113" s="167">
        <v>0</v>
      </c>
      <c r="G113" s="167">
        <v>1</v>
      </c>
      <c r="H113" s="167">
        <v>0</v>
      </c>
      <c r="I113" s="167">
        <v>0</v>
      </c>
      <c r="J113" s="167">
        <v>0</v>
      </c>
      <c r="K113" s="214">
        <v>2</v>
      </c>
      <c r="L113" s="215">
        <v>4</v>
      </c>
      <c r="M113" s="215">
        <v>4</v>
      </c>
      <c r="N113" s="220">
        <v>3</v>
      </c>
      <c r="O113" s="220">
        <v>3</v>
      </c>
      <c r="P113" s="226">
        <v>4</v>
      </c>
      <c r="Q113" s="226">
        <v>4</v>
      </c>
      <c r="R113" s="179">
        <v>4</v>
      </c>
      <c r="S113" s="179">
        <v>4</v>
      </c>
    </row>
    <row r="114" spans="1:19" s="113" customFormat="1" x14ac:dyDescent="0.55000000000000004">
      <c r="A114" s="167">
        <v>113</v>
      </c>
      <c r="B114" s="165" t="s">
        <v>612</v>
      </c>
      <c r="C114" s="165" t="s">
        <v>632</v>
      </c>
      <c r="D114" s="165" t="s">
        <v>192</v>
      </c>
      <c r="E114" s="167">
        <v>0</v>
      </c>
      <c r="F114" s="167">
        <v>1</v>
      </c>
      <c r="G114" s="167">
        <v>0</v>
      </c>
      <c r="H114" s="167">
        <v>0</v>
      </c>
      <c r="I114" s="167">
        <v>0</v>
      </c>
      <c r="J114" s="167">
        <v>0</v>
      </c>
      <c r="K114" s="212">
        <v>4</v>
      </c>
      <c r="L114" s="216">
        <v>4</v>
      </c>
      <c r="M114" s="216">
        <v>3</v>
      </c>
      <c r="N114" s="221">
        <v>2</v>
      </c>
      <c r="O114" s="221">
        <v>3</v>
      </c>
      <c r="P114" s="227">
        <v>3</v>
      </c>
      <c r="Q114" s="227">
        <v>3</v>
      </c>
      <c r="R114" s="180">
        <v>4</v>
      </c>
      <c r="S114" s="180">
        <v>4</v>
      </c>
    </row>
    <row r="115" spans="1:19" s="84" customFormat="1" x14ac:dyDescent="0.55000000000000004">
      <c r="A115" s="167">
        <v>114</v>
      </c>
      <c r="B115" s="166" t="s">
        <v>607</v>
      </c>
      <c r="C115" s="169" t="s">
        <v>608</v>
      </c>
      <c r="D115" s="166" t="s">
        <v>183</v>
      </c>
      <c r="E115" s="167">
        <v>0</v>
      </c>
      <c r="F115" s="167">
        <v>1</v>
      </c>
      <c r="G115" s="167">
        <v>0</v>
      </c>
      <c r="H115" s="167">
        <v>0</v>
      </c>
      <c r="I115" s="167">
        <v>0</v>
      </c>
      <c r="J115" s="167">
        <v>0</v>
      </c>
      <c r="K115" s="214">
        <v>5</v>
      </c>
      <c r="L115" s="215">
        <v>5</v>
      </c>
      <c r="M115" s="215">
        <v>5</v>
      </c>
      <c r="N115" s="220">
        <v>5</v>
      </c>
      <c r="O115" s="220">
        <v>5</v>
      </c>
      <c r="P115" s="226">
        <v>4</v>
      </c>
      <c r="Q115" s="226">
        <v>4</v>
      </c>
      <c r="R115" s="179">
        <v>4</v>
      </c>
      <c r="S115" s="179">
        <v>4</v>
      </c>
    </row>
    <row r="116" spans="1:19" s="84" customFormat="1" x14ac:dyDescent="0.55000000000000004">
      <c r="A116" s="167">
        <v>115</v>
      </c>
      <c r="B116" s="165" t="s">
        <v>612</v>
      </c>
      <c r="C116" s="165" t="s">
        <v>615</v>
      </c>
      <c r="D116" s="165" t="s">
        <v>697</v>
      </c>
      <c r="E116" s="167">
        <v>1</v>
      </c>
      <c r="F116" s="167">
        <v>0</v>
      </c>
      <c r="G116" s="167">
        <v>0</v>
      </c>
      <c r="H116" s="167">
        <v>0</v>
      </c>
      <c r="I116" s="167">
        <v>0</v>
      </c>
      <c r="J116" s="167">
        <v>0</v>
      </c>
      <c r="K116" s="212">
        <v>4</v>
      </c>
      <c r="L116" s="216">
        <v>4</v>
      </c>
      <c r="M116" s="216">
        <v>5</v>
      </c>
      <c r="N116" s="221">
        <v>3</v>
      </c>
      <c r="O116" s="221">
        <v>4</v>
      </c>
      <c r="P116" s="227">
        <v>4</v>
      </c>
      <c r="Q116" s="227">
        <v>4</v>
      </c>
      <c r="R116" s="180">
        <v>5</v>
      </c>
      <c r="S116" s="180">
        <v>5</v>
      </c>
    </row>
    <row r="117" spans="1:19" s="84" customFormat="1" x14ac:dyDescent="0.55000000000000004">
      <c r="A117" s="167">
        <v>116</v>
      </c>
      <c r="B117" s="166" t="s">
        <v>612</v>
      </c>
      <c r="C117" s="166" t="s">
        <v>698</v>
      </c>
      <c r="D117" s="165" t="s">
        <v>460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214">
        <v>5</v>
      </c>
      <c r="L117" s="215">
        <v>5</v>
      </c>
      <c r="M117" s="215">
        <v>5</v>
      </c>
      <c r="N117" s="220">
        <v>4</v>
      </c>
      <c r="O117" s="220">
        <v>4</v>
      </c>
      <c r="P117" s="226">
        <v>5</v>
      </c>
      <c r="Q117" s="226">
        <v>5</v>
      </c>
      <c r="R117" s="179">
        <v>5</v>
      </c>
      <c r="S117" s="179">
        <v>5</v>
      </c>
    </row>
    <row r="118" spans="1:19" s="113" customFormat="1" x14ac:dyDescent="0.55000000000000004">
      <c r="A118" s="167">
        <v>117</v>
      </c>
      <c r="B118" s="165" t="s">
        <v>612</v>
      </c>
      <c r="C118" s="169" t="s">
        <v>608</v>
      </c>
      <c r="D118" s="165" t="s">
        <v>183</v>
      </c>
      <c r="E118" s="167">
        <v>0</v>
      </c>
      <c r="F118" s="167">
        <v>1</v>
      </c>
      <c r="G118" s="167">
        <v>0</v>
      </c>
      <c r="H118" s="167">
        <v>0</v>
      </c>
      <c r="I118" s="167">
        <v>0</v>
      </c>
      <c r="J118" s="167">
        <v>0</v>
      </c>
      <c r="K118" s="212">
        <v>5</v>
      </c>
      <c r="L118" s="216">
        <v>4</v>
      </c>
      <c r="M118" s="216">
        <v>4</v>
      </c>
      <c r="N118" s="221">
        <v>4</v>
      </c>
      <c r="O118" s="221">
        <v>4</v>
      </c>
      <c r="P118" s="227">
        <v>5</v>
      </c>
      <c r="Q118" s="227">
        <v>5</v>
      </c>
      <c r="R118" s="180">
        <v>5</v>
      </c>
      <c r="S118" s="180">
        <v>5</v>
      </c>
    </row>
    <row r="119" spans="1:19" s="113" customFormat="1" x14ac:dyDescent="0.55000000000000004">
      <c r="A119" s="167">
        <v>118</v>
      </c>
      <c r="B119" s="166" t="s">
        <v>607</v>
      </c>
      <c r="C119" s="169" t="s">
        <v>608</v>
      </c>
      <c r="D119" s="166" t="s">
        <v>562</v>
      </c>
      <c r="E119" s="167">
        <v>0</v>
      </c>
      <c r="F119" s="167">
        <v>0</v>
      </c>
      <c r="G119" s="167">
        <v>0</v>
      </c>
      <c r="H119" s="167">
        <v>1</v>
      </c>
      <c r="I119" s="167">
        <v>0</v>
      </c>
      <c r="J119" s="167">
        <v>0</v>
      </c>
      <c r="K119" s="214">
        <v>4</v>
      </c>
      <c r="L119" s="215">
        <v>2</v>
      </c>
      <c r="M119" s="215">
        <v>3</v>
      </c>
      <c r="N119" s="220">
        <v>1</v>
      </c>
      <c r="O119" s="220">
        <v>2</v>
      </c>
      <c r="P119" s="226">
        <v>3</v>
      </c>
      <c r="Q119" s="226">
        <v>4</v>
      </c>
      <c r="R119" s="179">
        <v>5</v>
      </c>
      <c r="S119" s="179">
        <v>4</v>
      </c>
    </row>
    <row r="120" spans="1:19" s="84" customFormat="1" x14ac:dyDescent="0.55000000000000004">
      <c r="A120" s="167">
        <v>119</v>
      </c>
      <c r="B120" s="165" t="s">
        <v>612</v>
      </c>
      <c r="C120" s="166" t="s">
        <v>626</v>
      </c>
      <c r="D120" s="166" t="s">
        <v>626</v>
      </c>
      <c r="E120" s="167">
        <v>0</v>
      </c>
      <c r="F120" s="167">
        <v>0</v>
      </c>
      <c r="G120" s="167">
        <v>1</v>
      </c>
      <c r="H120" s="167">
        <v>0</v>
      </c>
      <c r="I120" s="167">
        <v>0</v>
      </c>
      <c r="J120" s="167">
        <v>0</v>
      </c>
      <c r="K120" s="212">
        <v>4</v>
      </c>
      <c r="L120" s="216">
        <v>5</v>
      </c>
      <c r="M120" s="216">
        <v>4</v>
      </c>
      <c r="N120" s="221">
        <v>3</v>
      </c>
      <c r="O120" s="221">
        <v>3</v>
      </c>
      <c r="P120" s="227">
        <v>4</v>
      </c>
      <c r="Q120" s="227">
        <v>4</v>
      </c>
      <c r="R120" s="180">
        <v>5</v>
      </c>
      <c r="S120" s="180">
        <v>5</v>
      </c>
    </row>
    <row r="121" spans="1:19" s="84" customFormat="1" x14ac:dyDescent="0.55000000000000004">
      <c r="A121" s="167">
        <v>120</v>
      </c>
      <c r="B121" s="166" t="s">
        <v>607</v>
      </c>
      <c r="C121" s="166" t="s">
        <v>71</v>
      </c>
      <c r="D121" s="166" t="s">
        <v>769</v>
      </c>
      <c r="E121" s="167">
        <v>0</v>
      </c>
      <c r="F121" s="167">
        <v>0</v>
      </c>
      <c r="G121" s="167">
        <v>1</v>
      </c>
      <c r="H121" s="167">
        <v>0</v>
      </c>
      <c r="I121" s="167">
        <v>0</v>
      </c>
      <c r="J121" s="167">
        <v>0</v>
      </c>
      <c r="K121" s="214">
        <v>3</v>
      </c>
      <c r="L121" s="215">
        <v>3</v>
      </c>
      <c r="M121" s="215">
        <v>5</v>
      </c>
      <c r="N121" s="220">
        <v>3</v>
      </c>
      <c r="O121" s="220">
        <v>3</v>
      </c>
      <c r="P121" s="226">
        <v>4</v>
      </c>
      <c r="Q121" s="226">
        <v>4</v>
      </c>
      <c r="R121" s="179">
        <v>5</v>
      </c>
      <c r="S121" s="179">
        <v>5</v>
      </c>
    </row>
    <row r="122" spans="1:19" s="84" customFormat="1" x14ac:dyDescent="0.55000000000000004">
      <c r="A122" s="167">
        <v>121</v>
      </c>
      <c r="B122" s="165" t="s">
        <v>607</v>
      </c>
      <c r="C122" s="166" t="s">
        <v>625</v>
      </c>
      <c r="D122" s="165" t="s">
        <v>725</v>
      </c>
      <c r="E122" s="167">
        <v>0</v>
      </c>
      <c r="F122" s="167">
        <v>1</v>
      </c>
      <c r="G122" s="167">
        <v>0</v>
      </c>
      <c r="H122" s="167">
        <v>0</v>
      </c>
      <c r="I122" s="167">
        <v>0</v>
      </c>
      <c r="J122" s="167">
        <v>0</v>
      </c>
      <c r="K122" s="212">
        <v>3</v>
      </c>
      <c r="L122" s="216">
        <v>3</v>
      </c>
      <c r="M122" s="216">
        <v>3</v>
      </c>
      <c r="N122" s="221">
        <v>4</v>
      </c>
      <c r="O122" s="221">
        <v>3</v>
      </c>
      <c r="P122" s="227">
        <v>4</v>
      </c>
      <c r="Q122" s="227">
        <v>4</v>
      </c>
      <c r="R122" s="180">
        <v>3</v>
      </c>
      <c r="S122" s="180">
        <v>4</v>
      </c>
    </row>
    <row r="123" spans="1:19" s="84" customFormat="1" x14ac:dyDescent="0.55000000000000004">
      <c r="A123" s="167">
        <v>122</v>
      </c>
      <c r="B123" s="166" t="s">
        <v>607</v>
      </c>
      <c r="C123" s="166" t="s">
        <v>671</v>
      </c>
      <c r="D123" s="166" t="s">
        <v>670</v>
      </c>
      <c r="E123" s="167">
        <v>0</v>
      </c>
      <c r="F123" s="167">
        <v>0</v>
      </c>
      <c r="G123" s="167">
        <v>0</v>
      </c>
      <c r="H123" s="167">
        <v>1</v>
      </c>
      <c r="I123" s="167">
        <v>0</v>
      </c>
      <c r="J123" s="167">
        <v>0</v>
      </c>
      <c r="K123" s="214">
        <v>5</v>
      </c>
      <c r="L123" s="215">
        <v>5</v>
      </c>
      <c r="M123" s="215">
        <v>5</v>
      </c>
      <c r="N123" s="220">
        <v>2</v>
      </c>
      <c r="O123" s="220">
        <v>2</v>
      </c>
      <c r="P123" s="226">
        <v>5</v>
      </c>
      <c r="Q123" s="226">
        <v>5</v>
      </c>
      <c r="R123" s="179">
        <v>5</v>
      </c>
      <c r="S123" s="179">
        <v>5</v>
      </c>
    </row>
    <row r="124" spans="1:19" s="84" customFormat="1" x14ac:dyDescent="0.55000000000000004">
      <c r="A124" s="167">
        <v>123</v>
      </c>
      <c r="B124" s="165" t="s">
        <v>607</v>
      </c>
      <c r="C124" s="165" t="s">
        <v>670</v>
      </c>
      <c r="D124" s="165" t="s">
        <v>316</v>
      </c>
      <c r="E124" s="167">
        <v>0</v>
      </c>
      <c r="F124" s="167">
        <v>0</v>
      </c>
      <c r="G124" s="167">
        <v>1</v>
      </c>
      <c r="H124" s="167">
        <v>0</v>
      </c>
      <c r="I124" s="167">
        <v>0</v>
      </c>
      <c r="J124" s="167">
        <v>0</v>
      </c>
      <c r="K124" s="212">
        <v>3</v>
      </c>
      <c r="L124" s="216">
        <v>5</v>
      </c>
      <c r="M124" s="216">
        <v>5</v>
      </c>
      <c r="N124" s="221">
        <v>4</v>
      </c>
      <c r="O124" s="221">
        <v>3</v>
      </c>
      <c r="P124" s="227">
        <v>5</v>
      </c>
      <c r="Q124" s="227">
        <v>4</v>
      </c>
      <c r="R124" s="180">
        <v>5</v>
      </c>
      <c r="S124" s="180">
        <v>5</v>
      </c>
    </row>
    <row r="125" spans="1:19" s="84" customFormat="1" x14ac:dyDescent="0.55000000000000004">
      <c r="A125" s="167">
        <v>124</v>
      </c>
      <c r="B125" s="166" t="s">
        <v>607</v>
      </c>
      <c r="C125" s="166" t="s">
        <v>698</v>
      </c>
      <c r="D125" s="166" t="s">
        <v>145</v>
      </c>
      <c r="E125" s="167">
        <v>0</v>
      </c>
      <c r="F125" s="167">
        <v>1</v>
      </c>
      <c r="G125" s="167">
        <v>0</v>
      </c>
      <c r="H125" s="167">
        <v>0</v>
      </c>
      <c r="I125" s="167">
        <v>0</v>
      </c>
      <c r="J125" s="167">
        <v>0</v>
      </c>
      <c r="K125" s="214">
        <v>4</v>
      </c>
      <c r="L125" s="215">
        <v>4</v>
      </c>
      <c r="M125" s="215">
        <v>3</v>
      </c>
      <c r="N125" s="220">
        <v>4</v>
      </c>
      <c r="O125" s="220">
        <v>4</v>
      </c>
      <c r="P125" s="226">
        <v>4</v>
      </c>
      <c r="Q125" s="226">
        <v>4</v>
      </c>
      <c r="R125" s="179">
        <v>4</v>
      </c>
      <c r="S125" s="179">
        <v>4</v>
      </c>
    </row>
    <row r="126" spans="1:19" s="84" customFormat="1" x14ac:dyDescent="0.55000000000000004">
      <c r="A126" s="167">
        <v>125</v>
      </c>
      <c r="B126" s="165" t="s">
        <v>612</v>
      </c>
      <c r="C126" s="169" t="s">
        <v>608</v>
      </c>
      <c r="D126" s="165" t="s">
        <v>609</v>
      </c>
      <c r="E126" s="167">
        <v>0</v>
      </c>
      <c r="F126" s="167">
        <v>0</v>
      </c>
      <c r="G126" s="167">
        <v>0</v>
      </c>
      <c r="H126" s="167">
        <v>1</v>
      </c>
      <c r="I126" s="167">
        <v>0</v>
      </c>
      <c r="J126" s="167">
        <v>0</v>
      </c>
      <c r="K126" s="212">
        <v>5</v>
      </c>
      <c r="L126" s="216">
        <v>5</v>
      </c>
      <c r="M126" s="216">
        <v>5</v>
      </c>
      <c r="N126" s="221">
        <v>5</v>
      </c>
      <c r="O126" s="221">
        <v>5</v>
      </c>
      <c r="P126" s="227">
        <v>5</v>
      </c>
      <c r="Q126" s="227">
        <v>5</v>
      </c>
      <c r="R126" s="180">
        <v>4</v>
      </c>
      <c r="S126" s="180">
        <v>5</v>
      </c>
    </row>
    <row r="127" spans="1:19" s="84" customFormat="1" x14ac:dyDescent="0.55000000000000004">
      <c r="A127" s="167">
        <v>126</v>
      </c>
      <c r="B127" s="166" t="s">
        <v>612</v>
      </c>
      <c r="C127" s="166" t="s">
        <v>626</v>
      </c>
      <c r="D127" s="166" t="s">
        <v>626</v>
      </c>
      <c r="E127" s="167">
        <v>0</v>
      </c>
      <c r="F127" s="167">
        <v>1</v>
      </c>
      <c r="G127" s="167">
        <v>0</v>
      </c>
      <c r="H127" s="167">
        <v>0</v>
      </c>
      <c r="I127" s="167">
        <v>0</v>
      </c>
      <c r="J127" s="167">
        <v>0</v>
      </c>
      <c r="K127" s="214">
        <v>5</v>
      </c>
      <c r="L127" s="215">
        <v>5</v>
      </c>
      <c r="M127" s="215">
        <v>5</v>
      </c>
      <c r="N127" s="220">
        <v>5</v>
      </c>
      <c r="O127" s="220">
        <v>4</v>
      </c>
      <c r="P127" s="226">
        <v>5</v>
      </c>
      <c r="Q127" s="226">
        <v>4</v>
      </c>
      <c r="R127" s="179">
        <v>5</v>
      </c>
      <c r="S127" s="179">
        <v>5</v>
      </c>
    </row>
    <row r="128" spans="1:19" s="84" customFormat="1" x14ac:dyDescent="0.55000000000000004">
      <c r="A128" s="167">
        <v>127</v>
      </c>
      <c r="B128" s="165" t="s">
        <v>612</v>
      </c>
      <c r="C128" s="165" t="s">
        <v>1073</v>
      </c>
      <c r="D128" s="165" t="s">
        <v>69</v>
      </c>
      <c r="E128" s="167">
        <v>1</v>
      </c>
      <c r="F128" s="167">
        <v>0</v>
      </c>
      <c r="G128" s="167">
        <v>0</v>
      </c>
      <c r="H128" s="167">
        <v>0</v>
      </c>
      <c r="I128" s="167">
        <v>0</v>
      </c>
      <c r="J128" s="167">
        <v>0</v>
      </c>
      <c r="K128" s="212">
        <v>4</v>
      </c>
      <c r="L128" s="216">
        <v>5</v>
      </c>
      <c r="M128" s="216">
        <v>5</v>
      </c>
      <c r="N128" s="221">
        <v>3</v>
      </c>
      <c r="O128" s="221">
        <v>3</v>
      </c>
      <c r="P128" s="227">
        <v>5</v>
      </c>
      <c r="Q128" s="227">
        <v>5</v>
      </c>
      <c r="R128" s="180">
        <v>5</v>
      </c>
      <c r="S128" s="180">
        <v>5</v>
      </c>
    </row>
    <row r="129" spans="1:19" s="84" customFormat="1" x14ac:dyDescent="0.55000000000000004">
      <c r="A129" s="167">
        <v>128</v>
      </c>
      <c r="B129" s="166" t="s">
        <v>607</v>
      </c>
      <c r="C129" s="166" t="s">
        <v>82</v>
      </c>
      <c r="D129" s="166" t="s">
        <v>203</v>
      </c>
      <c r="E129" s="167">
        <v>0</v>
      </c>
      <c r="F129" s="167">
        <v>0</v>
      </c>
      <c r="G129" s="167">
        <v>0</v>
      </c>
      <c r="H129" s="167">
        <v>1</v>
      </c>
      <c r="I129" s="167">
        <v>0</v>
      </c>
      <c r="J129" s="167">
        <v>0</v>
      </c>
      <c r="K129" s="214">
        <v>5</v>
      </c>
      <c r="L129" s="215">
        <v>4</v>
      </c>
      <c r="M129" s="215">
        <v>3</v>
      </c>
      <c r="N129" s="220">
        <v>1</v>
      </c>
      <c r="O129" s="220">
        <v>2</v>
      </c>
      <c r="P129" s="226">
        <v>3</v>
      </c>
      <c r="Q129" s="226">
        <v>4</v>
      </c>
      <c r="R129" s="179">
        <v>5</v>
      </c>
      <c r="S129" s="179">
        <v>4</v>
      </c>
    </row>
    <row r="130" spans="1:19" s="84" customFormat="1" x14ac:dyDescent="0.55000000000000004">
      <c r="A130" s="167">
        <v>129</v>
      </c>
      <c r="B130" s="165" t="s">
        <v>612</v>
      </c>
      <c r="C130" s="165" t="s">
        <v>71</v>
      </c>
      <c r="D130" s="166" t="s">
        <v>71</v>
      </c>
      <c r="E130" s="167">
        <v>0</v>
      </c>
      <c r="F130" s="167">
        <v>0</v>
      </c>
      <c r="G130" s="167">
        <v>1</v>
      </c>
      <c r="H130" s="167">
        <v>0</v>
      </c>
      <c r="I130" s="167">
        <v>0</v>
      </c>
      <c r="J130" s="167">
        <v>0</v>
      </c>
      <c r="K130" s="212">
        <v>5</v>
      </c>
      <c r="L130" s="216">
        <v>5</v>
      </c>
      <c r="M130" s="216">
        <v>4</v>
      </c>
      <c r="N130" s="221">
        <v>4</v>
      </c>
      <c r="O130" s="221">
        <v>4</v>
      </c>
      <c r="P130" s="227">
        <v>5</v>
      </c>
      <c r="Q130" s="227">
        <v>5</v>
      </c>
      <c r="R130" s="180">
        <v>5</v>
      </c>
      <c r="S130" s="180">
        <v>5</v>
      </c>
    </row>
    <row r="131" spans="1:19" s="84" customFormat="1" x14ac:dyDescent="0.55000000000000004">
      <c r="A131" s="167">
        <v>130</v>
      </c>
      <c r="B131" s="166" t="s">
        <v>607</v>
      </c>
      <c r="C131" s="166" t="s">
        <v>621</v>
      </c>
      <c r="D131" s="165" t="s">
        <v>621</v>
      </c>
      <c r="E131" s="167">
        <v>0</v>
      </c>
      <c r="F131" s="167">
        <v>0</v>
      </c>
      <c r="G131" s="167">
        <v>1</v>
      </c>
      <c r="H131" s="167">
        <v>0</v>
      </c>
      <c r="I131" s="167">
        <v>0</v>
      </c>
      <c r="J131" s="167">
        <v>0</v>
      </c>
      <c r="K131" s="214">
        <v>4</v>
      </c>
      <c r="L131" s="215">
        <v>4</v>
      </c>
      <c r="M131" s="215">
        <v>3</v>
      </c>
      <c r="N131" s="220">
        <v>2</v>
      </c>
      <c r="O131" s="220">
        <v>2</v>
      </c>
      <c r="P131" s="226">
        <v>4</v>
      </c>
      <c r="Q131" s="226">
        <v>4</v>
      </c>
      <c r="R131" s="179">
        <v>5</v>
      </c>
      <c r="S131" s="179">
        <v>5</v>
      </c>
    </row>
    <row r="132" spans="1:19" s="84" customFormat="1" x14ac:dyDescent="0.55000000000000004">
      <c r="A132" s="167">
        <v>131</v>
      </c>
      <c r="B132" s="165" t="s">
        <v>607</v>
      </c>
      <c r="C132" s="165" t="s">
        <v>1073</v>
      </c>
      <c r="D132" s="165" t="s">
        <v>69</v>
      </c>
      <c r="E132" s="167">
        <v>1</v>
      </c>
      <c r="F132" s="167">
        <v>0</v>
      </c>
      <c r="G132" s="167">
        <v>0</v>
      </c>
      <c r="H132" s="167">
        <v>0</v>
      </c>
      <c r="I132" s="167">
        <v>0</v>
      </c>
      <c r="J132" s="167">
        <v>0</v>
      </c>
      <c r="K132" s="212">
        <v>4</v>
      </c>
      <c r="L132" s="216">
        <v>4</v>
      </c>
      <c r="M132" s="216">
        <v>2</v>
      </c>
      <c r="N132" s="221">
        <v>4</v>
      </c>
      <c r="O132" s="221">
        <v>4</v>
      </c>
      <c r="P132" s="227">
        <v>3</v>
      </c>
      <c r="Q132" s="227">
        <v>3</v>
      </c>
      <c r="R132" s="180">
        <v>4</v>
      </c>
      <c r="S132" s="180">
        <v>4</v>
      </c>
    </row>
    <row r="133" spans="1:19" s="84" customFormat="1" x14ac:dyDescent="0.55000000000000004">
      <c r="A133" s="167">
        <v>132</v>
      </c>
      <c r="B133" s="166" t="s">
        <v>607</v>
      </c>
      <c r="C133" s="166" t="s">
        <v>71</v>
      </c>
      <c r="D133" s="166" t="s">
        <v>769</v>
      </c>
      <c r="E133" s="167">
        <v>0</v>
      </c>
      <c r="F133" s="167">
        <v>0</v>
      </c>
      <c r="G133" s="167">
        <v>1</v>
      </c>
      <c r="H133" s="167">
        <v>0</v>
      </c>
      <c r="I133" s="167">
        <v>0</v>
      </c>
      <c r="J133" s="167">
        <v>0</v>
      </c>
      <c r="K133" s="214">
        <v>3</v>
      </c>
      <c r="L133" s="215">
        <v>3</v>
      </c>
      <c r="M133" s="215">
        <v>5</v>
      </c>
      <c r="N133" s="220">
        <v>3</v>
      </c>
      <c r="O133" s="220">
        <v>4</v>
      </c>
      <c r="P133" s="226">
        <v>5</v>
      </c>
      <c r="Q133" s="226">
        <v>5</v>
      </c>
      <c r="R133" s="179">
        <v>4</v>
      </c>
      <c r="S133" s="179">
        <v>5</v>
      </c>
    </row>
    <row r="134" spans="1:19" s="84" customFormat="1" x14ac:dyDescent="0.55000000000000004">
      <c r="A134" s="167">
        <v>133</v>
      </c>
      <c r="B134" s="165" t="s">
        <v>607</v>
      </c>
      <c r="C134" s="166" t="s">
        <v>621</v>
      </c>
      <c r="D134" s="165" t="s">
        <v>621</v>
      </c>
      <c r="E134" s="167">
        <v>0</v>
      </c>
      <c r="F134" s="167">
        <v>1</v>
      </c>
      <c r="G134" s="167">
        <v>0</v>
      </c>
      <c r="H134" s="167">
        <v>0</v>
      </c>
      <c r="I134" s="167">
        <v>0</v>
      </c>
      <c r="J134" s="167">
        <v>0</v>
      </c>
      <c r="K134" s="212">
        <v>3</v>
      </c>
      <c r="L134" s="216">
        <v>3</v>
      </c>
      <c r="M134" s="216">
        <v>4</v>
      </c>
      <c r="N134" s="221">
        <v>2</v>
      </c>
      <c r="O134" s="221">
        <v>3</v>
      </c>
      <c r="P134" s="227">
        <v>5</v>
      </c>
      <c r="Q134" s="227">
        <v>5</v>
      </c>
      <c r="R134" s="180">
        <v>4</v>
      </c>
      <c r="S134" s="180">
        <v>5</v>
      </c>
    </row>
    <row r="135" spans="1:19" s="84" customFormat="1" x14ac:dyDescent="0.55000000000000004">
      <c r="A135" s="167">
        <v>134</v>
      </c>
      <c r="B135" s="166" t="s">
        <v>612</v>
      </c>
      <c r="C135" s="166" t="s">
        <v>82</v>
      </c>
      <c r="D135" s="166" t="s">
        <v>203</v>
      </c>
      <c r="E135" s="167">
        <v>1</v>
      </c>
      <c r="F135" s="167">
        <v>0</v>
      </c>
      <c r="G135" s="167">
        <v>0</v>
      </c>
      <c r="H135" s="167">
        <v>0</v>
      </c>
      <c r="I135" s="167">
        <v>0</v>
      </c>
      <c r="J135" s="167">
        <v>0</v>
      </c>
      <c r="K135" s="214">
        <v>4</v>
      </c>
      <c r="L135" s="215">
        <v>4</v>
      </c>
      <c r="M135" s="215">
        <v>3</v>
      </c>
      <c r="N135" s="220">
        <v>3</v>
      </c>
      <c r="O135" s="220">
        <v>3</v>
      </c>
      <c r="P135" s="226">
        <v>4</v>
      </c>
      <c r="Q135" s="226">
        <v>4</v>
      </c>
      <c r="R135" s="179">
        <v>5</v>
      </c>
      <c r="S135" s="179">
        <v>5</v>
      </c>
    </row>
    <row r="136" spans="1:19" s="84" customFormat="1" x14ac:dyDescent="0.55000000000000004">
      <c r="A136" s="167">
        <v>135</v>
      </c>
      <c r="B136" s="165" t="s">
        <v>607</v>
      </c>
      <c r="C136" s="165" t="s">
        <v>670</v>
      </c>
      <c r="D136" s="165" t="s">
        <v>715</v>
      </c>
      <c r="E136" s="167">
        <v>0</v>
      </c>
      <c r="F136" s="167">
        <v>0</v>
      </c>
      <c r="G136" s="167">
        <v>0</v>
      </c>
      <c r="H136" s="167">
        <v>1</v>
      </c>
      <c r="I136" s="167">
        <v>0</v>
      </c>
      <c r="J136" s="167">
        <v>0</v>
      </c>
      <c r="K136" s="212">
        <v>4</v>
      </c>
      <c r="L136" s="216">
        <v>3</v>
      </c>
      <c r="M136" s="216">
        <v>4</v>
      </c>
      <c r="N136" s="221">
        <v>2</v>
      </c>
      <c r="O136" s="221">
        <v>2</v>
      </c>
      <c r="P136" s="227">
        <v>5</v>
      </c>
      <c r="Q136" s="227">
        <v>4</v>
      </c>
      <c r="R136" s="180">
        <v>5</v>
      </c>
      <c r="S136" s="180">
        <v>5</v>
      </c>
    </row>
    <row r="137" spans="1:19" s="84" customFormat="1" x14ac:dyDescent="0.55000000000000004">
      <c r="A137" s="167">
        <v>136</v>
      </c>
      <c r="B137" s="166" t="s">
        <v>607</v>
      </c>
      <c r="C137" s="166" t="s">
        <v>621</v>
      </c>
      <c r="D137" s="165" t="s">
        <v>621</v>
      </c>
      <c r="E137" s="167">
        <v>0</v>
      </c>
      <c r="F137" s="167">
        <v>1</v>
      </c>
      <c r="G137" s="167">
        <v>0</v>
      </c>
      <c r="H137" s="167">
        <v>0</v>
      </c>
      <c r="I137" s="167">
        <v>0</v>
      </c>
      <c r="J137" s="167">
        <v>0</v>
      </c>
      <c r="K137" s="214">
        <v>3</v>
      </c>
      <c r="L137" s="215">
        <v>5</v>
      </c>
      <c r="M137" s="215">
        <v>5</v>
      </c>
      <c r="N137" s="220">
        <v>5</v>
      </c>
      <c r="O137" s="220">
        <v>5</v>
      </c>
      <c r="P137" s="226">
        <v>5</v>
      </c>
      <c r="Q137" s="226">
        <v>5</v>
      </c>
      <c r="R137" s="179">
        <v>5</v>
      </c>
      <c r="S137" s="179">
        <v>5</v>
      </c>
    </row>
    <row r="138" spans="1:19" s="84" customFormat="1" x14ac:dyDescent="0.55000000000000004">
      <c r="A138" s="167">
        <v>137</v>
      </c>
      <c r="B138" s="165" t="s">
        <v>607</v>
      </c>
      <c r="C138" s="165" t="s">
        <v>212</v>
      </c>
      <c r="D138" s="165" t="s">
        <v>677</v>
      </c>
      <c r="E138" s="167">
        <v>1</v>
      </c>
      <c r="F138" s="167">
        <v>0</v>
      </c>
      <c r="G138" s="167">
        <v>0</v>
      </c>
      <c r="H138" s="167">
        <v>0</v>
      </c>
      <c r="I138" s="167">
        <v>0</v>
      </c>
      <c r="J138" s="167">
        <v>0</v>
      </c>
      <c r="K138" s="212">
        <v>3</v>
      </c>
      <c r="L138" s="216">
        <v>4</v>
      </c>
      <c r="M138" s="216">
        <v>3</v>
      </c>
      <c r="N138" s="221">
        <v>4</v>
      </c>
      <c r="O138" s="221">
        <v>4</v>
      </c>
      <c r="P138" s="227">
        <v>3</v>
      </c>
      <c r="Q138" s="227">
        <v>4</v>
      </c>
      <c r="R138" s="180">
        <v>4</v>
      </c>
      <c r="S138" s="180">
        <v>3</v>
      </c>
    </row>
    <row r="139" spans="1:19" s="84" customFormat="1" x14ac:dyDescent="0.55000000000000004">
      <c r="A139" s="167">
        <v>138</v>
      </c>
      <c r="B139" s="166" t="s">
        <v>612</v>
      </c>
      <c r="C139" s="169" t="s">
        <v>608</v>
      </c>
      <c r="D139" s="166" t="s">
        <v>183</v>
      </c>
      <c r="E139" s="167">
        <v>0</v>
      </c>
      <c r="F139" s="167">
        <v>0</v>
      </c>
      <c r="G139" s="167">
        <v>0</v>
      </c>
      <c r="H139" s="167">
        <v>1</v>
      </c>
      <c r="I139" s="167">
        <v>0</v>
      </c>
      <c r="J139" s="167">
        <v>0</v>
      </c>
      <c r="K139" s="214">
        <v>5</v>
      </c>
      <c r="L139" s="215">
        <v>2</v>
      </c>
      <c r="M139" s="215">
        <v>5</v>
      </c>
      <c r="N139" s="220">
        <v>3</v>
      </c>
      <c r="O139" s="220">
        <v>4</v>
      </c>
      <c r="P139" s="226">
        <v>4</v>
      </c>
      <c r="Q139" s="226">
        <v>4</v>
      </c>
      <c r="R139" s="179">
        <v>5</v>
      </c>
      <c r="S139" s="179">
        <v>5</v>
      </c>
    </row>
    <row r="140" spans="1:19" s="84" customFormat="1" x14ac:dyDescent="0.55000000000000004">
      <c r="A140" s="167">
        <v>139</v>
      </c>
      <c r="B140" s="165" t="s">
        <v>607</v>
      </c>
      <c r="C140" s="169" t="s">
        <v>608</v>
      </c>
      <c r="D140" s="165" t="s">
        <v>609</v>
      </c>
      <c r="E140" s="167">
        <v>0</v>
      </c>
      <c r="F140" s="167">
        <v>0</v>
      </c>
      <c r="G140" s="167">
        <v>0</v>
      </c>
      <c r="H140" s="167">
        <v>1</v>
      </c>
      <c r="I140" s="167">
        <v>0</v>
      </c>
      <c r="J140" s="167">
        <v>0</v>
      </c>
      <c r="K140" s="212">
        <v>4</v>
      </c>
      <c r="L140" s="216">
        <v>2</v>
      </c>
      <c r="M140" s="216">
        <v>3</v>
      </c>
      <c r="N140" s="221">
        <v>3</v>
      </c>
      <c r="O140" s="221">
        <v>3</v>
      </c>
      <c r="P140" s="227">
        <v>4</v>
      </c>
      <c r="Q140" s="227">
        <v>4</v>
      </c>
      <c r="R140" s="180">
        <v>4</v>
      </c>
      <c r="S140" s="180">
        <v>4</v>
      </c>
    </row>
    <row r="141" spans="1:19" s="84" customFormat="1" x14ac:dyDescent="0.55000000000000004">
      <c r="A141" s="167">
        <v>140</v>
      </c>
      <c r="B141" s="166" t="s">
        <v>607</v>
      </c>
      <c r="C141" s="166" t="s">
        <v>670</v>
      </c>
      <c r="D141" s="166" t="s">
        <v>671</v>
      </c>
      <c r="E141" s="167">
        <v>0</v>
      </c>
      <c r="F141" s="167">
        <v>0</v>
      </c>
      <c r="G141" s="167">
        <v>1</v>
      </c>
      <c r="H141" s="167">
        <v>0</v>
      </c>
      <c r="I141" s="167">
        <v>0</v>
      </c>
      <c r="J141" s="167">
        <v>0</v>
      </c>
      <c r="K141" s="214">
        <v>4</v>
      </c>
      <c r="L141" s="215">
        <v>3</v>
      </c>
      <c r="M141" s="215">
        <v>4</v>
      </c>
      <c r="N141" s="220">
        <v>3</v>
      </c>
      <c r="O141" s="220">
        <v>3</v>
      </c>
      <c r="P141" s="226">
        <v>4</v>
      </c>
      <c r="Q141" s="226">
        <v>4</v>
      </c>
      <c r="R141" s="179">
        <v>3</v>
      </c>
      <c r="S141" s="179">
        <v>4</v>
      </c>
    </row>
    <row r="142" spans="1:19" s="84" customFormat="1" x14ac:dyDescent="0.55000000000000004">
      <c r="A142" s="167">
        <v>141</v>
      </c>
      <c r="B142" s="165" t="s">
        <v>607</v>
      </c>
      <c r="C142" s="169" t="s">
        <v>608</v>
      </c>
      <c r="D142" s="165" t="s">
        <v>635</v>
      </c>
      <c r="E142" s="167">
        <v>0</v>
      </c>
      <c r="F142" s="167">
        <v>1</v>
      </c>
      <c r="G142" s="167">
        <v>0</v>
      </c>
      <c r="H142" s="167">
        <v>0</v>
      </c>
      <c r="I142" s="167">
        <v>0</v>
      </c>
      <c r="J142" s="167">
        <v>0</v>
      </c>
      <c r="K142" s="212">
        <v>5</v>
      </c>
      <c r="L142" s="216">
        <v>5</v>
      </c>
      <c r="M142" s="216">
        <v>5</v>
      </c>
      <c r="N142" s="221">
        <v>3</v>
      </c>
      <c r="O142" s="221">
        <v>3</v>
      </c>
      <c r="P142" s="227">
        <v>5</v>
      </c>
      <c r="Q142" s="227">
        <v>5</v>
      </c>
      <c r="R142" s="180">
        <v>5</v>
      </c>
      <c r="S142" s="180">
        <v>5</v>
      </c>
    </row>
    <row r="143" spans="1:19" s="84" customFormat="1" x14ac:dyDescent="0.55000000000000004">
      <c r="A143" s="167">
        <v>142</v>
      </c>
      <c r="B143" s="166" t="s">
        <v>607</v>
      </c>
      <c r="C143" s="166" t="s">
        <v>625</v>
      </c>
      <c r="D143" s="166" t="s">
        <v>964</v>
      </c>
      <c r="E143" s="167">
        <v>0</v>
      </c>
      <c r="F143" s="167">
        <v>1</v>
      </c>
      <c r="G143" s="167">
        <v>0</v>
      </c>
      <c r="H143" s="167">
        <v>0</v>
      </c>
      <c r="I143" s="167">
        <v>0</v>
      </c>
      <c r="J143" s="167">
        <v>0</v>
      </c>
      <c r="K143" s="214">
        <v>3</v>
      </c>
      <c r="L143" s="215">
        <v>3</v>
      </c>
      <c r="M143" s="215">
        <v>3</v>
      </c>
      <c r="N143" s="220">
        <v>3</v>
      </c>
      <c r="O143" s="220">
        <v>3</v>
      </c>
      <c r="P143" s="226">
        <v>4</v>
      </c>
      <c r="Q143" s="226">
        <v>4</v>
      </c>
      <c r="R143" s="179">
        <v>3</v>
      </c>
      <c r="S143" s="179">
        <v>4</v>
      </c>
    </row>
    <row r="144" spans="1:19" s="113" customFormat="1" x14ac:dyDescent="0.55000000000000004">
      <c r="A144" s="167">
        <v>143</v>
      </c>
      <c r="B144" s="165" t="s">
        <v>612</v>
      </c>
      <c r="C144" s="169" t="s">
        <v>608</v>
      </c>
      <c r="D144" s="165" t="s">
        <v>609</v>
      </c>
      <c r="E144" s="167">
        <v>0</v>
      </c>
      <c r="F144" s="167">
        <v>0</v>
      </c>
      <c r="G144" s="167">
        <v>0</v>
      </c>
      <c r="H144" s="167">
        <v>1</v>
      </c>
      <c r="I144" s="167">
        <v>0</v>
      </c>
      <c r="J144" s="167">
        <v>0</v>
      </c>
      <c r="K144" s="212">
        <v>5</v>
      </c>
      <c r="L144" s="216">
        <v>2</v>
      </c>
      <c r="M144" s="216">
        <v>5</v>
      </c>
      <c r="N144" s="221">
        <v>3</v>
      </c>
      <c r="O144" s="221">
        <v>4</v>
      </c>
      <c r="P144" s="227">
        <v>4</v>
      </c>
      <c r="Q144" s="227">
        <v>4</v>
      </c>
      <c r="R144" s="180">
        <v>4</v>
      </c>
      <c r="S144" s="180">
        <v>4</v>
      </c>
    </row>
    <row r="145" spans="1:19" s="84" customFormat="1" x14ac:dyDescent="0.55000000000000004">
      <c r="A145" s="167">
        <v>144</v>
      </c>
      <c r="B145" s="166" t="s">
        <v>607</v>
      </c>
      <c r="C145" s="169" t="s">
        <v>608</v>
      </c>
      <c r="D145" s="166" t="s">
        <v>93</v>
      </c>
      <c r="E145" s="167">
        <v>0</v>
      </c>
      <c r="F145" s="167">
        <v>0</v>
      </c>
      <c r="G145" s="167">
        <v>0</v>
      </c>
      <c r="H145" s="167">
        <v>1</v>
      </c>
      <c r="I145" s="167">
        <v>0</v>
      </c>
      <c r="J145" s="167">
        <v>0</v>
      </c>
      <c r="K145" s="214">
        <v>5</v>
      </c>
      <c r="L145" s="215">
        <v>5</v>
      </c>
      <c r="M145" s="215">
        <v>5</v>
      </c>
      <c r="N145" s="220">
        <v>5</v>
      </c>
      <c r="O145" s="220">
        <v>5</v>
      </c>
      <c r="P145" s="226">
        <v>5</v>
      </c>
      <c r="Q145" s="226">
        <v>5</v>
      </c>
      <c r="R145" s="179">
        <v>5</v>
      </c>
      <c r="S145" s="179">
        <v>5</v>
      </c>
    </row>
    <row r="146" spans="1:19" s="84" customFormat="1" x14ac:dyDescent="0.55000000000000004">
      <c r="A146" s="167">
        <v>145</v>
      </c>
      <c r="B146" s="165" t="s">
        <v>612</v>
      </c>
      <c r="C146" s="165" t="s">
        <v>615</v>
      </c>
      <c r="D146" s="165" t="s">
        <v>697</v>
      </c>
      <c r="E146" s="167">
        <v>0</v>
      </c>
      <c r="F146" s="167">
        <v>0</v>
      </c>
      <c r="G146" s="167">
        <v>0</v>
      </c>
      <c r="H146" s="167">
        <v>1</v>
      </c>
      <c r="I146" s="167">
        <v>0</v>
      </c>
      <c r="J146" s="167">
        <v>0</v>
      </c>
      <c r="K146" s="212">
        <v>4</v>
      </c>
      <c r="L146" s="216">
        <v>3</v>
      </c>
      <c r="M146" s="216">
        <v>4</v>
      </c>
      <c r="N146" s="221">
        <v>4</v>
      </c>
      <c r="O146" s="221">
        <v>4</v>
      </c>
      <c r="P146" s="227">
        <v>4</v>
      </c>
      <c r="Q146" s="227">
        <v>4</v>
      </c>
      <c r="R146" s="180">
        <v>5</v>
      </c>
      <c r="S146" s="180">
        <v>5</v>
      </c>
    </row>
    <row r="147" spans="1:19" s="84" customFormat="1" x14ac:dyDescent="0.55000000000000004">
      <c r="A147" s="167">
        <v>146</v>
      </c>
      <c r="B147" s="166" t="s">
        <v>607</v>
      </c>
      <c r="C147" s="166" t="s">
        <v>716</v>
      </c>
      <c r="D147" s="165" t="s">
        <v>176</v>
      </c>
      <c r="E147" s="167">
        <v>0</v>
      </c>
      <c r="F147" s="167">
        <v>0</v>
      </c>
      <c r="G147" s="167">
        <v>0</v>
      </c>
      <c r="H147" s="167">
        <v>0</v>
      </c>
      <c r="I147" s="167">
        <v>0</v>
      </c>
      <c r="J147" s="167">
        <v>0</v>
      </c>
      <c r="K147" s="214">
        <v>4</v>
      </c>
      <c r="L147" s="215">
        <v>5</v>
      </c>
      <c r="M147" s="215">
        <v>5</v>
      </c>
      <c r="N147" s="220">
        <v>2</v>
      </c>
      <c r="O147" s="220">
        <v>2</v>
      </c>
      <c r="P147" s="226">
        <v>4</v>
      </c>
      <c r="Q147" s="226">
        <v>4</v>
      </c>
      <c r="R147" s="179">
        <v>5</v>
      </c>
      <c r="S147" s="179">
        <v>5</v>
      </c>
    </row>
    <row r="148" spans="1:19" s="84" customFormat="1" x14ac:dyDescent="0.55000000000000004">
      <c r="A148" s="167">
        <v>147</v>
      </c>
      <c r="B148" s="165" t="s">
        <v>612</v>
      </c>
      <c r="C148" s="165" t="s">
        <v>716</v>
      </c>
      <c r="D148" s="165" t="s">
        <v>365</v>
      </c>
      <c r="E148" s="167">
        <v>0</v>
      </c>
      <c r="F148" s="167">
        <v>0</v>
      </c>
      <c r="G148" s="167">
        <v>1</v>
      </c>
      <c r="H148" s="167">
        <v>0</v>
      </c>
      <c r="I148" s="167">
        <v>0</v>
      </c>
      <c r="J148" s="167">
        <v>0</v>
      </c>
      <c r="K148" s="212">
        <v>3</v>
      </c>
      <c r="L148" s="216">
        <v>3</v>
      </c>
      <c r="M148" s="216">
        <v>3</v>
      </c>
      <c r="N148" s="221">
        <v>3</v>
      </c>
      <c r="O148" s="221">
        <v>3</v>
      </c>
      <c r="P148" s="227">
        <v>4</v>
      </c>
      <c r="Q148" s="227">
        <v>4</v>
      </c>
      <c r="R148" s="180">
        <v>4</v>
      </c>
      <c r="S148" s="180">
        <v>4</v>
      </c>
    </row>
    <row r="149" spans="1:19" s="84" customFormat="1" x14ac:dyDescent="0.55000000000000004">
      <c r="A149" s="167">
        <v>148</v>
      </c>
      <c r="B149" s="166" t="s">
        <v>612</v>
      </c>
      <c r="C149" s="166" t="s">
        <v>670</v>
      </c>
      <c r="D149" s="166" t="s">
        <v>316</v>
      </c>
      <c r="E149" s="167">
        <v>0</v>
      </c>
      <c r="F149" s="167">
        <v>1</v>
      </c>
      <c r="G149" s="167">
        <v>0</v>
      </c>
      <c r="H149" s="167">
        <v>0</v>
      </c>
      <c r="I149" s="167">
        <v>0</v>
      </c>
      <c r="J149" s="167">
        <v>0</v>
      </c>
      <c r="K149" s="214">
        <v>3</v>
      </c>
      <c r="L149" s="215">
        <v>4</v>
      </c>
      <c r="M149" s="215">
        <v>4</v>
      </c>
      <c r="N149" s="220">
        <v>4</v>
      </c>
      <c r="O149" s="220">
        <v>3</v>
      </c>
      <c r="P149" s="226">
        <v>4</v>
      </c>
      <c r="Q149" s="226">
        <v>3</v>
      </c>
      <c r="R149" s="179">
        <v>5</v>
      </c>
      <c r="S149" s="179">
        <v>5</v>
      </c>
    </row>
    <row r="150" spans="1:19" s="84" customFormat="1" x14ac:dyDescent="0.55000000000000004">
      <c r="A150" s="167">
        <v>149</v>
      </c>
      <c r="B150" s="165" t="s">
        <v>612</v>
      </c>
      <c r="C150" s="166" t="s">
        <v>621</v>
      </c>
      <c r="D150" s="165" t="s">
        <v>621</v>
      </c>
      <c r="E150" s="167">
        <v>0</v>
      </c>
      <c r="F150" s="167">
        <v>0</v>
      </c>
      <c r="G150" s="167">
        <v>1</v>
      </c>
      <c r="H150" s="167">
        <v>0</v>
      </c>
      <c r="I150" s="167">
        <v>0</v>
      </c>
      <c r="J150" s="167">
        <v>0</v>
      </c>
      <c r="K150" s="212">
        <v>4</v>
      </c>
      <c r="L150" s="216">
        <v>3</v>
      </c>
      <c r="M150" s="216">
        <v>4</v>
      </c>
      <c r="N150" s="221">
        <v>3</v>
      </c>
      <c r="O150" s="221">
        <v>3</v>
      </c>
      <c r="P150" s="227">
        <v>4</v>
      </c>
      <c r="Q150" s="227">
        <v>4</v>
      </c>
      <c r="R150" s="180">
        <v>5</v>
      </c>
      <c r="S150" s="180">
        <v>4</v>
      </c>
    </row>
    <row r="151" spans="1:19" s="84" customFormat="1" x14ac:dyDescent="0.55000000000000004">
      <c r="A151" s="167">
        <v>150</v>
      </c>
      <c r="B151" s="166" t="s">
        <v>612</v>
      </c>
      <c r="C151" s="166" t="s">
        <v>82</v>
      </c>
      <c r="D151" s="166" t="s">
        <v>203</v>
      </c>
      <c r="E151" s="167">
        <v>0</v>
      </c>
      <c r="F151" s="167">
        <v>0</v>
      </c>
      <c r="G151" s="167">
        <v>1</v>
      </c>
      <c r="H151" s="167">
        <v>0</v>
      </c>
      <c r="I151" s="167">
        <v>0</v>
      </c>
      <c r="J151" s="167">
        <v>0</v>
      </c>
      <c r="K151" s="214">
        <v>5</v>
      </c>
      <c r="L151" s="215">
        <v>5</v>
      </c>
      <c r="M151" s="215">
        <v>4</v>
      </c>
      <c r="N151" s="220">
        <v>3</v>
      </c>
      <c r="O151" s="220">
        <v>5</v>
      </c>
      <c r="P151" s="226">
        <v>5</v>
      </c>
      <c r="Q151" s="226">
        <v>5</v>
      </c>
      <c r="R151" s="179">
        <v>4</v>
      </c>
      <c r="S151" s="179">
        <v>5</v>
      </c>
    </row>
    <row r="152" spans="1:19" s="84" customFormat="1" x14ac:dyDescent="0.55000000000000004">
      <c r="A152" s="167">
        <v>151</v>
      </c>
      <c r="B152" s="165" t="s">
        <v>612</v>
      </c>
      <c r="C152" s="165" t="s">
        <v>615</v>
      </c>
      <c r="D152" s="165" t="s">
        <v>101</v>
      </c>
      <c r="E152" s="167">
        <v>0</v>
      </c>
      <c r="F152" s="167">
        <v>1</v>
      </c>
      <c r="G152" s="167">
        <v>0</v>
      </c>
      <c r="H152" s="167">
        <v>0</v>
      </c>
      <c r="I152" s="167">
        <v>0</v>
      </c>
      <c r="J152" s="167">
        <v>0</v>
      </c>
      <c r="K152" s="212">
        <v>4</v>
      </c>
      <c r="L152" s="216">
        <v>4</v>
      </c>
      <c r="M152" s="216">
        <v>4</v>
      </c>
      <c r="N152" s="221">
        <v>4</v>
      </c>
      <c r="O152" s="221">
        <v>3</v>
      </c>
      <c r="P152" s="227">
        <v>4</v>
      </c>
      <c r="Q152" s="227">
        <v>4</v>
      </c>
      <c r="R152" s="180">
        <v>4</v>
      </c>
      <c r="S152" s="180">
        <v>4</v>
      </c>
    </row>
    <row r="153" spans="1:19" s="84" customFormat="1" x14ac:dyDescent="0.55000000000000004">
      <c r="A153" s="167">
        <v>152</v>
      </c>
      <c r="B153" s="166" t="s">
        <v>607</v>
      </c>
      <c r="C153" s="169" t="s">
        <v>608</v>
      </c>
      <c r="D153" s="166" t="s">
        <v>93</v>
      </c>
      <c r="E153" s="167">
        <v>0</v>
      </c>
      <c r="F153" s="167">
        <v>0</v>
      </c>
      <c r="G153" s="167">
        <v>1</v>
      </c>
      <c r="H153" s="167">
        <v>0</v>
      </c>
      <c r="I153" s="167">
        <v>0</v>
      </c>
      <c r="J153" s="167">
        <v>0</v>
      </c>
      <c r="K153" s="214">
        <v>4</v>
      </c>
      <c r="L153" s="215">
        <v>4</v>
      </c>
      <c r="M153" s="215">
        <v>3</v>
      </c>
      <c r="N153" s="220">
        <v>2</v>
      </c>
      <c r="O153" s="220">
        <v>3</v>
      </c>
      <c r="P153" s="226">
        <v>4</v>
      </c>
      <c r="Q153" s="226">
        <v>4</v>
      </c>
      <c r="R153" s="179">
        <v>5</v>
      </c>
      <c r="S153" s="179">
        <v>5</v>
      </c>
    </row>
    <row r="154" spans="1:19" s="84" customFormat="1" x14ac:dyDescent="0.55000000000000004">
      <c r="A154" s="167">
        <v>153</v>
      </c>
      <c r="B154" s="165" t="s">
        <v>607</v>
      </c>
      <c r="C154" s="166" t="s">
        <v>621</v>
      </c>
      <c r="D154" s="165" t="s">
        <v>621</v>
      </c>
      <c r="E154" s="167">
        <v>0</v>
      </c>
      <c r="F154" s="167">
        <v>0</v>
      </c>
      <c r="G154" s="167">
        <v>1</v>
      </c>
      <c r="H154" s="167">
        <v>0</v>
      </c>
      <c r="I154" s="167">
        <v>0</v>
      </c>
      <c r="J154" s="167">
        <v>0</v>
      </c>
      <c r="K154" s="212">
        <v>5</v>
      </c>
      <c r="L154" s="216">
        <v>3</v>
      </c>
      <c r="M154" s="216">
        <v>4</v>
      </c>
      <c r="N154" s="221">
        <v>2</v>
      </c>
      <c r="O154" s="221">
        <v>2</v>
      </c>
      <c r="P154" s="227">
        <v>4</v>
      </c>
      <c r="Q154" s="227">
        <v>4</v>
      </c>
      <c r="R154" s="180">
        <v>5</v>
      </c>
      <c r="S154" s="180">
        <v>4</v>
      </c>
    </row>
    <row r="155" spans="1:19" s="84" customFormat="1" x14ac:dyDescent="0.55000000000000004">
      <c r="A155" s="167">
        <v>154</v>
      </c>
      <c r="B155" s="166" t="s">
        <v>612</v>
      </c>
      <c r="C155" s="169" t="s">
        <v>608</v>
      </c>
      <c r="D155" s="166" t="s">
        <v>609</v>
      </c>
      <c r="E155" s="167">
        <v>0</v>
      </c>
      <c r="F155" s="167">
        <v>0</v>
      </c>
      <c r="G155" s="167">
        <v>0</v>
      </c>
      <c r="H155" s="167">
        <v>1</v>
      </c>
      <c r="I155" s="167">
        <v>0</v>
      </c>
      <c r="J155" s="167">
        <v>0</v>
      </c>
      <c r="K155" s="214">
        <v>3</v>
      </c>
      <c r="L155" s="215">
        <v>4</v>
      </c>
      <c r="M155" s="215">
        <v>5</v>
      </c>
      <c r="N155" s="220">
        <v>3</v>
      </c>
      <c r="O155" s="220">
        <v>5</v>
      </c>
      <c r="P155" s="226">
        <v>5</v>
      </c>
      <c r="Q155" s="226">
        <v>4</v>
      </c>
      <c r="R155" s="179">
        <v>4</v>
      </c>
      <c r="S155" s="179">
        <v>5</v>
      </c>
    </row>
    <row r="156" spans="1:19" s="84" customFormat="1" x14ac:dyDescent="0.55000000000000004">
      <c r="A156" s="167">
        <v>155</v>
      </c>
      <c r="B156" s="165" t="s">
        <v>612</v>
      </c>
      <c r="C156" s="166" t="s">
        <v>626</v>
      </c>
      <c r="D156" s="166" t="s">
        <v>626</v>
      </c>
      <c r="E156" s="167">
        <v>0</v>
      </c>
      <c r="F156" s="167">
        <v>0</v>
      </c>
      <c r="G156" s="167">
        <v>1</v>
      </c>
      <c r="H156" s="167">
        <v>0</v>
      </c>
      <c r="I156" s="167">
        <v>0</v>
      </c>
      <c r="J156" s="167">
        <v>0</v>
      </c>
      <c r="K156" s="212">
        <v>4</v>
      </c>
      <c r="L156" s="216">
        <v>4</v>
      </c>
      <c r="M156" s="216">
        <v>4</v>
      </c>
      <c r="N156" s="221">
        <v>3</v>
      </c>
      <c r="O156" s="221">
        <v>3</v>
      </c>
      <c r="P156" s="227">
        <v>4</v>
      </c>
      <c r="Q156" s="227">
        <v>4</v>
      </c>
      <c r="R156" s="180">
        <v>4</v>
      </c>
      <c r="S156" s="180">
        <v>4</v>
      </c>
    </row>
    <row r="157" spans="1:19" s="84" customFormat="1" x14ac:dyDescent="0.55000000000000004">
      <c r="A157" s="167">
        <v>156</v>
      </c>
      <c r="B157" s="166" t="s">
        <v>607</v>
      </c>
      <c r="C157" s="166" t="s">
        <v>625</v>
      </c>
      <c r="D157" s="166" t="s">
        <v>725</v>
      </c>
      <c r="E157" s="167">
        <v>0</v>
      </c>
      <c r="F157" s="167">
        <v>0</v>
      </c>
      <c r="G157" s="167">
        <v>0</v>
      </c>
      <c r="H157" s="167">
        <v>1</v>
      </c>
      <c r="I157" s="167">
        <v>0</v>
      </c>
      <c r="J157" s="167">
        <v>0</v>
      </c>
      <c r="K157" s="214">
        <v>5</v>
      </c>
      <c r="L157" s="215">
        <v>3</v>
      </c>
      <c r="M157" s="215">
        <v>4</v>
      </c>
      <c r="N157" s="220">
        <v>3</v>
      </c>
      <c r="O157" s="220">
        <v>3</v>
      </c>
      <c r="P157" s="226">
        <v>4</v>
      </c>
      <c r="Q157" s="226">
        <v>4</v>
      </c>
      <c r="R157" s="179">
        <v>4</v>
      </c>
      <c r="S157" s="179">
        <v>5</v>
      </c>
    </row>
    <row r="158" spans="1:19" s="84" customFormat="1" x14ac:dyDescent="0.55000000000000004">
      <c r="A158" s="167">
        <v>157</v>
      </c>
      <c r="B158" s="165" t="s">
        <v>607</v>
      </c>
      <c r="C158" s="165" t="s">
        <v>670</v>
      </c>
      <c r="D158" s="165" t="s">
        <v>671</v>
      </c>
      <c r="E158" s="167">
        <v>0</v>
      </c>
      <c r="F158" s="167">
        <v>1</v>
      </c>
      <c r="G158" s="167">
        <v>0</v>
      </c>
      <c r="H158" s="167">
        <v>0</v>
      </c>
      <c r="I158" s="167">
        <v>0</v>
      </c>
      <c r="J158" s="167">
        <v>0</v>
      </c>
      <c r="K158" s="212">
        <v>4</v>
      </c>
      <c r="L158" s="216">
        <v>3</v>
      </c>
      <c r="M158" s="216">
        <v>4</v>
      </c>
      <c r="N158" s="221">
        <v>2</v>
      </c>
      <c r="O158" s="221">
        <v>3</v>
      </c>
      <c r="P158" s="227">
        <v>5</v>
      </c>
      <c r="Q158" s="227">
        <v>5</v>
      </c>
      <c r="R158" s="180">
        <v>5</v>
      </c>
      <c r="S158" s="180">
        <v>5</v>
      </c>
    </row>
    <row r="159" spans="1:19" s="84" customFormat="1" x14ac:dyDescent="0.55000000000000004">
      <c r="A159" s="167">
        <v>158</v>
      </c>
      <c r="B159" s="166" t="s">
        <v>607</v>
      </c>
      <c r="C159" s="166" t="s">
        <v>626</v>
      </c>
      <c r="D159" s="166" t="s">
        <v>623</v>
      </c>
      <c r="E159" s="167">
        <v>0</v>
      </c>
      <c r="F159" s="167">
        <v>0</v>
      </c>
      <c r="G159" s="167">
        <v>1</v>
      </c>
      <c r="H159" s="167">
        <v>0</v>
      </c>
      <c r="I159" s="167">
        <v>0</v>
      </c>
      <c r="J159" s="167">
        <v>0</v>
      </c>
      <c r="K159" s="214">
        <v>3</v>
      </c>
      <c r="L159" s="215">
        <v>3</v>
      </c>
      <c r="M159" s="215">
        <v>3</v>
      </c>
      <c r="N159" s="220">
        <v>2</v>
      </c>
      <c r="O159" s="220">
        <v>2</v>
      </c>
      <c r="P159" s="226">
        <v>3</v>
      </c>
      <c r="Q159" s="226">
        <v>3</v>
      </c>
      <c r="R159" s="179">
        <v>4</v>
      </c>
      <c r="S159" s="179">
        <v>3</v>
      </c>
    </row>
    <row r="160" spans="1:19" s="84" customFormat="1" x14ac:dyDescent="0.55000000000000004">
      <c r="A160" s="167">
        <v>159</v>
      </c>
      <c r="B160" s="165" t="s">
        <v>607</v>
      </c>
      <c r="C160" s="169" t="s">
        <v>608</v>
      </c>
      <c r="D160" s="165" t="s">
        <v>270</v>
      </c>
      <c r="E160" s="167">
        <v>0</v>
      </c>
      <c r="F160" s="167">
        <v>0</v>
      </c>
      <c r="G160" s="167">
        <v>0</v>
      </c>
      <c r="H160" s="167">
        <v>1</v>
      </c>
      <c r="I160" s="167">
        <v>0</v>
      </c>
      <c r="J160" s="167">
        <v>0</v>
      </c>
      <c r="K160" s="212">
        <v>3</v>
      </c>
      <c r="L160" s="216">
        <v>3</v>
      </c>
      <c r="M160" s="216">
        <v>4</v>
      </c>
      <c r="N160" s="221">
        <v>3</v>
      </c>
      <c r="O160" s="221">
        <v>3</v>
      </c>
      <c r="P160" s="227">
        <v>4</v>
      </c>
      <c r="Q160" s="227">
        <v>4</v>
      </c>
      <c r="R160" s="180">
        <v>5</v>
      </c>
      <c r="S160" s="180">
        <v>4</v>
      </c>
    </row>
    <row r="161" spans="1:19" s="84" customFormat="1" x14ac:dyDescent="0.55000000000000004">
      <c r="A161" s="167">
        <v>160</v>
      </c>
      <c r="B161" s="166" t="s">
        <v>607</v>
      </c>
      <c r="C161" s="165" t="s">
        <v>1075</v>
      </c>
      <c r="D161" s="165" t="s">
        <v>172</v>
      </c>
      <c r="E161" s="167">
        <v>0</v>
      </c>
      <c r="F161" s="167">
        <v>0</v>
      </c>
      <c r="G161" s="167">
        <v>1</v>
      </c>
      <c r="H161" s="167">
        <v>0</v>
      </c>
      <c r="I161" s="167">
        <v>0</v>
      </c>
      <c r="J161" s="167">
        <v>0</v>
      </c>
      <c r="K161" s="214">
        <v>4</v>
      </c>
      <c r="L161" s="215">
        <v>3</v>
      </c>
      <c r="M161" s="215">
        <v>3</v>
      </c>
      <c r="N161" s="220">
        <v>3</v>
      </c>
      <c r="O161" s="220">
        <v>3</v>
      </c>
      <c r="P161" s="226">
        <v>4</v>
      </c>
      <c r="Q161" s="226">
        <v>4</v>
      </c>
      <c r="R161" s="179">
        <v>3</v>
      </c>
      <c r="S161" s="179">
        <v>5</v>
      </c>
    </row>
    <row r="162" spans="1:19" s="84" customFormat="1" x14ac:dyDescent="0.55000000000000004">
      <c r="A162" s="167">
        <v>161</v>
      </c>
      <c r="B162" s="165" t="s">
        <v>612</v>
      </c>
      <c r="C162" s="169" t="s">
        <v>608</v>
      </c>
      <c r="D162" s="165" t="s">
        <v>183</v>
      </c>
      <c r="E162" s="167">
        <v>0</v>
      </c>
      <c r="F162" s="167">
        <v>0</v>
      </c>
      <c r="G162" s="167">
        <v>0</v>
      </c>
      <c r="H162" s="167">
        <v>1</v>
      </c>
      <c r="I162" s="167">
        <v>0</v>
      </c>
      <c r="J162" s="167">
        <v>0</v>
      </c>
      <c r="K162" s="212">
        <v>5</v>
      </c>
      <c r="L162" s="216">
        <v>5</v>
      </c>
      <c r="M162" s="216">
        <v>3</v>
      </c>
      <c r="N162" s="221">
        <v>2</v>
      </c>
      <c r="O162" s="221">
        <v>2</v>
      </c>
      <c r="P162" s="227">
        <v>4</v>
      </c>
      <c r="Q162" s="227">
        <v>4</v>
      </c>
      <c r="R162" s="180">
        <v>5</v>
      </c>
      <c r="S162" s="180">
        <v>4</v>
      </c>
    </row>
    <row r="163" spans="1:19" s="113" customFormat="1" x14ac:dyDescent="0.55000000000000004">
      <c r="A163" s="167">
        <v>162</v>
      </c>
      <c r="B163" s="166" t="s">
        <v>607</v>
      </c>
      <c r="C163" s="165" t="s">
        <v>1075</v>
      </c>
      <c r="D163" s="165" t="s">
        <v>172</v>
      </c>
      <c r="E163" s="167">
        <v>0</v>
      </c>
      <c r="F163" s="167">
        <v>0</v>
      </c>
      <c r="G163" s="167">
        <v>1</v>
      </c>
      <c r="H163" s="167">
        <v>0</v>
      </c>
      <c r="I163" s="167">
        <v>0</v>
      </c>
      <c r="J163" s="167">
        <v>0</v>
      </c>
      <c r="K163" s="214">
        <v>3</v>
      </c>
      <c r="L163" s="215">
        <v>4</v>
      </c>
      <c r="M163" s="215">
        <v>3</v>
      </c>
      <c r="N163" s="220">
        <v>3</v>
      </c>
      <c r="O163" s="220">
        <v>3</v>
      </c>
      <c r="P163" s="226">
        <v>4</v>
      </c>
      <c r="Q163" s="226">
        <v>4</v>
      </c>
      <c r="R163" s="179">
        <v>4</v>
      </c>
      <c r="S163" s="179">
        <v>5</v>
      </c>
    </row>
    <row r="164" spans="1:19" s="84" customFormat="1" x14ac:dyDescent="0.55000000000000004">
      <c r="A164" s="167">
        <v>163</v>
      </c>
      <c r="B164" s="165" t="s">
        <v>607</v>
      </c>
      <c r="C164" s="166" t="s">
        <v>716</v>
      </c>
      <c r="D164" s="165" t="s">
        <v>657</v>
      </c>
      <c r="E164" s="167">
        <v>0</v>
      </c>
      <c r="F164" s="167">
        <v>1</v>
      </c>
      <c r="G164" s="167">
        <v>0</v>
      </c>
      <c r="H164" s="167">
        <v>0</v>
      </c>
      <c r="I164" s="167">
        <v>0</v>
      </c>
      <c r="J164" s="167">
        <v>0</v>
      </c>
      <c r="K164" s="212">
        <v>3</v>
      </c>
      <c r="L164" s="216">
        <v>2</v>
      </c>
      <c r="M164" s="216">
        <v>4</v>
      </c>
      <c r="N164" s="221">
        <v>2</v>
      </c>
      <c r="O164" s="221">
        <v>3</v>
      </c>
      <c r="P164" s="227">
        <v>4</v>
      </c>
      <c r="Q164" s="227">
        <v>4</v>
      </c>
      <c r="R164" s="180">
        <v>4</v>
      </c>
      <c r="S164" s="180">
        <v>5</v>
      </c>
    </row>
    <row r="165" spans="1:19" s="84" customFormat="1" x14ac:dyDescent="0.55000000000000004">
      <c r="A165" s="167">
        <v>164</v>
      </c>
      <c r="B165" s="166" t="s">
        <v>607</v>
      </c>
      <c r="C165" s="169" t="s">
        <v>608</v>
      </c>
      <c r="D165" s="165" t="s">
        <v>635</v>
      </c>
      <c r="E165" s="167">
        <v>0</v>
      </c>
      <c r="F165" s="167">
        <v>0</v>
      </c>
      <c r="G165" s="167">
        <v>0</v>
      </c>
      <c r="H165" s="167">
        <v>0</v>
      </c>
      <c r="I165" s="167">
        <v>0</v>
      </c>
      <c r="J165" s="167">
        <v>0</v>
      </c>
      <c r="K165" s="214">
        <v>4</v>
      </c>
      <c r="L165" s="215">
        <v>5</v>
      </c>
      <c r="M165" s="215">
        <v>5</v>
      </c>
      <c r="N165" s="220">
        <v>5</v>
      </c>
      <c r="O165" s="220">
        <v>5</v>
      </c>
      <c r="P165" s="226">
        <v>5</v>
      </c>
      <c r="Q165" s="226">
        <v>5</v>
      </c>
      <c r="R165" s="179">
        <v>5</v>
      </c>
      <c r="S165" s="179">
        <v>5</v>
      </c>
    </row>
    <row r="166" spans="1:19" s="84" customFormat="1" x14ac:dyDescent="0.55000000000000004">
      <c r="A166" s="167">
        <v>165</v>
      </c>
      <c r="B166" s="165" t="s">
        <v>607</v>
      </c>
      <c r="C166" s="166" t="s">
        <v>621</v>
      </c>
      <c r="D166" s="165" t="s">
        <v>621</v>
      </c>
      <c r="E166" s="167">
        <v>0</v>
      </c>
      <c r="F166" s="167">
        <v>0</v>
      </c>
      <c r="G166" s="167">
        <v>1</v>
      </c>
      <c r="H166" s="167">
        <v>0</v>
      </c>
      <c r="I166" s="167">
        <v>0</v>
      </c>
      <c r="J166" s="167">
        <v>0</v>
      </c>
      <c r="K166" s="212">
        <v>5</v>
      </c>
      <c r="L166" s="216">
        <v>3</v>
      </c>
      <c r="M166" s="216">
        <v>4</v>
      </c>
      <c r="N166" s="221">
        <v>2</v>
      </c>
      <c r="O166" s="221">
        <v>2</v>
      </c>
      <c r="P166" s="227">
        <v>4</v>
      </c>
      <c r="Q166" s="227">
        <v>4</v>
      </c>
      <c r="R166" s="180">
        <v>4</v>
      </c>
      <c r="S166" s="180">
        <v>5</v>
      </c>
    </row>
    <row r="167" spans="1:19" s="84" customFormat="1" x14ac:dyDescent="0.55000000000000004">
      <c r="A167" s="167">
        <v>166</v>
      </c>
      <c r="B167" s="166" t="s">
        <v>612</v>
      </c>
      <c r="C167" s="165" t="s">
        <v>615</v>
      </c>
      <c r="D167" s="166" t="s">
        <v>101</v>
      </c>
      <c r="E167" s="167">
        <v>0</v>
      </c>
      <c r="F167" s="167">
        <v>0</v>
      </c>
      <c r="G167" s="167">
        <v>0</v>
      </c>
      <c r="H167" s="167">
        <v>0</v>
      </c>
      <c r="I167" s="167">
        <v>0</v>
      </c>
      <c r="J167" s="167">
        <v>0</v>
      </c>
      <c r="K167" s="214">
        <v>4</v>
      </c>
      <c r="L167" s="215">
        <v>4</v>
      </c>
      <c r="M167" s="215">
        <v>4</v>
      </c>
      <c r="N167" s="220">
        <v>4</v>
      </c>
      <c r="O167" s="220">
        <v>4</v>
      </c>
      <c r="P167" s="226">
        <v>4</v>
      </c>
      <c r="Q167" s="226">
        <v>4</v>
      </c>
      <c r="R167" s="179">
        <v>4</v>
      </c>
      <c r="S167" s="179">
        <v>4</v>
      </c>
    </row>
    <row r="168" spans="1:19" s="84" customFormat="1" x14ac:dyDescent="0.55000000000000004">
      <c r="A168" s="167">
        <v>167</v>
      </c>
      <c r="B168" s="165" t="s">
        <v>612</v>
      </c>
      <c r="C168" s="165" t="s">
        <v>107</v>
      </c>
      <c r="D168" s="166" t="s">
        <v>107</v>
      </c>
      <c r="E168" s="167">
        <v>0</v>
      </c>
      <c r="F168" s="167">
        <v>0</v>
      </c>
      <c r="G168" s="167">
        <v>1</v>
      </c>
      <c r="H168" s="167">
        <v>0</v>
      </c>
      <c r="I168" s="167">
        <v>0</v>
      </c>
      <c r="J168" s="167">
        <v>0</v>
      </c>
      <c r="K168" s="212">
        <v>5</v>
      </c>
      <c r="L168" s="216">
        <v>5</v>
      </c>
      <c r="M168" s="216">
        <v>5</v>
      </c>
      <c r="N168" s="221">
        <v>2</v>
      </c>
      <c r="O168" s="221">
        <v>4</v>
      </c>
      <c r="P168" s="227">
        <v>4</v>
      </c>
      <c r="Q168" s="227">
        <v>4</v>
      </c>
      <c r="R168" s="180">
        <v>5</v>
      </c>
      <c r="S168" s="180">
        <v>5</v>
      </c>
    </row>
    <row r="169" spans="1:19" s="113" customFormat="1" x14ac:dyDescent="0.55000000000000004">
      <c r="A169" s="167">
        <v>168</v>
      </c>
      <c r="B169" s="166" t="s">
        <v>607</v>
      </c>
      <c r="C169" s="166" t="s">
        <v>716</v>
      </c>
      <c r="D169" s="166" t="s">
        <v>189</v>
      </c>
      <c r="E169" s="167">
        <v>0</v>
      </c>
      <c r="F169" s="167">
        <v>1</v>
      </c>
      <c r="G169" s="167">
        <v>0</v>
      </c>
      <c r="H169" s="167">
        <v>0</v>
      </c>
      <c r="I169" s="167">
        <v>0</v>
      </c>
      <c r="J169" s="167">
        <v>0</v>
      </c>
      <c r="K169" s="214">
        <v>2</v>
      </c>
      <c r="L169" s="215">
        <v>3</v>
      </c>
      <c r="M169" s="215">
        <v>5</v>
      </c>
      <c r="N169" s="220">
        <v>3</v>
      </c>
      <c r="O169" s="220">
        <v>3</v>
      </c>
      <c r="P169" s="226">
        <v>4</v>
      </c>
      <c r="Q169" s="226">
        <v>4</v>
      </c>
      <c r="R169" s="179">
        <v>4</v>
      </c>
      <c r="S169" s="179">
        <v>5</v>
      </c>
    </row>
    <row r="170" spans="1:19" s="113" customFormat="1" x14ac:dyDescent="0.55000000000000004">
      <c r="A170" s="167">
        <v>169</v>
      </c>
      <c r="B170" s="165" t="s">
        <v>607</v>
      </c>
      <c r="C170" s="169" t="s">
        <v>608</v>
      </c>
      <c r="D170" s="165" t="s">
        <v>270</v>
      </c>
      <c r="E170" s="167">
        <v>1</v>
      </c>
      <c r="F170" s="167">
        <v>0</v>
      </c>
      <c r="G170" s="167">
        <v>0</v>
      </c>
      <c r="H170" s="167">
        <v>0</v>
      </c>
      <c r="I170" s="167">
        <v>0</v>
      </c>
      <c r="J170" s="167">
        <v>0</v>
      </c>
      <c r="K170" s="212">
        <v>2</v>
      </c>
      <c r="L170" s="216">
        <v>2</v>
      </c>
      <c r="M170" s="216">
        <v>4</v>
      </c>
      <c r="N170" s="221">
        <v>1</v>
      </c>
      <c r="O170" s="221">
        <v>3</v>
      </c>
      <c r="P170" s="227">
        <v>3</v>
      </c>
      <c r="Q170" s="227">
        <v>3</v>
      </c>
      <c r="R170" s="180">
        <v>4</v>
      </c>
      <c r="S170" s="180">
        <v>4</v>
      </c>
    </row>
    <row r="171" spans="1:19" s="113" customFormat="1" x14ac:dyDescent="0.55000000000000004">
      <c r="A171" s="167">
        <v>170</v>
      </c>
      <c r="B171" s="166" t="s">
        <v>607</v>
      </c>
      <c r="C171" s="169" t="s">
        <v>608</v>
      </c>
      <c r="D171" s="166" t="s">
        <v>562</v>
      </c>
      <c r="E171" s="167">
        <v>0</v>
      </c>
      <c r="F171" s="167">
        <v>0</v>
      </c>
      <c r="G171" s="167">
        <v>0</v>
      </c>
      <c r="H171" s="167">
        <v>1</v>
      </c>
      <c r="I171" s="167">
        <v>0</v>
      </c>
      <c r="J171" s="167">
        <v>0</v>
      </c>
      <c r="K171" s="214">
        <v>3</v>
      </c>
      <c r="L171" s="215">
        <v>3</v>
      </c>
      <c r="M171" s="215">
        <v>2</v>
      </c>
      <c r="N171" s="220">
        <v>2</v>
      </c>
      <c r="O171" s="220">
        <v>2</v>
      </c>
      <c r="P171" s="226">
        <v>4</v>
      </c>
      <c r="Q171" s="226">
        <v>4</v>
      </c>
      <c r="R171" s="179">
        <v>5</v>
      </c>
      <c r="S171" s="179">
        <v>5</v>
      </c>
    </row>
    <row r="172" spans="1:19" s="113" customFormat="1" x14ac:dyDescent="0.55000000000000004">
      <c r="A172" s="167">
        <v>171</v>
      </c>
      <c r="B172" s="165" t="s">
        <v>607</v>
      </c>
      <c r="C172" s="166" t="s">
        <v>626</v>
      </c>
      <c r="D172" s="166" t="s">
        <v>623</v>
      </c>
      <c r="E172" s="167">
        <v>0</v>
      </c>
      <c r="F172" s="167">
        <v>0</v>
      </c>
      <c r="G172" s="167">
        <v>1</v>
      </c>
      <c r="H172" s="167">
        <v>0</v>
      </c>
      <c r="I172" s="167">
        <v>0</v>
      </c>
      <c r="J172" s="167">
        <v>0</v>
      </c>
      <c r="K172" s="212">
        <v>3</v>
      </c>
      <c r="L172" s="216">
        <v>3</v>
      </c>
      <c r="M172" s="216">
        <v>4</v>
      </c>
      <c r="N172" s="221">
        <v>2</v>
      </c>
      <c r="O172" s="221">
        <v>2</v>
      </c>
      <c r="P172" s="227">
        <v>5</v>
      </c>
      <c r="Q172" s="227">
        <v>5</v>
      </c>
      <c r="R172" s="180">
        <v>4</v>
      </c>
      <c r="S172" s="180">
        <v>5</v>
      </c>
    </row>
    <row r="173" spans="1:19" s="84" customFormat="1" x14ac:dyDescent="0.55000000000000004">
      <c r="A173" s="167">
        <v>172</v>
      </c>
      <c r="B173" s="166" t="s">
        <v>612</v>
      </c>
      <c r="C173" s="165" t="s">
        <v>632</v>
      </c>
      <c r="D173" s="166" t="s">
        <v>192</v>
      </c>
      <c r="E173" s="167">
        <v>0</v>
      </c>
      <c r="F173" s="167">
        <v>1</v>
      </c>
      <c r="G173" s="167">
        <v>0</v>
      </c>
      <c r="H173" s="167">
        <v>0</v>
      </c>
      <c r="I173" s="167">
        <v>0</v>
      </c>
      <c r="J173" s="167">
        <v>0</v>
      </c>
      <c r="K173" s="214">
        <v>4</v>
      </c>
      <c r="L173" s="215">
        <v>3</v>
      </c>
      <c r="M173" s="215">
        <v>4</v>
      </c>
      <c r="N173" s="220">
        <v>4</v>
      </c>
      <c r="O173" s="220">
        <v>4</v>
      </c>
      <c r="P173" s="226">
        <v>5</v>
      </c>
      <c r="Q173" s="226">
        <v>5</v>
      </c>
      <c r="R173" s="179">
        <v>4</v>
      </c>
      <c r="S173" s="179">
        <v>4</v>
      </c>
    </row>
    <row r="174" spans="1:19" s="84" customFormat="1" x14ac:dyDescent="0.55000000000000004">
      <c r="A174" s="167">
        <v>173</v>
      </c>
      <c r="B174" s="165" t="s">
        <v>612</v>
      </c>
      <c r="C174" s="169" t="s">
        <v>608</v>
      </c>
      <c r="D174" s="165" t="s">
        <v>183</v>
      </c>
      <c r="E174" s="167">
        <v>0</v>
      </c>
      <c r="F174" s="167">
        <v>1</v>
      </c>
      <c r="G174" s="167">
        <v>0</v>
      </c>
      <c r="H174" s="167">
        <v>0</v>
      </c>
      <c r="I174" s="167">
        <v>0</v>
      </c>
      <c r="J174" s="167">
        <v>0</v>
      </c>
      <c r="K174" s="212">
        <v>4</v>
      </c>
      <c r="L174" s="216">
        <v>5</v>
      </c>
      <c r="M174" s="216">
        <v>5</v>
      </c>
      <c r="N174" s="221">
        <v>3</v>
      </c>
      <c r="O174" s="221">
        <v>3</v>
      </c>
      <c r="P174" s="227">
        <v>5</v>
      </c>
      <c r="Q174" s="227">
        <v>4</v>
      </c>
      <c r="R174" s="180">
        <v>4</v>
      </c>
      <c r="S174" s="180">
        <v>5</v>
      </c>
    </row>
    <row r="175" spans="1:19" s="84" customFormat="1" x14ac:dyDescent="0.55000000000000004">
      <c r="A175" s="167">
        <v>174</v>
      </c>
      <c r="B175" s="166" t="s">
        <v>607</v>
      </c>
      <c r="C175" s="169" t="s">
        <v>608</v>
      </c>
      <c r="D175" s="166" t="s">
        <v>93</v>
      </c>
      <c r="E175" s="167">
        <v>0</v>
      </c>
      <c r="F175" s="167">
        <v>0</v>
      </c>
      <c r="G175" s="167">
        <v>1</v>
      </c>
      <c r="H175" s="167">
        <v>0</v>
      </c>
      <c r="I175" s="167">
        <v>0</v>
      </c>
      <c r="J175" s="167">
        <v>0</v>
      </c>
      <c r="K175" s="214">
        <v>5</v>
      </c>
      <c r="L175" s="215">
        <v>4</v>
      </c>
      <c r="M175" s="215">
        <v>4</v>
      </c>
      <c r="N175" s="220">
        <v>4</v>
      </c>
      <c r="O175" s="220">
        <v>4</v>
      </c>
      <c r="P175" s="226">
        <v>3</v>
      </c>
      <c r="Q175" s="226">
        <v>4</v>
      </c>
      <c r="R175" s="179">
        <v>4</v>
      </c>
      <c r="S175" s="179">
        <v>4</v>
      </c>
    </row>
    <row r="176" spans="1:19" s="84" customFormat="1" x14ac:dyDescent="0.55000000000000004">
      <c r="A176" s="167">
        <v>175</v>
      </c>
      <c r="B176" s="165" t="s">
        <v>612</v>
      </c>
      <c r="C176" s="166" t="s">
        <v>626</v>
      </c>
      <c r="D176" s="166" t="s">
        <v>626</v>
      </c>
      <c r="E176" s="167">
        <v>0</v>
      </c>
      <c r="F176" s="167">
        <v>0</v>
      </c>
      <c r="G176" s="167">
        <v>1</v>
      </c>
      <c r="H176" s="167">
        <v>0</v>
      </c>
      <c r="I176" s="167">
        <v>0</v>
      </c>
      <c r="J176" s="167">
        <v>0</v>
      </c>
      <c r="K176" s="212">
        <v>5</v>
      </c>
      <c r="L176" s="216">
        <v>5</v>
      </c>
      <c r="M176" s="216">
        <v>5</v>
      </c>
      <c r="N176" s="221">
        <v>3</v>
      </c>
      <c r="O176" s="221">
        <v>3</v>
      </c>
      <c r="P176" s="227">
        <v>4</v>
      </c>
      <c r="Q176" s="227">
        <v>4</v>
      </c>
      <c r="R176" s="180">
        <v>5</v>
      </c>
      <c r="S176" s="180">
        <v>4</v>
      </c>
    </row>
    <row r="177" spans="1:19" s="84" customFormat="1" x14ac:dyDescent="0.55000000000000004">
      <c r="A177" s="167">
        <v>176</v>
      </c>
      <c r="B177" s="166" t="s">
        <v>607</v>
      </c>
      <c r="C177" s="166" t="s">
        <v>625</v>
      </c>
      <c r="D177" s="166" t="s">
        <v>636</v>
      </c>
      <c r="E177" s="167">
        <v>0</v>
      </c>
      <c r="F177" s="167">
        <v>0</v>
      </c>
      <c r="G177" s="167">
        <v>1</v>
      </c>
      <c r="H177" s="167">
        <v>0</v>
      </c>
      <c r="I177" s="167">
        <v>0</v>
      </c>
      <c r="J177" s="167">
        <v>0</v>
      </c>
      <c r="K177" s="214">
        <v>4</v>
      </c>
      <c r="L177" s="215">
        <v>4</v>
      </c>
      <c r="M177" s="215">
        <v>4</v>
      </c>
      <c r="N177" s="220">
        <v>3</v>
      </c>
      <c r="O177" s="220">
        <v>3</v>
      </c>
      <c r="P177" s="226">
        <v>4</v>
      </c>
      <c r="Q177" s="226">
        <v>4</v>
      </c>
      <c r="R177" s="179">
        <v>3</v>
      </c>
      <c r="S177" s="179">
        <v>4</v>
      </c>
    </row>
    <row r="178" spans="1:19" s="84" customFormat="1" x14ac:dyDescent="0.55000000000000004">
      <c r="A178" s="167">
        <v>177</v>
      </c>
      <c r="B178" s="165" t="s">
        <v>607</v>
      </c>
      <c r="C178" s="169" t="s">
        <v>608</v>
      </c>
      <c r="D178" s="165" t="s">
        <v>183</v>
      </c>
      <c r="E178" s="167">
        <v>1</v>
      </c>
      <c r="F178" s="167">
        <v>0</v>
      </c>
      <c r="G178" s="167">
        <v>0</v>
      </c>
      <c r="H178" s="167">
        <v>0</v>
      </c>
      <c r="I178" s="167">
        <v>0</v>
      </c>
      <c r="J178" s="167">
        <v>0</v>
      </c>
      <c r="K178" s="212">
        <v>4</v>
      </c>
      <c r="L178" s="216">
        <v>4</v>
      </c>
      <c r="M178" s="216">
        <v>4</v>
      </c>
      <c r="N178" s="221">
        <v>4</v>
      </c>
      <c r="O178" s="221">
        <v>4</v>
      </c>
      <c r="P178" s="227">
        <v>4</v>
      </c>
      <c r="Q178" s="227">
        <v>4</v>
      </c>
      <c r="R178" s="180">
        <v>4</v>
      </c>
      <c r="S178" s="180">
        <v>4</v>
      </c>
    </row>
    <row r="179" spans="1:19" s="84" customFormat="1" x14ac:dyDescent="0.55000000000000004">
      <c r="A179" s="167">
        <v>178</v>
      </c>
      <c r="B179" s="166" t="s">
        <v>607</v>
      </c>
      <c r="C179" s="166" t="s">
        <v>71</v>
      </c>
      <c r="D179" s="166" t="s">
        <v>769</v>
      </c>
      <c r="E179" s="167">
        <v>0</v>
      </c>
      <c r="F179" s="167">
        <v>0</v>
      </c>
      <c r="G179" s="167">
        <v>1</v>
      </c>
      <c r="H179" s="167">
        <v>0</v>
      </c>
      <c r="I179" s="167">
        <v>0</v>
      </c>
      <c r="J179" s="167">
        <v>0</v>
      </c>
      <c r="K179" s="214">
        <v>4</v>
      </c>
      <c r="L179" s="215">
        <v>3</v>
      </c>
      <c r="M179" s="215">
        <v>3</v>
      </c>
      <c r="N179" s="220">
        <v>4</v>
      </c>
      <c r="O179" s="220">
        <v>4</v>
      </c>
      <c r="P179" s="226">
        <v>5</v>
      </c>
      <c r="Q179" s="226">
        <v>5</v>
      </c>
      <c r="R179" s="179">
        <v>4</v>
      </c>
      <c r="S179" s="179">
        <v>4</v>
      </c>
    </row>
    <row r="180" spans="1:19" s="84" customFormat="1" x14ac:dyDescent="0.55000000000000004">
      <c r="A180" s="167">
        <v>179</v>
      </c>
      <c r="B180" s="165" t="s">
        <v>607</v>
      </c>
      <c r="C180" s="166" t="s">
        <v>625</v>
      </c>
      <c r="D180" s="165" t="s">
        <v>636</v>
      </c>
      <c r="E180" s="167">
        <v>0</v>
      </c>
      <c r="F180" s="167">
        <v>1</v>
      </c>
      <c r="G180" s="167">
        <v>0</v>
      </c>
      <c r="H180" s="167">
        <v>0</v>
      </c>
      <c r="I180" s="167">
        <v>0</v>
      </c>
      <c r="J180" s="167">
        <v>0</v>
      </c>
      <c r="K180" s="212">
        <v>5</v>
      </c>
      <c r="L180" s="216">
        <v>4</v>
      </c>
      <c r="M180" s="216">
        <v>3</v>
      </c>
      <c r="N180" s="221">
        <v>4</v>
      </c>
      <c r="O180" s="221">
        <v>5</v>
      </c>
      <c r="P180" s="227">
        <v>5</v>
      </c>
      <c r="Q180" s="227">
        <v>5</v>
      </c>
      <c r="R180" s="180">
        <v>5</v>
      </c>
      <c r="S180" s="180">
        <v>5</v>
      </c>
    </row>
    <row r="181" spans="1:19" s="84" customFormat="1" x14ac:dyDescent="0.55000000000000004">
      <c r="A181" s="167">
        <v>180</v>
      </c>
      <c r="B181" s="166" t="s">
        <v>612</v>
      </c>
      <c r="C181" s="169" t="s">
        <v>608</v>
      </c>
      <c r="D181" s="165" t="s">
        <v>635</v>
      </c>
      <c r="E181" s="167">
        <v>0</v>
      </c>
      <c r="F181" s="167">
        <v>0</v>
      </c>
      <c r="G181" s="167">
        <v>0</v>
      </c>
      <c r="H181" s="167">
        <v>1</v>
      </c>
      <c r="I181" s="167">
        <v>0</v>
      </c>
      <c r="J181" s="167">
        <v>0</v>
      </c>
      <c r="K181" s="214">
        <v>5</v>
      </c>
      <c r="L181" s="215">
        <v>3</v>
      </c>
      <c r="M181" s="215">
        <v>4</v>
      </c>
      <c r="N181" s="220">
        <v>4</v>
      </c>
      <c r="O181" s="220">
        <v>4</v>
      </c>
      <c r="P181" s="226">
        <v>5</v>
      </c>
      <c r="Q181" s="226">
        <v>5</v>
      </c>
      <c r="R181" s="179">
        <v>5</v>
      </c>
      <c r="S181" s="179">
        <v>5</v>
      </c>
    </row>
    <row r="182" spans="1:19" s="84" customFormat="1" x14ac:dyDescent="0.55000000000000004">
      <c r="A182" s="167">
        <v>181</v>
      </c>
      <c r="B182" s="165" t="s">
        <v>612</v>
      </c>
      <c r="C182" s="165" t="s">
        <v>608</v>
      </c>
      <c r="D182" s="165" t="s">
        <v>183</v>
      </c>
      <c r="E182" s="167">
        <v>0</v>
      </c>
      <c r="F182" s="167">
        <v>0</v>
      </c>
      <c r="G182" s="167">
        <v>1</v>
      </c>
      <c r="H182" s="167">
        <v>0</v>
      </c>
      <c r="I182" s="167">
        <v>0</v>
      </c>
      <c r="J182" s="167">
        <v>0</v>
      </c>
      <c r="K182" s="212">
        <v>5</v>
      </c>
      <c r="L182" s="216">
        <v>5</v>
      </c>
      <c r="M182" s="216">
        <v>5</v>
      </c>
      <c r="N182" s="221">
        <v>2</v>
      </c>
      <c r="O182" s="221">
        <v>2</v>
      </c>
      <c r="P182" s="227">
        <v>4</v>
      </c>
      <c r="Q182" s="227">
        <v>4</v>
      </c>
      <c r="R182" s="180">
        <v>5</v>
      </c>
      <c r="S182" s="180">
        <v>4</v>
      </c>
    </row>
    <row r="183" spans="1:19" s="84" customFormat="1" x14ac:dyDescent="0.55000000000000004">
      <c r="A183" s="167">
        <v>182</v>
      </c>
      <c r="B183" s="166" t="s">
        <v>612</v>
      </c>
      <c r="C183" s="166" t="s">
        <v>625</v>
      </c>
      <c r="D183" s="166" t="s">
        <v>68</v>
      </c>
      <c r="E183" s="167">
        <v>1</v>
      </c>
      <c r="F183" s="167">
        <v>0</v>
      </c>
      <c r="G183" s="167">
        <v>0</v>
      </c>
      <c r="H183" s="167">
        <v>0</v>
      </c>
      <c r="I183" s="167">
        <v>0</v>
      </c>
      <c r="J183" s="167">
        <v>0</v>
      </c>
      <c r="K183" s="214">
        <v>4</v>
      </c>
      <c r="L183" s="215">
        <v>4</v>
      </c>
      <c r="M183" s="215">
        <v>4</v>
      </c>
      <c r="N183" s="220">
        <v>4</v>
      </c>
      <c r="O183" s="220">
        <v>4</v>
      </c>
      <c r="P183" s="226">
        <v>4</v>
      </c>
      <c r="Q183" s="226">
        <v>4</v>
      </c>
      <c r="R183" s="179">
        <v>5</v>
      </c>
      <c r="S183" s="179">
        <v>5</v>
      </c>
    </row>
    <row r="184" spans="1:19" s="84" customFormat="1" x14ac:dyDescent="0.55000000000000004">
      <c r="A184" s="167">
        <v>183</v>
      </c>
      <c r="B184" s="165" t="s">
        <v>607</v>
      </c>
      <c r="C184" s="165" t="s">
        <v>670</v>
      </c>
      <c r="D184" s="165" t="s">
        <v>316</v>
      </c>
      <c r="E184" s="167">
        <v>0</v>
      </c>
      <c r="F184" s="167">
        <v>0</v>
      </c>
      <c r="G184" s="167">
        <v>0</v>
      </c>
      <c r="H184" s="167">
        <v>1</v>
      </c>
      <c r="I184" s="167">
        <v>0</v>
      </c>
      <c r="J184" s="167">
        <v>0</v>
      </c>
      <c r="K184" s="212">
        <v>5</v>
      </c>
      <c r="L184" s="216">
        <v>3</v>
      </c>
      <c r="M184" s="216">
        <v>5</v>
      </c>
      <c r="N184" s="221">
        <v>3</v>
      </c>
      <c r="O184" s="221">
        <v>4</v>
      </c>
      <c r="P184" s="227">
        <v>5</v>
      </c>
      <c r="Q184" s="227">
        <v>5</v>
      </c>
      <c r="R184" s="180">
        <v>5</v>
      </c>
      <c r="S184" s="180">
        <v>5</v>
      </c>
    </row>
    <row r="185" spans="1:19" s="84" customFormat="1" x14ac:dyDescent="0.55000000000000004">
      <c r="A185" s="167">
        <v>184</v>
      </c>
      <c r="B185" s="166" t="s">
        <v>607</v>
      </c>
      <c r="C185" s="166" t="s">
        <v>82</v>
      </c>
      <c r="D185" s="166" t="s">
        <v>203</v>
      </c>
      <c r="E185" s="167">
        <v>0</v>
      </c>
      <c r="F185" s="167">
        <v>0</v>
      </c>
      <c r="G185" s="167">
        <v>0</v>
      </c>
      <c r="H185" s="167">
        <v>0</v>
      </c>
      <c r="I185" s="167">
        <v>1</v>
      </c>
      <c r="J185" s="167">
        <v>0</v>
      </c>
      <c r="K185" s="214">
        <v>5</v>
      </c>
      <c r="L185" s="215">
        <v>5</v>
      </c>
      <c r="M185" s="215">
        <v>5</v>
      </c>
      <c r="N185" s="220">
        <v>1</v>
      </c>
      <c r="O185" s="220">
        <v>1</v>
      </c>
      <c r="P185" s="226">
        <v>5</v>
      </c>
      <c r="Q185" s="226">
        <v>5</v>
      </c>
      <c r="R185" s="179">
        <v>4</v>
      </c>
      <c r="S185" s="179">
        <v>5</v>
      </c>
    </row>
    <row r="186" spans="1:19" s="84" customFormat="1" x14ac:dyDescent="0.55000000000000004">
      <c r="A186" s="167">
        <v>185</v>
      </c>
      <c r="B186" s="165" t="s">
        <v>607</v>
      </c>
      <c r="C186" s="169" t="s">
        <v>608</v>
      </c>
      <c r="D186" s="165" t="s">
        <v>270</v>
      </c>
      <c r="E186" s="167">
        <v>0</v>
      </c>
      <c r="F186" s="167">
        <v>0</v>
      </c>
      <c r="G186" s="167">
        <v>0</v>
      </c>
      <c r="H186" s="167">
        <v>1</v>
      </c>
      <c r="I186" s="167">
        <v>0</v>
      </c>
      <c r="J186" s="167">
        <v>0</v>
      </c>
      <c r="K186" s="212">
        <v>5</v>
      </c>
      <c r="L186" s="216">
        <v>5</v>
      </c>
      <c r="M186" s="216">
        <v>5</v>
      </c>
      <c r="N186" s="221">
        <v>2</v>
      </c>
      <c r="O186" s="221">
        <v>2</v>
      </c>
      <c r="P186" s="227">
        <v>4</v>
      </c>
      <c r="Q186" s="227">
        <v>4</v>
      </c>
      <c r="R186" s="180">
        <v>5</v>
      </c>
      <c r="S186" s="180">
        <v>5</v>
      </c>
    </row>
    <row r="187" spans="1:19" s="84" customFormat="1" x14ac:dyDescent="0.55000000000000004">
      <c r="A187" s="167">
        <v>186</v>
      </c>
      <c r="B187" s="166" t="s">
        <v>607</v>
      </c>
      <c r="C187" s="169" t="s">
        <v>608</v>
      </c>
      <c r="D187" s="166" t="s">
        <v>93</v>
      </c>
      <c r="E187" s="167">
        <v>0</v>
      </c>
      <c r="F187" s="167">
        <v>0</v>
      </c>
      <c r="G187" s="167">
        <v>0</v>
      </c>
      <c r="H187" s="167">
        <v>1</v>
      </c>
      <c r="I187" s="167">
        <v>0</v>
      </c>
      <c r="J187" s="167">
        <v>0</v>
      </c>
      <c r="K187" s="214">
        <v>4</v>
      </c>
      <c r="L187" s="215">
        <v>5</v>
      </c>
      <c r="M187" s="215">
        <v>5</v>
      </c>
      <c r="N187" s="220">
        <v>2</v>
      </c>
      <c r="O187" s="220">
        <v>3</v>
      </c>
      <c r="P187" s="226">
        <v>5</v>
      </c>
      <c r="Q187" s="226">
        <v>5</v>
      </c>
      <c r="R187" s="179">
        <v>4</v>
      </c>
      <c r="S187" s="179">
        <v>5</v>
      </c>
    </row>
    <row r="188" spans="1:19" s="113" customFormat="1" x14ac:dyDescent="0.55000000000000004">
      <c r="A188" s="167">
        <v>187</v>
      </c>
      <c r="B188" s="165" t="s">
        <v>607</v>
      </c>
      <c r="C188" s="165" t="s">
        <v>99</v>
      </c>
      <c r="D188" s="165" t="s">
        <v>363</v>
      </c>
      <c r="E188" s="167">
        <v>0</v>
      </c>
      <c r="F188" s="167">
        <v>0</v>
      </c>
      <c r="G188" s="167">
        <v>1</v>
      </c>
      <c r="H188" s="167">
        <v>0</v>
      </c>
      <c r="I188" s="167">
        <v>0</v>
      </c>
      <c r="J188" s="167">
        <v>0</v>
      </c>
      <c r="K188" s="212">
        <v>4</v>
      </c>
      <c r="L188" s="216">
        <v>2</v>
      </c>
      <c r="M188" s="216">
        <v>4</v>
      </c>
      <c r="N188" s="221">
        <v>4</v>
      </c>
      <c r="O188" s="221">
        <v>2</v>
      </c>
      <c r="P188" s="227">
        <v>4</v>
      </c>
      <c r="Q188" s="227">
        <v>3</v>
      </c>
      <c r="R188" s="180">
        <v>5</v>
      </c>
      <c r="S188" s="180">
        <v>5</v>
      </c>
    </row>
    <row r="189" spans="1:19" s="84" customFormat="1" x14ac:dyDescent="0.55000000000000004">
      <c r="A189" s="167">
        <v>188</v>
      </c>
      <c r="B189" s="166" t="s">
        <v>607</v>
      </c>
      <c r="C189" s="166" t="s">
        <v>626</v>
      </c>
      <c r="D189" s="166" t="s">
        <v>868</v>
      </c>
      <c r="E189" s="167">
        <v>0</v>
      </c>
      <c r="F189" s="167">
        <v>0</v>
      </c>
      <c r="G189" s="167">
        <v>0</v>
      </c>
      <c r="H189" s="167">
        <v>1</v>
      </c>
      <c r="I189" s="167">
        <v>0</v>
      </c>
      <c r="J189" s="167">
        <v>0</v>
      </c>
      <c r="K189" s="214">
        <v>5</v>
      </c>
      <c r="L189" s="215">
        <v>3</v>
      </c>
      <c r="M189" s="215">
        <v>4</v>
      </c>
      <c r="N189" s="220">
        <v>3</v>
      </c>
      <c r="O189" s="220">
        <v>3</v>
      </c>
      <c r="P189" s="226">
        <v>4</v>
      </c>
      <c r="Q189" s="226">
        <v>4</v>
      </c>
      <c r="R189" s="179">
        <v>5</v>
      </c>
      <c r="S189" s="179">
        <v>5</v>
      </c>
    </row>
    <row r="190" spans="1:19" s="84" customFormat="1" x14ac:dyDescent="0.55000000000000004">
      <c r="A190" s="167">
        <v>189</v>
      </c>
      <c r="B190" s="165" t="s">
        <v>607</v>
      </c>
      <c r="C190" s="169" t="s">
        <v>608</v>
      </c>
      <c r="D190" s="165" t="s">
        <v>270</v>
      </c>
      <c r="E190" s="167">
        <v>0</v>
      </c>
      <c r="F190" s="167">
        <v>0</v>
      </c>
      <c r="G190" s="167">
        <v>0</v>
      </c>
      <c r="H190" s="167">
        <v>1</v>
      </c>
      <c r="I190" s="167">
        <v>0</v>
      </c>
      <c r="J190" s="167">
        <v>0</v>
      </c>
      <c r="K190" s="212">
        <v>5</v>
      </c>
      <c r="L190" s="216">
        <v>5</v>
      </c>
      <c r="M190" s="216">
        <v>5</v>
      </c>
      <c r="N190" s="221">
        <v>5</v>
      </c>
      <c r="O190" s="221">
        <v>5</v>
      </c>
      <c r="P190" s="227">
        <v>5</v>
      </c>
      <c r="Q190" s="227">
        <v>5</v>
      </c>
      <c r="R190" s="180">
        <v>5</v>
      </c>
      <c r="S190" s="180">
        <v>5</v>
      </c>
    </row>
    <row r="191" spans="1:19" s="113" customFormat="1" x14ac:dyDescent="0.55000000000000004">
      <c r="A191" s="167">
        <v>190</v>
      </c>
      <c r="B191" s="166" t="s">
        <v>607</v>
      </c>
      <c r="C191" s="166" t="s">
        <v>716</v>
      </c>
      <c r="D191" s="166" t="s">
        <v>655</v>
      </c>
      <c r="E191" s="167">
        <v>0</v>
      </c>
      <c r="F191" s="167">
        <v>0</v>
      </c>
      <c r="G191" s="167">
        <v>0</v>
      </c>
      <c r="H191" s="167">
        <v>1</v>
      </c>
      <c r="I191" s="167">
        <v>0</v>
      </c>
      <c r="J191" s="167">
        <v>0</v>
      </c>
      <c r="K191" s="214">
        <v>4</v>
      </c>
      <c r="L191" s="215">
        <v>3</v>
      </c>
      <c r="M191" s="215">
        <v>5</v>
      </c>
      <c r="N191" s="220">
        <v>4</v>
      </c>
      <c r="O191" s="220">
        <v>2</v>
      </c>
      <c r="P191" s="226">
        <v>4</v>
      </c>
      <c r="Q191" s="226">
        <v>4</v>
      </c>
      <c r="R191" s="179">
        <v>5</v>
      </c>
      <c r="S191" s="179">
        <v>5</v>
      </c>
    </row>
    <row r="192" spans="1:19" s="113" customFormat="1" x14ac:dyDescent="0.55000000000000004">
      <c r="A192" s="167">
        <v>191</v>
      </c>
      <c r="B192" s="165" t="s">
        <v>607</v>
      </c>
      <c r="C192" s="166" t="s">
        <v>82</v>
      </c>
      <c r="D192" s="165" t="s">
        <v>94</v>
      </c>
      <c r="E192" s="167">
        <v>0</v>
      </c>
      <c r="F192" s="167">
        <v>0</v>
      </c>
      <c r="G192" s="167">
        <v>1</v>
      </c>
      <c r="H192" s="167">
        <v>0</v>
      </c>
      <c r="I192" s="167">
        <v>0</v>
      </c>
      <c r="J192" s="167">
        <v>0</v>
      </c>
      <c r="K192" s="212">
        <v>4</v>
      </c>
      <c r="L192" s="216">
        <v>3</v>
      </c>
      <c r="M192" s="216">
        <v>3</v>
      </c>
      <c r="N192" s="221">
        <v>4</v>
      </c>
      <c r="O192" s="221">
        <v>4</v>
      </c>
      <c r="P192" s="227">
        <v>4</v>
      </c>
      <c r="Q192" s="227">
        <v>4</v>
      </c>
      <c r="R192" s="180">
        <v>4</v>
      </c>
      <c r="S192" s="180">
        <v>4</v>
      </c>
    </row>
    <row r="193" spans="1:19" s="113" customFormat="1" x14ac:dyDescent="0.55000000000000004">
      <c r="A193" s="167">
        <v>192</v>
      </c>
      <c r="B193" s="166" t="s">
        <v>607</v>
      </c>
      <c r="C193" s="169" t="s">
        <v>608</v>
      </c>
      <c r="D193" s="165" t="s">
        <v>183</v>
      </c>
      <c r="E193" s="167">
        <v>1</v>
      </c>
      <c r="F193" s="167">
        <v>0</v>
      </c>
      <c r="G193" s="167">
        <v>0</v>
      </c>
      <c r="H193" s="167">
        <v>0</v>
      </c>
      <c r="I193" s="167">
        <v>0</v>
      </c>
      <c r="J193" s="167">
        <v>0</v>
      </c>
      <c r="K193" s="214">
        <v>4</v>
      </c>
      <c r="L193" s="215">
        <v>2</v>
      </c>
      <c r="M193" s="215">
        <v>4</v>
      </c>
      <c r="N193" s="220">
        <v>1</v>
      </c>
      <c r="O193" s="220">
        <v>3</v>
      </c>
      <c r="P193" s="226">
        <v>2</v>
      </c>
      <c r="Q193" s="226">
        <v>2</v>
      </c>
      <c r="R193" s="179">
        <v>5</v>
      </c>
      <c r="S193" s="179">
        <v>5</v>
      </c>
    </row>
    <row r="194" spans="1:19" s="84" customFormat="1" x14ac:dyDescent="0.55000000000000004">
      <c r="A194" s="167">
        <v>193</v>
      </c>
      <c r="B194" s="165" t="s">
        <v>612</v>
      </c>
      <c r="C194" s="165" t="s">
        <v>615</v>
      </c>
      <c r="D194" s="166" t="s">
        <v>616</v>
      </c>
      <c r="E194" s="167">
        <v>0</v>
      </c>
      <c r="F194" s="167">
        <v>0</v>
      </c>
      <c r="G194" s="167">
        <v>1</v>
      </c>
      <c r="H194" s="167">
        <v>0</v>
      </c>
      <c r="I194" s="167">
        <v>0</v>
      </c>
      <c r="J194" s="167">
        <v>0</v>
      </c>
      <c r="K194" s="212">
        <v>5</v>
      </c>
      <c r="L194" s="216">
        <v>5</v>
      </c>
      <c r="M194" s="216">
        <v>4</v>
      </c>
      <c r="N194" s="221">
        <v>3</v>
      </c>
      <c r="O194" s="221">
        <v>3</v>
      </c>
      <c r="P194" s="227">
        <v>4</v>
      </c>
      <c r="Q194" s="227">
        <v>4</v>
      </c>
      <c r="R194" s="180">
        <v>4</v>
      </c>
      <c r="S194" s="180">
        <v>4</v>
      </c>
    </row>
    <row r="195" spans="1:19" s="84" customFormat="1" x14ac:dyDescent="0.55000000000000004">
      <c r="A195" s="167">
        <v>194</v>
      </c>
      <c r="B195" s="166" t="s">
        <v>607</v>
      </c>
      <c r="C195" s="169" t="s">
        <v>608</v>
      </c>
      <c r="D195" s="166" t="s">
        <v>183</v>
      </c>
      <c r="E195" s="167">
        <v>1</v>
      </c>
      <c r="F195" s="167">
        <v>0</v>
      </c>
      <c r="G195" s="167">
        <v>0</v>
      </c>
      <c r="H195" s="167">
        <v>0</v>
      </c>
      <c r="I195" s="167">
        <v>0</v>
      </c>
      <c r="J195" s="167">
        <v>0</v>
      </c>
      <c r="K195" s="214">
        <v>5</v>
      </c>
      <c r="L195" s="215">
        <v>5</v>
      </c>
      <c r="M195" s="215">
        <v>5</v>
      </c>
      <c r="N195" s="220">
        <v>5</v>
      </c>
      <c r="O195" s="220">
        <v>5</v>
      </c>
      <c r="P195" s="226">
        <v>4</v>
      </c>
      <c r="Q195" s="226">
        <v>4</v>
      </c>
      <c r="R195" s="179">
        <v>4</v>
      </c>
      <c r="S195" s="179">
        <v>4</v>
      </c>
    </row>
    <row r="196" spans="1:19" s="84" customFormat="1" x14ac:dyDescent="0.55000000000000004">
      <c r="A196" s="167">
        <v>195</v>
      </c>
      <c r="B196" s="165" t="s">
        <v>612</v>
      </c>
      <c r="C196" s="169" t="s">
        <v>608</v>
      </c>
      <c r="D196" s="166" t="s">
        <v>183</v>
      </c>
      <c r="E196" s="167">
        <v>0</v>
      </c>
      <c r="F196" s="167">
        <v>0</v>
      </c>
      <c r="G196" s="167">
        <v>0</v>
      </c>
      <c r="H196" s="167">
        <v>0</v>
      </c>
      <c r="I196" s="167">
        <v>0</v>
      </c>
      <c r="J196" s="167">
        <v>0</v>
      </c>
      <c r="K196" s="212">
        <v>5</v>
      </c>
      <c r="L196" s="216">
        <v>5</v>
      </c>
      <c r="M196" s="216">
        <v>5</v>
      </c>
      <c r="N196" s="221">
        <v>3</v>
      </c>
      <c r="O196" s="221">
        <v>3</v>
      </c>
      <c r="P196" s="227">
        <v>4</v>
      </c>
      <c r="Q196" s="227">
        <v>4</v>
      </c>
      <c r="R196" s="180">
        <v>5</v>
      </c>
      <c r="S196" s="180">
        <v>4</v>
      </c>
    </row>
    <row r="197" spans="1:19" s="84" customFormat="1" x14ac:dyDescent="0.55000000000000004">
      <c r="A197" s="167">
        <v>196</v>
      </c>
      <c r="B197" s="166" t="s">
        <v>612</v>
      </c>
      <c r="C197" s="166" t="s">
        <v>698</v>
      </c>
      <c r="D197" s="165" t="s">
        <v>460</v>
      </c>
      <c r="E197" s="167">
        <v>1</v>
      </c>
      <c r="F197" s="167">
        <v>0</v>
      </c>
      <c r="G197" s="167">
        <v>0</v>
      </c>
      <c r="H197" s="167">
        <v>0</v>
      </c>
      <c r="I197" s="167">
        <v>0</v>
      </c>
      <c r="J197" s="167">
        <v>0</v>
      </c>
      <c r="K197" s="214">
        <v>5</v>
      </c>
      <c r="L197" s="215">
        <v>5</v>
      </c>
      <c r="M197" s="215">
        <v>5</v>
      </c>
      <c r="N197" s="220">
        <v>4</v>
      </c>
      <c r="O197" s="220">
        <v>5</v>
      </c>
      <c r="P197" s="226">
        <v>4</v>
      </c>
      <c r="Q197" s="226">
        <v>5</v>
      </c>
      <c r="R197" s="179">
        <v>3</v>
      </c>
      <c r="S197" s="179">
        <v>5</v>
      </c>
    </row>
    <row r="198" spans="1:19" s="84" customFormat="1" x14ac:dyDescent="0.55000000000000004">
      <c r="A198" s="167">
        <v>197</v>
      </c>
      <c r="B198" s="165" t="s">
        <v>607</v>
      </c>
      <c r="C198" s="169" t="s">
        <v>608</v>
      </c>
      <c r="D198" s="165" t="s">
        <v>270</v>
      </c>
      <c r="E198" s="167">
        <v>0</v>
      </c>
      <c r="F198" s="167">
        <v>0</v>
      </c>
      <c r="G198" s="167">
        <v>0</v>
      </c>
      <c r="H198" s="167">
        <v>1</v>
      </c>
      <c r="I198" s="167">
        <v>0</v>
      </c>
      <c r="J198" s="167">
        <v>0</v>
      </c>
      <c r="K198" s="212">
        <v>4</v>
      </c>
      <c r="L198" s="216">
        <v>3</v>
      </c>
      <c r="M198" s="216">
        <v>3</v>
      </c>
      <c r="N198" s="221">
        <v>3</v>
      </c>
      <c r="O198" s="221">
        <v>3</v>
      </c>
      <c r="P198" s="227">
        <v>4</v>
      </c>
      <c r="Q198" s="227">
        <v>4</v>
      </c>
      <c r="R198" s="180">
        <v>4</v>
      </c>
      <c r="S198" s="180">
        <v>4</v>
      </c>
    </row>
    <row r="199" spans="1:19" s="84" customFormat="1" x14ac:dyDescent="0.55000000000000004">
      <c r="A199" s="167">
        <v>198</v>
      </c>
      <c r="B199" s="166" t="s">
        <v>607</v>
      </c>
      <c r="C199" s="166" t="s">
        <v>698</v>
      </c>
      <c r="D199" s="165" t="s">
        <v>460</v>
      </c>
      <c r="E199" s="167">
        <v>0</v>
      </c>
      <c r="F199" s="167">
        <v>1</v>
      </c>
      <c r="G199" s="167">
        <v>0</v>
      </c>
      <c r="H199" s="167">
        <v>0</v>
      </c>
      <c r="I199" s="167">
        <v>0</v>
      </c>
      <c r="J199" s="167">
        <v>0</v>
      </c>
      <c r="K199" s="214">
        <v>5</v>
      </c>
      <c r="L199" s="215">
        <v>2</v>
      </c>
      <c r="M199" s="215">
        <v>5</v>
      </c>
      <c r="N199" s="220">
        <v>4</v>
      </c>
      <c r="O199" s="220">
        <v>4</v>
      </c>
      <c r="P199" s="226">
        <v>5</v>
      </c>
      <c r="Q199" s="226">
        <v>5</v>
      </c>
      <c r="R199" s="179">
        <v>5</v>
      </c>
      <c r="S199" s="179">
        <v>5</v>
      </c>
    </row>
    <row r="200" spans="1:19" s="84" customFormat="1" x14ac:dyDescent="0.55000000000000004">
      <c r="A200" s="167">
        <v>199</v>
      </c>
      <c r="B200" s="165" t="s">
        <v>607</v>
      </c>
      <c r="C200" s="166" t="s">
        <v>716</v>
      </c>
      <c r="D200" s="166" t="s">
        <v>655</v>
      </c>
      <c r="E200" s="167">
        <v>0</v>
      </c>
      <c r="F200" s="167">
        <v>0</v>
      </c>
      <c r="G200" s="167">
        <v>1</v>
      </c>
      <c r="H200" s="167">
        <v>0</v>
      </c>
      <c r="I200" s="167">
        <v>0</v>
      </c>
      <c r="J200" s="167">
        <v>0</v>
      </c>
      <c r="K200" s="212">
        <v>4</v>
      </c>
      <c r="L200" s="216">
        <v>3</v>
      </c>
      <c r="M200" s="216">
        <v>4</v>
      </c>
      <c r="N200" s="221">
        <v>4</v>
      </c>
      <c r="O200" s="221">
        <v>4</v>
      </c>
      <c r="P200" s="227">
        <v>4</v>
      </c>
      <c r="Q200" s="227">
        <v>4</v>
      </c>
      <c r="R200" s="180">
        <v>5</v>
      </c>
      <c r="S200" s="180">
        <v>5</v>
      </c>
    </row>
    <row r="201" spans="1:19" s="84" customFormat="1" x14ac:dyDescent="0.55000000000000004">
      <c r="A201" s="167">
        <v>200</v>
      </c>
      <c r="B201" s="166" t="s">
        <v>607</v>
      </c>
      <c r="C201" s="166" t="s">
        <v>95</v>
      </c>
      <c r="D201" s="166" t="s">
        <v>885</v>
      </c>
      <c r="E201" s="167">
        <v>0</v>
      </c>
      <c r="F201" s="167">
        <v>0</v>
      </c>
      <c r="G201" s="167">
        <v>0</v>
      </c>
      <c r="H201" s="167">
        <v>1</v>
      </c>
      <c r="I201" s="167">
        <v>0</v>
      </c>
      <c r="J201" s="167">
        <v>0</v>
      </c>
      <c r="K201" s="214">
        <v>3</v>
      </c>
      <c r="L201" s="215">
        <v>3</v>
      </c>
      <c r="M201" s="215">
        <v>3</v>
      </c>
      <c r="N201" s="220">
        <v>2</v>
      </c>
      <c r="O201" s="220">
        <v>2</v>
      </c>
      <c r="P201" s="226">
        <v>4</v>
      </c>
      <c r="Q201" s="226">
        <v>3</v>
      </c>
      <c r="R201" s="179">
        <v>4</v>
      </c>
      <c r="S201" s="179">
        <v>5</v>
      </c>
    </row>
    <row r="202" spans="1:19" s="84" customFormat="1" x14ac:dyDescent="0.55000000000000004">
      <c r="A202" s="167">
        <v>201</v>
      </c>
      <c r="B202" s="165" t="s">
        <v>612</v>
      </c>
      <c r="C202" s="169" t="s">
        <v>608</v>
      </c>
      <c r="D202" s="166" t="s">
        <v>338</v>
      </c>
      <c r="E202" s="167">
        <v>1</v>
      </c>
      <c r="F202" s="167">
        <v>0</v>
      </c>
      <c r="G202" s="167">
        <v>0</v>
      </c>
      <c r="H202" s="167">
        <v>0</v>
      </c>
      <c r="I202" s="167">
        <v>0</v>
      </c>
      <c r="J202" s="167">
        <v>0</v>
      </c>
      <c r="K202" s="212">
        <v>3</v>
      </c>
      <c r="L202" s="216">
        <v>2</v>
      </c>
      <c r="M202" s="216">
        <v>4</v>
      </c>
      <c r="N202" s="221">
        <v>3</v>
      </c>
      <c r="O202" s="221">
        <v>3</v>
      </c>
      <c r="P202" s="227">
        <v>4</v>
      </c>
      <c r="Q202" s="227">
        <v>4</v>
      </c>
      <c r="R202" s="180">
        <v>5</v>
      </c>
      <c r="S202" s="180">
        <v>5</v>
      </c>
    </row>
    <row r="203" spans="1:19" s="84" customFormat="1" x14ac:dyDescent="0.55000000000000004">
      <c r="A203" s="167">
        <v>202</v>
      </c>
      <c r="B203" s="166" t="s">
        <v>612</v>
      </c>
      <c r="C203" s="165" t="s">
        <v>615</v>
      </c>
      <c r="D203" s="166" t="s">
        <v>101</v>
      </c>
      <c r="E203" s="167">
        <v>0</v>
      </c>
      <c r="F203" s="167">
        <v>0</v>
      </c>
      <c r="G203" s="167">
        <v>0</v>
      </c>
      <c r="H203" s="167">
        <v>0</v>
      </c>
      <c r="I203" s="167">
        <v>0</v>
      </c>
      <c r="J203" s="167">
        <v>0</v>
      </c>
      <c r="K203" s="214">
        <v>5</v>
      </c>
      <c r="L203" s="215">
        <v>4</v>
      </c>
      <c r="M203" s="215">
        <v>4</v>
      </c>
      <c r="N203" s="220">
        <v>4</v>
      </c>
      <c r="O203" s="220">
        <v>4</v>
      </c>
      <c r="P203" s="226">
        <v>5</v>
      </c>
      <c r="Q203" s="226">
        <v>4</v>
      </c>
      <c r="R203" s="179">
        <v>4</v>
      </c>
      <c r="S203" s="179">
        <v>4</v>
      </c>
    </row>
    <row r="204" spans="1:19" s="84" customFormat="1" x14ac:dyDescent="0.55000000000000004">
      <c r="A204" s="167">
        <v>203</v>
      </c>
      <c r="B204" s="165" t="s">
        <v>607</v>
      </c>
      <c r="C204" s="169" t="s">
        <v>608</v>
      </c>
      <c r="D204" s="165" t="s">
        <v>270</v>
      </c>
      <c r="E204" s="167">
        <v>0</v>
      </c>
      <c r="F204" s="167">
        <v>0</v>
      </c>
      <c r="G204" s="167">
        <v>0</v>
      </c>
      <c r="H204" s="167">
        <v>1</v>
      </c>
      <c r="I204" s="167">
        <v>0</v>
      </c>
      <c r="J204" s="167">
        <v>0</v>
      </c>
      <c r="K204" s="212">
        <v>2</v>
      </c>
      <c r="L204" s="216">
        <v>3</v>
      </c>
      <c r="M204" s="216">
        <v>3</v>
      </c>
      <c r="N204" s="221">
        <v>4</v>
      </c>
      <c r="O204" s="221">
        <v>3</v>
      </c>
      <c r="P204" s="227">
        <v>4</v>
      </c>
      <c r="Q204" s="227">
        <v>4</v>
      </c>
      <c r="R204" s="180">
        <v>5</v>
      </c>
      <c r="S204" s="180">
        <v>4</v>
      </c>
    </row>
    <row r="205" spans="1:19" s="84" customFormat="1" x14ac:dyDescent="0.55000000000000004">
      <c r="A205" s="167">
        <v>204</v>
      </c>
      <c r="B205" s="166" t="s">
        <v>607</v>
      </c>
      <c r="C205" s="166" t="s">
        <v>625</v>
      </c>
      <c r="D205" s="166" t="s">
        <v>894</v>
      </c>
      <c r="E205" s="167">
        <v>1</v>
      </c>
      <c r="F205" s="167">
        <v>0</v>
      </c>
      <c r="G205" s="167">
        <v>0</v>
      </c>
      <c r="H205" s="167">
        <v>0</v>
      </c>
      <c r="I205" s="167">
        <v>0</v>
      </c>
      <c r="J205" s="167">
        <v>0</v>
      </c>
      <c r="K205" s="214">
        <v>2</v>
      </c>
      <c r="L205" s="215">
        <v>3</v>
      </c>
      <c r="M205" s="215">
        <v>3</v>
      </c>
      <c r="N205" s="220">
        <v>4</v>
      </c>
      <c r="O205" s="220">
        <v>3</v>
      </c>
      <c r="P205" s="226">
        <v>3</v>
      </c>
      <c r="Q205" s="226">
        <v>3</v>
      </c>
      <c r="R205" s="179">
        <v>3</v>
      </c>
      <c r="S205" s="179">
        <v>4</v>
      </c>
    </row>
    <row r="206" spans="1:19" s="84" customFormat="1" x14ac:dyDescent="0.55000000000000004">
      <c r="A206" s="167">
        <v>205</v>
      </c>
      <c r="B206" s="165" t="s">
        <v>607</v>
      </c>
      <c r="C206" s="165" t="s">
        <v>615</v>
      </c>
      <c r="D206" s="165" t="s">
        <v>697</v>
      </c>
      <c r="E206" s="167">
        <v>0</v>
      </c>
      <c r="F206" s="167">
        <v>0</v>
      </c>
      <c r="G206" s="167">
        <v>1</v>
      </c>
      <c r="H206" s="167">
        <v>0</v>
      </c>
      <c r="I206" s="167">
        <v>0</v>
      </c>
      <c r="J206" s="167">
        <v>0</v>
      </c>
      <c r="K206" s="212">
        <v>4</v>
      </c>
      <c r="L206" s="216">
        <v>4</v>
      </c>
      <c r="M206" s="216">
        <v>4</v>
      </c>
      <c r="N206" s="221">
        <v>2</v>
      </c>
      <c r="O206" s="221">
        <v>2</v>
      </c>
      <c r="P206" s="227">
        <v>3</v>
      </c>
      <c r="Q206" s="227">
        <v>3</v>
      </c>
      <c r="R206" s="180">
        <v>4</v>
      </c>
      <c r="S206" s="180">
        <v>4</v>
      </c>
    </row>
    <row r="207" spans="1:19" s="84" customFormat="1" x14ac:dyDescent="0.55000000000000004">
      <c r="A207" s="167">
        <v>206</v>
      </c>
      <c r="B207" s="166" t="s">
        <v>607</v>
      </c>
      <c r="C207" s="166" t="s">
        <v>626</v>
      </c>
      <c r="D207" s="166" t="s">
        <v>868</v>
      </c>
      <c r="E207" s="167">
        <v>0</v>
      </c>
      <c r="F207" s="167">
        <v>0</v>
      </c>
      <c r="G207" s="167">
        <v>0</v>
      </c>
      <c r="H207" s="167">
        <v>0</v>
      </c>
      <c r="I207" s="167">
        <v>0</v>
      </c>
      <c r="J207" s="167">
        <v>0</v>
      </c>
      <c r="K207" s="214">
        <v>3</v>
      </c>
      <c r="L207" s="215">
        <v>5</v>
      </c>
      <c r="M207" s="215">
        <v>5</v>
      </c>
      <c r="N207" s="220">
        <v>3</v>
      </c>
      <c r="O207" s="220">
        <v>3</v>
      </c>
      <c r="P207" s="226">
        <v>4</v>
      </c>
      <c r="Q207" s="226">
        <v>4</v>
      </c>
      <c r="R207" s="179">
        <v>5</v>
      </c>
      <c r="S207" s="179">
        <v>5</v>
      </c>
    </row>
    <row r="208" spans="1:19" s="84" customFormat="1" x14ac:dyDescent="0.55000000000000004">
      <c r="A208" s="167">
        <v>207</v>
      </c>
      <c r="B208" s="165" t="s">
        <v>612</v>
      </c>
      <c r="C208" s="165" t="s">
        <v>615</v>
      </c>
      <c r="D208" s="165" t="s">
        <v>101</v>
      </c>
      <c r="E208" s="167">
        <v>0</v>
      </c>
      <c r="F208" s="167">
        <v>0</v>
      </c>
      <c r="G208" s="167">
        <v>1</v>
      </c>
      <c r="H208" s="167">
        <v>0</v>
      </c>
      <c r="I208" s="167">
        <v>0</v>
      </c>
      <c r="J208" s="167">
        <v>0</v>
      </c>
      <c r="K208" s="212">
        <v>4</v>
      </c>
      <c r="L208" s="216">
        <v>4</v>
      </c>
      <c r="M208" s="216">
        <v>4</v>
      </c>
      <c r="N208" s="221">
        <v>3</v>
      </c>
      <c r="O208" s="221">
        <v>4</v>
      </c>
      <c r="P208" s="227">
        <v>5</v>
      </c>
      <c r="Q208" s="227">
        <v>5</v>
      </c>
      <c r="R208" s="180">
        <v>5</v>
      </c>
      <c r="S208" s="180">
        <v>5</v>
      </c>
    </row>
    <row r="209" spans="1:19" s="84" customFormat="1" x14ac:dyDescent="0.55000000000000004">
      <c r="A209" s="167">
        <v>208</v>
      </c>
      <c r="B209" s="166" t="s">
        <v>607</v>
      </c>
      <c r="C209" s="166" t="s">
        <v>625</v>
      </c>
      <c r="D209" s="166" t="s">
        <v>65</v>
      </c>
      <c r="E209" s="167">
        <v>0</v>
      </c>
      <c r="F209" s="167">
        <v>1</v>
      </c>
      <c r="G209" s="167">
        <v>0</v>
      </c>
      <c r="H209" s="167">
        <v>0</v>
      </c>
      <c r="I209" s="167">
        <v>0</v>
      </c>
      <c r="J209" s="167">
        <v>0</v>
      </c>
      <c r="K209" s="214">
        <v>5</v>
      </c>
      <c r="L209" s="215">
        <v>4</v>
      </c>
      <c r="M209" s="215">
        <v>4</v>
      </c>
      <c r="N209" s="220">
        <v>5</v>
      </c>
      <c r="O209" s="220">
        <v>5</v>
      </c>
      <c r="P209" s="226">
        <v>5</v>
      </c>
      <c r="Q209" s="226">
        <v>5</v>
      </c>
      <c r="R209" s="179">
        <v>5</v>
      </c>
      <c r="S209" s="179">
        <v>5</v>
      </c>
    </row>
    <row r="210" spans="1:19" s="84" customFormat="1" x14ac:dyDescent="0.55000000000000004">
      <c r="A210" s="167">
        <v>209</v>
      </c>
      <c r="B210" s="165" t="s">
        <v>607</v>
      </c>
      <c r="C210" s="169" t="s">
        <v>608</v>
      </c>
      <c r="D210" s="165" t="s">
        <v>270</v>
      </c>
      <c r="E210" s="167">
        <v>0</v>
      </c>
      <c r="F210" s="167">
        <v>0</v>
      </c>
      <c r="G210" s="167">
        <v>0</v>
      </c>
      <c r="H210" s="167">
        <v>0</v>
      </c>
      <c r="I210" s="167">
        <v>0</v>
      </c>
      <c r="J210" s="167">
        <v>0</v>
      </c>
      <c r="K210" s="212">
        <v>5</v>
      </c>
      <c r="L210" s="216">
        <v>3</v>
      </c>
      <c r="M210" s="216">
        <v>4</v>
      </c>
      <c r="N210" s="221">
        <v>1</v>
      </c>
      <c r="O210" s="221">
        <v>1</v>
      </c>
      <c r="P210" s="227">
        <v>3</v>
      </c>
      <c r="Q210" s="227">
        <v>3</v>
      </c>
      <c r="R210" s="180">
        <v>5</v>
      </c>
      <c r="S210" s="180">
        <v>5</v>
      </c>
    </row>
    <row r="211" spans="1:19" s="84" customFormat="1" x14ac:dyDescent="0.55000000000000004">
      <c r="A211" s="167">
        <v>210</v>
      </c>
      <c r="B211" s="166" t="s">
        <v>607</v>
      </c>
      <c r="C211" s="166" t="s">
        <v>716</v>
      </c>
      <c r="D211" s="165" t="s">
        <v>657</v>
      </c>
      <c r="E211" s="167">
        <v>0</v>
      </c>
      <c r="F211" s="167">
        <v>0</v>
      </c>
      <c r="G211" s="167">
        <v>0</v>
      </c>
      <c r="H211" s="167">
        <v>1</v>
      </c>
      <c r="I211" s="167">
        <v>0</v>
      </c>
      <c r="J211" s="167">
        <v>0</v>
      </c>
      <c r="K211" s="214">
        <v>2</v>
      </c>
      <c r="L211" s="215">
        <v>3</v>
      </c>
      <c r="M211" s="215">
        <v>3</v>
      </c>
      <c r="N211" s="220">
        <v>2</v>
      </c>
      <c r="O211" s="220">
        <v>2</v>
      </c>
      <c r="P211" s="226">
        <v>4</v>
      </c>
      <c r="Q211" s="226">
        <v>4</v>
      </c>
      <c r="R211" s="179">
        <v>4</v>
      </c>
      <c r="S211" s="179">
        <v>4</v>
      </c>
    </row>
    <row r="212" spans="1:19" s="84" customFormat="1" x14ac:dyDescent="0.55000000000000004">
      <c r="A212" s="167">
        <v>211</v>
      </c>
      <c r="B212" s="165" t="s">
        <v>607</v>
      </c>
      <c r="C212" s="169" t="s">
        <v>608</v>
      </c>
      <c r="D212" s="165" t="s">
        <v>183</v>
      </c>
      <c r="E212" s="167">
        <v>0</v>
      </c>
      <c r="F212" s="167">
        <v>1</v>
      </c>
      <c r="G212" s="167">
        <v>0</v>
      </c>
      <c r="H212" s="167">
        <v>0</v>
      </c>
      <c r="I212" s="167">
        <v>0</v>
      </c>
      <c r="J212" s="167">
        <v>0</v>
      </c>
      <c r="K212" s="212">
        <v>5</v>
      </c>
      <c r="L212" s="216">
        <v>4</v>
      </c>
      <c r="M212" s="216">
        <v>4</v>
      </c>
      <c r="N212" s="221">
        <v>3</v>
      </c>
      <c r="O212" s="221">
        <v>2</v>
      </c>
      <c r="P212" s="227">
        <v>4</v>
      </c>
      <c r="Q212" s="227">
        <v>4</v>
      </c>
      <c r="R212" s="180">
        <v>5</v>
      </c>
      <c r="S212" s="180">
        <v>5</v>
      </c>
    </row>
    <row r="213" spans="1:19" s="84" customFormat="1" x14ac:dyDescent="0.55000000000000004">
      <c r="A213" s="167">
        <v>212</v>
      </c>
      <c r="B213" s="166" t="s">
        <v>612</v>
      </c>
      <c r="C213" s="166" t="s">
        <v>716</v>
      </c>
      <c r="D213" s="166" t="s">
        <v>655</v>
      </c>
      <c r="E213" s="167">
        <v>1</v>
      </c>
      <c r="F213" s="167">
        <v>0</v>
      </c>
      <c r="G213" s="167">
        <v>0</v>
      </c>
      <c r="H213" s="167">
        <v>0</v>
      </c>
      <c r="I213" s="167">
        <v>0</v>
      </c>
      <c r="J213" s="167">
        <v>0</v>
      </c>
      <c r="K213" s="214">
        <v>4</v>
      </c>
      <c r="L213" s="215">
        <v>3</v>
      </c>
      <c r="M213" s="215">
        <v>5</v>
      </c>
      <c r="N213" s="220">
        <v>3</v>
      </c>
      <c r="O213" s="220">
        <v>3</v>
      </c>
      <c r="P213" s="226">
        <v>4</v>
      </c>
      <c r="Q213" s="226">
        <v>4</v>
      </c>
      <c r="R213" s="179">
        <v>5</v>
      </c>
      <c r="S213" s="179">
        <v>5</v>
      </c>
    </row>
    <row r="214" spans="1:19" s="84" customFormat="1" x14ac:dyDescent="0.55000000000000004">
      <c r="A214" s="167">
        <v>213</v>
      </c>
      <c r="B214" s="165" t="s">
        <v>607</v>
      </c>
      <c r="C214" s="165" t="s">
        <v>616</v>
      </c>
      <c r="D214" s="165" t="s">
        <v>615</v>
      </c>
      <c r="E214" s="167">
        <v>0</v>
      </c>
      <c r="F214" s="167">
        <v>1</v>
      </c>
      <c r="G214" s="167">
        <v>0</v>
      </c>
      <c r="H214" s="167">
        <v>0</v>
      </c>
      <c r="I214" s="167">
        <v>0</v>
      </c>
      <c r="J214" s="167">
        <v>0</v>
      </c>
      <c r="K214" s="212">
        <v>3</v>
      </c>
      <c r="L214" s="216">
        <v>3</v>
      </c>
      <c r="M214" s="216">
        <v>3</v>
      </c>
      <c r="N214" s="221">
        <v>4</v>
      </c>
      <c r="O214" s="221">
        <v>3</v>
      </c>
      <c r="P214" s="227">
        <v>3</v>
      </c>
      <c r="Q214" s="227">
        <v>3</v>
      </c>
      <c r="R214" s="180">
        <v>4</v>
      </c>
      <c r="S214" s="180">
        <v>4</v>
      </c>
    </row>
    <row r="215" spans="1:19" s="84" customFormat="1" x14ac:dyDescent="0.55000000000000004">
      <c r="A215" s="167">
        <v>214</v>
      </c>
      <c r="B215" s="166" t="s">
        <v>607</v>
      </c>
      <c r="C215" s="165" t="s">
        <v>698</v>
      </c>
      <c r="D215" s="165" t="s">
        <v>460</v>
      </c>
      <c r="E215" s="167">
        <v>0</v>
      </c>
      <c r="F215" s="167">
        <v>1</v>
      </c>
      <c r="G215" s="167">
        <v>0</v>
      </c>
      <c r="H215" s="167">
        <v>0</v>
      </c>
      <c r="I215" s="167">
        <v>0</v>
      </c>
      <c r="J215" s="167">
        <v>0</v>
      </c>
      <c r="K215" s="214">
        <v>4</v>
      </c>
      <c r="L215" s="215">
        <v>4</v>
      </c>
      <c r="M215" s="215">
        <v>3</v>
      </c>
      <c r="N215" s="220">
        <v>5</v>
      </c>
      <c r="O215" s="220">
        <v>5</v>
      </c>
      <c r="P215" s="226">
        <v>5</v>
      </c>
      <c r="Q215" s="226">
        <v>5</v>
      </c>
      <c r="R215" s="179">
        <v>5</v>
      </c>
      <c r="S215" s="179">
        <v>4</v>
      </c>
    </row>
    <row r="216" spans="1:19" s="84" customFormat="1" x14ac:dyDescent="0.55000000000000004">
      <c r="A216" s="167">
        <v>215</v>
      </c>
      <c r="B216" s="165" t="s">
        <v>612</v>
      </c>
      <c r="C216" s="169" t="s">
        <v>608</v>
      </c>
      <c r="D216" s="165" t="s">
        <v>270</v>
      </c>
      <c r="E216" s="167">
        <v>0</v>
      </c>
      <c r="F216" s="167">
        <v>1</v>
      </c>
      <c r="G216" s="167">
        <v>0</v>
      </c>
      <c r="H216" s="167">
        <v>0</v>
      </c>
      <c r="I216" s="167">
        <v>0</v>
      </c>
      <c r="J216" s="167">
        <v>0</v>
      </c>
      <c r="K216" s="212">
        <v>5</v>
      </c>
      <c r="L216" s="216">
        <v>5</v>
      </c>
      <c r="M216" s="216">
        <v>5</v>
      </c>
      <c r="N216" s="221">
        <v>2</v>
      </c>
      <c r="O216" s="221">
        <v>2</v>
      </c>
      <c r="P216" s="227">
        <v>4</v>
      </c>
      <c r="Q216" s="227">
        <v>4</v>
      </c>
      <c r="R216" s="180">
        <v>5</v>
      </c>
      <c r="S216" s="180">
        <v>5</v>
      </c>
    </row>
    <row r="217" spans="1:19" s="84" customFormat="1" x14ac:dyDescent="0.55000000000000004">
      <c r="A217" s="167">
        <v>216</v>
      </c>
      <c r="B217" s="166" t="s">
        <v>607</v>
      </c>
      <c r="C217" s="169" t="s">
        <v>608</v>
      </c>
      <c r="D217" s="165" t="s">
        <v>270</v>
      </c>
      <c r="E217" s="167">
        <v>0</v>
      </c>
      <c r="F217" s="167">
        <v>0</v>
      </c>
      <c r="G217" s="167">
        <v>0</v>
      </c>
      <c r="H217" s="167">
        <v>1</v>
      </c>
      <c r="I217" s="167">
        <v>0</v>
      </c>
      <c r="J217" s="167">
        <v>0</v>
      </c>
      <c r="K217" s="214">
        <v>5</v>
      </c>
      <c r="L217" s="215">
        <v>5</v>
      </c>
      <c r="M217" s="215">
        <v>5</v>
      </c>
      <c r="N217" s="220">
        <v>1</v>
      </c>
      <c r="O217" s="220">
        <v>1</v>
      </c>
      <c r="P217" s="226">
        <v>4</v>
      </c>
      <c r="Q217" s="226">
        <v>4</v>
      </c>
      <c r="R217" s="179">
        <v>5</v>
      </c>
      <c r="S217" s="179">
        <v>5</v>
      </c>
    </row>
    <row r="218" spans="1:19" s="84" customFormat="1" x14ac:dyDescent="0.55000000000000004">
      <c r="A218" s="167">
        <v>217</v>
      </c>
      <c r="B218" s="165" t="s">
        <v>607</v>
      </c>
      <c r="C218" s="165" t="s">
        <v>212</v>
      </c>
      <c r="D218" s="165" t="s">
        <v>677</v>
      </c>
      <c r="E218" s="167">
        <v>0</v>
      </c>
      <c r="F218" s="167">
        <v>0</v>
      </c>
      <c r="G218" s="167">
        <v>1</v>
      </c>
      <c r="H218" s="167">
        <v>0</v>
      </c>
      <c r="I218" s="167">
        <v>0</v>
      </c>
      <c r="J218" s="167">
        <v>0</v>
      </c>
      <c r="K218" s="212">
        <v>3</v>
      </c>
      <c r="L218" s="216">
        <v>4</v>
      </c>
      <c r="M218" s="216">
        <v>3</v>
      </c>
      <c r="N218" s="221">
        <v>3</v>
      </c>
      <c r="O218" s="221">
        <v>3</v>
      </c>
      <c r="P218" s="227">
        <v>4</v>
      </c>
      <c r="Q218" s="227">
        <v>4</v>
      </c>
      <c r="R218" s="180">
        <v>4</v>
      </c>
      <c r="S218" s="180">
        <v>4</v>
      </c>
    </row>
    <row r="219" spans="1:19" s="84" customFormat="1" x14ac:dyDescent="0.55000000000000004">
      <c r="A219" s="167">
        <v>218</v>
      </c>
      <c r="B219" s="166" t="s">
        <v>607</v>
      </c>
      <c r="C219" s="166" t="s">
        <v>621</v>
      </c>
      <c r="D219" s="165" t="s">
        <v>621</v>
      </c>
      <c r="E219" s="167">
        <v>0</v>
      </c>
      <c r="F219" s="167">
        <v>0</v>
      </c>
      <c r="G219" s="167">
        <v>1</v>
      </c>
      <c r="H219" s="167">
        <v>0</v>
      </c>
      <c r="I219" s="167">
        <v>0</v>
      </c>
      <c r="J219" s="167">
        <v>0</v>
      </c>
      <c r="K219" s="214">
        <v>4</v>
      </c>
      <c r="L219" s="215">
        <v>5</v>
      </c>
      <c r="M219" s="215">
        <v>4</v>
      </c>
      <c r="N219" s="220">
        <v>3</v>
      </c>
      <c r="O219" s="220">
        <v>2</v>
      </c>
      <c r="P219" s="226">
        <v>5</v>
      </c>
      <c r="Q219" s="226">
        <v>5</v>
      </c>
      <c r="R219" s="179">
        <v>5</v>
      </c>
      <c r="S219" s="179">
        <v>5</v>
      </c>
    </row>
    <row r="220" spans="1:19" s="84" customFormat="1" x14ac:dyDescent="0.55000000000000004">
      <c r="A220" s="167">
        <v>219</v>
      </c>
      <c r="B220" s="165" t="s">
        <v>612</v>
      </c>
      <c r="C220" s="165" t="s">
        <v>615</v>
      </c>
      <c r="D220" s="165" t="s">
        <v>101</v>
      </c>
      <c r="E220" s="167">
        <v>0</v>
      </c>
      <c r="F220" s="167">
        <v>0</v>
      </c>
      <c r="G220" s="167">
        <v>1</v>
      </c>
      <c r="H220" s="167">
        <v>0</v>
      </c>
      <c r="I220" s="167">
        <v>0</v>
      </c>
      <c r="J220" s="167">
        <v>0</v>
      </c>
      <c r="K220" s="212">
        <v>3</v>
      </c>
      <c r="L220" s="216">
        <v>4</v>
      </c>
      <c r="M220" s="216">
        <v>4</v>
      </c>
      <c r="N220" s="221">
        <v>3</v>
      </c>
      <c r="O220" s="221">
        <v>5</v>
      </c>
      <c r="P220" s="227">
        <v>5</v>
      </c>
      <c r="Q220" s="227">
        <v>5</v>
      </c>
      <c r="R220" s="180">
        <v>5</v>
      </c>
      <c r="S220" s="180">
        <v>5</v>
      </c>
    </row>
    <row r="221" spans="1:19" s="84" customFormat="1" x14ac:dyDescent="0.55000000000000004">
      <c r="A221" s="167">
        <v>220</v>
      </c>
      <c r="B221" s="166" t="s">
        <v>607</v>
      </c>
      <c r="C221" s="166" t="s">
        <v>82</v>
      </c>
      <c r="D221" s="166" t="s">
        <v>203</v>
      </c>
      <c r="E221" s="167">
        <v>0</v>
      </c>
      <c r="F221" s="167">
        <v>0</v>
      </c>
      <c r="G221" s="167">
        <v>0</v>
      </c>
      <c r="H221" s="167">
        <v>0</v>
      </c>
      <c r="I221" s="167">
        <v>0</v>
      </c>
      <c r="J221" s="167">
        <v>0</v>
      </c>
      <c r="K221" s="214">
        <v>2</v>
      </c>
      <c r="L221" s="215">
        <v>4</v>
      </c>
      <c r="M221" s="215">
        <v>3</v>
      </c>
      <c r="N221" s="220">
        <v>2</v>
      </c>
      <c r="O221" s="220">
        <v>3</v>
      </c>
      <c r="P221" s="226">
        <v>4</v>
      </c>
      <c r="Q221" s="226">
        <v>4</v>
      </c>
      <c r="R221" s="179">
        <v>5</v>
      </c>
      <c r="S221" s="179">
        <v>4</v>
      </c>
    </row>
    <row r="222" spans="1:19" s="84" customFormat="1" x14ac:dyDescent="0.55000000000000004">
      <c r="A222" s="167">
        <v>221</v>
      </c>
      <c r="B222" s="165" t="s">
        <v>612</v>
      </c>
      <c r="C222" s="166" t="s">
        <v>621</v>
      </c>
      <c r="D222" s="165" t="s">
        <v>621</v>
      </c>
      <c r="E222" s="167">
        <v>0</v>
      </c>
      <c r="F222" s="167">
        <v>0</v>
      </c>
      <c r="G222" s="167">
        <v>1</v>
      </c>
      <c r="H222" s="167">
        <v>0</v>
      </c>
      <c r="I222" s="167">
        <v>0</v>
      </c>
      <c r="J222" s="167">
        <v>0</v>
      </c>
      <c r="K222" s="212">
        <v>3</v>
      </c>
      <c r="L222" s="216">
        <v>4</v>
      </c>
      <c r="M222" s="216">
        <v>4</v>
      </c>
      <c r="N222" s="221">
        <v>3</v>
      </c>
      <c r="O222" s="221">
        <v>3</v>
      </c>
      <c r="P222" s="227">
        <v>5</v>
      </c>
      <c r="Q222" s="227">
        <v>5</v>
      </c>
      <c r="R222" s="180">
        <v>5</v>
      </c>
      <c r="S222" s="180">
        <v>5</v>
      </c>
    </row>
    <row r="223" spans="1:19" s="84" customFormat="1" x14ac:dyDescent="0.55000000000000004">
      <c r="A223" s="167">
        <v>222</v>
      </c>
      <c r="B223" s="166" t="s">
        <v>607</v>
      </c>
      <c r="C223" s="169" t="s">
        <v>608</v>
      </c>
      <c r="D223" s="166" t="s">
        <v>609</v>
      </c>
      <c r="E223" s="167">
        <v>0</v>
      </c>
      <c r="F223" s="167">
        <v>0</v>
      </c>
      <c r="G223" s="167">
        <v>0</v>
      </c>
      <c r="H223" s="167">
        <v>1</v>
      </c>
      <c r="I223" s="167">
        <v>0</v>
      </c>
      <c r="J223" s="167">
        <v>0</v>
      </c>
      <c r="K223" s="214">
        <v>3</v>
      </c>
      <c r="L223" s="215">
        <v>3</v>
      </c>
      <c r="M223" s="215">
        <v>4</v>
      </c>
      <c r="N223" s="220">
        <v>3</v>
      </c>
      <c r="O223" s="220">
        <v>3</v>
      </c>
      <c r="P223" s="226">
        <v>5</v>
      </c>
      <c r="Q223" s="226">
        <v>5</v>
      </c>
      <c r="R223" s="179">
        <v>5</v>
      </c>
      <c r="S223" s="179">
        <v>5</v>
      </c>
    </row>
    <row r="224" spans="1:19" s="84" customFormat="1" x14ac:dyDescent="0.55000000000000004">
      <c r="A224" s="167">
        <v>223</v>
      </c>
      <c r="B224" s="165" t="s">
        <v>612</v>
      </c>
      <c r="C224" s="169" t="s">
        <v>608</v>
      </c>
      <c r="D224" s="165" t="s">
        <v>609</v>
      </c>
      <c r="E224" s="167">
        <v>0</v>
      </c>
      <c r="F224" s="167">
        <v>0</v>
      </c>
      <c r="G224" s="167">
        <v>0</v>
      </c>
      <c r="H224" s="167">
        <v>1</v>
      </c>
      <c r="I224" s="167">
        <v>0</v>
      </c>
      <c r="J224" s="167">
        <v>0</v>
      </c>
      <c r="K224" s="212">
        <v>4</v>
      </c>
      <c r="L224" s="216">
        <v>3</v>
      </c>
      <c r="M224" s="216">
        <v>4</v>
      </c>
      <c r="N224" s="221">
        <v>3</v>
      </c>
      <c r="O224" s="221">
        <v>4</v>
      </c>
      <c r="P224" s="227">
        <v>4</v>
      </c>
      <c r="Q224" s="227">
        <v>4</v>
      </c>
      <c r="R224" s="180">
        <v>4</v>
      </c>
      <c r="S224" s="180">
        <v>4</v>
      </c>
    </row>
    <row r="225" spans="1:19" s="84" customFormat="1" x14ac:dyDescent="0.55000000000000004">
      <c r="A225" s="167">
        <v>224</v>
      </c>
      <c r="B225" s="166" t="s">
        <v>607</v>
      </c>
      <c r="C225" s="169" t="s">
        <v>608</v>
      </c>
      <c r="D225" s="165" t="s">
        <v>183</v>
      </c>
      <c r="E225" s="167">
        <v>1</v>
      </c>
      <c r="F225" s="167">
        <v>0</v>
      </c>
      <c r="G225" s="167">
        <v>0</v>
      </c>
      <c r="H225" s="167">
        <v>0</v>
      </c>
      <c r="I225" s="167">
        <v>0</v>
      </c>
      <c r="J225" s="167">
        <v>0</v>
      </c>
      <c r="K225" s="214">
        <v>2</v>
      </c>
      <c r="L225" s="215">
        <v>3</v>
      </c>
      <c r="M225" s="215">
        <v>4</v>
      </c>
      <c r="N225" s="220">
        <v>2</v>
      </c>
      <c r="O225" s="220">
        <v>2</v>
      </c>
      <c r="P225" s="226">
        <v>4</v>
      </c>
      <c r="Q225" s="226">
        <v>4</v>
      </c>
      <c r="R225" s="179">
        <v>4</v>
      </c>
      <c r="S225" s="179">
        <v>3</v>
      </c>
    </row>
    <row r="226" spans="1:19" s="84" customFormat="1" x14ac:dyDescent="0.55000000000000004">
      <c r="A226" s="167">
        <v>225</v>
      </c>
      <c r="B226" s="165" t="s">
        <v>612</v>
      </c>
      <c r="C226" s="169" t="s">
        <v>608</v>
      </c>
      <c r="D226" s="165" t="s">
        <v>183</v>
      </c>
      <c r="E226" s="167">
        <v>0</v>
      </c>
      <c r="F226" s="167">
        <v>1</v>
      </c>
      <c r="G226" s="167">
        <v>0</v>
      </c>
      <c r="H226" s="167">
        <v>0</v>
      </c>
      <c r="I226" s="167">
        <v>0</v>
      </c>
      <c r="J226" s="167">
        <v>0</v>
      </c>
      <c r="K226" s="212">
        <v>4</v>
      </c>
      <c r="L226" s="216">
        <v>4</v>
      </c>
      <c r="M226" s="216">
        <v>4</v>
      </c>
      <c r="N226" s="221">
        <v>3</v>
      </c>
      <c r="O226" s="221">
        <v>4</v>
      </c>
      <c r="P226" s="227">
        <v>5</v>
      </c>
      <c r="Q226" s="227">
        <v>5</v>
      </c>
      <c r="R226" s="180">
        <v>4</v>
      </c>
      <c r="S226" s="180">
        <v>4</v>
      </c>
    </row>
    <row r="227" spans="1:19" s="84" customFormat="1" x14ac:dyDescent="0.55000000000000004">
      <c r="A227" s="167">
        <v>226</v>
      </c>
      <c r="B227" s="166" t="s">
        <v>607</v>
      </c>
      <c r="C227" s="166" t="s">
        <v>716</v>
      </c>
      <c r="D227" s="166" t="s">
        <v>655</v>
      </c>
      <c r="E227" s="167">
        <v>0</v>
      </c>
      <c r="F227" s="167">
        <v>0</v>
      </c>
      <c r="G227" s="167">
        <v>1</v>
      </c>
      <c r="H227" s="167">
        <v>0</v>
      </c>
      <c r="I227" s="167">
        <v>0</v>
      </c>
      <c r="J227" s="167">
        <v>0</v>
      </c>
      <c r="K227" s="214">
        <v>2</v>
      </c>
      <c r="L227" s="215">
        <v>2</v>
      </c>
      <c r="M227" s="215">
        <v>3</v>
      </c>
      <c r="N227" s="220">
        <v>2</v>
      </c>
      <c r="O227" s="220">
        <v>2</v>
      </c>
      <c r="P227" s="226">
        <v>4</v>
      </c>
      <c r="Q227" s="226">
        <v>4</v>
      </c>
      <c r="R227" s="179">
        <v>4</v>
      </c>
      <c r="S227" s="179">
        <v>5</v>
      </c>
    </row>
    <row r="228" spans="1:19" s="84" customFormat="1" x14ac:dyDescent="0.55000000000000004">
      <c r="A228" s="167">
        <v>227</v>
      </c>
      <c r="B228" s="165" t="s">
        <v>612</v>
      </c>
      <c r="C228" s="169" t="s">
        <v>608</v>
      </c>
      <c r="D228" s="165" t="s">
        <v>183</v>
      </c>
      <c r="E228" s="167">
        <v>0</v>
      </c>
      <c r="F228" s="167">
        <v>1</v>
      </c>
      <c r="G228" s="167">
        <v>0</v>
      </c>
      <c r="H228" s="167">
        <v>0</v>
      </c>
      <c r="I228" s="167">
        <v>0</v>
      </c>
      <c r="J228" s="167">
        <v>0</v>
      </c>
      <c r="K228" s="212">
        <v>3</v>
      </c>
      <c r="L228" s="216">
        <v>3</v>
      </c>
      <c r="M228" s="216">
        <v>4</v>
      </c>
      <c r="N228" s="221">
        <v>3</v>
      </c>
      <c r="O228" s="221">
        <v>3</v>
      </c>
      <c r="P228" s="227">
        <v>4</v>
      </c>
      <c r="Q228" s="227">
        <v>4</v>
      </c>
      <c r="R228" s="180">
        <v>5</v>
      </c>
      <c r="S228" s="180">
        <v>5</v>
      </c>
    </row>
    <row r="229" spans="1:19" s="84" customFormat="1" x14ac:dyDescent="0.55000000000000004">
      <c r="A229" s="167">
        <v>228</v>
      </c>
      <c r="B229" s="166" t="s">
        <v>607</v>
      </c>
      <c r="C229" s="165" t="s">
        <v>615</v>
      </c>
      <c r="D229" s="166" t="s">
        <v>927</v>
      </c>
      <c r="E229" s="167">
        <v>0</v>
      </c>
      <c r="F229" s="167">
        <v>0</v>
      </c>
      <c r="G229" s="167">
        <v>0</v>
      </c>
      <c r="H229" s="167">
        <v>1</v>
      </c>
      <c r="I229" s="167">
        <v>0</v>
      </c>
      <c r="J229" s="167">
        <v>0</v>
      </c>
      <c r="K229" s="214">
        <v>5</v>
      </c>
      <c r="L229" s="215">
        <v>5</v>
      </c>
      <c r="M229" s="215">
        <v>5</v>
      </c>
      <c r="N229" s="220">
        <v>2</v>
      </c>
      <c r="O229" s="220">
        <v>3</v>
      </c>
      <c r="P229" s="226">
        <v>4</v>
      </c>
      <c r="Q229" s="226">
        <v>4</v>
      </c>
      <c r="R229" s="179">
        <v>5</v>
      </c>
      <c r="S229" s="179">
        <v>4</v>
      </c>
    </row>
    <row r="230" spans="1:19" s="84" customFormat="1" x14ac:dyDescent="0.55000000000000004">
      <c r="A230" s="167">
        <v>229</v>
      </c>
      <c r="B230" s="165" t="s">
        <v>612</v>
      </c>
      <c r="C230" s="169" t="s">
        <v>608</v>
      </c>
      <c r="D230" s="165" t="s">
        <v>609</v>
      </c>
      <c r="E230" s="167">
        <v>0</v>
      </c>
      <c r="F230" s="167">
        <v>0</v>
      </c>
      <c r="G230" s="167">
        <v>0</v>
      </c>
      <c r="H230" s="167">
        <v>1</v>
      </c>
      <c r="I230" s="167">
        <v>0</v>
      </c>
      <c r="J230" s="167">
        <v>0</v>
      </c>
      <c r="K230" s="212">
        <v>4</v>
      </c>
      <c r="L230" s="216">
        <v>4</v>
      </c>
      <c r="M230" s="216">
        <v>5</v>
      </c>
      <c r="N230" s="221">
        <v>2</v>
      </c>
      <c r="O230" s="221">
        <v>3</v>
      </c>
      <c r="P230" s="227">
        <v>4</v>
      </c>
      <c r="Q230" s="227">
        <v>4</v>
      </c>
      <c r="R230" s="180">
        <v>5</v>
      </c>
      <c r="S230" s="180">
        <v>4</v>
      </c>
    </row>
    <row r="231" spans="1:19" s="84" customFormat="1" x14ac:dyDescent="0.55000000000000004">
      <c r="A231" s="167">
        <v>230</v>
      </c>
      <c r="B231" s="166" t="s">
        <v>607</v>
      </c>
      <c r="C231" s="169" t="s">
        <v>608</v>
      </c>
      <c r="D231" s="166" t="s">
        <v>93</v>
      </c>
      <c r="E231" s="167">
        <v>0</v>
      </c>
      <c r="F231" s="167">
        <v>0</v>
      </c>
      <c r="G231" s="167">
        <v>0</v>
      </c>
      <c r="H231" s="167">
        <v>1</v>
      </c>
      <c r="I231" s="167">
        <v>0</v>
      </c>
      <c r="J231" s="167">
        <v>0</v>
      </c>
      <c r="K231" s="214">
        <v>5</v>
      </c>
      <c r="L231" s="215">
        <v>5</v>
      </c>
      <c r="M231" s="215">
        <v>5</v>
      </c>
      <c r="N231" s="220">
        <v>2</v>
      </c>
      <c r="O231" s="220">
        <v>2</v>
      </c>
      <c r="P231" s="226">
        <v>4</v>
      </c>
      <c r="Q231" s="226">
        <v>4</v>
      </c>
      <c r="R231" s="179">
        <v>3</v>
      </c>
      <c r="S231" s="179">
        <v>5</v>
      </c>
    </row>
    <row r="232" spans="1:19" s="84" customFormat="1" x14ac:dyDescent="0.55000000000000004">
      <c r="A232" s="167">
        <v>231</v>
      </c>
      <c r="B232" s="165" t="s">
        <v>607</v>
      </c>
      <c r="C232" s="166" t="s">
        <v>621</v>
      </c>
      <c r="D232" s="165" t="s">
        <v>621</v>
      </c>
      <c r="E232" s="167">
        <v>0</v>
      </c>
      <c r="F232" s="167">
        <v>1</v>
      </c>
      <c r="G232" s="167">
        <v>0</v>
      </c>
      <c r="H232" s="167">
        <v>0</v>
      </c>
      <c r="I232" s="167">
        <v>0</v>
      </c>
      <c r="J232" s="167">
        <v>0</v>
      </c>
      <c r="K232" s="212">
        <v>4</v>
      </c>
      <c r="L232" s="216">
        <v>3</v>
      </c>
      <c r="M232" s="216">
        <v>4</v>
      </c>
      <c r="N232" s="221">
        <v>4</v>
      </c>
      <c r="O232" s="221">
        <v>5</v>
      </c>
      <c r="P232" s="227">
        <v>5</v>
      </c>
      <c r="Q232" s="227">
        <v>5</v>
      </c>
      <c r="R232" s="180">
        <v>5</v>
      </c>
      <c r="S232" s="180">
        <v>5</v>
      </c>
    </row>
    <row r="233" spans="1:19" s="84" customFormat="1" x14ac:dyDescent="0.55000000000000004">
      <c r="A233" s="167">
        <v>232</v>
      </c>
      <c r="B233" s="166" t="s">
        <v>607</v>
      </c>
      <c r="C233" s="166" t="s">
        <v>716</v>
      </c>
      <c r="D233" s="165" t="s">
        <v>176</v>
      </c>
      <c r="E233" s="167">
        <v>0</v>
      </c>
      <c r="F233" s="167">
        <v>1</v>
      </c>
      <c r="G233" s="167">
        <v>0</v>
      </c>
      <c r="H233" s="167">
        <v>0</v>
      </c>
      <c r="I233" s="167">
        <v>0</v>
      </c>
      <c r="J233" s="167">
        <v>0</v>
      </c>
      <c r="K233" s="214">
        <v>3</v>
      </c>
      <c r="L233" s="215">
        <v>4</v>
      </c>
      <c r="M233" s="215">
        <v>4</v>
      </c>
      <c r="N233" s="220">
        <v>3</v>
      </c>
      <c r="O233" s="220">
        <v>3</v>
      </c>
      <c r="P233" s="226">
        <v>5</v>
      </c>
      <c r="Q233" s="226">
        <v>5</v>
      </c>
      <c r="R233" s="179">
        <v>5</v>
      </c>
      <c r="S233" s="179">
        <v>5</v>
      </c>
    </row>
    <row r="234" spans="1:19" s="84" customFormat="1" x14ac:dyDescent="0.55000000000000004">
      <c r="A234" s="167">
        <v>233</v>
      </c>
      <c r="B234" s="165" t="s">
        <v>607</v>
      </c>
      <c r="C234" s="166" t="s">
        <v>716</v>
      </c>
      <c r="D234" s="165" t="s">
        <v>176</v>
      </c>
      <c r="E234" s="167">
        <v>0</v>
      </c>
      <c r="F234" s="167">
        <v>0</v>
      </c>
      <c r="G234" s="167">
        <v>1</v>
      </c>
      <c r="H234" s="167">
        <v>0</v>
      </c>
      <c r="I234" s="167">
        <v>0</v>
      </c>
      <c r="J234" s="167">
        <v>0</v>
      </c>
      <c r="K234" s="212">
        <v>5</v>
      </c>
      <c r="L234" s="216">
        <v>3</v>
      </c>
      <c r="M234" s="216">
        <v>2</v>
      </c>
      <c r="N234" s="221">
        <v>5</v>
      </c>
      <c r="O234" s="221">
        <v>4</v>
      </c>
      <c r="P234" s="227">
        <v>5</v>
      </c>
      <c r="Q234" s="227">
        <v>4</v>
      </c>
      <c r="R234" s="180">
        <v>5</v>
      </c>
      <c r="S234" s="180">
        <v>5</v>
      </c>
    </row>
    <row r="235" spans="1:19" s="84" customFormat="1" x14ac:dyDescent="0.55000000000000004">
      <c r="A235" s="167">
        <v>234</v>
      </c>
      <c r="B235" s="166" t="s">
        <v>607</v>
      </c>
      <c r="C235" s="166" t="s">
        <v>625</v>
      </c>
      <c r="D235" s="166" t="s">
        <v>931</v>
      </c>
      <c r="E235" s="167">
        <v>0</v>
      </c>
      <c r="F235" s="167">
        <v>1</v>
      </c>
      <c r="G235" s="167">
        <v>0</v>
      </c>
      <c r="H235" s="167">
        <v>0</v>
      </c>
      <c r="I235" s="167">
        <v>0</v>
      </c>
      <c r="J235" s="167">
        <v>0</v>
      </c>
      <c r="K235" s="214">
        <v>4</v>
      </c>
      <c r="L235" s="215">
        <v>4</v>
      </c>
      <c r="M235" s="215">
        <v>4</v>
      </c>
      <c r="N235" s="220">
        <v>3</v>
      </c>
      <c r="O235" s="220">
        <v>3</v>
      </c>
      <c r="P235" s="226">
        <v>4</v>
      </c>
      <c r="Q235" s="226">
        <v>4</v>
      </c>
      <c r="R235" s="179">
        <v>4</v>
      </c>
      <c r="S235" s="179">
        <v>4</v>
      </c>
    </row>
    <row r="236" spans="1:19" s="84" customFormat="1" x14ac:dyDescent="0.55000000000000004">
      <c r="A236" s="167">
        <v>235</v>
      </c>
      <c r="B236" s="165" t="s">
        <v>612</v>
      </c>
      <c r="C236" s="169" t="s">
        <v>608</v>
      </c>
      <c r="D236" s="165" t="s">
        <v>183</v>
      </c>
      <c r="E236" s="167">
        <v>0</v>
      </c>
      <c r="F236" s="167">
        <v>1</v>
      </c>
      <c r="G236" s="167">
        <v>0</v>
      </c>
      <c r="H236" s="167">
        <v>0</v>
      </c>
      <c r="I236" s="167">
        <v>0</v>
      </c>
      <c r="J236" s="167">
        <v>0</v>
      </c>
      <c r="K236" s="212">
        <v>5</v>
      </c>
      <c r="L236" s="216">
        <v>5</v>
      </c>
      <c r="M236" s="216">
        <v>5</v>
      </c>
      <c r="N236" s="221">
        <v>4</v>
      </c>
      <c r="O236" s="221">
        <v>3</v>
      </c>
      <c r="P236" s="227">
        <v>4</v>
      </c>
      <c r="Q236" s="227">
        <v>5</v>
      </c>
      <c r="R236" s="180">
        <v>5</v>
      </c>
      <c r="S236" s="180">
        <v>5</v>
      </c>
    </row>
    <row r="237" spans="1:19" s="84" customFormat="1" x14ac:dyDescent="0.55000000000000004">
      <c r="A237" s="167">
        <v>236</v>
      </c>
      <c r="B237" s="166" t="s">
        <v>612</v>
      </c>
      <c r="C237" s="166" t="s">
        <v>608</v>
      </c>
      <c r="D237" s="166" t="s">
        <v>93</v>
      </c>
      <c r="E237" s="167">
        <v>0</v>
      </c>
      <c r="F237" s="167">
        <v>0</v>
      </c>
      <c r="G237" s="167">
        <v>0</v>
      </c>
      <c r="H237" s="167">
        <v>1</v>
      </c>
      <c r="I237" s="167">
        <v>0</v>
      </c>
      <c r="J237" s="167">
        <v>0</v>
      </c>
      <c r="K237" s="214">
        <v>4</v>
      </c>
      <c r="L237" s="215">
        <v>3</v>
      </c>
      <c r="M237" s="215">
        <v>3</v>
      </c>
      <c r="N237" s="220">
        <v>4</v>
      </c>
      <c r="O237" s="220">
        <v>3</v>
      </c>
      <c r="P237" s="226">
        <v>4</v>
      </c>
      <c r="Q237" s="226">
        <v>4</v>
      </c>
      <c r="R237" s="179">
        <v>4</v>
      </c>
      <c r="S237" s="179">
        <v>4</v>
      </c>
    </row>
    <row r="238" spans="1:19" s="84" customFormat="1" x14ac:dyDescent="0.55000000000000004">
      <c r="A238" s="167">
        <v>237</v>
      </c>
      <c r="B238" s="165" t="s">
        <v>612</v>
      </c>
      <c r="C238" s="169" t="s">
        <v>608</v>
      </c>
      <c r="D238" s="165" t="s">
        <v>635</v>
      </c>
      <c r="E238" s="167">
        <v>0</v>
      </c>
      <c r="F238" s="167">
        <v>0</v>
      </c>
      <c r="G238" s="167">
        <v>0</v>
      </c>
      <c r="H238" s="167">
        <v>1</v>
      </c>
      <c r="I238" s="167">
        <v>0</v>
      </c>
      <c r="J238" s="167">
        <v>0</v>
      </c>
      <c r="K238" s="212">
        <v>4</v>
      </c>
      <c r="L238" s="216">
        <v>4</v>
      </c>
      <c r="M238" s="216">
        <v>4</v>
      </c>
      <c r="N238" s="221">
        <v>4</v>
      </c>
      <c r="O238" s="221">
        <v>4</v>
      </c>
      <c r="P238" s="227">
        <v>4</v>
      </c>
      <c r="Q238" s="227">
        <v>4</v>
      </c>
      <c r="R238" s="180">
        <v>4</v>
      </c>
      <c r="S238" s="180">
        <v>4</v>
      </c>
    </row>
    <row r="239" spans="1:19" s="84" customFormat="1" x14ac:dyDescent="0.55000000000000004">
      <c r="A239" s="167">
        <v>238</v>
      </c>
      <c r="B239" s="166" t="s">
        <v>607</v>
      </c>
      <c r="C239" s="165" t="s">
        <v>632</v>
      </c>
      <c r="D239" s="166" t="s">
        <v>192</v>
      </c>
      <c r="E239" s="167">
        <v>0</v>
      </c>
      <c r="F239" s="167">
        <v>1</v>
      </c>
      <c r="G239" s="167">
        <v>0</v>
      </c>
      <c r="H239" s="167">
        <v>0</v>
      </c>
      <c r="I239" s="167">
        <v>0</v>
      </c>
      <c r="J239" s="167">
        <v>0</v>
      </c>
      <c r="K239" s="214">
        <v>5</v>
      </c>
      <c r="L239" s="215">
        <v>5</v>
      </c>
      <c r="M239" s="215">
        <v>4</v>
      </c>
      <c r="N239" s="220">
        <v>3</v>
      </c>
      <c r="O239" s="220">
        <v>3</v>
      </c>
      <c r="P239" s="226">
        <v>5</v>
      </c>
      <c r="Q239" s="226">
        <v>5</v>
      </c>
      <c r="R239" s="179">
        <v>3</v>
      </c>
      <c r="S239" s="179">
        <v>5</v>
      </c>
    </row>
    <row r="240" spans="1:19" s="84" customFormat="1" x14ac:dyDescent="0.55000000000000004">
      <c r="A240" s="167">
        <v>239</v>
      </c>
      <c r="B240" s="165" t="s">
        <v>607</v>
      </c>
      <c r="C240" s="166" t="s">
        <v>626</v>
      </c>
      <c r="D240" s="166" t="s">
        <v>623</v>
      </c>
      <c r="E240" s="167">
        <v>0</v>
      </c>
      <c r="F240" s="167">
        <v>0</v>
      </c>
      <c r="G240" s="167">
        <v>1</v>
      </c>
      <c r="H240" s="167">
        <v>0</v>
      </c>
      <c r="I240" s="167">
        <v>0</v>
      </c>
      <c r="J240" s="167">
        <v>0</v>
      </c>
      <c r="K240" s="212">
        <v>5</v>
      </c>
      <c r="L240" s="216">
        <v>4</v>
      </c>
      <c r="M240" s="216">
        <v>4</v>
      </c>
      <c r="N240" s="221">
        <v>1</v>
      </c>
      <c r="O240" s="221">
        <v>4</v>
      </c>
      <c r="P240" s="227">
        <v>4</v>
      </c>
      <c r="Q240" s="227">
        <v>4</v>
      </c>
      <c r="R240" s="180">
        <v>5</v>
      </c>
      <c r="S240" s="180">
        <v>5</v>
      </c>
    </row>
    <row r="241" spans="1:19" s="84" customFormat="1" x14ac:dyDescent="0.55000000000000004">
      <c r="A241" s="167">
        <v>240</v>
      </c>
      <c r="B241" s="166" t="s">
        <v>607</v>
      </c>
      <c r="C241" s="169" t="s">
        <v>608</v>
      </c>
      <c r="D241" s="166" t="s">
        <v>93</v>
      </c>
      <c r="E241" s="167">
        <v>0</v>
      </c>
      <c r="F241" s="167">
        <v>0</v>
      </c>
      <c r="G241" s="167">
        <v>0</v>
      </c>
      <c r="H241" s="167">
        <v>1</v>
      </c>
      <c r="I241" s="167">
        <v>0</v>
      </c>
      <c r="J241" s="167">
        <v>0</v>
      </c>
      <c r="K241" s="214">
        <v>5</v>
      </c>
      <c r="L241" s="215">
        <v>4</v>
      </c>
      <c r="M241" s="215">
        <v>4</v>
      </c>
      <c r="N241" s="220">
        <v>5</v>
      </c>
      <c r="O241" s="220">
        <v>3</v>
      </c>
      <c r="P241" s="226">
        <v>5</v>
      </c>
      <c r="Q241" s="226">
        <v>5</v>
      </c>
      <c r="R241" s="179">
        <v>5</v>
      </c>
      <c r="S241" s="179">
        <v>5</v>
      </c>
    </row>
    <row r="242" spans="1:19" s="84" customFormat="1" x14ac:dyDescent="0.55000000000000004">
      <c r="A242" s="167">
        <v>241</v>
      </c>
      <c r="B242" s="165" t="s">
        <v>607</v>
      </c>
      <c r="C242" s="165" t="s">
        <v>608</v>
      </c>
      <c r="D242" s="165" t="s">
        <v>609</v>
      </c>
      <c r="E242" s="167">
        <v>0</v>
      </c>
      <c r="F242" s="167">
        <v>0</v>
      </c>
      <c r="G242" s="167">
        <v>1</v>
      </c>
      <c r="H242" s="167">
        <v>0</v>
      </c>
      <c r="I242" s="167">
        <v>0</v>
      </c>
      <c r="J242" s="167">
        <v>0</v>
      </c>
      <c r="K242" s="212">
        <v>5</v>
      </c>
      <c r="L242" s="216">
        <v>4</v>
      </c>
      <c r="M242" s="216">
        <v>4</v>
      </c>
      <c r="N242" s="221">
        <v>3</v>
      </c>
      <c r="O242" s="221">
        <v>2</v>
      </c>
      <c r="P242" s="227">
        <v>4</v>
      </c>
      <c r="Q242" s="227">
        <v>4</v>
      </c>
      <c r="R242" s="180">
        <v>4</v>
      </c>
      <c r="S242" s="180">
        <v>4</v>
      </c>
    </row>
    <row r="243" spans="1:19" s="84" customFormat="1" x14ac:dyDescent="0.55000000000000004">
      <c r="A243" s="167">
        <v>242</v>
      </c>
      <c r="B243" s="166" t="s">
        <v>612</v>
      </c>
      <c r="C243" s="166" t="s">
        <v>608</v>
      </c>
      <c r="D243" s="166" t="s">
        <v>183</v>
      </c>
      <c r="E243" s="167">
        <v>1</v>
      </c>
      <c r="F243" s="167">
        <v>0</v>
      </c>
      <c r="G243" s="167">
        <v>0</v>
      </c>
      <c r="H243" s="167">
        <v>0</v>
      </c>
      <c r="I243" s="167">
        <v>0</v>
      </c>
      <c r="J243" s="167">
        <v>0</v>
      </c>
      <c r="K243" s="214">
        <v>5</v>
      </c>
      <c r="L243" s="215">
        <v>5</v>
      </c>
      <c r="M243" s="215">
        <v>5</v>
      </c>
      <c r="N243" s="220">
        <v>2</v>
      </c>
      <c r="O243" s="220">
        <v>2</v>
      </c>
      <c r="P243" s="226">
        <v>4</v>
      </c>
      <c r="Q243" s="226">
        <v>4</v>
      </c>
      <c r="R243" s="179">
        <v>5</v>
      </c>
      <c r="S243" s="179">
        <v>5</v>
      </c>
    </row>
    <row r="244" spans="1:19" s="84" customFormat="1" x14ac:dyDescent="0.55000000000000004">
      <c r="A244" s="167">
        <v>243</v>
      </c>
      <c r="B244" s="165" t="s">
        <v>607</v>
      </c>
      <c r="C244" s="169" t="s">
        <v>608</v>
      </c>
      <c r="D244" s="165" t="s">
        <v>93</v>
      </c>
      <c r="E244" s="167">
        <v>0</v>
      </c>
      <c r="F244" s="167">
        <v>0</v>
      </c>
      <c r="G244" s="167">
        <v>0</v>
      </c>
      <c r="H244" s="167">
        <v>1</v>
      </c>
      <c r="I244" s="167">
        <v>0</v>
      </c>
      <c r="J244" s="167">
        <v>0</v>
      </c>
      <c r="K244" s="212">
        <v>5</v>
      </c>
      <c r="L244" s="216">
        <v>4</v>
      </c>
      <c r="M244" s="216">
        <v>3</v>
      </c>
      <c r="N244" s="221">
        <v>2</v>
      </c>
      <c r="O244" s="221">
        <v>2</v>
      </c>
      <c r="P244" s="227">
        <v>3</v>
      </c>
      <c r="Q244" s="227">
        <v>3</v>
      </c>
      <c r="R244" s="180">
        <v>5</v>
      </c>
      <c r="S244" s="180">
        <v>4</v>
      </c>
    </row>
    <row r="245" spans="1:19" s="84" customFormat="1" x14ac:dyDescent="0.55000000000000004">
      <c r="A245" s="167">
        <v>244</v>
      </c>
      <c r="B245" s="166" t="s">
        <v>607</v>
      </c>
      <c r="C245" s="166" t="s">
        <v>621</v>
      </c>
      <c r="D245" s="165" t="s">
        <v>621</v>
      </c>
      <c r="E245" s="167">
        <v>0</v>
      </c>
      <c r="F245" s="167">
        <v>0</v>
      </c>
      <c r="G245" s="167">
        <v>1</v>
      </c>
      <c r="H245" s="167">
        <v>0</v>
      </c>
      <c r="I245" s="167">
        <v>0</v>
      </c>
      <c r="J245" s="167">
        <v>0</v>
      </c>
      <c r="K245" s="214">
        <v>4</v>
      </c>
      <c r="L245" s="215">
        <v>3</v>
      </c>
      <c r="M245" s="215">
        <v>3</v>
      </c>
      <c r="N245" s="220">
        <v>2</v>
      </c>
      <c r="O245" s="220">
        <v>2</v>
      </c>
      <c r="P245" s="226">
        <v>4</v>
      </c>
      <c r="Q245" s="226">
        <v>4</v>
      </c>
      <c r="R245" s="179">
        <v>4</v>
      </c>
      <c r="S245" s="179">
        <v>4</v>
      </c>
    </row>
    <row r="246" spans="1:19" s="84" customFormat="1" x14ac:dyDescent="0.55000000000000004">
      <c r="A246" s="167">
        <v>245</v>
      </c>
      <c r="B246" s="165" t="s">
        <v>607</v>
      </c>
      <c r="C246" s="165" t="s">
        <v>608</v>
      </c>
      <c r="D246" s="165" t="s">
        <v>562</v>
      </c>
      <c r="E246" s="167">
        <v>0</v>
      </c>
      <c r="F246" s="167">
        <v>0</v>
      </c>
      <c r="G246" s="167">
        <v>1</v>
      </c>
      <c r="H246" s="167">
        <v>0</v>
      </c>
      <c r="I246" s="167">
        <v>0</v>
      </c>
      <c r="J246" s="167">
        <v>0</v>
      </c>
      <c r="K246" s="212">
        <v>4</v>
      </c>
      <c r="L246" s="216">
        <v>4</v>
      </c>
      <c r="M246" s="216">
        <v>4</v>
      </c>
      <c r="N246" s="221">
        <v>3</v>
      </c>
      <c r="O246" s="221">
        <v>3</v>
      </c>
      <c r="P246" s="227">
        <v>4</v>
      </c>
      <c r="Q246" s="227">
        <v>4</v>
      </c>
      <c r="R246" s="180">
        <v>4</v>
      </c>
      <c r="S246" s="180">
        <v>4</v>
      </c>
    </row>
    <row r="247" spans="1:19" s="84" customFormat="1" x14ac:dyDescent="0.55000000000000004">
      <c r="A247" s="167">
        <v>246</v>
      </c>
      <c r="B247" s="166" t="s">
        <v>612</v>
      </c>
      <c r="C247" s="165" t="s">
        <v>698</v>
      </c>
      <c r="D247" s="166" t="s">
        <v>145</v>
      </c>
      <c r="E247" s="167">
        <v>0</v>
      </c>
      <c r="F247" s="167">
        <v>1</v>
      </c>
      <c r="G247" s="167">
        <v>0</v>
      </c>
      <c r="H247" s="167">
        <v>0</v>
      </c>
      <c r="I247" s="167">
        <v>0</v>
      </c>
      <c r="J247" s="167">
        <v>0</v>
      </c>
      <c r="K247" s="214">
        <v>4</v>
      </c>
      <c r="L247" s="215">
        <v>5</v>
      </c>
      <c r="M247" s="215">
        <v>5</v>
      </c>
      <c r="N247" s="220">
        <v>3</v>
      </c>
      <c r="O247" s="220">
        <v>3</v>
      </c>
      <c r="P247" s="226">
        <v>4</v>
      </c>
      <c r="Q247" s="226">
        <v>4</v>
      </c>
      <c r="R247" s="179">
        <v>4</v>
      </c>
      <c r="S247" s="179">
        <v>5</v>
      </c>
    </row>
    <row r="248" spans="1:19" s="84" customFormat="1" x14ac:dyDescent="0.55000000000000004">
      <c r="A248" s="167">
        <v>247</v>
      </c>
      <c r="B248" s="165" t="s">
        <v>607</v>
      </c>
      <c r="C248" s="166" t="s">
        <v>625</v>
      </c>
      <c r="D248" s="165" t="s">
        <v>631</v>
      </c>
      <c r="E248" s="167">
        <v>0</v>
      </c>
      <c r="F248" s="167">
        <v>1</v>
      </c>
      <c r="G248" s="167">
        <v>0</v>
      </c>
      <c r="H248" s="167">
        <v>0</v>
      </c>
      <c r="I248" s="167">
        <v>0</v>
      </c>
      <c r="J248" s="167">
        <v>0</v>
      </c>
      <c r="K248" s="212">
        <v>5</v>
      </c>
      <c r="L248" s="216">
        <v>5</v>
      </c>
      <c r="M248" s="216">
        <v>4</v>
      </c>
      <c r="N248" s="221">
        <v>3</v>
      </c>
      <c r="O248" s="221">
        <v>3</v>
      </c>
      <c r="P248" s="227">
        <v>4</v>
      </c>
      <c r="Q248" s="227">
        <v>4</v>
      </c>
      <c r="R248" s="180">
        <v>4</v>
      </c>
      <c r="S248" s="180">
        <v>5</v>
      </c>
    </row>
    <row r="249" spans="1:19" s="84" customFormat="1" x14ac:dyDescent="0.55000000000000004">
      <c r="A249" s="167">
        <v>248</v>
      </c>
      <c r="B249" s="166" t="s">
        <v>607</v>
      </c>
      <c r="C249" s="165" t="s">
        <v>632</v>
      </c>
      <c r="D249" s="166" t="s">
        <v>192</v>
      </c>
      <c r="E249" s="167">
        <v>0</v>
      </c>
      <c r="F249" s="167">
        <v>0</v>
      </c>
      <c r="G249" s="167">
        <v>0</v>
      </c>
      <c r="H249" s="167">
        <v>1</v>
      </c>
      <c r="I249" s="167">
        <v>0</v>
      </c>
      <c r="J249" s="167">
        <v>0</v>
      </c>
      <c r="K249" s="214">
        <v>3</v>
      </c>
      <c r="L249" s="215">
        <v>5</v>
      </c>
      <c r="M249" s="215">
        <v>5</v>
      </c>
      <c r="N249" s="220">
        <v>1</v>
      </c>
      <c r="O249" s="220">
        <v>2</v>
      </c>
      <c r="P249" s="226">
        <v>5</v>
      </c>
      <c r="Q249" s="226">
        <v>5</v>
      </c>
      <c r="R249" s="179">
        <v>3</v>
      </c>
      <c r="S249" s="179">
        <v>4</v>
      </c>
    </row>
    <row r="250" spans="1:19" s="84" customFormat="1" x14ac:dyDescent="0.55000000000000004">
      <c r="A250" s="167">
        <v>249</v>
      </c>
      <c r="B250" s="165" t="s">
        <v>607</v>
      </c>
      <c r="C250" s="169" t="s">
        <v>608</v>
      </c>
      <c r="D250" s="165" t="s">
        <v>562</v>
      </c>
      <c r="E250" s="167">
        <v>0</v>
      </c>
      <c r="F250" s="167">
        <v>0</v>
      </c>
      <c r="G250" s="167">
        <v>0</v>
      </c>
      <c r="H250" s="167">
        <v>1</v>
      </c>
      <c r="I250" s="167">
        <v>0</v>
      </c>
      <c r="J250" s="167">
        <v>0</v>
      </c>
      <c r="K250" s="212">
        <v>4</v>
      </c>
      <c r="L250" s="216">
        <v>2</v>
      </c>
      <c r="M250" s="216">
        <v>5</v>
      </c>
      <c r="N250" s="221">
        <v>3</v>
      </c>
      <c r="O250" s="221">
        <v>3</v>
      </c>
      <c r="P250" s="227">
        <v>4</v>
      </c>
      <c r="Q250" s="227">
        <v>4</v>
      </c>
      <c r="R250" s="180">
        <v>4</v>
      </c>
      <c r="S250" s="180">
        <v>5</v>
      </c>
    </row>
    <row r="251" spans="1:19" s="84" customFormat="1" x14ac:dyDescent="0.55000000000000004">
      <c r="A251" s="167">
        <v>250</v>
      </c>
      <c r="B251" s="166" t="s">
        <v>607</v>
      </c>
      <c r="C251" s="166" t="s">
        <v>716</v>
      </c>
      <c r="D251" s="166" t="s">
        <v>655</v>
      </c>
      <c r="E251" s="167">
        <v>0</v>
      </c>
      <c r="F251" s="167">
        <v>1</v>
      </c>
      <c r="G251" s="167">
        <v>0</v>
      </c>
      <c r="H251" s="167">
        <v>0</v>
      </c>
      <c r="I251" s="167">
        <v>0</v>
      </c>
      <c r="J251" s="167">
        <v>0</v>
      </c>
      <c r="K251" s="214">
        <v>3</v>
      </c>
      <c r="L251" s="215">
        <v>4</v>
      </c>
      <c r="M251" s="215">
        <v>4</v>
      </c>
      <c r="N251" s="220">
        <v>4</v>
      </c>
      <c r="O251" s="220">
        <v>4</v>
      </c>
      <c r="P251" s="226">
        <v>5</v>
      </c>
      <c r="Q251" s="226">
        <v>5</v>
      </c>
      <c r="R251" s="179">
        <v>5</v>
      </c>
      <c r="S251" s="179">
        <v>5</v>
      </c>
    </row>
    <row r="252" spans="1:19" s="84" customFormat="1" x14ac:dyDescent="0.55000000000000004">
      <c r="A252" s="167">
        <v>251</v>
      </c>
      <c r="B252" s="165" t="s">
        <v>607</v>
      </c>
      <c r="C252" s="165" t="s">
        <v>212</v>
      </c>
      <c r="D252" s="165" t="s">
        <v>677</v>
      </c>
      <c r="E252" s="167">
        <v>0</v>
      </c>
      <c r="F252" s="167">
        <v>0</v>
      </c>
      <c r="G252" s="167">
        <v>1</v>
      </c>
      <c r="H252" s="167">
        <v>0</v>
      </c>
      <c r="I252" s="167">
        <v>0</v>
      </c>
      <c r="J252" s="167">
        <v>0</v>
      </c>
      <c r="K252" s="212">
        <v>3</v>
      </c>
      <c r="L252" s="216">
        <v>4</v>
      </c>
      <c r="M252" s="216">
        <v>4</v>
      </c>
      <c r="N252" s="221">
        <v>2</v>
      </c>
      <c r="O252" s="221">
        <v>2</v>
      </c>
      <c r="P252" s="227">
        <v>4</v>
      </c>
      <c r="Q252" s="227">
        <v>4</v>
      </c>
      <c r="R252" s="180">
        <v>5</v>
      </c>
      <c r="S252" s="180">
        <v>4</v>
      </c>
    </row>
    <row r="253" spans="1:19" s="84" customFormat="1" x14ac:dyDescent="0.55000000000000004">
      <c r="A253" s="167">
        <v>252</v>
      </c>
      <c r="B253" s="166" t="s">
        <v>612</v>
      </c>
      <c r="C253" s="166" t="s">
        <v>82</v>
      </c>
      <c r="D253" s="166" t="s">
        <v>203</v>
      </c>
      <c r="E253" s="167">
        <v>0</v>
      </c>
      <c r="F253" s="167">
        <v>0</v>
      </c>
      <c r="G253" s="167">
        <v>1</v>
      </c>
      <c r="H253" s="167">
        <v>0</v>
      </c>
      <c r="I253" s="167">
        <v>0</v>
      </c>
      <c r="J253" s="167">
        <v>0</v>
      </c>
      <c r="K253" s="214">
        <v>4</v>
      </c>
      <c r="L253" s="215">
        <v>4</v>
      </c>
      <c r="M253" s="215">
        <v>4</v>
      </c>
      <c r="N253" s="220">
        <v>3</v>
      </c>
      <c r="O253" s="220">
        <v>3</v>
      </c>
      <c r="P253" s="226">
        <v>4</v>
      </c>
      <c r="Q253" s="226">
        <v>4</v>
      </c>
      <c r="R253" s="179">
        <v>5</v>
      </c>
      <c r="S253" s="179">
        <v>4</v>
      </c>
    </row>
    <row r="254" spans="1:19" s="84" customFormat="1" x14ac:dyDescent="0.55000000000000004">
      <c r="A254" s="167">
        <v>253</v>
      </c>
      <c r="B254" s="165" t="s">
        <v>612</v>
      </c>
      <c r="C254" s="166" t="s">
        <v>626</v>
      </c>
      <c r="D254" s="166" t="s">
        <v>626</v>
      </c>
      <c r="E254" s="167">
        <v>0</v>
      </c>
      <c r="F254" s="167">
        <v>0</v>
      </c>
      <c r="G254" s="167">
        <v>1</v>
      </c>
      <c r="H254" s="167">
        <v>0</v>
      </c>
      <c r="I254" s="167">
        <v>0</v>
      </c>
      <c r="J254" s="167">
        <v>0</v>
      </c>
      <c r="K254" s="212">
        <v>3</v>
      </c>
      <c r="L254" s="216">
        <v>4</v>
      </c>
      <c r="M254" s="216">
        <v>5</v>
      </c>
      <c r="N254" s="221">
        <v>3</v>
      </c>
      <c r="O254" s="221">
        <v>4</v>
      </c>
      <c r="P254" s="227">
        <v>4</v>
      </c>
      <c r="Q254" s="227">
        <v>4</v>
      </c>
      <c r="R254" s="180">
        <v>4</v>
      </c>
      <c r="S254" s="180">
        <v>4</v>
      </c>
    </row>
    <row r="255" spans="1:19" s="84" customFormat="1" x14ac:dyDescent="0.55000000000000004">
      <c r="A255" s="167">
        <v>254</v>
      </c>
      <c r="B255" s="166" t="s">
        <v>612</v>
      </c>
      <c r="C255" s="166" t="s">
        <v>82</v>
      </c>
      <c r="D255" s="166" t="s">
        <v>203</v>
      </c>
      <c r="E255" s="167">
        <v>0</v>
      </c>
      <c r="F255" s="167">
        <v>0</v>
      </c>
      <c r="G255" s="167">
        <v>0</v>
      </c>
      <c r="H255" s="167">
        <v>1</v>
      </c>
      <c r="I255" s="167">
        <v>0</v>
      </c>
      <c r="J255" s="167">
        <v>0</v>
      </c>
      <c r="K255" s="214">
        <v>5</v>
      </c>
      <c r="L255" s="215">
        <v>5</v>
      </c>
      <c r="M255" s="215">
        <v>4</v>
      </c>
      <c r="N255" s="220">
        <v>3</v>
      </c>
      <c r="O255" s="220">
        <v>3</v>
      </c>
      <c r="P255" s="226">
        <v>4</v>
      </c>
      <c r="Q255" s="226">
        <v>4</v>
      </c>
      <c r="R255" s="179">
        <v>4</v>
      </c>
      <c r="S255" s="179">
        <v>4</v>
      </c>
    </row>
    <row r="256" spans="1:19" s="84" customFormat="1" x14ac:dyDescent="0.55000000000000004">
      <c r="A256" s="167">
        <v>255</v>
      </c>
      <c r="B256" s="165" t="s">
        <v>607</v>
      </c>
      <c r="C256" s="166" t="s">
        <v>716</v>
      </c>
      <c r="D256" s="165" t="s">
        <v>176</v>
      </c>
      <c r="E256" s="167">
        <v>0</v>
      </c>
      <c r="F256" s="167">
        <v>0</v>
      </c>
      <c r="G256" s="167">
        <v>1</v>
      </c>
      <c r="H256" s="167">
        <v>0</v>
      </c>
      <c r="I256" s="167">
        <v>0</v>
      </c>
      <c r="J256" s="167">
        <v>0</v>
      </c>
      <c r="K256" s="212">
        <v>5</v>
      </c>
      <c r="L256" s="216">
        <v>4</v>
      </c>
      <c r="M256" s="216">
        <v>2</v>
      </c>
      <c r="N256" s="221">
        <v>3</v>
      </c>
      <c r="O256" s="221">
        <v>3</v>
      </c>
      <c r="P256" s="227">
        <v>5</v>
      </c>
      <c r="Q256" s="227">
        <v>4</v>
      </c>
      <c r="R256" s="180">
        <v>5</v>
      </c>
      <c r="S256" s="180">
        <v>5</v>
      </c>
    </row>
    <row r="257" spans="1:19" s="84" customFormat="1" x14ac:dyDescent="0.55000000000000004">
      <c r="A257" s="167">
        <v>256</v>
      </c>
      <c r="B257" s="166" t="s">
        <v>607</v>
      </c>
      <c r="C257" s="166" t="s">
        <v>71</v>
      </c>
      <c r="D257" s="166" t="s">
        <v>962</v>
      </c>
      <c r="E257" s="167">
        <v>0</v>
      </c>
      <c r="F257" s="167">
        <v>0</v>
      </c>
      <c r="G257" s="167">
        <v>1</v>
      </c>
      <c r="H257" s="167">
        <v>0</v>
      </c>
      <c r="I257" s="167">
        <v>0</v>
      </c>
      <c r="J257" s="167">
        <v>0</v>
      </c>
      <c r="K257" s="214">
        <v>4</v>
      </c>
      <c r="L257" s="215">
        <v>4</v>
      </c>
      <c r="M257" s="215">
        <v>4</v>
      </c>
      <c r="N257" s="220">
        <v>2</v>
      </c>
      <c r="O257" s="220">
        <v>2</v>
      </c>
      <c r="P257" s="226">
        <v>4</v>
      </c>
      <c r="Q257" s="226">
        <v>4</v>
      </c>
      <c r="R257" s="179">
        <v>4</v>
      </c>
      <c r="S257" s="179">
        <v>4</v>
      </c>
    </row>
    <row r="258" spans="1:19" s="173" customFormat="1" x14ac:dyDescent="0.55000000000000004">
      <c r="A258" s="167">
        <v>257</v>
      </c>
      <c r="B258" s="172" t="s">
        <v>607</v>
      </c>
      <c r="C258" s="166" t="s">
        <v>621</v>
      </c>
      <c r="D258" s="165" t="s">
        <v>621</v>
      </c>
      <c r="E258" s="167">
        <v>0</v>
      </c>
      <c r="F258" s="167">
        <v>0</v>
      </c>
      <c r="G258" s="167">
        <v>1</v>
      </c>
      <c r="H258" s="167">
        <v>0</v>
      </c>
      <c r="I258" s="167">
        <v>0</v>
      </c>
      <c r="J258" s="167">
        <v>0</v>
      </c>
      <c r="K258" s="212">
        <v>4</v>
      </c>
      <c r="L258" s="217">
        <v>4</v>
      </c>
      <c r="M258" s="217">
        <v>3</v>
      </c>
      <c r="N258" s="222">
        <v>2</v>
      </c>
      <c r="O258" s="222">
        <v>2</v>
      </c>
      <c r="P258" s="228">
        <v>4</v>
      </c>
      <c r="Q258" s="228">
        <v>4</v>
      </c>
      <c r="R258" s="181">
        <v>5</v>
      </c>
      <c r="S258" s="181">
        <v>4</v>
      </c>
    </row>
    <row r="259" spans="1:19" s="167" customFormat="1" x14ac:dyDescent="0.55000000000000004">
      <c r="B259" s="203" t="s">
        <v>607</v>
      </c>
      <c r="C259" s="165" t="s">
        <v>615</v>
      </c>
      <c r="D259" s="203" t="s">
        <v>40</v>
      </c>
      <c r="E259" s="167">
        <v>0</v>
      </c>
      <c r="F259" s="167">
        <v>0</v>
      </c>
      <c r="G259" s="167">
        <v>0</v>
      </c>
      <c r="H259" s="167">
        <v>1</v>
      </c>
      <c r="I259" s="167">
        <v>0</v>
      </c>
      <c r="J259" s="167">
        <v>0</v>
      </c>
      <c r="K259" s="212">
        <v>5</v>
      </c>
      <c r="L259" s="212">
        <v>3</v>
      </c>
      <c r="M259" s="212">
        <v>4</v>
      </c>
      <c r="N259" s="223">
        <v>3</v>
      </c>
      <c r="O259" s="223">
        <v>3</v>
      </c>
      <c r="P259" s="229">
        <v>4</v>
      </c>
      <c r="Q259" s="229">
        <v>4</v>
      </c>
      <c r="R259" s="204">
        <v>4</v>
      </c>
      <c r="S259" s="204">
        <v>4</v>
      </c>
    </row>
    <row r="260" spans="1:19" s="167" customFormat="1" x14ac:dyDescent="0.55000000000000004">
      <c r="B260" s="203" t="s">
        <v>607</v>
      </c>
      <c r="C260" s="166" t="s">
        <v>625</v>
      </c>
      <c r="D260" s="203" t="s">
        <v>964</v>
      </c>
      <c r="E260" s="167">
        <v>0</v>
      </c>
      <c r="F260" s="167">
        <v>1</v>
      </c>
      <c r="G260" s="167">
        <v>0</v>
      </c>
      <c r="H260" s="167">
        <v>0</v>
      </c>
      <c r="I260" s="167">
        <v>0</v>
      </c>
      <c r="J260" s="167">
        <v>0</v>
      </c>
      <c r="K260" s="212">
        <v>5</v>
      </c>
      <c r="L260" s="212">
        <v>4</v>
      </c>
      <c r="M260" s="212">
        <v>5</v>
      </c>
      <c r="N260" s="223">
        <v>3</v>
      </c>
      <c r="O260" s="223">
        <v>4</v>
      </c>
      <c r="P260" s="229">
        <v>5</v>
      </c>
      <c r="Q260" s="229">
        <v>5</v>
      </c>
      <c r="R260" s="204">
        <v>5</v>
      </c>
      <c r="S260" s="204">
        <v>5</v>
      </c>
    </row>
    <row r="261" spans="1:19" s="167" customFormat="1" x14ac:dyDescent="0.55000000000000004">
      <c r="B261" s="203" t="s">
        <v>607</v>
      </c>
      <c r="C261" s="166" t="s">
        <v>625</v>
      </c>
      <c r="D261" s="203" t="s">
        <v>65</v>
      </c>
      <c r="E261" s="167">
        <v>0</v>
      </c>
      <c r="F261" s="167">
        <v>1</v>
      </c>
      <c r="G261" s="167">
        <v>0</v>
      </c>
      <c r="H261" s="167">
        <v>0</v>
      </c>
      <c r="I261" s="167">
        <v>0</v>
      </c>
      <c r="J261" s="167">
        <v>0</v>
      </c>
      <c r="K261" s="212">
        <v>5</v>
      </c>
      <c r="L261" s="212">
        <v>3</v>
      </c>
      <c r="M261" s="212">
        <v>2</v>
      </c>
      <c r="N261" s="223">
        <v>4</v>
      </c>
      <c r="O261" s="223">
        <v>3</v>
      </c>
      <c r="P261" s="229">
        <v>4</v>
      </c>
      <c r="Q261" s="229">
        <v>4</v>
      </c>
      <c r="R261" s="204">
        <v>4</v>
      </c>
      <c r="S261" s="204">
        <v>4</v>
      </c>
    </row>
    <row r="262" spans="1:19" s="167" customFormat="1" x14ac:dyDescent="0.55000000000000004">
      <c r="B262" s="203" t="s">
        <v>612</v>
      </c>
      <c r="C262" s="166" t="s">
        <v>82</v>
      </c>
      <c r="D262" s="166" t="s">
        <v>203</v>
      </c>
      <c r="E262" s="167">
        <v>0</v>
      </c>
      <c r="F262" s="167">
        <v>0</v>
      </c>
      <c r="G262" s="167">
        <v>1</v>
      </c>
      <c r="H262" s="167">
        <v>0</v>
      </c>
      <c r="I262" s="167">
        <v>0</v>
      </c>
      <c r="J262" s="167">
        <v>0</v>
      </c>
      <c r="K262" s="212">
        <v>4</v>
      </c>
      <c r="L262" s="212">
        <v>4</v>
      </c>
      <c r="M262" s="212">
        <v>4</v>
      </c>
      <c r="N262" s="223">
        <v>3</v>
      </c>
      <c r="O262" s="223">
        <v>4</v>
      </c>
      <c r="P262" s="229">
        <v>5</v>
      </c>
      <c r="Q262" s="229">
        <v>5</v>
      </c>
      <c r="R262" s="204">
        <v>5</v>
      </c>
      <c r="S262" s="204">
        <v>5</v>
      </c>
    </row>
    <row r="263" spans="1:19" s="167" customFormat="1" x14ac:dyDescent="0.55000000000000004">
      <c r="B263" s="203" t="s">
        <v>607</v>
      </c>
      <c r="C263" s="169" t="s">
        <v>608</v>
      </c>
      <c r="D263" s="203" t="s">
        <v>183</v>
      </c>
      <c r="E263" s="167">
        <v>1</v>
      </c>
      <c r="F263" s="167">
        <v>0</v>
      </c>
      <c r="G263" s="167">
        <v>0</v>
      </c>
      <c r="H263" s="167">
        <v>0</v>
      </c>
      <c r="I263" s="167">
        <v>0</v>
      </c>
      <c r="J263" s="167">
        <v>0</v>
      </c>
      <c r="K263" s="212">
        <v>4</v>
      </c>
      <c r="L263" s="212">
        <v>3</v>
      </c>
      <c r="M263" s="212">
        <v>5</v>
      </c>
      <c r="N263" s="223">
        <v>2</v>
      </c>
      <c r="O263" s="223">
        <v>4</v>
      </c>
      <c r="P263" s="229">
        <v>4</v>
      </c>
      <c r="Q263" s="229">
        <v>4</v>
      </c>
      <c r="R263" s="204">
        <v>5</v>
      </c>
      <c r="S263" s="204">
        <v>4</v>
      </c>
    </row>
    <row r="264" spans="1:19" s="167" customFormat="1" x14ac:dyDescent="0.55000000000000004">
      <c r="B264" s="203" t="s">
        <v>607</v>
      </c>
      <c r="C264" s="166" t="s">
        <v>621</v>
      </c>
      <c r="D264" s="165" t="s">
        <v>621</v>
      </c>
      <c r="E264" s="167">
        <v>0</v>
      </c>
      <c r="F264" s="167">
        <v>1</v>
      </c>
      <c r="G264" s="167">
        <v>0</v>
      </c>
      <c r="H264" s="167">
        <v>0</v>
      </c>
      <c r="I264" s="167">
        <v>0</v>
      </c>
      <c r="J264" s="167">
        <v>0</v>
      </c>
      <c r="K264" s="212">
        <v>4</v>
      </c>
      <c r="L264" s="212">
        <v>4</v>
      </c>
      <c r="M264" s="212">
        <v>5</v>
      </c>
      <c r="N264" s="223">
        <v>3</v>
      </c>
      <c r="O264" s="223">
        <v>3</v>
      </c>
      <c r="P264" s="229">
        <v>4</v>
      </c>
      <c r="Q264" s="229">
        <v>5</v>
      </c>
      <c r="R264" s="204">
        <v>4</v>
      </c>
      <c r="S264" s="204">
        <v>4</v>
      </c>
    </row>
    <row r="265" spans="1:19" s="167" customFormat="1" x14ac:dyDescent="0.55000000000000004">
      <c r="B265" s="203" t="s">
        <v>607</v>
      </c>
      <c r="C265" s="203" t="s">
        <v>670</v>
      </c>
      <c r="D265" s="203" t="s">
        <v>973</v>
      </c>
      <c r="E265" s="167">
        <v>0</v>
      </c>
      <c r="F265" s="167">
        <v>0</v>
      </c>
      <c r="G265" s="167">
        <v>1</v>
      </c>
      <c r="H265" s="167">
        <v>0</v>
      </c>
      <c r="I265" s="167">
        <v>0</v>
      </c>
      <c r="J265" s="167">
        <v>0</v>
      </c>
      <c r="K265" s="212">
        <v>3</v>
      </c>
      <c r="L265" s="212">
        <v>3</v>
      </c>
      <c r="M265" s="212">
        <v>4</v>
      </c>
      <c r="N265" s="223">
        <v>2</v>
      </c>
      <c r="O265" s="223">
        <v>2</v>
      </c>
      <c r="P265" s="229">
        <v>4</v>
      </c>
      <c r="Q265" s="229">
        <v>4</v>
      </c>
      <c r="R265" s="204">
        <v>5</v>
      </c>
      <c r="S265" s="204">
        <v>4</v>
      </c>
    </row>
    <row r="266" spans="1:19" s="167" customFormat="1" x14ac:dyDescent="0.55000000000000004">
      <c r="B266" s="203" t="s">
        <v>607</v>
      </c>
      <c r="C266" s="166" t="s">
        <v>625</v>
      </c>
      <c r="D266" s="165" t="s">
        <v>631</v>
      </c>
      <c r="E266" s="167">
        <v>0</v>
      </c>
      <c r="F266" s="167">
        <v>0</v>
      </c>
      <c r="G266" s="167">
        <v>0</v>
      </c>
      <c r="H266" s="167">
        <v>0</v>
      </c>
      <c r="I266" s="167">
        <v>0</v>
      </c>
      <c r="J266" s="167">
        <v>0</v>
      </c>
      <c r="K266" s="212">
        <v>3</v>
      </c>
      <c r="L266" s="212">
        <v>5</v>
      </c>
      <c r="M266" s="212">
        <v>4</v>
      </c>
      <c r="N266" s="223">
        <v>4</v>
      </c>
      <c r="O266" s="223">
        <v>4</v>
      </c>
      <c r="P266" s="229">
        <v>5</v>
      </c>
      <c r="Q266" s="229">
        <v>5</v>
      </c>
      <c r="R266" s="204">
        <v>5</v>
      </c>
      <c r="S266" s="204">
        <v>5</v>
      </c>
    </row>
    <row r="267" spans="1:19" s="167" customFormat="1" x14ac:dyDescent="0.55000000000000004">
      <c r="B267" s="203" t="s">
        <v>607</v>
      </c>
      <c r="C267" s="165" t="s">
        <v>1073</v>
      </c>
      <c r="D267" s="203" t="s">
        <v>98</v>
      </c>
      <c r="E267" s="167">
        <v>0</v>
      </c>
      <c r="F267" s="167">
        <v>0</v>
      </c>
      <c r="G267" s="167">
        <v>1</v>
      </c>
      <c r="H267" s="167">
        <v>0</v>
      </c>
      <c r="I267" s="167">
        <v>0</v>
      </c>
      <c r="J267" s="167">
        <v>0</v>
      </c>
      <c r="K267" s="212">
        <v>4</v>
      </c>
      <c r="L267" s="212">
        <v>4</v>
      </c>
      <c r="M267" s="212">
        <v>4</v>
      </c>
      <c r="N267" s="223">
        <v>1</v>
      </c>
      <c r="O267" s="223">
        <v>4</v>
      </c>
      <c r="P267" s="229">
        <v>4</v>
      </c>
      <c r="Q267" s="229">
        <v>4</v>
      </c>
      <c r="R267" s="204">
        <v>3</v>
      </c>
      <c r="S267" s="204">
        <v>4</v>
      </c>
    </row>
    <row r="268" spans="1:19" s="167" customFormat="1" x14ac:dyDescent="0.55000000000000004">
      <c r="B268" s="203" t="s">
        <v>607</v>
      </c>
      <c r="C268" s="203" t="s">
        <v>95</v>
      </c>
      <c r="D268" s="203" t="s">
        <v>981</v>
      </c>
      <c r="E268" s="167">
        <v>0</v>
      </c>
      <c r="F268" s="167">
        <v>0</v>
      </c>
      <c r="G268" s="167">
        <v>1</v>
      </c>
      <c r="H268" s="167">
        <v>0</v>
      </c>
      <c r="I268" s="167">
        <v>0</v>
      </c>
      <c r="J268" s="167">
        <v>0</v>
      </c>
      <c r="K268" s="212">
        <v>5</v>
      </c>
      <c r="L268" s="212">
        <v>3</v>
      </c>
      <c r="M268" s="212">
        <v>5</v>
      </c>
      <c r="N268" s="223">
        <v>2</v>
      </c>
      <c r="O268" s="223">
        <v>2</v>
      </c>
      <c r="P268" s="229">
        <v>4</v>
      </c>
      <c r="Q268" s="229">
        <v>4</v>
      </c>
      <c r="R268" s="204">
        <v>5</v>
      </c>
      <c r="S268" s="204">
        <v>4</v>
      </c>
    </row>
    <row r="269" spans="1:19" s="167" customFormat="1" x14ac:dyDescent="0.55000000000000004">
      <c r="B269" s="203" t="s">
        <v>607</v>
      </c>
      <c r="C269" s="165" t="s">
        <v>1073</v>
      </c>
      <c r="D269" s="203" t="s">
        <v>98</v>
      </c>
      <c r="E269" s="167">
        <v>0</v>
      </c>
      <c r="F269" s="167">
        <v>1</v>
      </c>
      <c r="G269" s="167">
        <v>0</v>
      </c>
      <c r="H269" s="167">
        <v>0</v>
      </c>
      <c r="I269" s="167">
        <v>0</v>
      </c>
      <c r="J269" s="167">
        <v>0</v>
      </c>
      <c r="K269" s="212">
        <v>4</v>
      </c>
      <c r="L269" s="212">
        <v>3</v>
      </c>
      <c r="M269" s="212">
        <v>4</v>
      </c>
      <c r="N269" s="223">
        <v>1</v>
      </c>
      <c r="O269" s="223">
        <v>2</v>
      </c>
      <c r="P269" s="229">
        <v>4</v>
      </c>
      <c r="Q269" s="229">
        <v>4</v>
      </c>
      <c r="R269" s="204">
        <v>5</v>
      </c>
      <c r="S269" s="204">
        <v>4</v>
      </c>
    </row>
    <row r="270" spans="1:19" s="167" customFormat="1" x14ac:dyDescent="0.55000000000000004">
      <c r="B270" s="203" t="s">
        <v>612</v>
      </c>
      <c r="C270" s="169" t="s">
        <v>608</v>
      </c>
      <c r="D270" s="166" t="s">
        <v>183</v>
      </c>
      <c r="E270" s="167">
        <v>0</v>
      </c>
      <c r="F270" s="167">
        <v>1</v>
      </c>
      <c r="G270" s="167">
        <v>0</v>
      </c>
      <c r="H270" s="167">
        <v>0</v>
      </c>
      <c r="I270" s="167">
        <v>0</v>
      </c>
      <c r="J270" s="167">
        <v>0</v>
      </c>
      <c r="K270" s="212">
        <v>5</v>
      </c>
      <c r="L270" s="212">
        <v>4</v>
      </c>
      <c r="M270" s="212">
        <v>4</v>
      </c>
      <c r="N270" s="223">
        <v>5</v>
      </c>
      <c r="O270" s="223">
        <v>5</v>
      </c>
      <c r="P270" s="229">
        <v>5</v>
      </c>
      <c r="Q270" s="229">
        <v>5</v>
      </c>
      <c r="R270" s="204">
        <v>5</v>
      </c>
      <c r="S270" s="204">
        <v>5</v>
      </c>
    </row>
    <row r="271" spans="1:19" s="167" customFormat="1" x14ac:dyDescent="0.55000000000000004">
      <c r="B271" s="203" t="s">
        <v>612</v>
      </c>
      <c r="C271" s="169" t="s">
        <v>608</v>
      </c>
      <c r="D271" s="166" t="s">
        <v>183</v>
      </c>
      <c r="E271" s="167">
        <v>0</v>
      </c>
      <c r="F271" s="167">
        <v>1</v>
      </c>
      <c r="G271" s="167">
        <v>0</v>
      </c>
      <c r="H271" s="167">
        <v>0</v>
      </c>
      <c r="I271" s="167">
        <v>0</v>
      </c>
      <c r="J271" s="167">
        <v>0</v>
      </c>
      <c r="K271" s="212">
        <v>4</v>
      </c>
      <c r="L271" s="212">
        <v>4</v>
      </c>
      <c r="M271" s="212">
        <v>4</v>
      </c>
      <c r="N271" s="223">
        <v>3</v>
      </c>
      <c r="O271" s="223">
        <v>3</v>
      </c>
      <c r="P271" s="229">
        <v>4</v>
      </c>
      <c r="Q271" s="229">
        <v>4</v>
      </c>
      <c r="R271" s="204">
        <v>4</v>
      </c>
      <c r="S271" s="204">
        <v>4</v>
      </c>
    </row>
    <row r="272" spans="1:19" s="167" customFormat="1" x14ac:dyDescent="0.55000000000000004">
      <c r="B272" s="203" t="s">
        <v>612</v>
      </c>
      <c r="C272" s="169" t="s">
        <v>608</v>
      </c>
      <c r="D272" s="203" t="s">
        <v>183</v>
      </c>
      <c r="E272" s="167">
        <v>0</v>
      </c>
      <c r="F272" s="167">
        <v>1</v>
      </c>
      <c r="G272" s="167">
        <v>0</v>
      </c>
      <c r="H272" s="167">
        <v>0</v>
      </c>
      <c r="I272" s="167">
        <v>0</v>
      </c>
      <c r="J272" s="167">
        <v>0</v>
      </c>
      <c r="K272" s="212">
        <v>4</v>
      </c>
      <c r="L272" s="212">
        <v>4</v>
      </c>
      <c r="M272" s="212">
        <v>4</v>
      </c>
      <c r="N272" s="223">
        <v>3</v>
      </c>
      <c r="O272" s="223">
        <v>3</v>
      </c>
      <c r="P272" s="229">
        <v>5</v>
      </c>
      <c r="Q272" s="229">
        <v>5</v>
      </c>
      <c r="R272" s="204">
        <v>5</v>
      </c>
      <c r="S272" s="204">
        <v>5</v>
      </c>
    </row>
    <row r="273" spans="2:19" s="167" customFormat="1" x14ac:dyDescent="0.55000000000000004">
      <c r="B273" s="203" t="s">
        <v>607</v>
      </c>
      <c r="C273" s="169" t="s">
        <v>608</v>
      </c>
      <c r="D273" s="165" t="s">
        <v>270</v>
      </c>
      <c r="E273" s="167">
        <v>0</v>
      </c>
      <c r="F273" s="167">
        <v>0</v>
      </c>
      <c r="G273" s="167">
        <v>0</v>
      </c>
      <c r="H273" s="167">
        <v>1</v>
      </c>
      <c r="I273" s="167">
        <v>0</v>
      </c>
      <c r="J273" s="167">
        <v>0</v>
      </c>
      <c r="K273" s="212">
        <v>4</v>
      </c>
      <c r="L273" s="212">
        <v>2</v>
      </c>
      <c r="M273" s="212">
        <v>4</v>
      </c>
      <c r="N273" s="223">
        <v>2</v>
      </c>
      <c r="O273" s="223">
        <v>2</v>
      </c>
      <c r="P273" s="229">
        <v>4</v>
      </c>
      <c r="Q273" s="229">
        <v>4</v>
      </c>
      <c r="R273" s="204">
        <v>5</v>
      </c>
      <c r="S273" s="204">
        <v>5</v>
      </c>
    </row>
    <row r="274" spans="2:19" s="167" customFormat="1" x14ac:dyDescent="0.55000000000000004">
      <c r="B274" s="203" t="s">
        <v>607</v>
      </c>
      <c r="C274" s="169" t="s">
        <v>608</v>
      </c>
      <c r="D274" s="203" t="s">
        <v>609</v>
      </c>
      <c r="E274" s="167">
        <v>0</v>
      </c>
      <c r="F274" s="167">
        <v>0</v>
      </c>
      <c r="G274" s="167">
        <v>0</v>
      </c>
      <c r="H274" s="167">
        <v>1</v>
      </c>
      <c r="I274" s="167">
        <v>0</v>
      </c>
      <c r="J274" s="167">
        <v>0</v>
      </c>
      <c r="K274" s="212">
        <v>4</v>
      </c>
      <c r="L274" s="212">
        <v>3</v>
      </c>
      <c r="M274" s="212">
        <v>4</v>
      </c>
      <c r="N274" s="223">
        <v>2</v>
      </c>
      <c r="O274" s="223">
        <v>4</v>
      </c>
      <c r="P274" s="229">
        <v>4</v>
      </c>
      <c r="Q274" s="229">
        <v>4</v>
      </c>
      <c r="R274" s="204">
        <v>4</v>
      </c>
      <c r="S274" s="204">
        <v>4</v>
      </c>
    </row>
    <row r="275" spans="2:19" s="167" customFormat="1" x14ac:dyDescent="0.55000000000000004">
      <c r="B275" s="203" t="s">
        <v>607</v>
      </c>
      <c r="C275" s="169" t="s">
        <v>608</v>
      </c>
      <c r="D275" s="203" t="s">
        <v>93</v>
      </c>
      <c r="E275" s="167">
        <v>0</v>
      </c>
      <c r="F275" s="167">
        <v>1</v>
      </c>
      <c r="G275" s="167">
        <v>0</v>
      </c>
      <c r="H275" s="167">
        <v>0</v>
      </c>
      <c r="I275" s="167">
        <v>0</v>
      </c>
      <c r="J275" s="167">
        <v>0</v>
      </c>
      <c r="K275" s="212">
        <v>5</v>
      </c>
      <c r="L275" s="212">
        <v>5</v>
      </c>
      <c r="M275" s="212">
        <v>5</v>
      </c>
      <c r="N275" s="223">
        <v>1</v>
      </c>
      <c r="O275" s="223">
        <v>1</v>
      </c>
      <c r="P275" s="229">
        <v>5</v>
      </c>
      <c r="Q275" s="229">
        <v>5</v>
      </c>
      <c r="R275" s="204">
        <v>4</v>
      </c>
      <c r="S275" s="204">
        <v>4</v>
      </c>
    </row>
    <row r="276" spans="2:19" s="167" customFormat="1" x14ac:dyDescent="0.55000000000000004">
      <c r="B276" s="203" t="s">
        <v>607</v>
      </c>
      <c r="C276" s="203" t="s">
        <v>973</v>
      </c>
      <c r="D276" s="203" t="s">
        <v>973</v>
      </c>
      <c r="E276" s="167">
        <v>0</v>
      </c>
      <c r="F276" s="167">
        <v>0</v>
      </c>
      <c r="G276" s="167">
        <v>1</v>
      </c>
      <c r="H276" s="167">
        <v>0</v>
      </c>
      <c r="I276" s="167">
        <v>0</v>
      </c>
      <c r="J276" s="167">
        <v>0</v>
      </c>
      <c r="K276" s="212">
        <v>4</v>
      </c>
      <c r="L276" s="212">
        <v>4</v>
      </c>
      <c r="M276" s="212">
        <v>4</v>
      </c>
      <c r="N276" s="223">
        <v>3</v>
      </c>
      <c r="O276" s="223">
        <v>3</v>
      </c>
      <c r="P276" s="229">
        <v>4</v>
      </c>
      <c r="Q276" s="229">
        <v>3</v>
      </c>
      <c r="R276" s="204">
        <v>5</v>
      </c>
      <c r="S276" s="204">
        <v>3</v>
      </c>
    </row>
    <row r="277" spans="2:19" s="167" customFormat="1" x14ac:dyDescent="0.55000000000000004">
      <c r="B277" s="203" t="s">
        <v>607</v>
      </c>
      <c r="C277" s="166" t="s">
        <v>621</v>
      </c>
      <c r="D277" s="165" t="s">
        <v>621</v>
      </c>
      <c r="E277" s="167">
        <v>0</v>
      </c>
      <c r="F277" s="167">
        <v>0</v>
      </c>
      <c r="G277" s="167">
        <v>0</v>
      </c>
      <c r="H277" s="167">
        <v>1</v>
      </c>
      <c r="I277" s="167">
        <v>0</v>
      </c>
      <c r="J277" s="167">
        <v>0</v>
      </c>
      <c r="K277" s="212">
        <v>4</v>
      </c>
      <c r="L277" s="212">
        <v>5</v>
      </c>
      <c r="M277" s="212">
        <v>5</v>
      </c>
      <c r="N277" s="223">
        <v>2</v>
      </c>
      <c r="O277" s="223">
        <v>3</v>
      </c>
      <c r="P277" s="229">
        <v>4</v>
      </c>
      <c r="Q277" s="229">
        <v>5</v>
      </c>
      <c r="R277" s="204">
        <v>4</v>
      </c>
      <c r="S277" s="204">
        <v>4</v>
      </c>
    </row>
    <row r="278" spans="2:19" s="167" customFormat="1" x14ac:dyDescent="0.55000000000000004">
      <c r="B278" s="203" t="s">
        <v>612</v>
      </c>
      <c r="C278" s="169" t="s">
        <v>608</v>
      </c>
      <c r="D278" s="166" t="s">
        <v>338</v>
      </c>
      <c r="E278" s="167">
        <v>0</v>
      </c>
      <c r="F278" s="167">
        <v>0</v>
      </c>
      <c r="G278" s="167">
        <v>1</v>
      </c>
      <c r="H278" s="167">
        <v>0</v>
      </c>
      <c r="I278" s="167">
        <v>0</v>
      </c>
      <c r="J278" s="167">
        <v>0</v>
      </c>
      <c r="K278" s="212">
        <v>5</v>
      </c>
      <c r="L278" s="212">
        <v>3</v>
      </c>
      <c r="M278" s="212">
        <v>3</v>
      </c>
      <c r="N278" s="223">
        <v>5</v>
      </c>
      <c r="O278" s="223">
        <v>5</v>
      </c>
      <c r="P278" s="229">
        <v>5</v>
      </c>
      <c r="Q278" s="229">
        <v>5</v>
      </c>
      <c r="R278" s="204">
        <v>5</v>
      </c>
      <c r="S278" s="204">
        <v>5</v>
      </c>
    </row>
    <row r="279" spans="2:19" s="167" customFormat="1" x14ac:dyDescent="0.55000000000000004">
      <c r="B279" s="203" t="s">
        <v>607</v>
      </c>
      <c r="C279" s="166" t="s">
        <v>626</v>
      </c>
      <c r="D279" s="166" t="s">
        <v>623</v>
      </c>
      <c r="E279" s="167">
        <v>0</v>
      </c>
      <c r="F279" s="167">
        <v>0</v>
      </c>
      <c r="G279" s="167">
        <v>1</v>
      </c>
      <c r="H279" s="167">
        <v>0</v>
      </c>
      <c r="I279" s="167">
        <v>0</v>
      </c>
      <c r="J279" s="167">
        <v>0</v>
      </c>
      <c r="K279" s="212">
        <v>5</v>
      </c>
      <c r="L279" s="212">
        <v>5</v>
      </c>
      <c r="M279" s="212">
        <v>4</v>
      </c>
      <c r="N279" s="223">
        <v>5</v>
      </c>
      <c r="O279" s="223">
        <v>2</v>
      </c>
      <c r="P279" s="229">
        <v>5</v>
      </c>
      <c r="Q279" s="229">
        <v>4</v>
      </c>
      <c r="R279" s="204">
        <v>5</v>
      </c>
      <c r="S279" s="204">
        <v>5</v>
      </c>
    </row>
    <row r="280" spans="2:19" s="167" customFormat="1" x14ac:dyDescent="0.55000000000000004">
      <c r="B280" s="203" t="s">
        <v>607</v>
      </c>
      <c r="C280" s="169" t="s">
        <v>608</v>
      </c>
      <c r="D280" s="166" t="s">
        <v>338</v>
      </c>
      <c r="E280" s="167">
        <v>0</v>
      </c>
      <c r="F280" s="167">
        <v>0</v>
      </c>
      <c r="G280" s="167">
        <v>0</v>
      </c>
      <c r="H280" s="167">
        <v>1</v>
      </c>
      <c r="I280" s="167">
        <v>0</v>
      </c>
      <c r="J280" s="167">
        <v>0</v>
      </c>
      <c r="K280" s="212">
        <v>4</v>
      </c>
      <c r="L280" s="212">
        <v>4</v>
      </c>
      <c r="M280" s="212">
        <v>4</v>
      </c>
      <c r="N280" s="223">
        <v>2</v>
      </c>
      <c r="O280" s="223">
        <v>3</v>
      </c>
      <c r="P280" s="229">
        <v>4</v>
      </c>
      <c r="Q280" s="229">
        <v>4</v>
      </c>
      <c r="R280" s="204">
        <v>4</v>
      </c>
      <c r="S280" s="204">
        <v>4</v>
      </c>
    </row>
    <row r="281" spans="2:19" s="167" customFormat="1" x14ac:dyDescent="0.55000000000000004">
      <c r="B281" s="203" t="s">
        <v>612</v>
      </c>
      <c r="C281" s="169" t="s">
        <v>608</v>
      </c>
      <c r="D281" s="165" t="s">
        <v>183</v>
      </c>
      <c r="E281" s="167">
        <v>1</v>
      </c>
      <c r="F281" s="167">
        <v>0</v>
      </c>
      <c r="G281" s="167">
        <v>0</v>
      </c>
      <c r="H281" s="167">
        <v>0</v>
      </c>
      <c r="I281" s="167">
        <v>0</v>
      </c>
      <c r="J281" s="167">
        <v>0</v>
      </c>
      <c r="K281" s="212">
        <v>3</v>
      </c>
      <c r="L281" s="212">
        <v>5</v>
      </c>
      <c r="M281" s="212">
        <v>5</v>
      </c>
      <c r="N281" s="223">
        <v>3</v>
      </c>
      <c r="O281" s="223">
        <v>4</v>
      </c>
      <c r="P281" s="229">
        <v>5</v>
      </c>
      <c r="Q281" s="229">
        <v>4</v>
      </c>
      <c r="R281" s="204">
        <v>4</v>
      </c>
      <c r="S281" s="204">
        <v>4</v>
      </c>
    </row>
    <row r="282" spans="2:19" s="167" customFormat="1" x14ac:dyDescent="0.55000000000000004">
      <c r="B282" s="203" t="s">
        <v>607</v>
      </c>
      <c r="C282" s="169" t="s">
        <v>608</v>
      </c>
      <c r="D282" s="203" t="s">
        <v>562</v>
      </c>
      <c r="E282" s="167">
        <v>0</v>
      </c>
      <c r="F282" s="167">
        <v>1</v>
      </c>
      <c r="G282" s="167">
        <v>0</v>
      </c>
      <c r="H282" s="167">
        <v>0</v>
      </c>
      <c r="I282" s="167">
        <v>0</v>
      </c>
      <c r="J282" s="167">
        <v>0</v>
      </c>
      <c r="K282" s="212">
        <v>3</v>
      </c>
      <c r="L282" s="212">
        <v>3</v>
      </c>
      <c r="M282" s="212">
        <v>3</v>
      </c>
      <c r="N282" s="223">
        <v>3</v>
      </c>
      <c r="O282" s="223">
        <v>3</v>
      </c>
      <c r="P282" s="229">
        <v>3</v>
      </c>
      <c r="Q282" s="229">
        <v>3</v>
      </c>
      <c r="R282" s="204">
        <v>3</v>
      </c>
      <c r="S282" s="204">
        <v>3</v>
      </c>
    </row>
    <row r="283" spans="2:19" s="167" customFormat="1" x14ac:dyDescent="0.55000000000000004">
      <c r="B283" s="203" t="s">
        <v>607</v>
      </c>
      <c r="C283" s="169" t="s">
        <v>608</v>
      </c>
      <c r="D283" s="203" t="s">
        <v>152</v>
      </c>
      <c r="E283" s="167">
        <v>0</v>
      </c>
      <c r="F283" s="167">
        <v>0</v>
      </c>
      <c r="G283" s="167">
        <v>1</v>
      </c>
      <c r="H283" s="167">
        <v>0</v>
      </c>
      <c r="I283" s="167">
        <v>0</v>
      </c>
      <c r="J283" s="167">
        <v>0</v>
      </c>
      <c r="K283" s="212">
        <v>5</v>
      </c>
      <c r="L283" s="212">
        <v>5</v>
      </c>
      <c r="M283" s="212">
        <v>5</v>
      </c>
      <c r="N283" s="223">
        <v>5</v>
      </c>
      <c r="O283" s="223">
        <v>5</v>
      </c>
      <c r="P283" s="229">
        <v>5</v>
      </c>
      <c r="Q283" s="229">
        <v>5</v>
      </c>
      <c r="R283" s="204">
        <v>5</v>
      </c>
      <c r="S283" s="204">
        <v>5</v>
      </c>
    </row>
    <row r="284" spans="2:19" s="167" customFormat="1" x14ac:dyDescent="0.55000000000000004">
      <c r="B284" s="203" t="s">
        <v>607</v>
      </c>
      <c r="C284" s="165" t="s">
        <v>212</v>
      </c>
      <c r="D284" s="203" t="s">
        <v>757</v>
      </c>
      <c r="E284" s="167">
        <v>0</v>
      </c>
      <c r="F284" s="167">
        <v>0</v>
      </c>
      <c r="G284" s="167">
        <v>0</v>
      </c>
      <c r="H284" s="167">
        <v>0</v>
      </c>
      <c r="I284" s="167">
        <v>0</v>
      </c>
      <c r="J284" s="167">
        <v>0</v>
      </c>
      <c r="K284" s="212">
        <v>3</v>
      </c>
      <c r="L284" s="212">
        <v>4</v>
      </c>
      <c r="M284" s="212">
        <v>4</v>
      </c>
      <c r="N284" s="223">
        <v>3</v>
      </c>
      <c r="O284" s="223">
        <v>3</v>
      </c>
      <c r="P284" s="229">
        <v>4</v>
      </c>
      <c r="Q284" s="229">
        <v>4</v>
      </c>
      <c r="R284" s="204">
        <v>5</v>
      </c>
      <c r="S284" s="204">
        <v>5</v>
      </c>
    </row>
    <row r="285" spans="2:19" s="167" customFormat="1" x14ac:dyDescent="0.55000000000000004">
      <c r="B285" s="203" t="s">
        <v>607</v>
      </c>
      <c r="C285" s="166" t="s">
        <v>82</v>
      </c>
      <c r="D285" s="166" t="s">
        <v>203</v>
      </c>
      <c r="E285" s="167">
        <v>0</v>
      </c>
      <c r="F285" s="167">
        <v>0</v>
      </c>
      <c r="G285" s="167">
        <v>0</v>
      </c>
      <c r="H285" s="167">
        <v>0</v>
      </c>
      <c r="I285" s="167">
        <v>0</v>
      </c>
      <c r="J285" s="167">
        <v>0</v>
      </c>
      <c r="K285" s="212">
        <v>3</v>
      </c>
      <c r="L285" s="212">
        <v>3</v>
      </c>
      <c r="M285" s="212">
        <v>4</v>
      </c>
      <c r="N285" s="223">
        <v>3</v>
      </c>
      <c r="O285" s="223">
        <v>4</v>
      </c>
      <c r="P285" s="229">
        <v>4</v>
      </c>
      <c r="Q285" s="229">
        <v>4</v>
      </c>
      <c r="R285" s="204">
        <v>3</v>
      </c>
      <c r="S285" s="204">
        <v>5</v>
      </c>
    </row>
    <row r="286" spans="2:19" s="167" customFormat="1" x14ac:dyDescent="0.55000000000000004">
      <c r="B286" s="203" t="s">
        <v>612</v>
      </c>
      <c r="C286" s="203" t="s">
        <v>107</v>
      </c>
      <c r="D286" s="166" t="s">
        <v>107</v>
      </c>
      <c r="E286" s="167">
        <v>0</v>
      </c>
      <c r="F286" s="167">
        <v>0</v>
      </c>
      <c r="G286" s="167">
        <v>1</v>
      </c>
      <c r="H286" s="167">
        <v>0</v>
      </c>
      <c r="I286" s="167">
        <v>0</v>
      </c>
      <c r="J286" s="167">
        <v>0</v>
      </c>
      <c r="K286" s="212">
        <v>3</v>
      </c>
      <c r="L286" s="212">
        <v>4</v>
      </c>
      <c r="M286" s="212">
        <v>4</v>
      </c>
      <c r="N286" s="223">
        <v>3</v>
      </c>
      <c r="O286" s="223">
        <v>4</v>
      </c>
      <c r="P286" s="229">
        <v>4</v>
      </c>
      <c r="Q286" s="229">
        <v>4</v>
      </c>
      <c r="R286" s="204">
        <v>4</v>
      </c>
      <c r="S286" s="204">
        <v>4</v>
      </c>
    </row>
    <row r="287" spans="2:19" s="167" customFormat="1" x14ac:dyDescent="0.55000000000000004">
      <c r="B287" s="203" t="s">
        <v>607</v>
      </c>
      <c r="C287" s="166" t="s">
        <v>716</v>
      </c>
      <c r="D287" s="165" t="s">
        <v>176</v>
      </c>
      <c r="E287" s="167">
        <v>0</v>
      </c>
      <c r="F287" s="167">
        <v>0</v>
      </c>
      <c r="G287" s="167">
        <v>1</v>
      </c>
      <c r="H287" s="167">
        <v>0</v>
      </c>
      <c r="I287" s="167">
        <v>0</v>
      </c>
      <c r="J287" s="167">
        <v>0</v>
      </c>
      <c r="K287" s="212">
        <v>4</v>
      </c>
      <c r="L287" s="212">
        <v>4</v>
      </c>
      <c r="M287" s="212">
        <v>4</v>
      </c>
      <c r="N287" s="223">
        <v>3</v>
      </c>
      <c r="O287" s="223">
        <v>5</v>
      </c>
      <c r="P287" s="229">
        <v>3</v>
      </c>
      <c r="Q287" s="229">
        <v>3</v>
      </c>
      <c r="R287" s="204">
        <v>3</v>
      </c>
      <c r="S287" s="204">
        <v>4</v>
      </c>
    </row>
    <row r="288" spans="2:19" s="167" customFormat="1" x14ac:dyDescent="0.55000000000000004">
      <c r="B288" s="203" t="s">
        <v>612</v>
      </c>
      <c r="C288" s="203" t="s">
        <v>608</v>
      </c>
      <c r="D288" s="203" t="s">
        <v>93</v>
      </c>
      <c r="E288" s="167">
        <v>0</v>
      </c>
      <c r="F288" s="167">
        <v>1</v>
      </c>
      <c r="G288" s="167">
        <v>0</v>
      </c>
      <c r="H288" s="167">
        <v>0</v>
      </c>
      <c r="I288" s="167">
        <v>0</v>
      </c>
      <c r="J288" s="167">
        <v>0</v>
      </c>
      <c r="K288" s="212">
        <v>5</v>
      </c>
      <c r="L288" s="212">
        <v>5</v>
      </c>
      <c r="M288" s="212">
        <v>5</v>
      </c>
      <c r="N288" s="223">
        <v>4</v>
      </c>
      <c r="O288" s="223">
        <v>3</v>
      </c>
      <c r="P288" s="229">
        <v>5</v>
      </c>
      <c r="Q288" s="229">
        <v>5</v>
      </c>
      <c r="R288" s="204">
        <v>5</v>
      </c>
      <c r="S288" s="204">
        <v>5</v>
      </c>
    </row>
    <row r="289" spans="2:19" s="167" customFormat="1" x14ac:dyDescent="0.55000000000000004">
      <c r="B289" s="203" t="s">
        <v>607</v>
      </c>
      <c r="C289" s="169" t="s">
        <v>608</v>
      </c>
      <c r="D289" s="165" t="s">
        <v>270</v>
      </c>
      <c r="E289" s="167">
        <v>0</v>
      </c>
      <c r="F289" s="167">
        <v>0</v>
      </c>
      <c r="G289" s="167">
        <v>0</v>
      </c>
      <c r="H289" s="167">
        <v>1</v>
      </c>
      <c r="I289" s="167">
        <v>0</v>
      </c>
      <c r="J289" s="167">
        <v>0</v>
      </c>
      <c r="K289" s="212">
        <v>4</v>
      </c>
      <c r="L289" s="212">
        <v>4</v>
      </c>
      <c r="M289" s="212">
        <v>5</v>
      </c>
      <c r="N289" s="223">
        <v>3</v>
      </c>
      <c r="O289" s="223">
        <v>3</v>
      </c>
      <c r="P289" s="229">
        <v>5</v>
      </c>
      <c r="Q289" s="229">
        <v>5</v>
      </c>
      <c r="R289" s="204">
        <v>5</v>
      </c>
      <c r="S289" s="204">
        <v>5</v>
      </c>
    </row>
    <row r="290" spans="2:19" s="167" customFormat="1" x14ac:dyDescent="0.55000000000000004">
      <c r="B290" s="203" t="s">
        <v>607</v>
      </c>
      <c r="C290" s="165" t="s">
        <v>212</v>
      </c>
      <c r="D290" s="203" t="s">
        <v>757</v>
      </c>
      <c r="E290" s="167">
        <v>0</v>
      </c>
      <c r="F290" s="167">
        <v>1</v>
      </c>
      <c r="G290" s="167">
        <v>0</v>
      </c>
      <c r="H290" s="167">
        <v>0</v>
      </c>
      <c r="I290" s="167">
        <v>0</v>
      </c>
      <c r="J290" s="167">
        <v>0</v>
      </c>
      <c r="K290" s="212">
        <v>4</v>
      </c>
      <c r="L290" s="212">
        <v>4</v>
      </c>
      <c r="M290" s="212">
        <v>4</v>
      </c>
      <c r="N290" s="223">
        <v>3</v>
      </c>
      <c r="O290" s="223">
        <v>3</v>
      </c>
      <c r="P290" s="229">
        <v>5</v>
      </c>
      <c r="Q290" s="229">
        <v>5</v>
      </c>
      <c r="R290" s="204">
        <v>5</v>
      </c>
      <c r="S290" s="204">
        <v>5</v>
      </c>
    </row>
    <row r="291" spans="2:19" s="167" customFormat="1" x14ac:dyDescent="0.55000000000000004">
      <c r="B291" s="203" t="s">
        <v>607</v>
      </c>
      <c r="C291" s="165" t="s">
        <v>212</v>
      </c>
      <c r="D291" s="203" t="s">
        <v>757</v>
      </c>
      <c r="E291" s="167">
        <v>0</v>
      </c>
      <c r="F291" s="167">
        <v>0</v>
      </c>
      <c r="G291" s="167">
        <v>0</v>
      </c>
      <c r="H291" s="167">
        <v>1</v>
      </c>
      <c r="I291" s="167">
        <v>0</v>
      </c>
      <c r="J291" s="167">
        <v>0</v>
      </c>
      <c r="K291" s="212">
        <v>3</v>
      </c>
      <c r="L291" s="212">
        <v>3</v>
      </c>
      <c r="M291" s="212">
        <v>4</v>
      </c>
      <c r="N291" s="223">
        <v>3</v>
      </c>
      <c r="O291" s="223">
        <v>3</v>
      </c>
      <c r="P291" s="229">
        <v>4</v>
      </c>
      <c r="Q291" s="229">
        <v>4</v>
      </c>
      <c r="R291" s="204">
        <v>5</v>
      </c>
      <c r="S291" s="204">
        <v>5</v>
      </c>
    </row>
    <row r="292" spans="2:19" s="167" customFormat="1" x14ac:dyDescent="0.55000000000000004">
      <c r="B292" s="203" t="s">
        <v>607</v>
      </c>
      <c r="C292" s="165" t="s">
        <v>212</v>
      </c>
      <c r="D292" s="203" t="s">
        <v>757</v>
      </c>
      <c r="E292" s="167">
        <v>0</v>
      </c>
      <c r="F292" s="167">
        <v>0</v>
      </c>
      <c r="G292" s="167">
        <v>1</v>
      </c>
      <c r="H292" s="167">
        <v>0</v>
      </c>
      <c r="I292" s="167">
        <v>0</v>
      </c>
      <c r="J292" s="167">
        <v>0</v>
      </c>
      <c r="K292" s="212">
        <v>3</v>
      </c>
      <c r="L292" s="212">
        <v>3</v>
      </c>
      <c r="M292" s="212">
        <v>4</v>
      </c>
      <c r="N292" s="223">
        <v>3</v>
      </c>
      <c r="O292" s="223">
        <v>3</v>
      </c>
      <c r="P292" s="229">
        <v>4</v>
      </c>
      <c r="Q292" s="229">
        <v>4</v>
      </c>
      <c r="R292" s="204">
        <v>4</v>
      </c>
      <c r="S292" s="204">
        <v>4</v>
      </c>
    </row>
    <row r="293" spans="2:19" s="167" customFormat="1" x14ac:dyDescent="0.55000000000000004">
      <c r="B293" s="203" t="s">
        <v>607</v>
      </c>
      <c r="C293" s="165" t="s">
        <v>212</v>
      </c>
      <c r="D293" s="203" t="s">
        <v>757</v>
      </c>
      <c r="E293" s="167">
        <v>0</v>
      </c>
      <c r="F293" s="167">
        <v>1</v>
      </c>
      <c r="G293" s="167">
        <v>0</v>
      </c>
      <c r="H293" s="167">
        <v>0</v>
      </c>
      <c r="I293" s="167">
        <v>0</v>
      </c>
      <c r="J293" s="167">
        <v>0</v>
      </c>
      <c r="K293" s="212">
        <v>4</v>
      </c>
      <c r="L293" s="212">
        <v>4</v>
      </c>
      <c r="M293" s="212">
        <v>4</v>
      </c>
      <c r="N293" s="223">
        <v>4</v>
      </c>
      <c r="O293" s="223">
        <v>4</v>
      </c>
      <c r="P293" s="229">
        <v>5</v>
      </c>
      <c r="Q293" s="229">
        <v>4</v>
      </c>
      <c r="R293" s="204">
        <v>4</v>
      </c>
      <c r="S293" s="204">
        <v>4</v>
      </c>
    </row>
    <row r="294" spans="2:19" s="167" customFormat="1" x14ac:dyDescent="0.55000000000000004">
      <c r="B294" s="203" t="s">
        <v>607</v>
      </c>
      <c r="C294" s="203" t="s">
        <v>107</v>
      </c>
      <c r="D294" s="166" t="s">
        <v>107</v>
      </c>
      <c r="E294" s="167">
        <v>0</v>
      </c>
      <c r="F294" s="167">
        <v>0</v>
      </c>
      <c r="G294" s="167">
        <v>1</v>
      </c>
      <c r="H294" s="167">
        <v>0</v>
      </c>
      <c r="I294" s="167">
        <v>0</v>
      </c>
      <c r="J294" s="167">
        <v>0</v>
      </c>
      <c r="K294" s="212">
        <v>4</v>
      </c>
      <c r="L294" s="212">
        <v>4</v>
      </c>
      <c r="M294" s="212">
        <v>4</v>
      </c>
      <c r="N294" s="223">
        <v>4</v>
      </c>
      <c r="O294" s="223">
        <v>4</v>
      </c>
      <c r="P294" s="229">
        <v>4</v>
      </c>
      <c r="Q294" s="229">
        <v>4</v>
      </c>
      <c r="R294" s="204">
        <v>4</v>
      </c>
      <c r="S294" s="204">
        <v>4</v>
      </c>
    </row>
    <row r="295" spans="2:19" s="167" customFormat="1" x14ac:dyDescent="0.55000000000000004">
      <c r="B295" s="203" t="s">
        <v>607</v>
      </c>
      <c r="C295" s="165" t="s">
        <v>1075</v>
      </c>
      <c r="D295" s="165" t="s">
        <v>172</v>
      </c>
      <c r="E295" s="167">
        <v>0</v>
      </c>
      <c r="F295" s="167">
        <v>0</v>
      </c>
      <c r="G295" s="167">
        <v>1</v>
      </c>
      <c r="H295" s="167">
        <v>0</v>
      </c>
      <c r="I295" s="167">
        <v>0</v>
      </c>
      <c r="J295" s="167">
        <v>0</v>
      </c>
      <c r="K295" s="212">
        <v>4</v>
      </c>
      <c r="L295" s="212">
        <v>4</v>
      </c>
      <c r="M295" s="212">
        <v>3</v>
      </c>
      <c r="N295" s="223">
        <v>2</v>
      </c>
      <c r="O295" s="223">
        <v>2</v>
      </c>
      <c r="P295" s="229">
        <v>5</v>
      </c>
      <c r="Q295" s="229">
        <v>5</v>
      </c>
      <c r="R295" s="204">
        <v>5</v>
      </c>
      <c r="S295" s="204">
        <v>5</v>
      </c>
    </row>
    <row r="296" spans="2:19" s="167" customFormat="1" x14ac:dyDescent="0.55000000000000004">
      <c r="B296" s="203" t="s">
        <v>607</v>
      </c>
      <c r="C296" s="165" t="s">
        <v>615</v>
      </c>
      <c r="D296" s="203" t="s">
        <v>40</v>
      </c>
      <c r="E296" s="167">
        <v>0</v>
      </c>
      <c r="F296" s="167">
        <v>0</v>
      </c>
      <c r="G296" s="167">
        <v>0</v>
      </c>
      <c r="H296" s="167">
        <v>1</v>
      </c>
      <c r="I296" s="167">
        <v>0</v>
      </c>
      <c r="J296" s="167">
        <v>0</v>
      </c>
      <c r="K296" s="212">
        <v>5</v>
      </c>
      <c r="L296" s="212">
        <v>3</v>
      </c>
      <c r="M296" s="212">
        <v>4</v>
      </c>
      <c r="N296" s="223">
        <v>2</v>
      </c>
      <c r="O296" s="223">
        <v>2</v>
      </c>
      <c r="P296" s="229">
        <v>4</v>
      </c>
      <c r="Q296" s="229">
        <v>3</v>
      </c>
      <c r="R296" s="204">
        <v>4</v>
      </c>
      <c r="S296" s="204">
        <v>4</v>
      </c>
    </row>
    <row r="297" spans="2:19" s="167" customFormat="1" x14ac:dyDescent="0.55000000000000004">
      <c r="B297" s="203" t="s">
        <v>607</v>
      </c>
      <c r="C297" s="166" t="s">
        <v>626</v>
      </c>
      <c r="D297" s="166" t="s">
        <v>623</v>
      </c>
      <c r="E297" s="167">
        <v>1</v>
      </c>
      <c r="F297" s="167">
        <v>0</v>
      </c>
      <c r="G297" s="167">
        <v>0</v>
      </c>
      <c r="H297" s="167">
        <v>0</v>
      </c>
      <c r="I297" s="167">
        <v>0</v>
      </c>
      <c r="J297" s="167">
        <v>0</v>
      </c>
      <c r="K297" s="212">
        <v>5</v>
      </c>
      <c r="L297" s="212">
        <v>3</v>
      </c>
      <c r="M297" s="212">
        <v>3</v>
      </c>
      <c r="N297" s="223">
        <v>1</v>
      </c>
      <c r="O297" s="223">
        <v>2</v>
      </c>
      <c r="P297" s="229">
        <v>4</v>
      </c>
      <c r="Q297" s="229">
        <v>4</v>
      </c>
      <c r="R297" s="204">
        <v>5</v>
      </c>
      <c r="S297" s="204">
        <v>5</v>
      </c>
    </row>
    <row r="298" spans="2:19" s="167" customFormat="1" x14ac:dyDescent="0.55000000000000004">
      <c r="B298" s="203" t="s">
        <v>607</v>
      </c>
      <c r="C298" s="165" t="s">
        <v>1073</v>
      </c>
      <c r="D298" s="203" t="s">
        <v>69</v>
      </c>
      <c r="E298" s="167">
        <v>0</v>
      </c>
      <c r="F298" s="167">
        <v>0</v>
      </c>
      <c r="G298" s="167">
        <v>0</v>
      </c>
      <c r="H298" s="167">
        <v>0</v>
      </c>
      <c r="I298" s="167">
        <v>0</v>
      </c>
      <c r="J298" s="167">
        <v>1</v>
      </c>
      <c r="K298" s="212">
        <v>3</v>
      </c>
      <c r="L298" s="212">
        <v>4</v>
      </c>
      <c r="M298" s="212">
        <v>1</v>
      </c>
      <c r="N298" s="223">
        <v>3</v>
      </c>
      <c r="O298" s="223">
        <v>3</v>
      </c>
      <c r="P298" s="229">
        <v>4</v>
      </c>
      <c r="Q298" s="229">
        <v>4</v>
      </c>
      <c r="R298" s="204">
        <v>4</v>
      </c>
      <c r="S298" s="204">
        <v>2</v>
      </c>
    </row>
    <row r="299" spans="2:19" s="167" customFormat="1" x14ac:dyDescent="0.55000000000000004">
      <c r="B299" s="203" t="s">
        <v>612</v>
      </c>
      <c r="C299" s="169" t="s">
        <v>608</v>
      </c>
      <c r="D299" s="203" t="s">
        <v>183</v>
      </c>
      <c r="E299" s="167">
        <v>0</v>
      </c>
      <c r="F299" s="167">
        <v>1</v>
      </c>
      <c r="G299" s="167">
        <v>0</v>
      </c>
      <c r="H299" s="167">
        <v>0</v>
      </c>
      <c r="I299" s="167">
        <v>0</v>
      </c>
      <c r="J299" s="167">
        <v>0</v>
      </c>
      <c r="K299" s="212">
        <v>4</v>
      </c>
      <c r="L299" s="212">
        <v>3</v>
      </c>
      <c r="M299" s="212">
        <v>4</v>
      </c>
      <c r="N299" s="223">
        <v>2</v>
      </c>
      <c r="O299" s="223">
        <v>2</v>
      </c>
      <c r="P299" s="229">
        <v>4</v>
      </c>
      <c r="Q299" s="229">
        <v>5</v>
      </c>
      <c r="R299" s="204">
        <v>5</v>
      </c>
      <c r="S299" s="204">
        <v>5</v>
      </c>
    </row>
    <row r="300" spans="2:19" s="167" customFormat="1" x14ac:dyDescent="0.55000000000000004">
      <c r="B300" s="203" t="s">
        <v>607</v>
      </c>
      <c r="C300" s="203" t="s">
        <v>71</v>
      </c>
      <c r="D300" s="203" t="s">
        <v>1021</v>
      </c>
      <c r="E300" s="167">
        <v>1</v>
      </c>
      <c r="F300" s="167">
        <v>0</v>
      </c>
      <c r="G300" s="167">
        <v>0</v>
      </c>
      <c r="H300" s="167">
        <v>0</v>
      </c>
      <c r="I300" s="167">
        <v>0</v>
      </c>
      <c r="J300" s="167">
        <v>0</v>
      </c>
      <c r="K300" s="212">
        <v>5</v>
      </c>
      <c r="L300" s="212">
        <v>4</v>
      </c>
      <c r="M300" s="212">
        <v>5</v>
      </c>
      <c r="N300" s="223">
        <v>3</v>
      </c>
      <c r="O300" s="223">
        <v>3</v>
      </c>
      <c r="P300" s="229">
        <v>4</v>
      </c>
      <c r="Q300" s="229">
        <v>4</v>
      </c>
      <c r="R300" s="204">
        <v>5</v>
      </c>
      <c r="S300" s="204">
        <v>5</v>
      </c>
    </row>
    <row r="301" spans="2:19" s="167" customFormat="1" x14ac:dyDescent="0.55000000000000004">
      <c r="B301" s="203" t="s">
        <v>607</v>
      </c>
      <c r="C301" s="169" t="s">
        <v>608</v>
      </c>
      <c r="D301" s="165" t="s">
        <v>635</v>
      </c>
      <c r="E301" s="167">
        <v>0</v>
      </c>
      <c r="F301" s="167">
        <v>0</v>
      </c>
      <c r="G301" s="167">
        <v>0</v>
      </c>
      <c r="H301" s="167">
        <v>0</v>
      </c>
      <c r="I301" s="167">
        <v>1</v>
      </c>
      <c r="J301" s="167">
        <v>0</v>
      </c>
      <c r="K301" s="212">
        <v>5</v>
      </c>
      <c r="L301" s="212">
        <v>5</v>
      </c>
      <c r="M301" s="212">
        <v>5</v>
      </c>
      <c r="N301" s="223">
        <v>5</v>
      </c>
      <c r="O301" s="223">
        <v>5</v>
      </c>
      <c r="P301" s="229">
        <v>5</v>
      </c>
      <c r="Q301" s="229">
        <v>5</v>
      </c>
      <c r="R301" s="204">
        <v>5</v>
      </c>
      <c r="S301" s="204">
        <v>5</v>
      </c>
    </row>
    <row r="302" spans="2:19" s="167" customFormat="1" x14ac:dyDescent="0.55000000000000004">
      <c r="B302" s="203" t="s">
        <v>607</v>
      </c>
      <c r="C302" s="166" t="s">
        <v>621</v>
      </c>
      <c r="D302" s="165" t="s">
        <v>621</v>
      </c>
      <c r="E302" s="167">
        <v>0</v>
      </c>
      <c r="F302" s="167">
        <v>0</v>
      </c>
      <c r="G302" s="167">
        <v>1</v>
      </c>
      <c r="H302" s="167">
        <v>0</v>
      </c>
      <c r="I302" s="167">
        <v>0</v>
      </c>
      <c r="J302" s="167">
        <v>0</v>
      </c>
      <c r="K302" s="212">
        <v>3</v>
      </c>
      <c r="L302" s="212">
        <v>4</v>
      </c>
      <c r="M302" s="212">
        <v>4</v>
      </c>
      <c r="N302" s="223">
        <v>2</v>
      </c>
      <c r="O302" s="223">
        <v>2</v>
      </c>
      <c r="P302" s="229">
        <v>5</v>
      </c>
      <c r="Q302" s="229">
        <v>5</v>
      </c>
      <c r="R302" s="204">
        <v>4</v>
      </c>
      <c r="S302" s="204">
        <v>5</v>
      </c>
    </row>
    <row r="303" spans="2:19" s="167" customFormat="1" x14ac:dyDescent="0.55000000000000004">
      <c r="B303" s="203" t="s">
        <v>607</v>
      </c>
      <c r="C303" s="169" t="s">
        <v>608</v>
      </c>
      <c r="D303" s="203" t="s">
        <v>609</v>
      </c>
      <c r="E303" s="167">
        <v>0</v>
      </c>
      <c r="F303" s="167">
        <v>0</v>
      </c>
      <c r="G303" s="167">
        <v>0</v>
      </c>
      <c r="H303" s="167">
        <v>1</v>
      </c>
      <c r="I303" s="167">
        <v>0</v>
      </c>
      <c r="J303" s="167">
        <v>0</v>
      </c>
      <c r="K303" s="212">
        <v>1</v>
      </c>
      <c r="L303" s="212">
        <v>3</v>
      </c>
      <c r="M303" s="212">
        <v>5</v>
      </c>
      <c r="N303" s="223">
        <v>2</v>
      </c>
      <c r="O303" s="223">
        <v>2</v>
      </c>
      <c r="P303" s="229">
        <v>3</v>
      </c>
      <c r="Q303" s="229">
        <v>3</v>
      </c>
      <c r="R303" s="204">
        <v>3</v>
      </c>
      <c r="S303" s="204">
        <v>4</v>
      </c>
    </row>
    <row r="304" spans="2:19" s="167" customFormat="1" x14ac:dyDescent="0.55000000000000004">
      <c r="B304" s="203" t="s">
        <v>612</v>
      </c>
      <c r="C304" s="169" t="s">
        <v>608</v>
      </c>
      <c r="D304" s="203" t="s">
        <v>93</v>
      </c>
      <c r="E304" s="167">
        <v>1</v>
      </c>
      <c r="F304" s="167">
        <v>0</v>
      </c>
      <c r="G304" s="167">
        <v>0</v>
      </c>
      <c r="H304" s="167">
        <v>0</v>
      </c>
      <c r="I304" s="167">
        <v>0</v>
      </c>
      <c r="J304" s="167">
        <v>0</v>
      </c>
      <c r="K304" s="212">
        <v>5</v>
      </c>
      <c r="L304" s="212">
        <v>4</v>
      </c>
      <c r="M304" s="212">
        <v>5</v>
      </c>
      <c r="N304" s="223">
        <v>2</v>
      </c>
      <c r="O304" s="223">
        <v>3</v>
      </c>
      <c r="P304" s="229">
        <v>4</v>
      </c>
      <c r="Q304" s="229">
        <v>5</v>
      </c>
      <c r="R304" s="204">
        <v>3</v>
      </c>
      <c r="S304" s="204">
        <v>5</v>
      </c>
    </row>
    <row r="305" spans="2:19" s="167" customFormat="1" x14ac:dyDescent="0.55000000000000004">
      <c r="B305" s="203" t="s">
        <v>607</v>
      </c>
      <c r="C305" s="165" t="s">
        <v>615</v>
      </c>
      <c r="D305" s="203" t="s">
        <v>101</v>
      </c>
      <c r="E305" s="167">
        <v>0</v>
      </c>
      <c r="F305" s="167">
        <v>0</v>
      </c>
      <c r="G305" s="167">
        <v>1</v>
      </c>
      <c r="H305" s="167">
        <v>0</v>
      </c>
      <c r="I305" s="167">
        <v>0</v>
      </c>
      <c r="J305" s="167">
        <v>0</v>
      </c>
      <c r="K305" s="212">
        <v>4</v>
      </c>
      <c r="L305" s="212">
        <v>3</v>
      </c>
      <c r="M305" s="212">
        <v>3</v>
      </c>
      <c r="N305" s="223">
        <v>3</v>
      </c>
      <c r="O305" s="223">
        <v>3</v>
      </c>
      <c r="P305" s="229">
        <v>4</v>
      </c>
      <c r="Q305" s="229">
        <v>4</v>
      </c>
      <c r="R305" s="204">
        <v>5</v>
      </c>
      <c r="S305" s="204">
        <v>5</v>
      </c>
    </row>
    <row r="306" spans="2:19" s="167" customFormat="1" x14ac:dyDescent="0.55000000000000004">
      <c r="B306" s="203" t="s">
        <v>607</v>
      </c>
      <c r="C306" s="169" t="s">
        <v>608</v>
      </c>
      <c r="D306" s="203" t="s">
        <v>609</v>
      </c>
      <c r="E306" s="167">
        <v>0</v>
      </c>
      <c r="F306" s="167">
        <v>0</v>
      </c>
      <c r="G306" s="167">
        <v>0</v>
      </c>
      <c r="H306" s="167">
        <v>1</v>
      </c>
      <c r="I306" s="167">
        <v>0</v>
      </c>
      <c r="J306" s="167">
        <v>0</v>
      </c>
      <c r="K306" s="212">
        <v>4</v>
      </c>
      <c r="L306" s="212">
        <v>2</v>
      </c>
      <c r="M306" s="212">
        <v>3</v>
      </c>
      <c r="N306" s="223">
        <v>2</v>
      </c>
      <c r="O306" s="223">
        <v>2</v>
      </c>
      <c r="P306" s="229">
        <v>4</v>
      </c>
      <c r="Q306" s="229">
        <v>4</v>
      </c>
      <c r="R306" s="204">
        <v>5</v>
      </c>
      <c r="S306" s="204">
        <v>5</v>
      </c>
    </row>
    <row r="307" spans="2:19" s="167" customFormat="1" x14ac:dyDescent="0.55000000000000004">
      <c r="B307" s="203" t="s">
        <v>607</v>
      </c>
      <c r="C307" s="203" t="s">
        <v>670</v>
      </c>
      <c r="D307" s="203" t="s">
        <v>1130</v>
      </c>
      <c r="E307" s="167">
        <v>0</v>
      </c>
      <c r="F307" s="167">
        <v>0</v>
      </c>
      <c r="G307" s="167">
        <v>0</v>
      </c>
      <c r="H307" s="167">
        <v>1</v>
      </c>
      <c r="I307" s="167">
        <v>0</v>
      </c>
      <c r="J307" s="167">
        <v>0</v>
      </c>
      <c r="K307" s="212">
        <v>4</v>
      </c>
      <c r="L307" s="212">
        <v>4</v>
      </c>
      <c r="M307" s="212">
        <v>4</v>
      </c>
      <c r="N307" s="223">
        <v>4</v>
      </c>
      <c r="O307" s="223">
        <v>3</v>
      </c>
      <c r="P307" s="229">
        <v>4</v>
      </c>
      <c r="Q307" s="229">
        <v>4</v>
      </c>
      <c r="R307" s="204">
        <v>4</v>
      </c>
      <c r="S307" s="204">
        <v>4</v>
      </c>
    </row>
    <row r="308" spans="2:19" s="167" customFormat="1" x14ac:dyDescent="0.55000000000000004">
      <c r="B308" s="203" t="s">
        <v>607</v>
      </c>
      <c r="C308" s="166" t="s">
        <v>621</v>
      </c>
      <c r="D308" s="165" t="s">
        <v>621</v>
      </c>
      <c r="E308" s="167">
        <v>0</v>
      </c>
      <c r="F308" s="167">
        <v>0</v>
      </c>
      <c r="G308" s="167">
        <v>0</v>
      </c>
      <c r="H308" s="167">
        <v>0</v>
      </c>
      <c r="I308" s="167">
        <v>0</v>
      </c>
      <c r="J308" s="167">
        <v>1</v>
      </c>
      <c r="K308" s="212">
        <v>2</v>
      </c>
      <c r="L308" s="212">
        <v>2</v>
      </c>
      <c r="M308" s="212">
        <v>4</v>
      </c>
      <c r="N308" s="223">
        <v>2</v>
      </c>
      <c r="O308" s="223">
        <v>2</v>
      </c>
      <c r="P308" s="229">
        <v>4</v>
      </c>
      <c r="Q308" s="229">
        <v>5</v>
      </c>
      <c r="R308" s="204">
        <v>5</v>
      </c>
      <c r="S308" s="204">
        <v>5</v>
      </c>
    </row>
    <row r="309" spans="2:19" s="167" customFormat="1" x14ac:dyDescent="0.55000000000000004">
      <c r="B309" s="203" t="s">
        <v>607</v>
      </c>
      <c r="C309" s="166" t="s">
        <v>621</v>
      </c>
      <c r="D309" s="165" t="s">
        <v>621</v>
      </c>
      <c r="E309" s="167">
        <v>0</v>
      </c>
      <c r="F309" s="167">
        <v>0</v>
      </c>
      <c r="G309" s="167">
        <v>1</v>
      </c>
      <c r="H309" s="167">
        <v>0</v>
      </c>
      <c r="I309" s="167">
        <v>0</v>
      </c>
      <c r="J309" s="167">
        <v>0</v>
      </c>
      <c r="K309" s="212">
        <v>4</v>
      </c>
      <c r="L309" s="212">
        <v>2</v>
      </c>
      <c r="M309" s="212">
        <v>4</v>
      </c>
      <c r="N309" s="223">
        <v>2</v>
      </c>
      <c r="O309" s="223">
        <v>2</v>
      </c>
      <c r="P309" s="229">
        <v>4</v>
      </c>
      <c r="Q309" s="229">
        <v>4</v>
      </c>
      <c r="R309" s="204">
        <v>3</v>
      </c>
      <c r="S309" s="204">
        <v>4</v>
      </c>
    </row>
    <row r="310" spans="2:19" s="167" customFormat="1" x14ac:dyDescent="0.55000000000000004">
      <c r="B310" s="203" t="s">
        <v>607</v>
      </c>
      <c r="C310" s="166" t="s">
        <v>621</v>
      </c>
      <c r="D310" s="165" t="s">
        <v>621</v>
      </c>
      <c r="E310" s="167">
        <v>0</v>
      </c>
      <c r="F310" s="167">
        <v>1</v>
      </c>
      <c r="G310" s="167">
        <v>0</v>
      </c>
      <c r="H310" s="167">
        <v>0</v>
      </c>
      <c r="I310" s="167">
        <v>0</v>
      </c>
      <c r="J310" s="167">
        <v>0</v>
      </c>
      <c r="K310" s="212">
        <v>5</v>
      </c>
      <c r="L310" s="212">
        <v>5</v>
      </c>
      <c r="M310" s="212">
        <v>5</v>
      </c>
      <c r="N310" s="223">
        <v>5</v>
      </c>
      <c r="O310" s="223">
        <v>2</v>
      </c>
      <c r="P310" s="229">
        <v>5</v>
      </c>
      <c r="Q310" s="229">
        <v>5</v>
      </c>
      <c r="R310" s="204">
        <v>4</v>
      </c>
      <c r="S310" s="204">
        <v>5</v>
      </c>
    </row>
    <row r="311" spans="2:19" s="167" customFormat="1" x14ac:dyDescent="0.55000000000000004">
      <c r="B311" s="203" t="s">
        <v>607</v>
      </c>
      <c r="C311" s="166" t="s">
        <v>625</v>
      </c>
      <c r="D311" s="203" t="s">
        <v>65</v>
      </c>
      <c r="E311" s="167">
        <v>0</v>
      </c>
      <c r="F311" s="167">
        <v>1</v>
      </c>
      <c r="G311" s="167">
        <v>0</v>
      </c>
      <c r="H311" s="167">
        <v>0</v>
      </c>
      <c r="I311" s="167">
        <v>0</v>
      </c>
      <c r="J311" s="167">
        <v>0</v>
      </c>
      <c r="K311" s="212">
        <v>2</v>
      </c>
      <c r="L311" s="212">
        <v>1</v>
      </c>
      <c r="M311" s="212">
        <v>2</v>
      </c>
      <c r="N311" s="223">
        <v>3</v>
      </c>
      <c r="O311" s="223">
        <v>3</v>
      </c>
      <c r="P311" s="229">
        <v>3</v>
      </c>
      <c r="Q311" s="229">
        <v>4</v>
      </c>
      <c r="R311" s="204">
        <v>4</v>
      </c>
      <c r="S311" s="204">
        <v>3</v>
      </c>
    </row>
    <row r="312" spans="2:19" s="167" customFormat="1" x14ac:dyDescent="0.55000000000000004">
      <c r="B312" s="203" t="s">
        <v>607</v>
      </c>
      <c r="C312" s="166" t="s">
        <v>716</v>
      </c>
      <c r="D312" s="166" t="s">
        <v>189</v>
      </c>
      <c r="E312" s="167">
        <v>0</v>
      </c>
      <c r="F312" s="167">
        <v>0</v>
      </c>
      <c r="G312" s="167">
        <v>1</v>
      </c>
      <c r="H312" s="167">
        <v>0</v>
      </c>
      <c r="I312" s="167">
        <v>0</v>
      </c>
      <c r="J312" s="167">
        <v>0</v>
      </c>
      <c r="K312" s="212">
        <v>1</v>
      </c>
      <c r="L312" s="212">
        <v>1</v>
      </c>
      <c r="M312" s="212">
        <v>4</v>
      </c>
      <c r="N312" s="223">
        <v>3</v>
      </c>
      <c r="O312" s="223">
        <v>2</v>
      </c>
      <c r="P312" s="229">
        <v>4</v>
      </c>
      <c r="Q312" s="229">
        <v>4</v>
      </c>
      <c r="R312" s="204">
        <v>4</v>
      </c>
      <c r="S312" s="204">
        <v>4</v>
      </c>
    </row>
    <row r="313" spans="2:19" s="167" customFormat="1" x14ac:dyDescent="0.55000000000000004">
      <c r="B313" s="203" t="s">
        <v>607</v>
      </c>
      <c r="C313" s="166" t="s">
        <v>621</v>
      </c>
      <c r="D313" s="165" t="s">
        <v>621</v>
      </c>
      <c r="E313" s="167">
        <v>0</v>
      </c>
      <c r="F313" s="167">
        <v>0</v>
      </c>
      <c r="G313" s="167">
        <v>1</v>
      </c>
      <c r="H313" s="167">
        <v>0</v>
      </c>
      <c r="I313" s="167">
        <v>0</v>
      </c>
      <c r="J313" s="167">
        <v>0</v>
      </c>
      <c r="K313" s="212">
        <v>2</v>
      </c>
      <c r="L313" s="212">
        <v>3</v>
      </c>
      <c r="M313" s="212">
        <v>3</v>
      </c>
      <c r="N313" s="223">
        <v>2</v>
      </c>
      <c r="O313" s="223">
        <v>2</v>
      </c>
      <c r="P313" s="229">
        <v>4</v>
      </c>
      <c r="Q313" s="229">
        <v>4</v>
      </c>
      <c r="R313" s="204">
        <v>5</v>
      </c>
      <c r="S313" s="204">
        <v>5</v>
      </c>
    </row>
    <row r="314" spans="2:19" s="167" customFormat="1" x14ac:dyDescent="0.55000000000000004">
      <c r="B314" s="203" t="s">
        <v>607</v>
      </c>
      <c r="C314" s="203" t="s">
        <v>670</v>
      </c>
      <c r="D314" s="203" t="s">
        <v>316</v>
      </c>
      <c r="E314" s="167">
        <v>0</v>
      </c>
      <c r="F314" s="167">
        <v>1</v>
      </c>
      <c r="G314" s="167">
        <v>0</v>
      </c>
      <c r="H314" s="167">
        <v>0</v>
      </c>
      <c r="I314" s="167">
        <v>0</v>
      </c>
      <c r="J314" s="167">
        <v>0</v>
      </c>
      <c r="K314" s="212">
        <v>3</v>
      </c>
      <c r="L314" s="212">
        <v>3</v>
      </c>
      <c r="M314" s="212">
        <v>3</v>
      </c>
      <c r="N314" s="223">
        <v>3</v>
      </c>
      <c r="O314" s="223">
        <v>3</v>
      </c>
      <c r="P314" s="229">
        <v>4</v>
      </c>
      <c r="Q314" s="229">
        <v>4</v>
      </c>
      <c r="R314" s="204">
        <v>4</v>
      </c>
      <c r="S314" s="204">
        <v>5</v>
      </c>
    </row>
    <row r="315" spans="2:19" s="167" customFormat="1" x14ac:dyDescent="0.55000000000000004">
      <c r="B315" s="203" t="s">
        <v>612</v>
      </c>
      <c r="C315" s="169" t="s">
        <v>608</v>
      </c>
      <c r="D315" s="203" t="s">
        <v>183</v>
      </c>
      <c r="E315" s="167">
        <v>0</v>
      </c>
      <c r="F315" s="167">
        <v>0</v>
      </c>
      <c r="G315" s="167">
        <v>1</v>
      </c>
      <c r="H315" s="167">
        <v>0</v>
      </c>
      <c r="I315" s="167">
        <v>0</v>
      </c>
      <c r="J315" s="167">
        <v>0</v>
      </c>
      <c r="K315" s="212">
        <v>4</v>
      </c>
      <c r="L315" s="212">
        <v>3</v>
      </c>
      <c r="M315" s="212">
        <v>4</v>
      </c>
      <c r="N315" s="223">
        <v>4</v>
      </c>
      <c r="O315" s="223">
        <v>4</v>
      </c>
      <c r="P315" s="229">
        <v>4</v>
      </c>
      <c r="Q315" s="229">
        <v>4</v>
      </c>
      <c r="R315" s="204">
        <v>4</v>
      </c>
      <c r="S315" s="204">
        <v>4</v>
      </c>
    </row>
    <row r="316" spans="2:19" s="167" customFormat="1" x14ac:dyDescent="0.55000000000000004">
      <c r="B316" s="203" t="s">
        <v>607</v>
      </c>
      <c r="C316" s="165" t="s">
        <v>212</v>
      </c>
      <c r="D316" s="203" t="s">
        <v>638</v>
      </c>
      <c r="E316" s="167">
        <v>0</v>
      </c>
      <c r="F316" s="167">
        <v>1</v>
      </c>
      <c r="G316" s="167">
        <v>0</v>
      </c>
      <c r="H316" s="167">
        <v>0</v>
      </c>
      <c r="I316" s="167">
        <v>0</v>
      </c>
      <c r="J316" s="167">
        <v>0</v>
      </c>
      <c r="K316" s="212">
        <v>2</v>
      </c>
      <c r="L316" s="212">
        <v>2</v>
      </c>
      <c r="M316" s="212">
        <v>2</v>
      </c>
      <c r="N316" s="223">
        <v>4</v>
      </c>
      <c r="O316" s="223">
        <v>4</v>
      </c>
      <c r="P316" s="229">
        <v>4</v>
      </c>
      <c r="Q316" s="229">
        <v>4</v>
      </c>
      <c r="R316" s="204">
        <v>3</v>
      </c>
      <c r="S316" s="204">
        <v>3</v>
      </c>
    </row>
    <row r="317" spans="2:19" s="167" customFormat="1" x14ac:dyDescent="0.55000000000000004">
      <c r="B317" s="203" t="s">
        <v>607</v>
      </c>
      <c r="C317" s="203" t="s">
        <v>71</v>
      </c>
      <c r="D317" s="203" t="s">
        <v>1021</v>
      </c>
      <c r="E317" s="167">
        <v>0</v>
      </c>
      <c r="F317" s="167">
        <v>0</v>
      </c>
      <c r="G317" s="167">
        <v>0</v>
      </c>
      <c r="H317" s="167">
        <v>0</v>
      </c>
      <c r="I317" s="167">
        <v>0</v>
      </c>
      <c r="J317" s="167">
        <v>1</v>
      </c>
      <c r="K317" s="212">
        <v>3</v>
      </c>
      <c r="L317" s="212">
        <v>3</v>
      </c>
      <c r="M317" s="212">
        <v>1</v>
      </c>
      <c r="N317" s="223">
        <v>2</v>
      </c>
      <c r="O317" s="223">
        <v>2</v>
      </c>
      <c r="P317" s="229">
        <v>4</v>
      </c>
      <c r="Q317" s="229">
        <v>4</v>
      </c>
      <c r="R317" s="204">
        <v>4</v>
      </c>
      <c r="S317" s="204">
        <v>5</v>
      </c>
    </row>
    <row r="318" spans="2:19" s="167" customFormat="1" x14ac:dyDescent="0.55000000000000004">
      <c r="B318" s="203" t="s">
        <v>607</v>
      </c>
      <c r="C318" s="203" t="s">
        <v>71</v>
      </c>
      <c r="D318" s="203" t="s">
        <v>1021</v>
      </c>
      <c r="E318" s="167">
        <v>0</v>
      </c>
      <c r="F318" s="167">
        <v>0</v>
      </c>
      <c r="G318" s="167">
        <v>1</v>
      </c>
      <c r="H318" s="167">
        <v>0</v>
      </c>
      <c r="I318" s="167">
        <v>0</v>
      </c>
      <c r="J318" s="167">
        <v>0</v>
      </c>
      <c r="K318" s="212">
        <v>4</v>
      </c>
      <c r="L318" s="212">
        <v>3</v>
      </c>
      <c r="M318" s="212">
        <v>3</v>
      </c>
      <c r="N318" s="223">
        <v>5</v>
      </c>
      <c r="O318" s="223">
        <v>3</v>
      </c>
      <c r="P318" s="229">
        <v>5</v>
      </c>
      <c r="Q318" s="229">
        <v>5</v>
      </c>
      <c r="R318" s="204">
        <v>5</v>
      </c>
      <c r="S318" s="204">
        <v>4</v>
      </c>
    </row>
    <row r="319" spans="2:19" s="167" customFormat="1" x14ac:dyDescent="0.55000000000000004">
      <c r="B319" s="203" t="s">
        <v>607</v>
      </c>
      <c r="C319" s="165" t="s">
        <v>615</v>
      </c>
      <c r="D319" s="203" t="s">
        <v>40</v>
      </c>
      <c r="E319" s="167">
        <v>0</v>
      </c>
      <c r="F319" s="167">
        <v>0</v>
      </c>
      <c r="G319" s="167">
        <v>1</v>
      </c>
      <c r="H319" s="167">
        <v>0</v>
      </c>
      <c r="I319" s="167">
        <v>0</v>
      </c>
      <c r="J319" s="167">
        <v>0</v>
      </c>
      <c r="K319" s="212">
        <v>4</v>
      </c>
      <c r="L319" s="212">
        <v>1</v>
      </c>
      <c r="M319" s="212">
        <v>1</v>
      </c>
      <c r="N319" s="223">
        <v>3</v>
      </c>
      <c r="O319" s="223">
        <v>3</v>
      </c>
      <c r="P319" s="229">
        <v>3</v>
      </c>
      <c r="Q319" s="229">
        <v>3</v>
      </c>
      <c r="R319" s="204">
        <v>3</v>
      </c>
      <c r="S319" s="204">
        <v>3</v>
      </c>
    </row>
    <row r="320" spans="2:19" s="167" customFormat="1" x14ac:dyDescent="0.55000000000000004">
      <c r="B320" s="203" t="s">
        <v>607</v>
      </c>
      <c r="C320" s="166" t="s">
        <v>621</v>
      </c>
      <c r="D320" s="165" t="s">
        <v>621</v>
      </c>
      <c r="E320" s="167">
        <v>0</v>
      </c>
      <c r="F320" s="167">
        <v>1</v>
      </c>
      <c r="G320" s="167">
        <v>0</v>
      </c>
      <c r="H320" s="167">
        <v>0</v>
      </c>
      <c r="I320" s="167">
        <v>0</v>
      </c>
      <c r="J320" s="167">
        <v>0</v>
      </c>
      <c r="K320" s="212">
        <v>5</v>
      </c>
      <c r="L320" s="212">
        <v>4</v>
      </c>
      <c r="M320" s="212">
        <v>5</v>
      </c>
      <c r="N320" s="223">
        <v>3</v>
      </c>
      <c r="O320" s="223">
        <v>3</v>
      </c>
      <c r="P320" s="229">
        <v>4</v>
      </c>
      <c r="Q320" s="229">
        <v>4</v>
      </c>
      <c r="R320" s="204">
        <v>5</v>
      </c>
      <c r="S320" s="204">
        <v>5</v>
      </c>
    </row>
    <row r="321" spans="2:19" s="167" customFormat="1" x14ac:dyDescent="0.55000000000000004">
      <c r="B321" s="203" t="s">
        <v>607</v>
      </c>
      <c r="C321" s="169" t="s">
        <v>608</v>
      </c>
      <c r="D321" s="165" t="s">
        <v>270</v>
      </c>
      <c r="E321" s="167">
        <v>0</v>
      </c>
      <c r="F321" s="167">
        <v>0</v>
      </c>
      <c r="G321" s="167">
        <v>0</v>
      </c>
      <c r="H321" s="167">
        <v>1</v>
      </c>
      <c r="I321" s="167">
        <v>0</v>
      </c>
      <c r="J321" s="167">
        <v>0</v>
      </c>
      <c r="K321" s="212">
        <v>4</v>
      </c>
      <c r="L321" s="212">
        <v>2</v>
      </c>
      <c r="M321" s="212">
        <v>4</v>
      </c>
      <c r="N321" s="223">
        <v>4</v>
      </c>
      <c r="O321" s="223">
        <v>4</v>
      </c>
      <c r="P321" s="229">
        <v>4</v>
      </c>
      <c r="Q321" s="229">
        <v>4</v>
      </c>
      <c r="R321" s="204">
        <v>3</v>
      </c>
      <c r="S321" s="204">
        <v>5</v>
      </c>
    </row>
    <row r="322" spans="2:19" s="167" customFormat="1" x14ac:dyDescent="0.55000000000000004">
      <c r="B322" s="203" t="s">
        <v>607</v>
      </c>
      <c r="C322" s="166" t="s">
        <v>716</v>
      </c>
      <c r="D322" s="165" t="s">
        <v>176</v>
      </c>
      <c r="E322" s="167">
        <v>0</v>
      </c>
      <c r="F322" s="167">
        <v>1</v>
      </c>
      <c r="G322" s="167">
        <v>0</v>
      </c>
      <c r="H322" s="167">
        <v>0</v>
      </c>
      <c r="I322" s="167">
        <v>0</v>
      </c>
      <c r="J322" s="167">
        <v>0</v>
      </c>
      <c r="K322" s="212">
        <v>4</v>
      </c>
      <c r="L322" s="212">
        <v>2</v>
      </c>
      <c r="M322" s="212">
        <v>3</v>
      </c>
      <c r="N322" s="223">
        <v>2</v>
      </c>
      <c r="O322" s="223">
        <v>3</v>
      </c>
      <c r="P322" s="229">
        <v>4</v>
      </c>
      <c r="Q322" s="229">
        <v>4</v>
      </c>
      <c r="R322" s="204">
        <v>3</v>
      </c>
      <c r="S322" s="204">
        <v>5</v>
      </c>
    </row>
    <row r="323" spans="2:19" s="167" customFormat="1" x14ac:dyDescent="0.55000000000000004">
      <c r="B323" s="203" t="s">
        <v>612</v>
      </c>
      <c r="C323" s="203" t="s">
        <v>608</v>
      </c>
      <c r="D323" s="203" t="s">
        <v>93</v>
      </c>
      <c r="E323" s="167">
        <v>0</v>
      </c>
      <c r="F323" s="167">
        <v>0</v>
      </c>
      <c r="G323" s="167">
        <v>0</v>
      </c>
      <c r="H323" s="167">
        <v>1</v>
      </c>
      <c r="I323" s="167">
        <v>0</v>
      </c>
      <c r="J323" s="167">
        <v>0</v>
      </c>
      <c r="K323" s="212">
        <v>4</v>
      </c>
      <c r="L323" s="212">
        <v>4</v>
      </c>
      <c r="M323" s="212">
        <v>4</v>
      </c>
      <c r="N323" s="223">
        <v>2</v>
      </c>
      <c r="O323" s="223">
        <v>2</v>
      </c>
      <c r="P323" s="229">
        <v>4</v>
      </c>
      <c r="Q323" s="229">
        <v>4</v>
      </c>
      <c r="R323" s="204">
        <v>3</v>
      </c>
      <c r="S323" s="204">
        <v>3</v>
      </c>
    </row>
    <row r="324" spans="2:19" s="167" customFormat="1" x14ac:dyDescent="0.55000000000000004">
      <c r="B324" s="203" t="s">
        <v>607</v>
      </c>
      <c r="C324" s="169" t="s">
        <v>608</v>
      </c>
      <c r="D324" s="165" t="s">
        <v>635</v>
      </c>
      <c r="E324" s="167">
        <v>0</v>
      </c>
      <c r="F324" s="167">
        <v>0</v>
      </c>
      <c r="G324" s="167">
        <v>0</v>
      </c>
      <c r="H324" s="167">
        <v>1</v>
      </c>
      <c r="I324" s="167">
        <v>0</v>
      </c>
      <c r="J324" s="167">
        <v>0</v>
      </c>
      <c r="K324" s="212">
        <v>4</v>
      </c>
      <c r="L324" s="212">
        <v>3</v>
      </c>
      <c r="M324" s="212">
        <v>4</v>
      </c>
      <c r="N324" s="223">
        <v>2</v>
      </c>
      <c r="O324" s="223">
        <v>2</v>
      </c>
      <c r="P324" s="229">
        <v>4</v>
      </c>
      <c r="Q324" s="229">
        <v>4</v>
      </c>
      <c r="R324" s="204">
        <v>4</v>
      </c>
      <c r="S324" s="204">
        <v>4</v>
      </c>
    </row>
    <row r="325" spans="2:19" s="167" customFormat="1" x14ac:dyDescent="0.55000000000000004">
      <c r="B325" s="203" t="s">
        <v>607</v>
      </c>
      <c r="C325" s="166" t="s">
        <v>716</v>
      </c>
      <c r="D325" s="203" t="s">
        <v>1074</v>
      </c>
      <c r="E325" s="167">
        <v>0</v>
      </c>
      <c r="F325" s="167">
        <v>1</v>
      </c>
      <c r="G325" s="167">
        <v>0</v>
      </c>
      <c r="H325" s="167">
        <v>0</v>
      </c>
      <c r="I325" s="167">
        <v>0</v>
      </c>
      <c r="J325" s="167">
        <v>0</v>
      </c>
      <c r="K325" s="212">
        <v>3</v>
      </c>
      <c r="L325" s="212">
        <v>2</v>
      </c>
      <c r="M325" s="212">
        <v>3</v>
      </c>
      <c r="N325" s="223">
        <v>2</v>
      </c>
      <c r="O325" s="223">
        <v>2</v>
      </c>
      <c r="P325" s="229">
        <v>4</v>
      </c>
      <c r="Q325" s="229">
        <v>4</v>
      </c>
      <c r="R325" s="204">
        <v>5</v>
      </c>
      <c r="S325" s="204">
        <v>5</v>
      </c>
    </row>
    <row r="326" spans="2:19" s="167" customFormat="1" x14ac:dyDescent="0.55000000000000004">
      <c r="B326" s="203" t="s">
        <v>607</v>
      </c>
      <c r="C326" s="166" t="s">
        <v>621</v>
      </c>
      <c r="D326" s="165" t="s">
        <v>621</v>
      </c>
      <c r="E326" s="167">
        <v>0</v>
      </c>
      <c r="F326" s="167">
        <v>1</v>
      </c>
      <c r="G326" s="167">
        <v>0</v>
      </c>
      <c r="H326" s="167">
        <v>0</v>
      </c>
      <c r="I326" s="167">
        <v>0</v>
      </c>
      <c r="J326" s="167">
        <v>0</v>
      </c>
      <c r="K326" s="212">
        <v>4</v>
      </c>
      <c r="L326" s="212">
        <v>4</v>
      </c>
      <c r="M326" s="212">
        <v>4</v>
      </c>
      <c r="N326" s="223">
        <v>2</v>
      </c>
      <c r="O326" s="223">
        <v>2</v>
      </c>
      <c r="P326" s="229">
        <v>4</v>
      </c>
      <c r="Q326" s="229">
        <v>4</v>
      </c>
      <c r="R326" s="204">
        <v>5</v>
      </c>
      <c r="S326" s="204">
        <v>5</v>
      </c>
    </row>
    <row r="327" spans="2:19" s="167" customFormat="1" x14ac:dyDescent="0.55000000000000004">
      <c r="B327" s="203" t="s">
        <v>607</v>
      </c>
      <c r="C327" s="203" t="s">
        <v>71</v>
      </c>
      <c r="D327" s="203" t="s">
        <v>1021</v>
      </c>
      <c r="E327" s="167">
        <v>0</v>
      </c>
      <c r="F327" s="167">
        <v>0</v>
      </c>
      <c r="G327" s="167">
        <v>1</v>
      </c>
      <c r="H327" s="167">
        <v>0</v>
      </c>
      <c r="I327" s="167">
        <v>0</v>
      </c>
      <c r="J327" s="167">
        <v>0</v>
      </c>
      <c r="K327" s="212">
        <v>2</v>
      </c>
      <c r="L327" s="212">
        <v>2</v>
      </c>
      <c r="M327" s="212">
        <v>3</v>
      </c>
      <c r="N327" s="223">
        <v>3</v>
      </c>
      <c r="O327" s="223">
        <v>3</v>
      </c>
      <c r="P327" s="229">
        <v>4</v>
      </c>
      <c r="Q327" s="229">
        <v>4</v>
      </c>
      <c r="R327" s="204">
        <v>4</v>
      </c>
      <c r="S327" s="204">
        <v>4</v>
      </c>
    </row>
    <row r="328" spans="2:19" s="167" customFormat="1" x14ac:dyDescent="0.55000000000000004">
      <c r="B328" s="203" t="s">
        <v>612</v>
      </c>
      <c r="C328" s="169" t="s">
        <v>608</v>
      </c>
      <c r="D328" s="166" t="s">
        <v>338</v>
      </c>
      <c r="E328" s="167">
        <v>0</v>
      </c>
      <c r="F328" s="167">
        <v>1</v>
      </c>
      <c r="G328" s="167">
        <v>0</v>
      </c>
      <c r="H328" s="167">
        <v>0</v>
      </c>
      <c r="I328" s="167">
        <v>0</v>
      </c>
      <c r="J328" s="167">
        <v>0</v>
      </c>
      <c r="K328" s="212">
        <v>4</v>
      </c>
      <c r="L328" s="212">
        <v>4</v>
      </c>
      <c r="M328" s="212">
        <v>3</v>
      </c>
      <c r="N328" s="223">
        <v>4</v>
      </c>
      <c r="O328" s="223">
        <v>4</v>
      </c>
      <c r="P328" s="229">
        <v>4</v>
      </c>
      <c r="Q328" s="229">
        <v>4</v>
      </c>
      <c r="R328" s="204">
        <v>4</v>
      </c>
      <c r="S328" s="204">
        <v>4</v>
      </c>
    </row>
    <row r="329" spans="2:19" s="167" customFormat="1" x14ac:dyDescent="0.55000000000000004">
      <c r="B329" s="203" t="s">
        <v>612</v>
      </c>
      <c r="C329" s="165" t="s">
        <v>212</v>
      </c>
      <c r="D329" s="203" t="s">
        <v>212</v>
      </c>
      <c r="E329" s="167">
        <v>0</v>
      </c>
      <c r="F329" s="167">
        <v>0</v>
      </c>
      <c r="G329" s="167">
        <v>0</v>
      </c>
      <c r="H329" s="167">
        <v>1</v>
      </c>
      <c r="I329" s="167">
        <v>0</v>
      </c>
      <c r="J329" s="167">
        <v>0</v>
      </c>
      <c r="K329" s="212">
        <v>5</v>
      </c>
      <c r="L329" s="212">
        <v>3</v>
      </c>
      <c r="M329" s="212">
        <v>4</v>
      </c>
      <c r="N329" s="223">
        <v>4</v>
      </c>
      <c r="O329" s="223">
        <v>4</v>
      </c>
      <c r="P329" s="229">
        <v>5</v>
      </c>
      <c r="Q329" s="229">
        <v>5</v>
      </c>
      <c r="R329" s="204">
        <v>5</v>
      </c>
      <c r="S329" s="204">
        <v>5</v>
      </c>
    </row>
    <row r="330" spans="2:19" s="167" customFormat="1" x14ac:dyDescent="0.55000000000000004">
      <c r="B330" s="203" t="s">
        <v>607</v>
      </c>
      <c r="C330" s="166" t="s">
        <v>82</v>
      </c>
      <c r="D330" s="165" t="s">
        <v>94</v>
      </c>
      <c r="E330" s="167">
        <v>0</v>
      </c>
      <c r="F330" s="167">
        <v>0</v>
      </c>
      <c r="G330" s="167">
        <v>1</v>
      </c>
      <c r="H330" s="167">
        <v>0</v>
      </c>
      <c r="I330" s="167">
        <v>0</v>
      </c>
      <c r="J330" s="167">
        <v>0</v>
      </c>
      <c r="K330" s="212">
        <v>2</v>
      </c>
      <c r="L330" s="212">
        <v>3</v>
      </c>
      <c r="M330" s="212">
        <v>4</v>
      </c>
      <c r="N330" s="223">
        <v>3</v>
      </c>
      <c r="O330" s="223">
        <v>3</v>
      </c>
      <c r="P330" s="229">
        <v>4</v>
      </c>
      <c r="Q330" s="229">
        <v>4</v>
      </c>
      <c r="R330" s="204">
        <v>5</v>
      </c>
      <c r="S330" s="204">
        <v>5</v>
      </c>
    </row>
    <row r="331" spans="2:19" s="167" customFormat="1" x14ac:dyDescent="0.55000000000000004">
      <c r="B331" s="203" t="s">
        <v>607</v>
      </c>
      <c r="C331" s="165" t="s">
        <v>1073</v>
      </c>
      <c r="D331" s="203" t="s">
        <v>1063</v>
      </c>
      <c r="E331" s="167">
        <v>0</v>
      </c>
      <c r="F331" s="167">
        <v>0</v>
      </c>
      <c r="G331" s="167">
        <v>1</v>
      </c>
      <c r="H331" s="167">
        <v>0</v>
      </c>
      <c r="I331" s="167">
        <v>0</v>
      </c>
      <c r="J331" s="167">
        <v>0</v>
      </c>
      <c r="K331" s="212">
        <v>5</v>
      </c>
      <c r="L331" s="212">
        <v>5</v>
      </c>
      <c r="M331" s="212">
        <v>5</v>
      </c>
      <c r="N331" s="223">
        <v>3</v>
      </c>
      <c r="O331" s="223">
        <v>3</v>
      </c>
      <c r="P331" s="229">
        <v>3</v>
      </c>
      <c r="Q331" s="229">
        <v>3</v>
      </c>
      <c r="R331" s="204">
        <v>4</v>
      </c>
      <c r="S331" s="204">
        <v>5</v>
      </c>
    </row>
    <row r="332" spans="2:19" s="167" customFormat="1" x14ac:dyDescent="0.55000000000000004">
      <c r="B332" s="203" t="s">
        <v>607</v>
      </c>
      <c r="C332" s="165" t="s">
        <v>212</v>
      </c>
      <c r="D332" s="203" t="s">
        <v>757</v>
      </c>
      <c r="E332" s="167">
        <v>0</v>
      </c>
      <c r="F332" s="167">
        <v>0</v>
      </c>
      <c r="G332" s="167">
        <v>0</v>
      </c>
      <c r="H332" s="167">
        <v>0</v>
      </c>
      <c r="I332" s="167">
        <v>0</v>
      </c>
      <c r="J332" s="167">
        <v>1</v>
      </c>
      <c r="K332" s="212">
        <v>2</v>
      </c>
      <c r="L332" s="212">
        <v>3</v>
      </c>
      <c r="M332" s="212">
        <v>4</v>
      </c>
      <c r="N332" s="223">
        <v>3</v>
      </c>
      <c r="O332" s="223">
        <v>3</v>
      </c>
      <c r="P332" s="229">
        <v>4</v>
      </c>
      <c r="Q332" s="229">
        <v>4</v>
      </c>
      <c r="R332" s="204">
        <v>5</v>
      </c>
      <c r="S332" s="204">
        <v>5</v>
      </c>
    </row>
    <row r="333" spans="2:19" s="167" customFormat="1" x14ac:dyDescent="0.55000000000000004">
      <c r="B333" s="203" t="s">
        <v>612</v>
      </c>
      <c r="C333" s="169" t="s">
        <v>608</v>
      </c>
      <c r="D333" s="165" t="s">
        <v>635</v>
      </c>
      <c r="E333" s="167">
        <v>0</v>
      </c>
      <c r="F333" s="167">
        <v>1</v>
      </c>
      <c r="G333" s="167">
        <v>0</v>
      </c>
      <c r="H333" s="167">
        <v>0</v>
      </c>
      <c r="I333" s="167">
        <v>0</v>
      </c>
      <c r="J333" s="167">
        <v>0</v>
      </c>
      <c r="K333" s="212">
        <v>5</v>
      </c>
      <c r="L333" s="212">
        <v>3</v>
      </c>
      <c r="M333" s="212">
        <v>4</v>
      </c>
      <c r="N333" s="223">
        <v>3</v>
      </c>
      <c r="O333" s="223">
        <v>3</v>
      </c>
      <c r="P333" s="229">
        <v>4</v>
      </c>
      <c r="Q333" s="229">
        <v>4</v>
      </c>
      <c r="R333" s="204">
        <v>5</v>
      </c>
      <c r="S333" s="204">
        <v>5</v>
      </c>
    </row>
    <row r="334" spans="2:19" s="167" customFormat="1" x14ac:dyDescent="0.55000000000000004">
      <c r="B334" s="203" t="s">
        <v>612</v>
      </c>
      <c r="C334" s="203" t="s">
        <v>621</v>
      </c>
      <c r="D334" s="165" t="s">
        <v>621</v>
      </c>
      <c r="E334" s="167">
        <v>0</v>
      </c>
      <c r="F334" s="167">
        <v>0</v>
      </c>
      <c r="G334" s="167">
        <v>1</v>
      </c>
      <c r="H334" s="167">
        <v>0</v>
      </c>
      <c r="I334" s="167">
        <v>0</v>
      </c>
      <c r="J334" s="167">
        <v>0</v>
      </c>
      <c r="K334" s="212">
        <v>2</v>
      </c>
      <c r="L334" s="212">
        <v>2</v>
      </c>
      <c r="M334" s="212">
        <v>2</v>
      </c>
      <c r="N334" s="223">
        <v>2</v>
      </c>
      <c r="O334" s="223">
        <v>2</v>
      </c>
      <c r="P334" s="229">
        <v>4</v>
      </c>
      <c r="Q334" s="229">
        <v>4</v>
      </c>
      <c r="R334" s="204">
        <v>4</v>
      </c>
      <c r="S334" s="204">
        <v>4</v>
      </c>
    </row>
    <row r="335" spans="2:19" s="167" customFormat="1" x14ac:dyDescent="0.55000000000000004">
      <c r="B335" s="203" t="s">
        <v>607</v>
      </c>
      <c r="C335" s="166" t="s">
        <v>626</v>
      </c>
      <c r="D335" s="166" t="s">
        <v>868</v>
      </c>
      <c r="E335" s="167">
        <v>1</v>
      </c>
      <c r="F335" s="167">
        <v>0</v>
      </c>
      <c r="G335" s="167">
        <v>0</v>
      </c>
      <c r="H335" s="167">
        <v>0</v>
      </c>
      <c r="I335" s="167">
        <v>0</v>
      </c>
      <c r="J335" s="167">
        <v>0</v>
      </c>
      <c r="K335" s="212">
        <v>5</v>
      </c>
      <c r="L335" s="212">
        <v>4</v>
      </c>
      <c r="M335" s="212">
        <v>4</v>
      </c>
      <c r="N335" s="223">
        <v>3</v>
      </c>
      <c r="O335" s="223">
        <v>3</v>
      </c>
      <c r="P335" s="229">
        <v>4</v>
      </c>
      <c r="Q335" s="229">
        <v>4</v>
      </c>
      <c r="R335" s="204">
        <v>4</v>
      </c>
      <c r="S335" s="204">
        <v>4</v>
      </c>
    </row>
    <row r="336" spans="2:19" s="167" customFormat="1" x14ac:dyDescent="0.55000000000000004">
      <c r="B336" s="203" t="s">
        <v>612</v>
      </c>
      <c r="C336" s="166" t="s">
        <v>716</v>
      </c>
      <c r="D336" s="203" t="s">
        <v>655</v>
      </c>
      <c r="E336" s="167">
        <v>0</v>
      </c>
      <c r="F336" s="167">
        <v>1</v>
      </c>
      <c r="G336" s="167">
        <v>0</v>
      </c>
      <c r="H336" s="167">
        <v>0</v>
      </c>
      <c r="I336" s="167">
        <v>0</v>
      </c>
      <c r="J336" s="167">
        <v>0</v>
      </c>
      <c r="K336" s="212">
        <v>4</v>
      </c>
      <c r="L336" s="212">
        <v>4</v>
      </c>
      <c r="M336" s="212">
        <v>4</v>
      </c>
      <c r="N336" s="223">
        <v>3</v>
      </c>
      <c r="O336" s="223">
        <v>3</v>
      </c>
      <c r="P336" s="229">
        <v>4</v>
      </c>
      <c r="Q336" s="229">
        <v>4</v>
      </c>
      <c r="R336" s="204">
        <v>5</v>
      </c>
      <c r="S336" s="204">
        <v>5</v>
      </c>
    </row>
    <row r="337" spans="2:20" s="167" customFormat="1" x14ac:dyDescent="0.55000000000000004">
      <c r="B337" s="203" t="s">
        <v>607</v>
      </c>
      <c r="C337" s="169" t="s">
        <v>608</v>
      </c>
      <c r="D337" s="203" t="s">
        <v>609</v>
      </c>
      <c r="E337" s="167">
        <v>0</v>
      </c>
      <c r="F337" s="167">
        <v>0</v>
      </c>
      <c r="G337" s="167">
        <v>1</v>
      </c>
      <c r="H337" s="167">
        <v>0</v>
      </c>
      <c r="I337" s="167">
        <v>0</v>
      </c>
      <c r="J337" s="167">
        <v>0</v>
      </c>
      <c r="K337" s="212">
        <v>2</v>
      </c>
      <c r="L337" s="212">
        <v>1</v>
      </c>
      <c r="M337" s="212">
        <v>4</v>
      </c>
      <c r="N337" s="223">
        <v>3</v>
      </c>
      <c r="O337" s="223">
        <v>3</v>
      </c>
      <c r="P337" s="229">
        <v>3</v>
      </c>
      <c r="Q337" s="229">
        <v>3</v>
      </c>
      <c r="R337" s="204">
        <v>3</v>
      </c>
      <c r="S337" s="204">
        <v>4</v>
      </c>
    </row>
    <row r="338" spans="2:20" s="167" customFormat="1" x14ac:dyDescent="0.55000000000000004">
      <c r="B338" s="203" t="s">
        <v>607</v>
      </c>
      <c r="C338" s="203" t="s">
        <v>670</v>
      </c>
      <c r="D338" s="203" t="s">
        <v>316</v>
      </c>
      <c r="E338" s="167">
        <v>0</v>
      </c>
      <c r="F338" s="167">
        <v>1</v>
      </c>
      <c r="G338" s="167">
        <v>0</v>
      </c>
      <c r="H338" s="167">
        <v>0</v>
      </c>
      <c r="I338" s="167">
        <v>0</v>
      </c>
      <c r="J338" s="167">
        <v>0</v>
      </c>
      <c r="K338" s="212">
        <v>3</v>
      </c>
      <c r="L338" s="212">
        <v>4</v>
      </c>
      <c r="M338" s="212">
        <v>4</v>
      </c>
      <c r="N338" s="223">
        <v>3</v>
      </c>
      <c r="O338" s="223">
        <v>4</v>
      </c>
      <c r="P338" s="229">
        <v>5</v>
      </c>
      <c r="Q338" s="229">
        <v>5</v>
      </c>
      <c r="R338" s="204">
        <v>4</v>
      </c>
      <c r="S338" s="204">
        <v>5</v>
      </c>
    </row>
    <row r="339" spans="2:20" s="167" customFormat="1" x14ac:dyDescent="0.55000000000000004">
      <c r="B339" s="203" t="s">
        <v>612</v>
      </c>
      <c r="C339" s="169" t="s">
        <v>608</v>
      </c>
      <c r="D339" s="166" t="s">
        <v>338</v>
      </c>
      <c r="E339" s="167">
        <v>0</v>
      </c>
      <c r="F339" s="167">
        <v>1</v>
      </c>
      <c r="G339" s="167">
        <v>0</v>
      </c>
      <c r="H339" s="167">
        <v>0</v>
      </c>
      <c r="I339" s="167">
        <v>0</v>
      </c>
      <c r="J339" s="167">
        <v>0</v>
      </c>
      <c r="K339" s="212">
        <v>4</v>
      </c>
      <c r="L339" s="212">
        <v>3</v>
      </c>
      <c r="M339" s="212">
        <v>3</v>
      </c>
      <c r="N339" s="223">
        <v>3</v>
      </c>
      <c r="O339" s="223">
        <v>3</v>
      </c>
      <c r="P339" s="229">
        <v>4</v>
      </c>
      <c r="Q339" s="229">
        <v>5</v>
      </c>
      <c r="R339" s="204">
        <v>5</v>
      </c>
      <c r="S339" s="204">
        <v>5</v>
      </c>
    </row>
    <row r="340" spans="2:20" s="167" customFormat="1" x14ac:dyDescent="0.55000000000000004">
      <c r="E340" s="209">
        <f>COUNTIF(E2:E339,1)</f>
        <v>31</v>
      </c>
      <c r="F340" s="209">
        <f t="shared" ref="F340:J340" si="0">COUNTIF(F2:F339,1)</f>
        <v>94</v>
      </c>
      <c r="G340" s="209">
        <f t="shared" si="0"/>
        <v>114</v>
      </c>
      <c r="H340" s="209">
        <f t="shared" si="0"/>
        <v>75</v>
      </c>
      <c r="I340" s="209">
        <f t="shared" si="0"/>
        <v>3</v>
      </c>
      <c r="J340" s="209">
        <f t="shared" si="0"/>
        <v>4</v>
      </c>
      <c r="K340" s="210">
        <f>AVERAGE(K2:K339)</f>
        <v>3.970414201183432</v>
      </c>
      <c r="L340" s="210">
        <f t="shared" ref="L340:S340" si="1">AVERAGE(L2:L339)</f>
        <v>3.7307692307692308</v>
      </c>
      <c r="M340" s="210">
        <f t="shared" si="1"/>
        <v>4.0118343195266268</v>
      </c>
      <c r="N340" s="210">
        <f t="shared" si="1"/>
        <v>2.9940828402366866</v>
      </c>
      <c r="O340" s="210">
        <f t="shared" si="1"/>
        <v>3.136094674556213</v>
      </c>
      <c r="P340" s="210">
        <f t="shared" si="1"/>
        <v>4.1745562130177518</v>
      </c>
      <c r="Q340" s="210">
        <f t="shared" si="1"/>
        <v>4.1834319526627217</v>
      </c>
      <c r="R340" s="210">
        <f t="shared" si="1"/>
        <v>4.4526627218934909</v>
      </c>
      <c r="S340" s="210">
        <f t="shared" si="1"/>
        <v>4.5207100591715976</v>
      </c>
      <c r="T340" s="231">
        <f>AVERAGE(K2:M339,R2:S339)</f>
        <v>4.1372781065088757</v>
      </c>
    </row>
    <row r="341" spans="2:20" s="167" customFormat="1" x14ac:dyDescent="0.55000000000000004">
      <c r="B341" s="174" t="s">
        <v>105</v>
      </c>
      <c r="E341" s="210">
        <f>STDEV(E2:E339)</f>
        <v>0.28905250277111039</v>
      </c>
      <c r="F341" s="210">
        <f t="shared" ref="F341:J341" si="2">STDEV(F2:F339)</f>
        <v>0.4487304484079821</v>
      </c>
      <c r="G341" s="210">
        <f t="shared" si="2"/>
        <v>0.47348163024346201</v>
      </c>
      <c r="H341" s="210">
        <f t="shared" si="2"/>
        <v>0.41613592052261028</v>
      </c>
      <c r="I341" s="210">
        <f t="shared" si="2"/>
        <v>9.3931169652254509E-2</v>
      </c>
      <c r="J341" s="210">
        <f t="shared" si="2"/>
        <v>0.10830036704077983</v>
      </c>
      <c r="K341" s="210">
        <f>STDEV(K2:K339)</f>
        <v>0.91103381783872217</v>
      </c>
      <c r="L341" s="210">
        <f t="shared" ref="L341:S341" si="3">STDEV(L2:L339)</f>
        <v>0.94743132350563741</v>
      </c>
      <c r="M341" s="210">
        <f t="shared" si="3"/>
        <v>0.82604607311079326</v>
      </c>
      <c r="N341" s="210">
        <f t="shared" si="3"/>
        <v>1.0103149987394833</v>
      </c>
      <c r="O341" s="210">
        <f t="shared" si="3"/>
        <v>0.95560139215246109</v>
      </c>
      <c r="P341" s="210">
        <f t="shared" si="3"/>
        <v>0.60340572350378818</v>
      </c>
      <c r="Q341" s="210">
        <f t="shared" si="3"/>
        <v>0.58828125385290919</v>
      </c>
      <c r="R341" s="210">
        <f t="shared" si="3"/>
        <v>0.63932132865785274</v>
      </c>
      <c r="S341" s="210">
        <f t="shared" si="3"/>
        <v>0.57224382548312092</v>
      </c>
      <c r="T341" s="231">
        <f>STDEV(K2:M339,R2:S339)</f>
        <v>0.84785505120668136</v>
      </c>
    </row>
    <row r="342" spans="2:20" s="167" customFormat="1" x14ac:dyDescent="0.55000000000000004">
      <c r="B342" s="175" t="s">
        <v>607</v>
      </c>
      <c r="C342" s="176">
        <f>COUNTIF(B2:B339,"ปริญญาโท")</f>
        <v>225</v>
      </c>
      <c r="M342" s="210">
        <f>STDEV(K2:M258)</f>
        <v>0.85181865883564312</v>
      </c>
      <c r="O342" s="210">
        <f>STDEVA(N2:O339)</f>
        <v>0.98517612238140129</v>
      </c>
      <c r="P342" s="177"/>
      <c r="Q342" s="210">
        <f>STDEVA(P2:Q339)</f>
        <v>0.59546647257837826</v>
      </c>
      <c r="S342" s="210">
        <f>STDEVA(R2:S339)</f>
        <v>0.60721608517560688</v>
      </c>
    </row>
    <row r="343" spans="2:20" s="167" customFormat="1" x14ac:dyDescent="0.55000000000000004">
      <c r="B343" s="175" t="s">
        <v>612</v>
      </c>
      <c r="C343" s="176">
        <f>COUNTIF(B2:B339,"ปริญญาเอก")</f>
        <v>113</v>
      </c>
      <c r="M343" s="230">
        <f>AVERAGE(K2:M258)</f>
        <v>3.9805447470817121</v>
      </c>
      <c r="O343" s="230">
        <f>AVERAGE(N2:O339)</f>
        <v>3.0650887573964498</v>
      </c>
      <c r="P343" s="177"/>
      <c r="Q343" s="230">
        <f>AVERAGE(P2:Q339)</f>
        <v>4.1789940828402363</v>
      </c>
      <c r="S343" s="230">
        <f>AVERAGE(R2:S339)</f>
        <v>4.4866863905325447</v>
      </c>
    </row>
    <row r="344" spans="2:20" x14ac:dyDescent="0.55000000000000004">
      <c r="C344" s="147">
        <f>SUM(C342:C343)</f>
        <v>338</v>
      </c>
      <c r="K344" s="17"/>
      <c r="L344" s="17"/>
      <c r="M344" s="17"/>
      <c r="N344" s="17"/>
      <c r="O344" s="17"/>
      <c r="P344" s="17"/>
      <c r="Q344" s="17"/>
      <c r="R344" s="17"/>
      <c r="S344" s="17"/>
    </row>
    <row r="345" spans="2:20" x14ac:dyDescent="0.55000000000000004">
      <c r="K345" s="17"/>
      <c r="L345" s="17"/>
      <c r="M345" s="17"/>
      <c r="N345" s="17"/>
      <c r="O345" s="17"/>
      <c r="P345" s="17"/>
      <c r="Q345" s="17"/>
      <c r="R345" s="17"/>
      <c r="S345" s="17"/>
    </row>
    <row r="346" spans="2:20" x14ac:dyDescent="0.55000000000000004">
      <c r="B346" s="140" t="s">
        <v>1</v>
      </c>
      <c r="K346" s="17"/>
      <c r="L346" s="17"/>
      <c r="M346" s="17"/>
      <c r="N346" s="17"/>
      <c r="O346" s="17"/>
      <c r="P346" s="17"/>
      <c r="Q346" s="17"/>
      <c r="R346" s="17"/>
      <c r="S346" s="17"/>
    </row>
    <row r="347" spans="2:20" ht="24" customHeight="1" x14ac:dyDescent="0.55000000000000004">
      <c r="B347" s="127" t="s">
        <v>189</v>
      </c>
      <c r="C347" s="109">
        <f>COUNTIF(D2:D339,"การจัดการการท่องเที่ยวและจิตบริการ")</f>
        <v>2</v>
      </c>
      <c r="K347" s="17"/>
      <c r="L347" s="17"/>
      <c r="M347" s="17"/>
      <c r="N347" s="17"/>
      <c r="O347" s="17"/>
      <c r="P347" s="17"/>
      <c r="Q347" s="17"/>
      <c r="R347" s="17"/>
      <c r="S347" s="17"/>
    </row>
    <row r="348" spans="2:20" ht="24" customHeight="1" x14ac:dyDescent="0.55000000000000004">
      <c r="B348" s="127" t="s">
        <v>338</v>
      </c>
      <c r="C348" s="109">
        <v>6</v>
      </c>
      <c r="K348" s="17"/>
      <c r="L348" s="17"/>
      <c r="M348" s="17"/>
      <c r="N348" s="17"/>
      <c r="O348" s="17"/>
      <c r="P348" s="17"/>
      <c r="Q348" s="17"/>
      <c r="R348" s="17"/>
      <c r="S348" s="17"/>
    </row>
    <row r="349" spans="2:20" s="128" customFormat="1" x14ac:dyDescent="0.55000000000000004">
      <c r="B349" s="108" t="s">
        <v>657</v>
      </c>
      <c r="C349" s="109">
        <f>COUNTIF(D2:D342,"การบริหารธุรกิจดิจิทัลเชิงกลยุทธ์")</f>
        <v>6</v>
      </c>
      <c r="D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2:20" s="128" customFormat="1" x14ac:dyDescent="0.55000000000000004">
      <c r="B350" s="108" t="s">
        <v>106</v>
      </c>
      <c r="C350" s="109">
        <f>COUNTIF(D2:D348,"ภาษาไทย")</f>
        <v>18</v>
      </c>
      <c r="D350" s="17"/>
      <c r="K350" s="129"/>
      <c r="L350" s="129"/>
      <c r="M350" s="129"/>
      <c r="N350" s="130"/>
      <c r="O350" s="130"/>
      <c r="P350" s="131"/>
      <c r="Q350" s="131"/>
      <c r="R350" s="132"/>
      <c r="S350" s="132"/>
    </row>
    <row r="351" spans="2:20" s="128" customFormat="1" x14ac:dyDescent="0.55000000000000004">
      <c r="B351" s="108" t="s">
        <v>107</v>
      </c>
      <c r="C351" s="109">
        <f>COUNTIF(D2:D348,"โลจิสติกส์และดิจิทัลซัพพลายเชน")</f>
        <v>4</v>
      </c>
      <c r="D351" s="17"/>
      <c r="K351" s="129"/>
      <c r="L351" s="129"/>
      <c r="M351" s="129"/>
      <c r="N351" s="130"/>
      <c r="O351" s="130"/>
      <c r="P351" s="131"/>
      <c r="Q351" s="131"/>
      <c r="R351" s="132"/>
      <c r="S351" s="132"/>
    </row>
    <row r="352" spans="2:20" s="128" customFormat="1" x14ac:dyDescent="0.55000000000000004">
      <c r="B352" s="108" t="s">
        <v>973</v>
      </c>
      <c r="C352" s="109">
        <f>COUNTIF(D2:D349,"กายภาพบำบัด")</f>
        <v>3</v>
      </c>
      <c r="D352" s="17"/>
      <c r="K352" s="129"/>
      <c r="L352" s="129"/>
      <c r="M352" s="129"/>
      <c r="N352" s="130"/>
      <c r="O352" s="130"/>
      <c r="P352" s="131"/>
      <c r="Q352" s="131"/>
      <c r="R352" s="132"/>
      <c r="S352" s="132"/>
    </row>
    <row r="353" spans="2:19" s="128" customFormat="1" x14ac:dyDescent="0.55000000000000004">
      <c r="B353" s="108" t="s">
        <v>797</v>
      </c>
      <c r="C353" s="109">
        <v>4</v>
      </c>
      <c r="D353" s="17"/>
      <c r="K353" s="129"/>
      <c r="L353" s="129"/>
      <c r="M353" s="129"/>
      <c r="N353" s="130"/>
      <c r="O353" s="130"/>
      <c r="P353" s="131"/>
      <c r="Q353" s="131"/>
      <c r="R353" s="132"/>
      <c r="S353" s="132"/>
    </row>
    <row r="354" spans="2:19" s="128" customFormat="1" x14ac:dyDescent="0.55000000000000004">
      <c r="B354" s="108" t="s">
        <v>769</v>
      </c>
      <c r="C354" s="109">
        <f>COUNTIF(D4:D351,"เภสัชเคมีและผลิตภัณฑ์ธรรมชาติ")</f>
        <v>3</v>
      </c>
      <c r="D354" s="17"/>
      <c r="K354" s="129"/>
      <c r="L354" s="129"/>
      <c r="M354" s="129"/>
      <c r="N354" s="130"/>
      <c r="O354" s="130"/>
      <c r="P354" s="131"/>
      <c r="Q354" s="131"/>
      <c r="R354" s="132"/>
      <c r="S354" s="132"/>
    </row>
    <row r="355" spans="2:19" s="128" customFormat="1" x14ac:dyDescent="0.55000000000000004">
      <c r="B355" s="108" t="s">
        <v>962</v>
      </c>
      <c r="C355" s="109">
        <f>COUNTIF(D2:D352,"เภสัชวิทยาและวิทยาศาสตร์ชีวโมเลกุล")</f>
        <v>1</v>
      </c>
      <c r="D355" s="17"/>
      <c r="K355" s="129"/>
      <c r="L355" s="129"/>
      <c r="M355" s="129"/>
      <c r="N355" s="130"/>
      <c r="O355" s="130"/>
      <c r="P355" s="131"/>
      <c r="Q355" s="131"/>
      <c r="R355" s="132"/>
      <c r="S355" s="132"/>
    </row>
    <row r="356" spans="2:19" s="128" customFormat="1" x14ac:dyDescent="0.55000000000000004">
      <c r="B356" s="108" t="s">
        <v>655</v>
      </c>
      <c r="C356" s="109">
        <f>COUNTIF(D3:D353,"บริหารธุรกิจ")</f>
        <v>8</v>
      </c>
      <c r="D356" s="17"/>
      <c r="K356" s="129"/>
      <c r="L356" s="129"/>
      <c r="M356" s="129"/>
      <c r="N356" s="130"/>
      <c r="O356" s="130"/>
      <c r="P356" s="131"/>
      <c r="Q356" s="131"/>
      <c r="R356" s="132"/>
      <c r="S356" s="132"/>
    </row>
    <row r="357" spans="2:19" s="128" customFormat="1" x14ac:dyDescent="0.55000000000000004">
      <c r="B357" s="108" t="s">
        <v>1074</v>
      </c>
      <c r="C357" s="109">
        <f>COUNTIF(D2:D354,"บัญชี")</f>
        <v>1</v>
      </c>
      <c r="D357" s="17"/>
      <c r="K357" s="129"/>
      <c r="L357" s="129"/>
      <c r="M357" s="129"/>
      <c r="N357" s="130"/>
      <c r="O357" s="130"/>
      <c r="P357" s="131"/>
      <c r="Q357" s="131"/>
      <c r="R357" s="132"/>
      <c r="S357" s="132"/>
    </row>
    <row r="358" spans="2:19" s="128" customFormat="1" x14ac:dyDescent="0.55000000000000004">
      <c r="B358" s="108" t="s">
        <v>981</v>
      </c>
      <c r="C358" s="109">
        <f>COUNTIF(D2:D355,"ปริทันตวิทยา")</f>
        <v>1</v>
      </c>
      <c r="D358" s="17"/>
      <c r="K358" s="129"/>
      <c r="L358" s="129"/>
      <c r="M358" s="129"/>
      <c r="N358" s="130"/>
      <c r="O358" s="130"/>
      <c r="P358" s="131"/>
      <c r="Q358" s="131"/>
      <c r="R358" s="132"/>
      <c r="S358" s="132"/>
    </row>
    <row r="359" spans="2:19" s="128" customFormat="1" x14ac:dyDescent="0.55000000000000004">
      <c r="B359" s="108" t="s">
        <v>661</v>
      </c>
      <c r="C359" s="109">
        <v>4</v>
      </c>
      <c r="D359" s="17"/>
      <c r="K359" s="129"/>
      <c r="L359" s="129"/>
      <c r="M359" s="129"/>
      <c r="N359" s="130"/>
      <c r="O359" s="130"/>
      <c r="P359" s="131"/>
      <c r="Q359" s="131"/>
      <c r="R359" s="132"/>
      <c r="S359" s="132"/>
    </row>
    <row r="360" spans="2:19" s="128" customFormat="1" x14ac:dyDescent="0.55000000000000004">
      <c r="B360" s="108" t="s">
        <v>715</v>
      </c>
      <c r="C360" s="109">
        <f>COUNTIF(D7:D357,"ฟิสิกส์การแพทย์")</f>
        <v>3</v>
      </c>
      <c r="D360" s="17"/>
      <c r="K360" s="129"/>
      <c r="L360" s="129"/>
      <c r="M360" s="129"/>
      <c r="N360" s="130"/>
      <c r="O360" s="130"/>
      <c r="P360" s="131"/>
      <c r="Q360" s="131"/>
      <c r="R360" s="132"/>
      <c r="S360" s="132"/>
    </row>
    <row r="361" spans="2:19" s="128" customFormat="1" x14ac:dyDescent="0.55000000000000004">
      <c r="B361" s="108" t="s">
        <v>894</v>
      </c>
      <c r="C361" s="109">
        <f>COUNTIF(D8:D358,"ฟิสิกส์ประยุกต์")</f>
        <v>1</v>
      </c>
      <c r="D361" s="17"/>
      <c r="K361" s="129"/>
      <c r="L361" s="129"/>
      <c r="M361" s="129"/>
      <c r="N361" s="130"/>
      <c r="O361" s="130"/>
      <c r="P361" s="131"/>
      <c r="Q361" s="131"/>
      <c r="R361" s="132"/>
      <c r="S361" s="132"/>
    </row>
    <row r="362" spans="2:19" s="128" customFormat="1" x14ac:dyDescent="0.55000000000000004">
      <c r="B362" s="108" t="s">
        <v>927</v>
      </c>
      <c r="C362" s="109">
        <f t="shared" ref="C362" si="4">COUNTIF(D9:D359,"ฟิสิกส์ประยุกต์")</f>
        <v>1</v>
      </c>
      <c r="D362" s="17"/>
      <c r="K362" s="129"/>
      <c r="L362" s="129"/>
      <c r="M362" s="129"/>
      <c r="N362" s="130"/>
      <c r="O362" s="130"/>
      <c r="P362" s="131"/>
      <c r="Q362" s="131"/>
      <c r="R362" s="132"/>
      <c r="S362" s="132"/>
    </row>
    <row r="363" spans="2:19" s="128" customFormat="1" x14ac:dyDescent="0.55000000000000004">
      <c r="B363" s="108" t="s">
        <v>192</v>
      </c>
      <c r="C363" s="109">
        <f>COUNTIF(D2:D360,"ภาษาศาสตร์")</f>
        <v>5</v>
      </c>
      <c r="D363" s="17"/>
      <c r="K363" s="129"/>
      <c r="L363" s="129"/>
      <c r="M363" s="129"/>
      <c r="N363" s="130"/>
      <c r="O363" s="130"/>
      <c r="P363" s="131"/>
      <c r="Q363" s="131"/>
      <c r="R363" s="132"/>
      <c r="S363" s="132"/>
    </row>
    <row r="364" spans="2:19" s="128" customFormat="1" x14ac:dyDescent="0.55000000000000004">
      <c r="B364" s="108" t="s">
        <v>94</v>
      </c>
      <c r="C364" s="109">
        <f>COUNTIF(D3:D361,"การจัดการสมาร์ตซิตี้และนวัตกรรมดิจิทัล")</f>
        <v>3</v>
      </c>
      <c r="D364" s="17"/>
      <c r="K364" s="129"/>
      <c r="L364" s="129"/>
      <c r="M364" s="129"/>
      <c r="N364" s="130"/>
      <c r="O364" s="130"/>
      <c r="P364" s="131"/>
      <c r="Q364" s="131"/>
      <c r="R364" s="132"/>
      <c r="S364" s="132"/>
    </row>
    <row r="365" spans="2:19" s="128" customFormat="1" x14ac:dyDescent="0.55000000000000004">
      <c r="B365" s="108" t="s">
        <v>623</v>
      </c>
      <c r="C365" s="109">
        <f>COUNTIF(D2:D362,"การพยาบาลผู้ใหญ่และผู้สูงอายุ")</f>
        <v>8</v>
      </c>
      <c r="D365" s="17"/>
      <c r="K365" s="129"/>
      <c r="L365" s="129"/>
      <c r="M365" s="129"/>
      <c r="N365" s="130"/>
      <c r="O365" s="130"/>
      <c r="P365" s="131"/>
      <c r="Q365" s="131"/>
      <c r="R365" s="132"/>
      <c r="S365" s="132"/>
    </row>
    <row r="366" spans="2:19" s="128" customFormat="1" x14ac:dyDescent="0.55000000000000004">
      <c r="B366" s="108" t="s">
        <v>816</v>
      </c>
      <c r="C366" s="109">
        <v>9</v>
      </c>
      <c r="D366" s="17"/>
      <c r="K366" s="129"/>
      <c r="L366" s="129"/>
      <c r="M366" s="129"/>
      <c r="N366" s="130"/>
      <c r="O366" s="130"/>
      <c r="P366" s="131"/>
      <c r="Q366" s="131"/>
      <c r="R366" s="132"/>
      <c r="S366" s="132"/>
    </row>
    <row r="367" spans="2:19" s="128" customFormat="1" x14ac:dyDescent="0.55000000000000004">
      <c r="B367" s="108" t="s">
        <v>363</v>
      </c>
      <c r="C367" s="109">
        <f>COUNTIF(D2:D349,"ฟิสิกส์ทฤษฎี")</f>
        <v>1</v>
      </c>
      <c r="D367" s="17"/>
      <c r="K367" s="129"/>
      <c r="L367" s="129"/>
      <c r="M367" s="129"/>
      <c r="N367" s="130"/>
      <c r="O367" s="130"/>
      <c r="P367" s="131"/>
      <c r="Q367" s="131"/>
      <c r="R367" s="132"/>
      <c r="S367" s="132"/>
    </row>
    <row r="368" spans="2:19" s="128" customFormat="1" x14ac:dyDescent="0.55000000000000004">
      <c r="B368" s="108" t="s">
        <v>72</v>
      </c>
      <c r="C368" s="109">
        <f>COUNTIF(D2:D350,"วิจัยและประเมินผลทางการศึกษา")</f>
        <v>2</v>
      </c>
      <c r="D368" s="17"/>
      <c r="K368" s="129"/>
      <c r="L368" s="129"/>
      <c r="M368" s="129"/>
      <c r="N368" s="130"/>
      <c r="O368" s="130"/>
      <c r="P368" s="131"/>
      <c r="Q368" s="131"/>
      <c r="R368" s="132"/>
      <c r="S368" s="132"/>
    </row>
    <row r="369" spans="2:19" s="128" customFormat="1" x14ac:dyDescent="0.55000000000000004">
      <c r="B369" s="108" t="s">
        <v>93</v>
      </c>
      <c r="C369" s="109">
        <f>COUNTIF(D4:D356,"หลักสูตรและการสอน")</f>
        <v>14</v>
      </c>
      <c r="D369" s="17"/>
      <c r="K369" s="129"/>
      <c r="L369" s="129"/>
      <c r="M369" s="129"/>
      <c r="N369" s="130"/>
      <c r="O369" s="130"/>
      <c r="P369" s="131"/>
      <c r="Q369" s="131"/>
      <c r="R369" s="132"/>
      <c r="S369" s="132"/>
    </row>
    <row r="370" spans="2:19" s="128" customFormat="1" x14ac:dyDescent="0.55000000000000004">
      <c r="B370" s="108" t="s">
        <v>868</v>
      </c>
      <c r="C370" s="109">
        <f>COUNTIF(D2:D369,"บริหารทางการพยาบาล")</f>
        <v>4</v>
      </c>
      <c r="D370" s="17"/>
      <c r="K370" s="129"/>
      <c r="L370" s="129"/>
      <c r="M370" s="129"/>
      <c r="N370" s="130"/>
      <c r="O370" s="130"/>
      <c r="P370" s="131"/>
      <c r="Q370" s="131"/>
      <c r="R370" s="132"/>
      <c r="S370" s="132"/>
    </row>
    <row r="371" spans="2:19" s="128" customFormat="1" x14ac:dyDescent="0.55000000000000004">
      <c r="B371" s="108" t="s">
        <v>562</v>
      </c>
      <c r="C371" s="109">
        <f>COUNTIF(D2:D369,"ภาษาอังกฤษ")</f>
        <v>5</v>
      </c>
      <c r="D371" s="17"/>
      <c r="K371" s="129"/>
      <c r="L371" s="129"/>
      <c r="M371" s="129"/>
      <c r="N371" s="130"/>
      <c r="O371" s="130"/>
      <c r="P371" s="131"/>
      <c r="Q371" s="131"/>
      <c r="R371" s="132"/>
      <c r="S371" s="132"/>
    </row>
    <row r="372" spans="2:19" s="128" customFormat="1" x14ac:dyDescent="0.55000000000000004">
      <c r="B372" s="108" t="s">
        <v>270</v>
      </c>
      <c r="C372" s="109">
        <f>COUNTIF(D2:D370,"คณิตศาสตร์ศึกษา")</f>
        <v>21</v>
      </c>
      <c r="D372" s="17"/>
      <c r="K372" s="129"/>
      <c r="L372" s="129"/>
      <c r="M372" s="129"/>
      <c r="N372" s="130"/>
      <c r="O372" s="130"/>
      <c r="P372" s="131"/>
      <c r="Q372" s="131"/>
      <c r="R372" s="132"/>
      <c r="S372" s="132"/>
    </row>
    <row r="373" spans="2:19" s="128" customFormat="1" x14ac:dyDescent="0.55000000000000004">
      <c r="B373" s="108" t="s">
        <v>631</v>
      </c>
      <c r="C373" s="109">
        <v>6</v>
      </c>
      <c r="D373" s="17"/>
      <c r="K373" s="129"/>
      <c r="L373" s="129"/>
      <c r="M373" s="129"/>
      <c r="N373" s="130"/>
      <c r="O373" s="130"/>
      <c r="P373" s="131"/>
      <c r="Q373" s="131"/>
      <c r="R373" s="132"/>
      <c r="S373" s="132"/>
    </row>
    <row r="374" spans="2:19" s="128" customFormat="1" x14ac:dyDescent="0.55000000000000004">
      <c r="B374" s="108" t="s">
        <v>172</v>
      </c>
      <c r="C374" s="109">
        <f>COUNTIF(D2:D370,"ศิลปะและการออกแบบ")</f>
        <v>4</v>
      </c>
      <c r="D374" s="17"/>
      <c r="K374" s="129"/>
      <c r="L374" s="129"/>
      <c r="M374" s="129"/>
      <c r="N374" s="130"/>
      <c r="O374" s="130"/>
      <c r="P374" s="131"/>
      <c r="Q374" s="131"/>
      <c r="R374" s="132"/>
      <c r="S374" s="132"/>
    </row>
    <row r="375" spans="2:19" x14ac:dyDescent="0.55000000000000004">
      <c r="B375" s="108" t="s">
        <v>98</v>
      </c>
      <c r="C375" s="109">
        <f>COUNTIF(D2:D371,"ภูมิสารสนเทศศาสตร์")</f>
        <v>2</v>
      </c>
    </row>
    <row r="376" spans="2:19" x14ac:dyDescent="0.55000000000000004">
      <c r="B376" s="108" t="s">
        <v>71</v>
      </c>
      <c r="C376" s="109">
        <v>3</v>
      </c>
    </row>
    <row r="377" spans="2:19" x14ac:dyDescent="0.55000000000000004">
      <c r="B377" s="182" t="s">
        <v>365</v>
      </c>
      <c r="C377" s="109">
        <f>COUNTIF(D2:D371,"การสื่อสาร")</f>
        <v>1</v>
      </c>
    </row>
    <row r="378" spans="2:19" x14ac:dyDescent="0.55000000000000004">
      <c r="B378" s="182" t="s">
        <v>145</v>
      </c>
      <c r="C378" s="109">
        <f>COUNTIF(D2:D372,"รัฐศาสตร์")</f>
        <v>5</v>
      </c>
    </row>
    <row r="379" spans="2:19" x14ac:dyDescent="0.55000000000000004">
      <c r="B379" s="182" t="s">
        <v>316</v>
      </c>
      <c r="C379" s="109">
        <v>8</v>
      </c>
    </row>
    <row r="380" spans="2:19" x14ac:dyDescent="0.55000000000000004">
      <c r="B380" s="182" t="s">
        <v>725</v>
      </c>
      <c r="C380" s="109">
        <f>COUNTIF(D2:D375,"วิทยาการคอมพิวเตอร์")</f>
        <v>3</v>
      </c>
    </row>
    <row r="381" spans="2:19" x14ac:dyDescent="0.55000000000000004">
      <c r="B381" s="182" t="s">
        <v>40</v>
      </c>
      <c r="C381" s="109">
        <v>3</v>
      </c>
    </row>
    <row r="382" spans="2:19" x14ac:dyDescent="0.55000000000000004">
      <c r="B382" s="182" t="s">
        <v>176</v>
      </c>
      <c r="C382" s="109">
        <v>6</v>
      </c>
    </row>
    <row r="383" spans="2:19" x14ac:dyDescent="0.55000000000000004">
      <c r="B383" s="182" t="s">
        <v>670</v>
      </c>
      <c r="C383" s="109">
        <f>COUNTIF(D2:D380,"สหเวชศาสตร์")</f>
        <v>1</v>
      </c>
    </row>
    <row r="384" spans="2:19" x14ac:dyDescent="0.55000000000000004">
      <c r="B384" s="182" t="s">
        <v>152</v>
      </c>
      <c r="C384" s="109">
        <f>COUNTIF(D2:D380,"สังคมศึกษา")</f>
        <v>2</v>
      </c>
    </row>
    <row r="385" spans="2:3" x14ac:dyDescent="0.55000000000000004">
      <c r="B385" s="182" t="s">
        <v>752</v>
      </c>
      <c r="C385" s="109">
        <f>COUNTIF(D2:D381,"สัตวศาสตร์")</f>
        <v>1</v>
      </c>
    </row>
    <row r="386" spans="2:3" x14ac:dyDescent="0.55000000000000004">
      <c r="B386" s="182" t="s">
        <v>621</v>
      </c>
      <c r="C386" s="109">
        <f>COUNTIF(D2:D382,"สาธารณสุขศาสตร์")</f>
        <v>32</v>
      </c>
    </row>
    <row r="387" spans="2:3" x14ac:dyDescent="0.55000000000000004">
      <c r="B387" s="182" t="s">
        <v>460</v>
      </c>
      <c r="C387" s="109">
        <f>COUNTIF(D2:D382,"เอเชียตะวันออกเฉียงใต้")</f>
        <v>6</v>
      </c>
    </row>
    <row r="388" spans="2:3" x14ac:dyDescent="0.55000000000000004">
      <c r="B388" s="182" t="s">
        <v>183</v>
      </c>
      <c r="C388" s="109">
        <f>COUNTIF(D2:D383,"การบริหารการศึกษา")</f>
        <v>37</v>
      </c>
    </row>
    <row r="389" spans="2:3" x14ac:dyDescent="0.55000000000000004">
      <c r="B389" s="182" t="s">
        <v>931</v>
      </c>
      <c r="C389" s="109">
        <v>1</v>
      </c>
    </row>
    <row r="390" spans="2:3" x14ac:dyDescent="0.55000000000000004">
      <c r="B390" s="182" t="s">
        <v>638</v>
      </c>
      <c r="C390" s="109">
        <v>2</v>
      </c>
    </row>
    <row r="391" spans="2:3" x14ac:dyDescent="0.55000000000000004">
      <c r="B391" s="182" t="s">
        <v>636</v>
      </c>
      <c r="C391" s="109">
        <v>3</v>
      </c>
    </row>
    <row r="392" spans="2:3" x14ac:dyDescent="0.55000000000000004">
      <c r="B392" s="182" t="s">
        <v>1131</v>
      </c>
      <c r="C392" s="109">
        <v>11</v>
      </c>
    </row>
    <row r="393" spans="2:3" x14ac:dyDescent="0.55000000000000004">
      <c r="B393" s="182" t="s">
        <v>757</v>
      </c>
      <c r="C393" s="109">
        <v>7</v>
      </c>
    </row>
    <row r="394" spans="2:3" x14ac:dyDescent="0.55000000000000004">
      <c r="B394" s="182" t="s">
        <v>885</v>
      </c>
      <c r="C394" s="109">
        <v>1</v>
      </c>
    </row>
    <row r="395" spans="2:3" x14ac:dyDescent="0.55000000000000004">
      <c r="B395" s="182" t="s">
        <v>671</v>
      </c>
      <c r="C395" s="109">
        <v>9</v>
      </c>
    </row>
    <row r="396" spans="2:3" x14ac:dyDescent="0.55000000000000004">
      <c r="B396" s="182" t="s">
        <v>68</v>
      </c>
      <c r="C396" s="109">
        <v>3</v>
      </c>
    </row>
    <row r="397" spans="2:3" x14ac:dyDescent="0.55000000000000004">
      <c r="B397" s="182" t="s">
        <v>626</v>
      </c>
      <c r="C397" s="109">
        <v>12</v>
      </c>
    </row>
    <row r="398" spans="2:3" x14ac:dyDescent="0.55000000000000004">
      <c r="B398" s="182" t="s">
        <v>212</v>
      </c>
      <c r="C398" s="109">
        <v>1</v>
      </c>
    </row>
    <row r="399" spans="2:3" x14ac:dyDescent="0.55000000000000004">
      <c r="B399" s="182" t="s">
        <v>97</v>
      </c>
      <c r="C399" s="109">
        <v>3</v>
      </c>
    </row>
    <row r="400" spans="2:3" x14ac:dyDescent="0.55000000000000004">
      <c r="B400" s="182" t="s">
        <v>1021</v>
      </c>
      <c r="C400" s="109">
        <v>4</v>
      </c>
    </row>
    <row r="401" spans="2:3" x14ac:dyDescent="0.55000000000000004">
      <c r="B401" s="182" t="s">
        <v>964</v>
      </c>
      <c r="C401" s="109">
        <v>2</v>
      </c>
    </row>
    <row r="402" spans="2:3" x14ac:dyDescent="0.55000000000000004">
      <c r="B402" s="182" t="s">
        <v>616</v>
      </c>
      <c r="C402" s="109">
        <v>4</v>
      </c>
    </row>
    <row r="403" spans="2:3" x14ac:dyDescent="0.55000000000000004">
      <c r="B403" s="182" t="s">
        <v>697</v>
      </c>
      <c r="C403" s="109">
        <v>4</v>
      </c>
    </row>
    <row r="404" spans="2:3" x14ac:dyDescent="0.55000000000000004">
      <c r="B404" s="182" t="s">
        <v>64</v>
      </c>
      <c r="C404" s="109">
        <v>1</v>
      </c>
    </row>
    <row r="405" spans="2:3" x14ac:dyDescent="0.55000000000000004">
      <c r="B405" s="182" t="s">
        <v>615</v>
      </c>
      <c r="C405" s="109">
        <v>1</v>
      </c>
    </row>
    <row r="406" spans="2:3" x14ac:dyDescent="0.55000000000000004">
      <c r="B406" s="182" t="s">
        <v>65</v>
      </c>
      <c r="C406" s="109">
        <v>2</v>
      </c>
    </row>
    <row r="407" spans="2:3" x14ac:dyDescent="0.55000000000000004">
      <c r="B407" s="182" t="s">
        <v>69</v>
      </c>
      <c r="C407" s="109">
        <v>1</v>
      </c>
    </row>
    <row r="408" spans="2:3" x14ac:dyDescent="0.55000000000000004">
      <c r="B408" s="182" t="s">
        <v>1063</v>
      </c>
      <c r="C408" s="109">
        <v>1</v>
      </c>
    </row>
    <row r="409" spans="2:3" x14ac:dyDescent="0.55000000000000004">
      <c r="B409" s="182" t="s">
        <v>1129</v>
      </c>
      <c r="C409" s="109">
        <v>1</v>
      </c>
    </row>
    <row r="410" spans="2:3" x14ac:dyDescent="0.55000000000000004">
      <c r="B410" s="182" t="s">
        <v>101</v>
      </c>
      <c r="C410" s="109">
        <v>6</v>
      </c>
    </row>
    <row r="411" spans="2:3" x14ac:dyDescent="0.55000000000000004">
      <c r="C411" s="149">
        <f>SUM(C347:C410)</f>
        <v>338</v>
      </c>
    </row>
    <row r="412" spans="2:3" x14ac:dyDescent="0.55000000000000004">
      <c r="B412" s="140" t="s">
        <v>0</v>
      </c>
    </row>
    <row r="413" spans="2:3" x14ac:dyDescent="0.55000000000000004">
      <c r="B413" s="127" t="s">
        <v>716</v>
      </c>
      <c r="C413" s="150">
        <f>COUNTIF(C2:C339,"บริหารธุรกิจ เศรษฐศาสตร์และการสื่อสาร")</f>
        <v>24</v>
      </c>
    </row>
    <row r="414" spans="2:3" x14ac:dyDescent="0.55000000000000004">
      <c r="B414" s="127" t="s">
        <v>608</v>
      </c>
      <c r="C414" s="150">
        <v>119</v>
      </c>
    </row>
    <row r="415" spans="2:3" x14ac:dyDescent="0.55000000000000004">
      <c r="B415" s="127" t="s">
        <v>107</v>
      </c>
      <c r="C415" s="150">
        <f>COUNTIF(C2:C341,"โลจิสติกส์และดิจิทัลซัพพลายเชน")</f>
        <v>4</v>
      </c>
    </row>
    <row r="416" spans="2:3" x14ac:dyDescent="0.55000000000000004">
      <c r="B416" s="148" t="s">
        <v>1073</v>
      </c>
      <c r="C416" s="150">
        <f>COUNTIF(C2:C342,"เกษตรศาสตร์ ทรัพยากรธรรมชาติและสิ่งแวดล้อม")</f>
        <v>8</v>
      </c>
    </row>
    <row r="417" spans="2:3" x14ac:dyDescent="0.55000000000000004">
      <c r="B417" s="148" t="s">
        <v>71</v>
      </c>
      <c r="C417" s="150">
        <f>COUNTIF(C2:C343,"เภสัชศาสตร์")</f>
        <v>11</v>
      </c>
    </row>
    <row r="418" spans="2:3" x14ac:dyDescent="0.55000000000000004">
      <c r="B418" s="148" t="s">
        <v>212</v>
      </c>
      <c r="C418" s="150">
        <f>COUNTIF(C2:C344,"วิทยาศาสตร์การแพทย์")</f>
        <v>16</v>
      </c>
    </row>
    <row r="419" spans="2:3" x14ac:dyDescent="0.55000000000000004">
      <c r="B419" s="148" t="s">
        <v>698</v>
      </c>
      <c r="C419" s="150">
        <f>COUNTIF(C2:C345,"สังคมศาสตร์")</f>
        <v>10</v>
      </c>
    </row>
    <row r="420" spans="2:3" x14ac:dyDescent="0.55000000000000004">
      <c r="B420" s="148" t="s">
        <v>632</v>
      </c>
      <c r="C420" s="150">
        <f>COUNTIF(C2:C346,"มนุษยศาสตร์")</f>
        <v>6</v>
      </c>
    </row>
    <row r="421" spans="2:3" x14ac:dyDescent="0.55000000000000004">
      <c r="B421" s="148" t="s">
        <v>625</v>
      </c>
      <c r="C421" s="150">
        <f>COUNTIF(C2:C347,"วิทยาศาสตร์")</f>
        <v>23</v>
      </c>
    </row>
    <row r="422" spans="2:3" x14ac:dyDescent="0.55000000000000004">
      <c r="B422" s="148" t="s">
        <v>615</v>
      </c>
      <c r="C422" s="150">
        <f>COUNTIF(C2:C348,"วิศวกรรมศาสตร์")</f>
        <v>20</v>
      </c>
    </row>
    <row r="423" spans="2:3" x14ac:dyDescent="0.55000000000000004">
      <c r="B423" s="148" t="s">
        <v>95</v>
      </c>
      <c r="C423" s="150">
        <f>COUNTIF(C2:C348,"ทันตแพทยศาสตร์")</f>
        <v>2</v>
      </c>
    </row>
    <row r="424" spans="2:3" x14ac:dyDescent="0.55000000000000004">
      <c r="B424" s="148" t="s">
        <v>670</v>
      </c>
      <c r="C424" s="150">
        <f>COUNTIF(C2:C349,"สหเวชศาสตร์")</f>
        <v>22</v>
      </c>
    </row>
    <row r="425" spans="2:3" x14ac:dyDescent="0.55000000000000004">
      <c r="B425" s="148" t="s">
        <v>82</v>
      </c>
      <c r="C425" s="150">
        <f>COUNTIF(C2:C349,"วิทยาลัยพลังงานทดแทนและสมาร์ตกริดเทคโนโลยี")</f>
        <v>12</v>
      </c>
    </row>
    <row r="426" spans="2:3" x14ac:dyDescent="0.55000000000000004">
      <c r="B426" s="148" t="s">
        <v>621</v>
      </c>
      <c r="C426" s="150">
        <f>COUNTIF(C2:C349,"สาธารณสุขศาสตร์")</f>
        <v>32</v>
      </c>
    </row>
    <row r="427" spans="2:3" x14ac:dyDescent="0.55000000000000004">
      <c r="B427" s="148" t="s">
        <v>832</v>
      </c>
      <c r="C427" s="150">
        <f>COUNTIF(C2:C349,"สถาปัตยกรรมศาสตร์ศิลปะและการออกแบบ")</f>
        <v>4</v>
      </c>
    </row>
    <row r="428" spans="2:3" x14ac:dyDescent="0.55000000000000004">
      <c r="B428" s="148" t="s">
        <v>626</v>
      </c>
      <c r="C428" s="150">
        <f>COUNTIF(C2:C350,"พยาบาลศาสตร์")</f>
        <v>24</v>
      </c>
    </row>
    <row r="429" spans="2:3" x14ac:dyDescent="0.55000000000000004">
      <c r="B429" s="148" t="s">
        <v>99</v>
      </c>
      <c r="C429" s="150">
        <f>COUNTIF(C2:C351,"วิทยาลัยเพื่อการค้นคว้าระดับรากฐาน")</f>
        <v>1</v>
      </c>
    </row>
    <row r="430" spans="2:3" x14ac:dyDescent="0.55000000000000004">
      <c r="C430" s="140">
        <f>SUM(C413:C429)</f>
        <v>338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9"/>
  <sheetViews>
    <sheetView tabSelected="1" topLeftCell="A19" zoomScale="170" zoomScaleNormal="170" workbookViewId="0">
      <selection activeCell="C60" sqref="C60"/>
    </sheetView>
  </sheetViews>
  <sheetFormatPr defaultColWidth="9.125" defaultRowHeight="14.25" x14ac:dyDescent="0.2"/>
  <cols>
    <col min="1" max="1" width="9.125" style="66" customWidth="1"/>
    <col min="2" max="2" width="9" style="66" customWidth="1"/>
    <col min="3" max="3" width="9.125" style="66" customWidth="1"/>
    <col min="4" max="4" width="9.125" style="66"/>
    <col min="5" max="5" width="9.125" style="66" customWidth="1"/>
    <col min="6" max="6" width="49.75" style="66" customWidth="1"/>
    <col min="7" max="16384" width="9.125" style="66"/>
  </cols>
  <sheetData>
    <row r="1" spans="1:7" s="65" customFormat="1" ht="27.75" x14ac:dyDescent="0.65">
      <c r="A1" s="273" t="s">
        <v>31</v>
      </c>
      <c r="B1" s="273"/>
      <c r="C1" s="273"/>
      <c r="D1" s="273"/>
      <c r="E1" s="273"/>
      <c r="F1" s="273"/>
    </row>
    <row r="2" spans="1:7" s="65" customFormat="1" ht="27.75" x14ac:dyDescent="0.65">
      <c r="A2" s="273" t="s">
        <v>9</v>
      </c>
      <c r="B2" s="273"/>
      <c r="C2" s="273"/>
      <c r="D2" s="273"/>
      <c r="E2" s="273"/>
      <c r="F2" s="273"/>
    </row>
    <row r="3" spans="1:7" s="65" customFormat="1" ht="27.75" x14ac:dyDescent="0.65">
      <c r="A3" s="273" t="s">
        <v>1132</v>
      </c>
      <c r="B3" s="273"/>
      <c r="C3" s="273"/>
      <c r="D3" s="273"/>
      <c r="E3" s="273"/>
      <c r="F3" s="273"/>
    </row>
    <row r="4" spans="1:7" s="65" customFormat="1" ht="27.75" x14ac:dyDescent="0.65">
      <c r="A4" s="273" t="s">
        <v>89</v>
      </c>
      <c r="B4" s="273"/>
      <c r="C4" s="273"/>
      <c r="D4" s="273"/>
      <c r="E4" s="273"/>
      <c r="F4" s="273"/>
    </row>
    <row r="5" spans="1:7" ht="24" x14ac:dyDescent="0.55000000000000004">
      <c r="A5" s="274"/>
      <c r="B5" s="274"/>
      <c r="C5" s="274"/>
      <c r="D5" s="274"/>
      <c r="E5" s="274"/>
      <c r="F5" s="274"/>
    </row>
    <row r="6" spans="1:7" s="68" customFormat="1" ht="24" x14ac:dyDescent="0.55000000000000004">
      <c r="A6" s="67" t="s">
        <v>1133</v>
      </c>
      <c r="B6" s="67"/>
      <c r="C6" s="67"/>
      <c r="D6" s="67"/>
      <c r="E6" s="67"/>
      <c r="F6" s="67"/>
    </row>
    <row r="7" spans="1:7" s="68" customFormat="1" ht="24" x14ac:dyDescent="0.55000000000000004">
      <c r="A7" s="19" t="s">
        <v>581</v>
      </c>
      <c r="B7" s="19"/>
      <c r="C7" s="19"/>
      <c r="D7" s="19"/>
      <c r="E7" s="19"/>
      <c r="F7" s="19"/>
    </row>
    <row r="8" spans="1:7" s="68" customFormat="1" ht="24" x14ac:dyDescent="0.55000000000000004">
      <c r="A8" s="19" t="s">
        <v>582</v>
      </c>
      <c r="B8" s="19"/>
      <c r="C8" s="19"/>
      <c r="D8" s="19"/>
      <c r="E8" s="19"/>
      <c r="F8" s="19"/>
    </row>
    <row r="9" spans="1:7" s="68" customFormat="1" ht="24" x14ac:dyDescent="0.55000000000000004">
      <c r="A9" s="19" t="s">
        <v>1231</v>
      </c>
      <c r="B9" s="19"/>
      <c r="C9" s="19"/>
      <c r="D9" s="19"/>
      <c r="E9" s="19"/>
      <c r="F9" s="19"/>
    </row>
    <row r="10" spans="1:7" s="68" customFormat="1" ht="24" x14ac:dyDescent="0.55000000000000004">
      <c r="A10" s="19" t="s">
        <v>1232</v>
      </c>
      <c r="B10" s="19"/>
      <c r="C10" s="19"/>
      <c r="D10" s="19"/>
      <c r="E10" s="19"/>
      <c r="F10" s="19"/>
    </row>
    <row r="11" spans="1:7" s="68" customFormat="1" ht="24" x14ac:dyDescent="0.55000000000000004">
      <c r="A11" s="19" t="s">
        <v>1233</v>
      </c>
      <c r="B11" s="19"/>
      <c r="C11" s="19"/>
      <c r="D11" s="19"/>
      <c r="E11" s="19"/>
      <c r="F11" s="19"/>
    </row>
    <row r="12" spans="1:7" s="8" customFormat="1" ht="24" x14ac:dyDescent="0.55000000000000004">
      <c r="A12" s="67" t="s">
        <v>1234</v>
      </c>
      <c r="B12" s="67"/>
      <c r="C12" s="67"/>
      <c r="D12" s="67"/>
      <c r="E12" s="67"/>
      <c r="F12" s="67"/>
    </row>
    <row r="13" spans="1:7" s="8" customFormat="1" ht="24" x14ac:dyDescent="0.55000000000000004">
      <c r="A13" s="19" t="s">
        <v>1235</v>
      </c>
      <c r="B13" s="19"/>
      <c r="C13" s="19"/>
      <c r="D13" s="19"/>
      <c r="E13" s="19"/>
      <c r="F13" s="19"/>
    </row>
    <row r="14" spans="1:7" s="8" customFormat="1" ht="24" x14ac:dyDescent="0.55000000000000004">
      <c r="A14" s="19" t="s">
        <v>1236</v>
      </c>
      <c r="B14" s="19"/>
      <c r="C14" s="19"/>
      <c r="D14" s="19"/>
      <c r="E14" s="19"/>
      <c r="F14" s="19"/>
    </row>
    <row r="15" spans="1:7" s="8" customFormat="1" ht="24" x14ac:dyDescent="0.55000000000000004">
      <c r="A15" s="77" t="s">
        <v>1237</v>
      </c>
      <c r="B15" s="77"/>
      <c r="C15" s="77"/>
      <c r="D15" s="77"/>
      <c r="E15" s="77"/>
      <c r="F15" s="77"/>
    </row>
    <row r="16" spans="1:7" s="8" customFormat="1" ht="24" x14ac:dyDescent="0.55000000000000004">
      <c r="A16" s="271" t="s">
        <v>1238</v>
      </c>
      <c r="B16" s="271"/>
      <c r="C16" s="271"/>
      <c r="D16" s="271"/>
      <c r="E16" s="271"/>
      <c r="F16" s="271"/>
      <c r="G16" s="136"/>
    </row>
    <row r="17" spans="1:8" s="8" customFormat="1" ht="24" x14ac:dyDescent="0.55000000000000004">
      <c r="A17" s="8" t="s">
        <v>1239</v>
      </c>
      <c r="E17" s="136"/>
      <c r="F17" s="136"/>
      <c r="G17" s="136"/>
    </row>
    <row r="18" spans="1:8" s="8" customFormat="1" ht="24" x14ac:dyDescent="0.55000000000000004">
      <c r="A18" s="125" t="s">
        <v>583</v>
      </c>
      <c r="B18" s="125"/>
      <c r="C18" s="125"/>
      <c r="D18" s="125"/>
      <c r="E18" s="125"/>
      <c r="F18" s="125"/>
    </row>
    <row r="19" spans="1:8" s="8" customFormat="1" ht="24" x14ac:dyDescent="0.55000000000000004">
      <c r="A19" s="125" t="s">
        <v>1240</v>
      </c>
      <c r="B19" s="125"/>
      <c r="C19" s="125"/>
      <c r="D19" s="125"/>
      <c r="E19" s="125"/>
      <c r="F19" s="125"/>
    </row>
    <row r="20" spans="1:8" s="8" customFormat="1" ht="24" x14ac:dyDescent="0.55000000000000004">
      <c r="A20" s="125" t="s">
        <v>1241</v>
      </c>
      <c r="B20" s="125"/>
      <c r="C20" s="125"/>
      <c r="D20" s="125"/>
      <c r="E20" s="125"/>
      <c r="F20" s="125"/>
    </row>
    <row r="21" spans="1:8" s="8" customFormat="1" ht="24" x14ac:dyDescent="0.55000000000000004">
      <c r="A21" s="123"/>
      <c r="B21" s="123" t="s">
        <v>584</v>
      </c>
      <c r="C21" s="123"/>
      <c r="D21" s="123"/>
      <c r="E21" s="123"/>
      <c r="F21" s="123"/>
    </row>
    <row r="22" spans="1:8" s="8" customFormat="1" ht="24" x14ac:dyDescent="0.55000000000000004">
      <c r="A22" s="276" t="s">
        <v>61</v>
      </c>
      <c r="B22" s="276"/>
      <c r="C22" s="276"/>
      <c r="D22" s="276"/>
      <c r="E22" s="276"/>
      <c r="F22" s="276"/>
      <c r="G22" s="19"/>
      <c r="H22" s="135"/>
    </row>
    <row r="23" spans="1:8" s="8" customFormat="1" ht="24" x14ac:dyDescent="0.55000000000000004">
      <c r="A23" s="69" t="s">
        <v>1242</v>
      </c>
      <c r="B23" s="69"/>
      <c r="C23" s="69"/>
      <c r="D23" s="69"/>
      <c r="E23" s="69"/>
      <c r="F23" s="69"/>
      <c r="G23" s="19"/>
      <c r="H23" s="135"/>
    </row>
    <row r="24" spans="1:8" s="8" customFormat="1" ht="24" x14ac:dyDescent="0.55000000000000004">
      <c r="A24" s="69" t="s">
        <v>1243</v>
      </c>
      <c r="B24" s="69"/>
      <c r="C24" s="69"/>
      <c r="D24" s="69"/>
      <c r="E24" s="69"/>
      <c r="F24" s="69"/>
      <c r="G24" s="19"/>
      <c r="H24" s="135"/>
    </row>
    <row r="25" spans="1:8" s="8" customFormat="1" ht="24" x14ac:dyDescent="0.55000000000000004">
      <c r="A25" s="137" t="s">
        <v>1244</v>
      </c>
      <c r="B25" s="137"/>
      <c r="C25" s="137"/>
      <c r="D25" s="137"/>
      <c r="E25" s="137"/>
      <c r="F25" s="137"/>
      <c r="G25" s="19"/>
      <c r="H25" s="137"/>
    </row>
    <row r="26" spans="1:8" s="8" customFormat="1" ht="24" x14ac:dyDescent="0.55000000000000004">
      <c r="A26" s="137" t="s">
        <v>1245</v>
      </c>
      <c r="B26" s="137"/>
      <c r="C26" s="137"/>
      <c r="D26" s="137"/>
      <c r="E26" s="137"/>
      <c r="F26" s="137"/>
      <c r="G26" s="19"/>
      <c r="H26" s="137"/>
    </row>
    <row r="27" spans="1:8" s="8" customFormat="1" ht="24" x14ac:dyDescent="0.55000000000000004">
      <c r="A27" s="137" t="s">
        <v>1246</v>
      </c>
      <c r="B27" s="137"/>
      <c r="C27" s="137"/>
      <c r="D27" s="137"/>
      <c r="E27" s="137"/>
      <c r="F27" s="137"/>
      <c r="G27" s="19"/>
      <c r="H27" s="137"/>
    </row>
    <row r="28" spans="1:8" s="8" customFormat="1" ht="24" x14ac:dyDescent="0.55000000000000004">
      <c r="A28" s="232"/>
      <c r="B28" s="232"/>
      <c r="C28" s="232"/>
      <c r="D28" s="232"/>
      <c r="E28" s="232"/>
      <c r="F28" s="232"/>
      <c r="G28" s="19"/>
      <c r="H28" s="232"/>
    </row>
    <row r="29" spans="1:8" s="8" customFormat="1" ht="24" x14ac:dyDescent="0.55000000000000004">
      <c r="A29" s="232"/>
      <c r="B29" s="232"/>
      <c r="C29" s="232"/>
      <c r="D29" s="232"/>
      <c r="E29" s="232"/>
      <c r="F29" s="232"/>
      <c r="G29" s="19"/>
      <c r="H29" s="232"/>
    </row>
    <row r="30" spans="1:8" s="8" customFormat="1" ht="24" x14ac:dyDescent="0.55000000000000004">
      <c r="A30" s="232"/>
      <c r="B30" s="232"/>
      <c r="C30" s="232"/>
      <c r="D30" s="232"/>
      <c r="E30" s="232"/>
      <c r="F30" s="232"/>
      <c r="G30" s="19"/>
      <c r="H30" s="232"/>
    </row>
    <row r="31" spans="1:8" s="8" customFormat="1" ht="24" x14ac:dyDescent="0.55000000000000004">
      <c r="A31" s="232"/>
      <c r="B31" s="232"/>
      <c r="C31" s="232"/>
      <c r="D31" s="232"/>
      <c r="E31" s="232"/>
      <c r="F31" s="232"/>
      <c r="G31" s="19"/>
      <c r="H31" s="232"/>
    </row>
    <row r="32" spans="1:8" s="8" customFormat="1" ht="24" x14ac:dyDescent="0.55000000000000004">
      <c r="A32" s="232"/>
      <c r="B32" s="232"/>
      <c r="C32" s="232"/>
      <c r="D32" s="232"/>
      <c r="E32" s="232"/>
      <c r="F32" s="232"/>
      <c r="G32" s="19"/>
      <c r="H32" s="232"/>
    </row>
    <row r="33" spans="1:9" s="69" customFormat="1" ht="24" x14ac:dyDescent="0.55000000000000004">
      <c r="A33" s="275" t="s">
        <v>1247</v>
      </c>
      <c r="B33" s="275"/>
      <c r="C33" s="275"/>
      <c r="D33" s="275"/>
      <c r="E33" s="275"/>
      <c r="F33" s="275"/>
      <c r="G33" s="19"/>
    </row>
    <row r="34" spans="1:9" s="133" customFormat="1" ht="24" x14ac:dyDescent="0.55000000000000004">
      <c r="A34" s="61" t="s">
        <v>1248</v>
      </c>
      <c r="B34" s="134"/>
      <c r="C34" s="134"/>
      <c r="D34" s="134"/>
      <c r="E34" s="134"/>
      <c r="F34" s="134"/>
      <c r="G34" s="134"/>
      <c r="H34" s="135"/>
    </row>
    <row r="35" spans="1:9" s="8" customFormat="1" ht="24" x14ac:dyDescent="0.55000000000000004">
      <c r="A35" s="277" t="s">
        <v>1250</v>
      </c>
      <c r="B35" s="277"/>
      <c r="C35" s="277"/>
      <c r="D35" s="277"/>
      <c r="E35" s="277"/>
      <c r="F35" s="277"/>
      <c r="G35" s="138"/>
      <c r="H35" s="138"/>
      <c r="I35" s="138"/>
    </row>
    <row r="36" spans="1:9" s="8" customFormat="1" ht="24" x14ac:dyDescent="0.55000000000000004">
      <c r="B36" s="277" t="s">
        <v>1251</v>
      </c>
      <c r="C36" s="277"/>
      <c r="D36" s="277"/>
      <c r="E36" s="277"/>
      <c r="F36" s="277"/>
      <c r="G36" s="277"/>
      <c r="H36" s="277"/>
      <c r="I36" s="277"/>
    </row>
    <row r="37" spans="1:9" s="8" customFormat="1" ht="24" x14ac:dyDescent="0.55000000000000004">
      <c r="B37" s="271" t="s">
        <v>1249</v>
      </c>
      <c r="C37" s="271"/>
      <c r="D37" s="271"/>
      <c r="E37" s="271"/>
      <c r="F37" s="271"/>
    </row>
    <row r="38" spans="1:9" s="8" customFormat="1" ht="24" x14ac:dyDescent="0.55000000000000004">
      <c r="A38" s="163"/>
      <c r="B38" s="163"/>
      <c r="C38" s="163"/>
      <c r="D38" s="163"/>
      <c r="E38" s="163"/>
      <c r="F38" s="163"/>
    </row>
    <row r="39" spans="1:9" s="8" customFormat="1" ht="24" x14ac:dyDescent="0.55000000000000004">
      <c r="B39" s="89" t="s">
        <v>1198</v>
      </c>
    </row>
    <row r="40" spans="1:9" ht="24" x14ac:dyDescent="0.55000000000000004">
      <c r="A40" s="8"/>
      <c r="B40" s="8" t="s">
        <v>1252</v>
      </c>
      <c r="C40" s="8"/>
      <c r="D40" s="8"/>
      <c r="E40" s="8"/>
      <c r="F40" s="8"/>
    </row>
    <row r="41" spans="1:9" ht="24" x14ac:dyDescent="0.55000000000000004">
      <c r="A41" s="8"/>
      <c r="B41" s="8" t="s">
        <v>580</v>
      </c>
      <c r="C41" s="8"/>
      <c r="D41" s="8"/>
      <c r="E41" s="8"/>
      <c r="F41" s="8"/>
    </row>
    <row r="42" spans="1:9" ht="24" x14ac:dyDescent="0.55000000000000004">
      <c r="A42" s="8"/>
      <c r="B42" s="8" t="s">
        <v>1253</v>
      </c>
      <c r="C42" s="8"/>
      <c r="D42" s="8"/>
      <c r="E42" s="8"/>
      <c r="F42" s="8"/>
    </row>
    <row r="43" spans="1:9" ht="24" x14ac:dyDescent="0.55000000000000004">
      <c r="A43" s="8"/>
      <c r="B43" s="8" t="s">
        <v>1254</v>
      </c>
      <c r="C43" s="8"/>
      <c r="D43" s="8"/>
      <c r="E43" s="8"/>
      <c r="F43" s="8"/>
    </row>
    <row r="44" spans="1:9" ht="24" x14ac:dyDescent="0.55000000000000004">
      <c r="A44" s="8"/>
      <c r="B44" s="8" t="s">
        <v>1255</v>
      </c>
      <c r="C44" s="8"/>
      <c r="D44" s="8"/>
      <c r="E44" s="8"/>
      <c r="F44" s="8"/>
    </row>
    <row r="45" spans="1:9" ht="24" x14ac:dyDescent="0.55000000000000004">
      <c r="A45" s="8"/>
      <c r="B45" s="8" t="s">
        <v>1256</v>
      </c>
      <c r="C45" s="8"/>
      <c r="D45" s="8"/>
      <c r="E45" s="8"/>
      <c r="F45" s="8"/>
    </row>
    <row r="46" spans="1:9" ht="24" x14ac:dyDescent="0.55000000000000004">
      <c r="A46" s="8"/>
      <c r="B46" s="8" t="s">
        <v>1257</v>
      </c>
      <c r="C46" s="8"/>
      <c r="D46" s="8"/>
      <c r="E46" s="8"/>
      <c r="F46" s="8"/>
    </row>
    <row r="47" spans="1:9" ht="24" x14ac:dyDescent="0.55000000000000004">
      <c r="A47" s="8"/>
      <c r="B47" s="8" t="s">
        <v>1258</v>
      </c>
      <c r="C47" s="8"/>
      <c r="D47" s="8"/>
      <c r="E47" s="8"/>
      <c r="F47" s="8"/>
    </row>
    <row r="48" spans="1:9" ht="24" x14ac:dyDescent="0.55000000000000004">
      <c r="A48" s="8"/>
      <c r="B48" s="8" t="s">
        <v>1259</v>
      </c>
      <c r="C48" s="8"/>
      <c r="D48" s="8"/>
      <c r="E48" s="8"/>
      <c r="F48" s="8"/>
    </row>
    <row r="49" spans="1:6" ht="24" x14ac:dyDescent="0.55000000000000004">
      <c r="A49" s="8"/>
      <c r="B49" s="8" t="s">
        <v>1222</v>
      </c>
      <c r="C49" s="8"/>
      <c r="D49" s="8"/>
      <c r="E49" s="8"/>
      <c r="F49" s="8"/>
    </row>
    <row r="50" spans="1:6" ht="24" x14ac:dyDescent="0.55000000000000004">
      <c r="A50" s="8"/>
      <c r="B50" s="8" t="s">
        <v>1260</v>
      </c>
      <c r="C50" s="8"/>
      <c r="D50" s="8"/>
      <c r="E50" s="8"/>
      <c r="F50" s="8"/>
    </row>
    <row r="51" spans="1:6" ht="24" x14ac:dyDescent="0.55000000000000004">
      <c r="A51" s="8"/>
      <c r="B51" s="8" t="s">
        <v>1220</v>
      </c>
      <c r="C51" s="8"/>
      <c r="D51" s="8"/>
      <c r="E51" s="8"/>
      <c r="F51" s="8"/>
    </row>
    <row r="52" spans="1:6" ht="24" x14ac:dyDescent="0.55000000000000004">
      <c r="A52" s="8"/>
      <c r="B52" s="8" t="s">
        <v>1261</v>
      </c>
      <c r="C52" s="8"/>
      <c r="D52" s="8"/>
      <c r="E52" s="8"/>
      <c r="F52" s="8"/>
    </row>
    <row r="53" spans="1:6" ht="24" x14ac:dyDescent="0.55000000000000004">
      <c r="A53" s="8"/>
      <c r="B53" s="8" t="s">
        <v>1262</v>
      </c>
      <c r="C53" s="8"/>
      <c r="D53" s="8"/>
      <c r="E53" s="8"/>
      <c r="F53" s="8"/>
    </row>
    <row r="54" spans="1:6" ht="24" x14ac:dyDescent="0.55000000000000004">
      <c r="A54" s="8"/>
      <c r="B54" s="8" t="s">
        <v>1263</v>
      </c>
      <c r="C54" s="8"/>
      <c r="D54" s="8"/>
      <c r="E54" s="8"/>
      <c r="F54" s="8"/>
    </row>
    <row r="55" spans="1:6" ht="24" x14ac:dyDescent="0.55000000000000004">
      <c r="A55" s="8"/>
      <c r="B55" s="8" t="s">
        <v>1264</v>
      </c>
      <c r="C55" s="8"/>
      <c r="D55" s="8"/>
      <c r="E55" s="8"/>
      <c r="F55" s="8"/>
    </row>
    <row r="56" spans="1:6" ht="24" x14ac:dyDescent="0.55000000000000004">
      <c r="A56" s="8"/>
      <c r="B56" s="8" t="s">
        <v>1265</v>
      </c>
      <c r="C56" s="8"/>
      <c r="D56" s="8"/>
      <c r="E56" s="8"/>
      <c r="F56" s="8"/>
    </row>
    <row r="57" spans="1:6" ht="24" x14ac:dyDescent="0.55000000000000004">
      <c r="A57" s="8"/>
      <c r="B57" s="8" t="s">
        <v>1266</v>
      </c>
      <c r="C57" s="8"/>
      <c r="D57" s="8"/>
      <c r="E57" s="8"/>
      <c r="F57" s="8"/>
    </row>
    <row r="58" spans="1:6" ht="24" x14ac:dyDescent="0.55000000000000004">
      <c r="A58" s="8"/>
      <c r="B58" s="8" t="s">
        <v>1267</v>
      </c>
      <c r="C58" s="8"/>
      <c r="D58" s="8"/>
      <c r="E58" s="8"/>
      <c r="F58" s="8"/>
    </row>
    <row r="59" spans="1:6" ht="24" x14ac:dyDescent="0.55000000000000004">
      <c r="A59" s="8"/>
      <c r="B59" s="8" t="s">
        <v>1268</v>
      </c>
      <c r="C59" s="8"/>
      <c r="D59" s="8"/>
      <c r="E59" s="8"/>
      <c r="F59" s="8"/>
    </row>
    <row r="60" spans="1:6" ht="24" x14ac:dyDescent="0.55000000000000004">
      <c r="A60" s="8"/>
      <c r="B60" s="8" t="s">
        <v>1269</v>
      </c>
      <c r="C60" s="8"/>
      <c r="D60" s="8"/>
      <c r="E60" s="8"/>
      <c r="F60" s="8"/>
    </row>
    <row r="61" spans="1:6" ht="24" x14ac:dyDescent="0.55000000000000004">
      <c r="A61" s="8"/>
      <c r="B61" s="8" t="s">
        <v>1270</v>
      </c>
      <c r="C61" s="8"/>
      <c r="D61" s="8"/>
      <c r="E61" s="8"/>
      <c r="F61" s="8"/>
    </row>
    <row r="62" spans="1:6" ht="24" x14ac:dyDescent="0.55000000000000004">
      <c r="A62" s="8"/>
      <c r="B62" s="8"/>
      <c r="C62" s="8"/>
      <c r="D62" s="8"/>
      <c r="E62" s="8"/>
      <c r="F62" s="8"/>
    </row>
    <row r="63" spans="1:6" ht="24" x14ac:dyDescent="0.55000000000000004">
      <c r="A63" s="8"/>
      <c r="B63" s="8"/>
      <c r="C63" s="8"/>
      <c r="D63" s="8"/>
      <c r="E63" s="8"/>
      <c r="F63" s="8"/>
    </row>
    <row r="64" spans="1:6" ht="24" x14ac:dyDescent="0.55000000000000004">
      <c r="A64" s="272" t="s">
        <v>1271</v>
      </c>
      <c r="B64" s="271"/>
      <c r="C64" s="271"/>
      <c r="D64" s="271"/>
      <c r="E64" s="271"/>
      <c r="F64" s="271"/>
    </row>
    <row r="65" spans="1:6" ht="24" x14ac:dyDescent="0.55000000000000004">
      <c r="A65" s="8"/>
      <c r="B65" s="8" t="s">
        <v>1272</v>
      </c>
      <c r="C65" s="8"/>
      <c r="D65" s="8"/>
      <c r="E65" s="8"/>
      <c r="F65" s="8"/>
    </row>
    <row r="66" spans="1:6" ht="24" x14ac:dyDescent="0.55000000000000004">
      <c r="A66" s="8"/>
      <c r="B66" s="8" t="s">
        <v>1273</v>
      </c>
      <c r="C66" s="8"/>
      <c r="D66" s="8"/>
      <c r="E66" s="8"/>
      <c r="F66" s="8"/>
    </row>
    <row r="67" spans="1:6" ht="24" x14ac:dyDescent="0.55000000000000004">
      <c r="A67" s="8"/>
      <c r="B67" s="8" t="s">
        <v>1274</v>
      </c>
      <c r="C67" s="8"/>
      <c r="D67" s="8"/>
      <c r="E67" s="8"/>
      <c r="F67" s="8"/>
    </row>
    <row r="68" spans="1:6" ht="24" x14ac:dyDescent="0.55000000000000004">
      <c r="A68" s="8"/>
      <c r="B68" s="8" t="s">
        <v>1275</v>
      </c>
      <c r="C68" s="8"/>
      <c r="D68" s="8"/>
      <c r="E68" s="8"/>
      <c r="F68" s="8"/>
    </row>
    <row r="69" spans="1:6" ht="24" x14ac:dyDescent="0.55000000000000004">
      <c r="B69" s="8" t="s">
        <v>1276</v>
      </c>
    </row>
    <row r="70" spans="1:6" ht="24" x14ac:dyDescent="0.55000000000000004">
      <c r="B70" s="8" t="s">
        <v>1277</v>
      </c>
    </row>
    <row r="71" spans="1:6" ht="24" x14ac:dyDescent="0.55000000000000004">
      <c r="B71" s="8" t="s">
        <v>1278</v>
      </c>
    </row>
    <row r="72" spans="1:6" ht="24" x14ac:dyDescent="0.55000000000000004">
      <c r="B72" s="8" t="s">
        <v>1279</v>
      </c>
    </row>
    <row r="73" spans="1:6" ht="24" x14ac:dyDescent="0.55000000000000004">
      <c r="B73" s="8" t="s">
        <v>1280</v>
      </c>
    </row>
    <row r="74" spans="1:6" ht="24" x14ac:dyDescent="0.55000000000000004">
      <c r="B74" s="8" t="s">
        <v>1281</v>
      </c>
    </row>
    <row r="75" spans="1:6" ht="24" x14ac:dyDescent="0.55000000000000004">
      <c r="B75" s="8" t="s">
        <v>1282</v>
      </c>
    </row>
    <row r="76" spans="1:6" ht="24" x14ac:dyDescent="0.55000000000000004">
      <c r="B76" s="8" t="s">
        <v>1283</v>
      </c>
    </row>
    <row r="77" spans="1:6" ht="24" x14ac:dyDescent="0.55000000000000004">
      <c r="B77" s="8" t="s">
        <v>1284</v>
      </c>
    </row>
    <row r="78" spans="1:6" ht="24" x14ac:dyDescent="0.55000000000000004">
      <c r="B78" s="8" t="s">
        <v>1285</v>
      </c>
    </row>
    <row r="79" spans="1:6" ht="24" x14ac:dyDescent="0.55000000000000004">
      <c r="B79" s="8" t="s">
        <v>1286</v>
      </c>
    </row>
    <row r="80" spans="1:6" ht="24" x14ac:dyDescent="0.55000000000000004">
      <c r="B80" s="8" t="s">
        <v>1287</v>
      </c>
    </row>
    <row r="81" spans="2:2" ht="24" x14ac:dyDescent="0.55000000000000004">
      <c r="B81" s="8" t="s">
        <v>1288</v>
      </c>
    </row>
    <row r="82" spans="2:2" ht="24" x14ac:dyDescent="0.55000000000000004">
      <c r="B82" s="8" t="s">
        <v>1289</v>
      </c>
    </row>
    <row r="83" spans="2:2" ht="24" x14ac:dyDescent="0.55000000000000004">
      <c r="B83" s="8" t="s">
        <v>1290</v>
      </c>
    </row>
    <row r="84" spans="2:2" ht="24" x14ac:dyDescent="0.55000000000000004">
      <c r="B84" s="8" t="s">
        <v>1291</v>
      </c>
    </row>
    <row r="85" spans="2:2" ht="24" x14ac:dyDescent="0.55000000000000004">
      <c r="B85" s="8" t="s">
        <v>1292</v>
      </c>
    </row>
    <row r="86" spans="2:2" ht="24" x14ac:dyDescent="0.55000000000000004">
      <c r="B86" s="8" t="s">
        <v>1293</v>
      </c>
    </row>
    <row r="87" spans="2:2" ht="24" x14ac:dyDescent="0.55000000000000004">
      <c r="B87" s="8" t="s">
        <v>1294</v>
      </c>
    </row>
    <row r="88" spans="2:2" ht="24" x14ac:dyDescent="0.55000000000000004">
      <c r="B88" s="8" t="s">
        <v>1295</v>
      </c>
    </row>
    <row r="89" spans="2:2" ht="24" x14ac:dyDescent="0.55000000000000004">
      <c r="B89" s="8" t="s">
        <v>1296</v>
      </c>
    </row>
  </sheetData>
  <mergeCells count="12">
    <mergeCell ref="B37:F37"/>
    <mergeCell ref="A64:F64"/>
    <mergeCell ref="A1:F1"/>
    <mergeCell ref="A2:F2"/>
    <mergeCell ref="A3:F3"/>
    <mergeCell ref="A4:F4"/>
    <mergeCell ref="A5:F5"/>
    <mergeCell ref="A33:F33"/>
    <mergeCell ref="A22:F22"/>
    <mergeCell ref="A16:F16"/>
    <mergeCell ref="A35:F35"/>
    <mergeCell ref="B36:I36"/>
  </mergeCells>
  <pageMargins left="0.19685039370078741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1"/>
  <sheetViews>
    <sheetView topLeftCell="A10" zoomScale="120" zoomScaleNormal="120" workbookViewId="0">
      <selection activeCell="C21" sqref="C21:E21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8.3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284" t="s">
        <v>8</v>
      </c>
      <c r="C1" s="284"/>
      <c r="D1" s="284"/>
      <c r="E1" s="284"/>
      <c r="F1" s="284"/>
      <c r="G1" s="284"/>
      <c r="H1" s="93"/>
    </row>
    <row r="2" spans="2:9" x14ac:dyDescent="0.55000000000000004">
      <c r="B2" s="146"/>
      <c r="C2" s="146"/>
      <c r="D2" s="146"/>
      <c r="E2" s="146"/>
      <c r="F2" s="146"/>
      <c r="G2" s="146"/>
      <c r="H2" s="93"/>
    </row>
    <row r="3" spans="2:9" s="22" customFormat="1" ht="27.75" x14ac:dyDescent="0.65">
      <c r="B3" s="273" t="s">
        <v>9</v>
      </c>
      <c r="C3" s="273"/>
      <c r="D3" s="273"/>
      <c r="E3" s="273"/>
      <c r="F3" s="273"/>
      <c r="G3" s="273"/>
      <c r="H3" s="21"/>
      <c r="I3" s="21"/>
    </row>
    <row r="4" spans="2:9" s="22" customFormat="1" ht="27.75" x14ac:dyDescent="0.65">
      <c r="B4" s="273" t="s">
        <v>1132</v>
      </c>
      <c r="C4" s="273"/>
      <c r="D4" s="273"/>
      <c r="E4" s="273"/>
      <c r="F4" s="273"/>
      <c r="G4" s="273"/>
      <c r="H4" s="21"/>
      <c r="I4" s="21"/>
    </row>
    <row r="5" spans="2:9" s="22" customFormat="1" ht="27.75" x14ac:dyDescent="0.65">
      <c r="B5" s="273" t="s">
        <v>89</v>
      </c>
      <c r="C5" s="273"/>
      <c r="D5" s="273"/>
      <c r="E5" s="273"/>
      <c r="F5" s="273"/>
      <c r="G5" s="273"/>
      <c r="H5" s="21"/>
      <c r="I5" s="21"/>
    </row>
    <row r="6" spans="2:9" x14ac:dyDescent="0.55000000000000004">
      <c r="B6" s="288"/>
      <c r="C6" s="288"/>
      <c r="D6" s="288"/>
      <c r="E6" s="288"/>
      <c r="F6" s="288"/>
      <c r="G6" s="288"/>
      <c r="H6" s="288"/>
    </row>
    <row r="7" spans="2:9" s="8" customFormat="1" ht="24" x14ac:dyDescent="0.55000000000000004">
      <c r="B7" s="9" t="s">
        <v>38</v>
      </c>
      <c r="F7" s="23"/>
      <c r="G7" s="23"/>
      <c r="H7" s="23"/>
    </row>
    <row r="8" spans="2:9" s="8" customFormat="1" ht="24.75" thickBot="1" x14ac:dyDescent="0.6">
      <c r="B8" s="24" t="s">
        <v>84</v>
      </c>
      <c r="C8" s="142"/>
      <c r="D8" s="142"/>
      <c r="E8" s="142"/>
      <c r="F8" s="78"/>
      <c r="G8" s="78"/>
      <c r="H8" s="23"/>
    </row>
    <row r="9" spans="2:9" s="8" customFormat="1" ht="25.5" thickTop="1" thickBot="1" x14ac:dyDescent="0.6">
      <c r="B9" s="24"/>
      <c r="C9" s="281" t="s">
        <v>10</v>
      </c>
      <c r="D9" s="281"/>
      <c r="E9" s="281"/>
      <c r="F9" s="115" t="s">
        <v>11</v>
      </c>
      <c r="G9" s="115" t="s">
        <v>12</v>
      </c>
      <c r="H9" s="23"/>
    </row>
    <row r="10" spans="2:9" s="8" customFormat="1" ht="24.75" thickTop="1" x14ac:dyDescent="0.55000000000000004">
      <c r="B10" s="24"/>
      <c r="C10" s="289" t="s">
        <v>7</v>
      </c>
      <c r="D10" s="290"/>
      <c r="E10" s="291"/>
      <c r="F10" s="114">
        <f>DATA!C342</f>
        <v>225</v>
      </c>
      <c r="G10" s="76">
        <f>F10*100/F$12</f>
        <v>66.568047337278102</v>
      </c>
      <c r="H10" s="23"/>
    </row>
    <row r="11" spans="2:9" s="8" customFormat="1" ht="24" x14ac:dyDescent="0.55000000000000004">
      <c r="B11" s="24"/>
      <c r="C11" s="285" t="s">
        <v>37</v>
      </c>
      <c r="D11" s="286"/>
      <c r="E11" s="287"/>
      <c r="F11" s="25">
        <f>DATA!C343</f>
        <v>113</v>
      </c>
      <c r="G11" s="26">
        <f>F11*100/F$12</f>
        <v>33.431952662721891</v>
      </c>
      <c r="H11" s="23"/>
    </row>
    <row r="12" spans="2:9" s="8" customFormat="1" ht="24.75" thickBot="1" x14ac:dyDescent="0.6">
      <c r="B12" s="24"/>
      <c r="C12" s="281" t="s">
        <v>13</v>
      </c>
      <c r="D12" s="281"/>
      <c r="E12" s="281"/>
      <c r="F12" s="118">
        <f>SUM(F10:F11)</f>
        <v>338</v>
      </c>
      <c r="G12" s="119">
        <f>SUM(G10:G11)</f>
        <v>100</v>
      </c>
    </row>
    <row r="13" spans="2:9" s="8" customFormat="1" ht="24.75" thickTop="1" x14ac:dyDescent="0.55000000000000004">
      <c r="B13" s="24"/>
      <c r="C13" s="27"/>
      <c r="D13" s="27"/>
      <c r="E13" s="27"/>
      <c r="F13" s="28"/>
      <c r="G13" s="29"/>
    </row>
    <row r="14" spans="2:9" s="8" customFormat="1" ht="24" x14ac:dyDescent="0.55000000000000004">
      <c r="B14" s="24"/>
      <c r="C14" s="8" t="s">
        <v>1134</v>
      </c>
      <c r="F14" s="23"/>
      <c r="G14" s="23"/>
    </row>
    <row r="15" spans="2:9" s="8" customFormat="1" ht="24" x14ac:dyDescent="0.55000000000000004">
      <c r="B15" s="8" t="s">
        <v>1135</v>
      </c>
      <c r="F15" s="23"/>
      <c r="G15" s="23"/>
    </row>
    <row r="16" spans="2:9" x14ac:dyDescent="0.55000000000000004">
      <c r="B16" s="284"/>
      <c r="C16" s="284"/>
      <c r="D16" s="284"/>
      <c r="E16" s="284"/>
      <c r="F16" s="284"/>
      <c r="G16" s="284"/>
      <c r="H16" s="93"/>
    </row>
    <row r="17" spans="2:8" s="8" customFormat="1" ht="24" x14ac:dyDescent="0.55000000000000004">
      <c r="B17" s="24" t="s">
        <v>85</v>
      </c>
      <c r="F17" s="23"/>
      <c r="G17" s="23"/>
    </row>
    <row r="18" spans="2:8" ht="24" thickBot="1" x14ac:dyDescent="0.6">
      <c r="C18" s="1" t="s">
        <v>47</v>
      </c>
      <c r="H18" s="1"/>
    </row>
    <row r="19" spans="2:8" s="8" customFormat="1" ht="24.75" thickTop="1" x14ac:dyDescent="0.55000000000000004">
      <c r="C19" s="283" t="s">
        <v>14</v>
      </c>
      <c r="D19" s="283"/>
      <c r="E19" s="283"/>
      <c r="F19" s="30" t="s">
        <v>11</v>
      </c>
      <c r="G19" s="30" t="s">
        <v>12</v>
      </c>
    </row>
    <row r="20" spans="2:8" s="8" customFormat="1" ht="24" x14ac:dyDescent="0.55000000000000004">
      <c r="C20" s="282" t="s">
        <v>16</v>
      </c>
      <c r="D20" s="282"/>
      <c r="E20" s="282"/>
      <c r="F20" s="31">
        <f>DATA!G340</f>
        <v>114</v>
      </c>
      <c r="G20" s="26">
        <f>F20*100/F$26</f>
        <v>35.514018691588788</v>
      </c>
    </row>
    <row r="21" spans="2:8" s="8" customFormat="1" ht="24" x14ac:dyDescent="0.55000000000000004">
      <c r="C21" s="282" t="s">
        <v>1137</v>
      </c>
      <c r="D21" s="282"/>
      <c r="E21" s="282"/>
      <c r="F21" s="31">
        <v>94</v>
      </c>
      <c r="G21" s="26">
        <f t="shared" ref="G21:G26" si="0">F21*100/F$26</f>
        <v>29.283489096573209</v>
      </c>
    </row>
    <row r="22" spans="2:8" s="8" customFormat="1" ht="24" x14ac:dyDescent="0.55000000000000004">
      <c r="C22" s="282" t="s">
        <v>17</v>
      </c>
      <c r="D22" s="282"/>
      <c r="E22" s="282"/>
      <c r="F22" s="31">
        <v>75</v>
      </c>
      <c r="G22" s="26">
        <f t="shared" si="0"/>
        <v>23.364485981308412</v>
      </c>
    </row>
    <row r="23" spans="2:8" s="8" customFormat="1" ht="24" x14ac:dyDescent="0.55000000000000004">
      <c r="C23" s="282" t="s">
        <v>1136</v>
      </c>
      <c r="D23" s="282"/>
      <c r="E23" s="282"/>
      <c r="F23" s="31">
        <v>31</v>
      </c>
      <c r="G23" s="26">
        <f t="shared" si="0"/>
        <v>9.657320872274143</v>
      </c>
    </row>
    <row r="24" spans="2:8" s="8" customFormat="1" ht="24" x14ac:dyDescent="0.55000000000000004">
      <c r="C24" s="285" t="s">
        <v>1017</v>
      </c>
      <c r="D24" s="286"/>
      <c r="E24" s="287"/>
      <c r="F24" s="31">
        <v>4</v>
      </c>
      <c r="G24" s="26">
        <f t="shared" si="0"/>
        <v>1.2461059190031152</v>
      </c>
    </row>
    <row r="25" spans="2:8" s="8" customFormat="1" ht="24" x14ac:dyDescent="0.55000000000000004">
      <c r="C25" s="282" t="s">
        <v>18</v>
      </c>
      <c r="D25" s="282"/>
      <c r="E25" s="282"/>
      <c r="F25" s="31">
        <f>DATA!I340</f>
        <v>3</v>
      </c>
      <c r="G25" s="26">
        <f>F25*100/F$26</f>
        <v>0.93457943925233644</v>
      </c>
    </row>
    <row r="26" spans="2:8" s="8" customFormat="1" ht="24.75" thickBot="1" x14ac:dyDescent="0.6">
      <c r="C26" s="278" t="s">
        <v>13</v>
      </c>
      <c r="D26" s="279"/>
      <c r="E26" s="280"/>
      <c r="F26" s="32">
        <f>SUM(F20:F25)</f>
        <v>321</v>
      </c>
      <c r="G26" s="64">
        <f t="shared" si="0"/>
        <v>100</v>
      </c>
    </row>
    <row r="27" spans="2:8" s="8" customFormat="1" ht="24.75" thickTop="1" x14ac:dyDescent="0.55000000000000004">
      <c r="C27" s="27"/>
      <c r="D27" s="27"/>
      <c r="E27" s="27"/>
      <c r="F27" s="28"/>
      <c r="G27" s="29"/>
    </row>
    <row r="28" spans="2:8" s="8" customFormat="1" ht="24" x14ac:dyDescent="0.55000000000000004">
      <c r="B28" s="19"/>
      <c r="C28" s="8" t="s">
        <v>63</v>
      </c>
      <c r="F28" s="23"/>
      <c r="G28" s="23"/>
      <c r="H28" s="23"/>
    </row>
    <row r="29" spans="2:8" s="8" customFormat="1" ht="24" x14ac:dyDescent="0.55000000000000004">
      <c r="B29" s="8" t="s">
        <v>1139</v>
      </c>
      <c r="F29" s="23"/>
      <c r="G29" s="23"/>
      <c r="H29" s="23"/>
    </row>
    <row r="30" spans="2:8" ht="24" x14ac:dyDescent="0.55000000000000004">
      <c r="B30" s="8" t="s">
        <v>1138</v>
      </c>
    </row>
    <row r="31" spans="2:8" s="8" customFormat="1" ht="24" x14ac:dyDescent="0.55000000000000004">
      <c r="B31" s="8" t="s">
        <v>1140</v>
      </c>
      <c r="F31" s="124"/>
      <c r="G31" s="124"/>
      <c r="H31" s="124"/>
    </row>
  </sheetData>
  <mergeCells count="18">
    <mergeCell ref="B1:G1"/>
    <mergeCell ref="B6:H6"/>
    <mergeCell ref="C10:E10"/>
    <mergeCell ref="C11:E11"/>
    <mergeCell ref="C9:E9"/>
    <mergeCell ref="B3:G3"/>
    <mergeCell ref="B4:G4"/>
    <mergeCell ref="B5:G5"/>
    <mergeCell ref="C26:E26"/>
    <mergeCell ref="C12:E12"/>
    <mergeCell ref="C20:E20"/>
    <mergeCell ref="C25:E25"/>
    <mergeCell ref="C19:E19"/>
    <mergeCell ref="C22:E22"/>
    <mergeCell ref="B16:G16"/>
    <mergeCell ref="C24:E24"/>
    <mergeCell ref="C23:E23"/>
    <mergeCell ref="C21:E21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8"/>
  <sheetViews>
    <sheetView topLeftCell="A85" zoomScale="150" zoomScaleNormal="150" workbookViewId="0">
      <selection activeCell="A70" sqref="A70"/>
    </sheetView>
  </sheetViews>
  <sheetFormatPr defaultRowHeight="23.25" x14ac:dyDescent="0.55000000000000004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2" style="2" customWidth="1"/>
    <col min="7" max="7" width="16.375" style="2" customWidth="1"/>
    <col min="8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1" customFormat="1" ht="24" x14ac:dyDescent="0.55000000000000004">
      <c r="A1" s="299" t="s">
        <v>33</v>
      </c>
      <c r="B1" s="299"/>
      <c r="C1" s="299"/>
      <c r="D1" s="299"/>
      <c r="E1" s="299"/>
      <c r="F1" s="299"/>
      <c r="G1" s="92"/>
      <c r="H1" s="92"/>
    </row>
    <row r="2" spans="1:8" x14ac:dyDescent="0.55000000000000004">
      <c r="A2" s="93"/>
      <c r="B2" s="93"/>
      <c r="C2" s="93"/>
      <c r="D2" s="93"/>
      <c r="E2" s="93"/>
      <c r="F2" s="93"/>
      <c r="G2" s="97"/>
      <c r="H2" s="97"/>
    </row>
    <row r="3" spans="1:8" ht="24" thickBot="1" x14ac:dyDescent="0.6">
      <c r="A3" s="3" t="s">
        <v>579</v>
      </c>
      <c r="B3" s="116"/>
      <c r="C3" s="116"/>
      <c r="D3" s="116"/>
      <c r="E3" s="117"/>
      <c r="F3" s="117"/>
    </row>
    <row r="4" spans="1:8" ht="19.5" customHeight="1" thickTop="1" thickBot="1" x14ac:dyDescent="0.6">
      <c r="A4" s="3"/>
      <c r="B4" s="300" t="s">
        <v>48</v>
      </c>
      <c r="C4" s="301"/>
      <c r="D4" s="301"/>
      <c r="E4" s="156" t="s">
        <v>11</v>
      </c>
      <c r="F4" s="156" t="s">
        <v>12</v>
      </c>
    </row>
    <row r="5" spans="1:8" s="243" customFormat="1" ht="24" thickTop="1" x14ac:dyDescent="0.55000000000000004">
      <c r="A5" s="236"/>
      <c r="B5" s="255" t="s">
        <v>59</v>
      </c>
      <c r="C5" s="256"/>
      <c r="D5" s="256"/>
      <c r="E5" s="256">
        <v>14</v>
      </c>
      <c r="F5" s="257">
        <f t="shared" ref="F5:F15" si="0">E5*100/$E$92</f>
        <v>4.1420118343195265</v>
      </c>
      <c r="G5" s="242"/>
    </row>
    <row r="6" spans="1:8" s="243" customFormat="1" x14ac:dyDescent="0.55000000000000004">
      <c r="A6" s="236"/>
      <c r="B6" s="249" t="s">
        <v>1170</v>
      </c>
      <c r="C6" s="250"/>
      <c r="D6" s="254"/>
      <c r="E6" s="240">
        <v>1</v>
      </c>
      <c r="F6" s="241">
        <f t="shared" si="0"/>
        <v>0.29585798816568049</v>
      </c>
      <c r="G6" s="242"/>
    </row>
    <row r="7" spans="1:8" s="243" customFormat="1" x14ac:dyDescent="0.55000000000000004">
      <c r="A7" s="236"/>
      <c r="B7" s="249" t="s">
        <v>1169</v>
      </c>
      <c r="C7" s="250"/>
      <c r="D7" s="254"/>
      <c r="E7" s="240">
        <v>1</v>
      </c>
      <c r="F7" s="241">
        <f t="shared" si="0"/>
        <v>0.29585798816568049</v>
      </c>
      <c r="G7" s="242"/>
    </row>
    <row r="8" spans="1:8" s="243" customFormat="1" x14ac:dyDescent="0.55000000000000004">
      <c r="A8" s="236"/>
      <c r="B8" s="249" t="s">
        <v>569</v>
      </c>
      <c r="C8" s="250"/>
      <c r="D8" s="254"/>
      <c r="E8" s="240">
        <v>6</v>
      </c>
      <c r="F8" s="241">
        <f t="shared" si="0"/>
        <v>1.7751479289940828</v>
      </c>
      <c r="G8" s="242"/>
    </row>
    <row r="9" spans="1:8" s="243" customFormat="1" x14ac:dyDescent="0.55000000000000004">
      <c r="A9" s="236"/>
      <c r="B9" s="249" t="s">
        <v>112</v>
      </c>
      <c r="C9" s="250"/>
      <c r="D9" s="254"/>
      <c r="E9" s="240">
        <v>1</v>
      </c>
      <c r="F9" s="241">
        <f t="shared" si="0"/>
        <v>0.29585798816568049</v>
      </c>
      <c r="G9" s="242"/>
    </row>
    <row r="10" spans="1:8" s="243" customFormat="1" x14ac:dyDescent="0.55000000000000004">
      <c r="A10" s="236"/>
      <c r="B10" s="249" t="s">
        <v>118</v>
      </c>
      <c r="C10" s="250"/>
      <c r="D10" s="254"/>
      <c r="E10" s="240">
        <v>2</v>
      </c>
      <c r="F10" s="241">
        <f t="shared" si="0"/>
        <v>0.59171597633136097</v>
      </c>
      <c r="G10" s="242"/>
    </row>
    <row r="11" spans="1:8" s="243" customFormat="1" x14ac:dyDescent="0.55000000000000004">
      <c r="A11" s="236"/>
      <c r="B11" s="249" t="s">
        <v>110</v>
      </c>
      <c r="C11" s="250"/>
      <c r="D11" s="254"/>
      <c r="E11" s="240">
        <v>3</v>
      </c>
      <c r="F11" s="241">
        <f t="shared" si="0"/>
        <v>0.8875739644970414</v>
      </c>
      <c r="G11" s="242"/>
    </row>
    <row r="12" spans="1:8" x14ac:dyDescent="0.55000000000000004">
      <c r="A12" s="3"/>
      <c r="B12" s="187" t="s">
        <v>96</v>
      </c>
      <c r="C12" s="188"/>
      <c r="D12" s="189"/>
      <c r="E12" s="94">
        <v>2</v>
      </c>
      <c r="F12" s="95">
        <f t="shared" si="0"/>
        <v>0.59171597633136097</v>
      </c>
    </row>
    <row r="13" spans="1:8" s="243" customFormat="1" ht="24" customHeight="1" x14ac:dyDescent="0.55000000000000004">
      <c r="A13" s="236"/>
      <c r="B13" s="292" t="s">
        <v>1161</v>
      </c>
      <c r="C13" s="293"/>
      <c r="D13" s="294"/>
      <c r="E13" s="252">
        <v>1</v>
      </c>
      <c r="F13" s="241">
        <f t="shared" si="0"/>
        <v>0.29585798816568049</v>
      </c>
      <c r="G13" s="242"/>
    </row>
    <row r="14" spans="1:8" ht="24" customHeight="1" x14ac:dyDescent="0.55000000000000004">
      <c r="A14" s="3"/>
      <c r="B14" s="302" t="s">
        <v>1146</v>
      </c>
      <c r="C14" s="303"/>
      <c r="D14" s="304"/>
      <c r="E14" s="107">
        <v>1</v>
      </c>
      <c r="F14" s="99">
        <f t="shared" si="0"/>
        <v>0.29585798816568049</v>
      </c>
    </row>
    <row r="15" spans="1:8" x14ac:dyDescent="0.55000000000000004">
      <c r="A15" s="3"/>
      <c r="B15" s="187" t="s">
        <v>50</v>
      </c>
      <c r="C15" s="188"/>
      <c r="D15" s="189"/>
      <c r="E15" s="94">
        <v>17</v>
      </c>
      <c r="F15" s="95">
        <f t="shared" si="0"/>
        <v>5.0295857988165684</v>
      </c>
    </row>
    <row r="16" spans="1:8" x14ac:dyDescent="0.55000000000000004">
      <c r="A16" s="3"/>
      <c r="B16" s="190" t="s">
        <v>578</v>
      </c>
      <c r="C16" s="191"/>
      <c r="D16" s="192"/>
      <c r="E16" s="98">
        <v>1</v>
      </c>
      <c r="F16" s="99">
        <v>0.77821011673151752</v>
      </c>
    </row>
    <row r="17" spans="1:7" s="243" customFormat="1" ht="21" customHeight="1" x14ac:dyDescent="0.55000000000000004">
      <c r="A17" s="236"/>
      <c r="B17" s="292" t="s">
        <v>1157</v>
      </c>
      <c r="C17" s="293"/>
      <c r="D17" s="294"/>
      <c r="E17" s="252">
        <v>2</v>
      </c>
      <c r="F17" s="241">
        <f t="shared" ref="F17:F32" si="1">E17*100/$E$92</f>
        <v>0.59171597633136097</v>
      </c>
      <c r="G17" s="242"/>
    </row>
    <row r="18" spans="1:7" s="243" customFormat="1" ht="21" customHeight="1" x14ac:dyDescent="0.55000000000000004">
      <c r="A18" s="236"/>
      <c r="B18" s="292" t="s">
        <v>1158</v>
      </c>
      <c r="C18" s="293"/>
      <c r="D18" s="294"/>
      <c r="E18" s="252">
        <v>3</v>
      </c>
      <c r="F18" s="241">
        <f t="shared" si="1"/>
        <v>0.8875739644970414</v>
      </c>
      <c r="G18" s="242"/>
    </row>
    <row r="19" spans="1:7" s="243" customFormat="1" ht="21" customHeight="1" x14ac:dyDescent="0.55000000000000004">
      <c r="A19" s="236"/>
      <c r="B19" s="292" t="s">
        <v>1160</v>
      </c>
      <c r="C19" s="293"/>
      <c r="D19" s="294"/>
      <c r="E19" s="252">
        <v>7</v>
      </c>
      <c r="F19" s="241">
        <f t="shared" si="1"/>
        <v>2.0710059171597632</v>
      </c>
      <c r="G19" s="242"/>
    </row>
    <row r="20" spans="1:7" s="243" customFormat="1" ht="21" customHeight="1" x14ac:dyDescent="0.55000000000000004">
      <c r="A20" s="236"/>
      <c r="B20" s="292" t="s">
        <v>1172</v>
      </c>
      <c r="C20" s="293"/>
      <c r="D20" s="294"/>
      <c r="E20" s="252">
        <v>4</v>
      </c>
      <c r="F20" s="241">
        <f t="shared" si="1"/>
        <v>1.1834319526627219</v>
      </c>
      <c r="G20" s="242"/>
    </row>
    <row r="21" spans="1:7" x14ac:dyDescent="0.55000000000000004">
      <c r="A21" s="3"/>
      <c r="B21" s="187" t="s">
        <v>49</v>
      </c>
      <c r="C21" s="188"/>
      <c r="D21" s="189"/>
      <c r="E21" s="94">
        <v>37</v>
      </c>
      <c r="F21" s="95">
        <f t="shared" si="1"/>
        <v>10.946745562130177</v>
      </c>
    </row>
    <row r="22" spans="1:7" ht="21" customHeight="1" x14ac:dyDescent="0.55000000000000004">
      <c r="A22" s="3"/>
      <c r="B22" s="302" t="s">
        <v>1147</v>
      </c>
      <c r="C22" s="303"/>
      <c r="D22" s="304"/>
      <c r="E22" s="107">
        <v>4</v>
      </c>
      <c r="F22" s="99">
        <f t="shared" si="1"/>
        <v>1.1834319526627219</v>
      </c>
    </row>
    <row r="23" spans="1:7" ht="21" customHeight="1" x14ac:dyDescent="0.55000000000000004">
      <c r="A23" s="3"/>
      <c r="B23" s="302" t="s">
        <v>1149</v>
      </c>
      <c r="C23" s="303"/>
      <c r="D23" s="304"/>
      <c r="E23" s="107">
        <v>1</v>
      </c>
      <c r="F23" s="99">
        <f t="shared" si="1"/>
        <v>0.29585798816568049</v>
      </c>
    </row>
    <row r="24" spans="1:7" s="243" customFormat="1" ht="21" customHeight="1" x14ac:dyDescent="0.55000000000000004">
      <c r="A24" s="236"/>
      <c r="B24" s="292" t="s">
        <v>568</v>
      </c>
      <c r="C24" s="293"/>
      <c r="D24" s="294"/>
      <c r="E24" s="252">
        <v>21</v>
      </c>
      <c r="F24" s="241">
        <f t="shared" si="1"/>
        <v>6.2130177514792901</v>
      </c>
      <c r="G24" s="242"/>
    </row>
    <row r="25" spans="1:7" s="243" customFormat="1" ht="21" customHeight="1" x14ac:dyDescent="0.55000000000000004">
      <c r="A25" s="236"/>
      <c r="B25" s="292" t="s">
        <v>1153</v>
      </c>
      <c r="C25" s="293"/>
      <c r="D25" s="294"/>
      <c r="E25" s="252">
        <v>3</v>
      </c>
      <c r="F25" s="241">
        <f t="shared" si="1"/>
        <v>0.8875739644970414</v>
      </c>
      <c r="G25" s="242"/>
    </row>
    <row r="26" spans="1:7" s="243" customFormat="1" ht="21" customHeight="1" x14ac:dyDescent="0.55000000000000004">
      <c r="A26" s="236"/>
      <c r="B26" s="292" t="s">
        <v>1156</v>
      </c>
      <c r="C26" s="293"/>
      <c r="D26" s="294"/>
      <c r="E26" s="252">
        <v>1</v>
      </c>
      <c r="F26" s="241">
        <f t="shared" si="1"/>
        <v>0.29585798816568049</v>
      </c>
      <c r="G26" s="242"/>
    </row>
    <row r="27" spans="1:7" s="243" customFormat="1" ht="21" customHeight="1" x14ac:dyDescent="0.55000000000000004">
      <c r="A27" s="236"/>
      <c r="B27" s="292" t="s">
        <v>1163</v>
      </c>
      <c r="C27" s="293"/>
      <c r="D27" s="294"/>
      <c r="E27" s="252">
        <v>3</v>
      </c>
      <c r="F27" s="241">
        <f t="shared" si="1"/>
        <v>0.8875739644970414</v>
      </c>
      <c r="G27" s="242"/>
    </row>
    <row r="28" spans="1:7" s="243" customFormat="1" ht="21" customHeight="1" x14ac:dyDescent="0.55000000000000004">
      <c r="A28" s="236"/>
      <c r="B28" s="292" t="s">
        <v>1165</v>
      </c>
      <c r="C28" s="293"/>
      <c r="D28" s="294"/>
      <c r="E28" s="252">
        <v>2</v>
      </c>
      <c r="F28" s="241">
        <f t="shared" si="1"/>
        <v>0.59171597633136097</v>
      </c>
      <c r="G28" s="242"/>
    </row>
    <row r="29" spans="1:7" s="243" customFormat="1" ht="21" customHeight="1" x14ac:dyDescent="0.55000000000000004">
      <c r="A29" s="236"/>
      <c r="B29" s="292" t="s">
        <v>66</v>
      </c>
      <c r="C29" s="293"/>
      <c r="D29" s="294"/>
      <c r="E29" s="252">
        <v>2</v>
      </c>
      <c r="F29" s="241">
        <f t="shared" si="1"/>
        <v>0.59171597633136097</v>
      </c>
      <c r="G29" s="242"/>
    </row>
    <row r="30" spans="1:7" s="243" customFormat="1" ht="21" customHeight="1" x14ac:dyDescent="0.55000000000000004">
      <c r="A30" s="236"/>
      <c r="B30" s="244" t="s">
        <v>82</v>
      </c>
      <c r="C30" s="245"/>
      <c r="D30" s="246"/>
      <c r="E30" s="247">
        <v>12</v>
      </c>
      <c r="F30" s="248">
        <f t="shared" si="1"/>
        <v>3.5502958579881656</v>
      </c>
      <c r="G30" s="242"/>
    </row>
    <row r="31" spans="1:7" s="243" customFormat="1" ht="21" customHeight="1" x14ac:dyDescent="0.55000000000000004">
      <c r="A31" s="236"/>
      <c r="B31" s="237" t="s">
        <v>83</v>
      </c>
      <c r="C31" s="238"/>
      <c r="D31" s="239"/>
      <c r="E31" s="240">
        <v>9</v>
      </c>
      <c r="F31" s="241">
        <f t="shared" si="1"/>
        <v>2.6627218934911241</v>
      </c>
      <c r="G31" s="242"/>
    </row>
    <row r="32" spans="1:7" s="243" customFormat="1" ht="21" customHeight="1" x14ac:dyDescent="0.55000000000000004">
      <c r="A32" s="236"/>
      <c r="B32" s="237" t="s">
        <v>1151</v>
      </c>
      <c r="C32" s="238"/>
      <c r="D32" s="239"/>
      <c r="E32" s="240">
        <v>3</v>
      </c>
      <c r="F32" s="241">
        <f t="shared" si="1"/>
        <v>0.8875739644970414</v>
      </c>
      <c r="G32" s="242"/>
    </row>
    <row r="33" spans="1:8" s="243" customFormat="1" ht="21" customHeight="1" x14ac:dyDescent="0.55000000000000004">
      <c r="A33" s="264"/>
      <c r="B33" s="261"/>
      <c r="C33" s="261"/>
      <c r="D33" s="261"/>
      <c r="E33" s="262"/>
      <c r="F33" s="263"/>
      <c r="G33" s="242"/>
    </row>
    <row r="34" spans="1:8" s="243" customFormat="1" ht="21" customHeight="1" x14ac:dyDescent="0.55000000000000004">
      <c r="A34" s="299" t="s">
        <v>32</v>
      </c>
      <c r="B34" s="299"/>
      <c r="C34" s="299"/>
      <c r="D34" s="299"/>
      <c r="E34" s="299"/>
      <c r="F34" s="299"/>
      <c r="G34" s="92"/>
      <c r="H34" s="92"/>
    </row>
    <row r="35" spans="1:8" s="243" customFormat="1" ht="21" customHeight="1" x14ac:dyDescent="0.55000000000000004">
      <c r="A35" s="205"/>
      <c r="B35" s="205"/>
      <c r="C35" s="205"/>
      <c r="D35" s="205"/>
      <c r="E35" s="269"/>
      <c r="F35" s="269"/>
      <c r="G35" s="92"/>
      <c r="H35" s="92"/>
    </row>
    <row r="36" spans="1:8" ht="19.5" customHeight="1" thickBot="1" x14ac:dyDescent="0.6">
      <c r="A36" s="3"/>
      <c r="B36" s="296" t="s">
        <v>48</v>
      </c>
      <c r="C36" s="297"/>
      <c r="D36" s="298"/>
      <c r="E36" s="156" t="s">
        <v>11</v>
      </c>
      <c r="F36" s="156" t="s">
        <v>12</v>
      </c>
    </row>
    <row r="37" spans="1:8" ht="21" customHeight="1" thickTop="1" x14ac:dyDescent="0.55000000000000004">
      <c r="A37" s="3"/>
      <c r="B37" s="258" t="s">
        <v>79</v>
      </c>
      <c r="C37" s="259"/>
      <c r="D37" s="260"/>
      <c r="E37" s="96">
        <v>24</v>
      </c>
      <c r="F37" s="122">
        <f t="shared" ref="F37:F61" si="2">E37*100/$E$92</f>
        <v>7.1005917159763312</v>
      </c>
    </row>
    <row r="38" spans="1:8" ht="21" customHeight="1" x14ac:dyDescent="0.55000000000000004">
      <c r="A38" s="3"/>
      <c r="B38" s="190" t="s">
        <v>1148</v>
      </c>
      <c r="C38" s="191"/>
      <c r="D38" s="192"/>
      <c r="E38" s="106">
        <v>3</v>
      </c>
      <c r="F38" s="99">
        <f t="shared" si="2"/>
        <v>0.8875739644970414</v>
      </c>
    </row>
    <row r="39" spans="1:8" ht="21" customHeight="1" x14ac:dyDescent="0.55000000000000004">
      <c r="A39" s="3"/>
      <c r="B39" s="190" t="s">
        <v>728</v>
      </c>
      <c r="C39" s="191"/>
      <c r="D39" s="192"/>
      <c r="E39" s="106">
        <v>3</v>
      </c>
      <c r="F39" s="99">
        <f t="shared" si="2"/>
        <v>0.8875739644970414</v>
      </c>
    </row>
    <row r="40" spans="1:8" ht="21" customHeight="1" x14ac:dyDescent="0.55000000000000004">
      <c r="A40" s="3"/>
      <c r="B40" s="190" t="s">
        <v>576</v>
      </c>
      <c r="C40" s="191"/>
      <c r="D40" s="192"/>
      <c r="E40" s="106">
        <v>8</v>
      </c>
      <c r="F40" s="99">
        <f t="shared" si="2"/>
        <v>2.3668639053254439</v>
      </c>
    </row>
    <row r="41" spans="1:8" ht="21" customHeight="1" x14ac:dyDescent="0.55000000000000004">
      <c r="A41" s="3"/>
      <c r="B41" s="190" t="s">
        <v>1155</v>
      </c>
      <c r="C41" s="191"/>
      <c r="D41" s="192"/>
      <c r="E41" s="106">
        <v>1</v>
      </c>
      <c r="F41" s="99">
        <f t="shared" si="2"/>
        <v>0.29585798816568049</v>
      </c>
    </row>
    <row r="42" spans="1:8" ht="21" customHeight="1" x14ac:dyDescent="0.55000000000000004">
      <c r="A42" s="3"/>
      <c r="B42" s="190" t="s">
        <v>1162</v>
      </c>
      <c r="C42" s="191"/>
      <c r="D42" s="192"/>
      <c r="E42" s="106">
        <v>9</v>
      </c>
      <c r="F42" s="99">
        <f t="shared" si="2"/>
        <v>2.6627218934911241</v>
      </c>
    </row>
    <row r="43" spans="1:8" x14ac:dyDescent="0.55000000000000004">
      <c r="A43" s="3"/>
      <c r="B43" s="187" t="s">
        <v>51</v>
      </c>
      <c r="C43" s="188"/>
      <c r="D43" s="189"/>
      <c r="E43" s="94">
        <v>21</v>
      </c>
      <c r="F43" s="95">
        <f t="shared" si="2"/>
        <v>6.2130177514792901</v>
      </c>
    </row>
    <row r="44" spans="1:8" s="243" customFormat="1" x14ac:dyDescent="0.55000000000000004">
      <c r="A44" s="236"/>
      <c r="B44" s="237" t="s">
        <v>46</v>
      </c>
      <c r="C44" s="238"/>
      <c r="D44" s="239"/>
      <c r="E44" s="240">
        <v>3</v>
      </c>
      <c r="F44" s="241">
        <f t="shared" si="2"/>
        <v>0.8875739644970414</v>
      </c>
      <c r="G44" s="242"/>
    </row>
    <row r="45" spans="1:8" s="243" customFormat="1" x14ac:dyDescent="0.55000000000000004">
      <c r="A45" s="236"/>
      <c r="B45" s="237" t="s">
        <v>111</v>
      </c>
      <c r="C45" s="238"/>
      <c r="D45" s="239"/>
      <c r="E45" s="240">
        <v>6</v>
      </c>
      <c r="F45" s="241">
        <f t="shared" si="2"/>
        <v>1.7751479289940828</v>
      </c>
      <c r="G45" s="242"/>
    </row>
    <row r="46" spans="1:8" x14ac:dyDescent="0.55000000000000004">
      <c r="A46" s="3"/>
      <c r="B46" s="190" t="s">
        <v>1150</v>
      </c>
      <c r="C46" s="191"/>
      <c r="D46" s="192"/>
      <c r="E46" s="98">
        <v>2</v>
      </c>
      <c r="F46" s="99">
        <f t="shared" si="2"/>
        <v>0.59171597633136097</v>
      </c>
    </row>
    <row r="47" spans="1:8" x14ac:dyDescent="0.55000000000000004">
      <c r="A47" s="3"/>
      <c r="B47" s="190" t="s">
        <v>1166</v>
      </c>
      <c r="C47" s="191"/>
      <c r="D47" s="192"/>
      <c r="E47" s="98">
        <v>4</v>
      </c>
      <c r="F47" s="99">
        <f t="shared" si="2"/>
        <v>1.1834319526627219</v>
      </c>
    </row>
    <row r="48" spans="1:8" x14ac:dyDescent="0.55000000000000004">
      <c r="A48" s="3"/>
      <c r="B48" s="190" t="s">
        <v>1167</v>
      </c>
      <c r="C48" s="191"/>
      <c r="D48" s="192"/>
      <c r="E48" s="98">
        <v>4</v>
      </c>
      <c r="F48" s="99">
        <f t="shared" si="2"/>
        <v>1.1834319526627219</v>
      </c>
    </row>
    <row r="49" spans="1:7" x14ac:dyDescent="0.55000000000000004">
      <c r="A49" s="3"/>
      <c r="B49" s="190" t="s">
        <v>1168</v>
      </c>
      <c r="C49" s="191"/>
      <c r="D49" s="192"/>
      <c r="E49" s="98">
        <v>1</v>
      </c>
      <c r="F49" s="99">
        <f t="shared" si="2"/>
        <v>0.29585798816568049</v>
      </c>
    </row>
    <row r="50" spans="1:7" x14ac:dyDescent="0.55000000000000004">
      <c r="A50" s="3"/>
      <c r="B50" s="190" t="s">
        <v>1171</v>
      </c>
      <c r="C50" s="191"/>
      <c r="D50" s="192"/>
      <c r="E50" s="98">
        <v>1</v>
      </c>
      <c r="F50" s="99">
        <f t="shared" si="2"/>
        <v>0.29585798816568049</v>
      </c>
    </row>
    <row r="51" spans="1:7" x14ac:dyDescent="0.55000000000000004">
      <c r="A51" s="3"/>
      <c r="B51" s="187" t="s">
        <v>92</v>
      </c>
      <c r="C51" s="188"/>
      <c r="D51" s="189"/>
      <c r="E51" s="94">
        <v>4</v>
      </c>
      <c r="F51" s="95">
        <f t="shared" si="2"/>
        <v>1.1834319526627219</v>
      </c>
    </row>
    <row r="52" spans="1:7" x14ac:dyDescent="0.55000000000000004">
      <c r="A52" s="3"/>
      <c r="B52" s="190" t="s">
        <v>109</v>
      </c>
      <c r="C52" s="191"/>
      <c r="D52" s="192"/>
      <c r="E52" s="98">
        <v>4</v>
      </c>
      <c r="F52" s="99">
        <f t="shared" si="2"/>
        <v>1.1834319526627219</v>
      </c>
    </row>
    <row r="53" spans="1:7" s="243" customFormat="1" x14ac:dyDescent="0.55000000000000004">
      <c r="A53" s="236"/>
      <c r="B53" s="244" t="s">
        <v>52</v>
      </c>
      <c r="C53" s="245"/>
      <c r="D53" s="246"/>
      <c r="E53" s="247">
        <v>32</v>
      </c>
      <c r="F53" s="248">
        <f t="shared" si="2"/>
        <v>9.4674556213017755</v>
      </c>
      <c r="G53" s="242"/>
    </row>
    <row r="54" spans="1:7" s="243" customFormat="1" x14ac:dyDescent="0.55000000000000004">
      <c r="A54" s="236"/>
      <c r="B54" s="237" t="s">
        <v>62</v>
      </c>
      <c r="C54" s="238"/>
      <c r="D54" s="239"/>
      <c r="E54" s="240">
        <v>32</v>
      </c>
      <c r="F54" s="241">
        <f t="shared" si="2"/>
        <v>9.4674556213017755</v>
      </c>
      <c r="G54" s="242"/>
    </row>
    <row r="55" spans="1:7" x14ac:dyDescent="0.55000000000000004">
      <c r="A55" s="100"/>
      <c r="B55" s="193" t="s">
        <v>53</v>
      </c>
      <c r="C55" s="194"/>
      <c r="D55" s="195"/>
      <c r="E55" s="94">
        <v>70</v>
      </c>
      <c r="F55" s="95">
        <f t="shared" si="2"/>
        <v>20.710059171597631</v>
      </c>
      <c r="G55" s="101"/>
    </row>
    <row r="56" spans="1:7" s="243" customFormat="1" x14ac:dyDescent="0.55000000000000004">
      <c r="A56" s="236"/>
      <c r="B56" s="305" t="s">
        <v>113</v>
      </c>
      <c r="C56" s="305"/>
      <c r="D56" s="305"/>
      <c r="E56" s="240">
        <v>14</v>
      </c>
      <c r="F56" s="241">
        <f t="shared" si="2"/>
        <v>4.1420118343195265</v>
      </c>
      <c r="G56" s="242"/>
    </row>
    <row r="57" spans="1:7" x14ac:dyDescent="0.55000000000000004">
      <c r="A57" s="3"/>
      <c r="B57" s="295" t="s">
        <v>76</v>
      </c>
      <c r="C57" s="295"/>
      <c r="D57" s="295"/>
      <c r="E57" s="106">
        <v>2</v>
      </c>
      <c r="F57" s="99">
        <f t="shared" si="2"/>
        <v>0.59171597633136097</v>
      </c>
    </row>
    <row r="58" spans="1:7" s="243" customFormat="1" x14ac:dyDescent="0.55000000000000004">
      <c r="A58" s="236"/>
      <c r="B58" s="253" t="s">
        <v>75</v>
      </c>
      <c r="C58" s="253"/>
      <c r="D58" s="253"/>
      <c r="E58" s="240">
        <v>6</v>
      </c>
      <c r="F58" s="241">
        <f t="shared" si="2"/>
        <v>1.7751479289940828</v>
      </c>
      <c r="G58" s="242"/>
    </row>
    <row r="59" spans="1:7" s="243" customFormat="1" x14ac:dyDescent="0.55000000000000004">
      <c r="A59" s="236"/>
      <c r="B59" s="237" t="s">
        <v>1159</v>
      </c>
      <c r="C59" s="238"/>
      <c r="D59" s="239"/>
      <c r="E59" s="240">
        <v>11</v>
      </c>
      <c r="F59" s="241">
        <f t="shared" si="2"/>
        <v>3.2544378698224854</v>
      </c>
      <c r="G59" s="242"/>
    </row>
    <row r="60" spans="1:7" s="243" customFormat="1" x14ac:dyDescent="0.55000000000000004">
      <c r="A60" s="236"/>
      <c r="B60" s="237" t="s">
        <v>577</v>
      </c>
      <c r="C60" s="238"/>
      <c r="D60" s="239"/>
      <c r="E60" s="240">
        <v>37</v>
      </c>
      <c r="F60" s="241">
        <f t="shared" si="2"/>
        <v>10.946745562130177</v>
      </c>
      <c r="G60" s="242"/>
    </row>
    <row r="61" spans="1:7" x14ac:dyDescent="0.55000000000000004">
      <c r="A61" s="3"/>
      <c r="B61" s="187" t="s">
        <v>80</v>
      </c>
      <c r="C61" s="188"/>
      <c r="D61" s="189"/>
      <c r="E61" s="94">
        <v>11</v>
      </c>
      <c r="F61" s="95">
        <f t="shared" si="2"/>
        <v>3.2544378698224854</v>
      </c>
    </row>
    <row r="62" spans="1:7" x14ac:dyDescent="0.55000000000000004">
      <c r="A62" s="3"/>
      <c r="B62" s="196" t="s">
        <v>1142</v>
      </c>
      <c r="C62" s="197"/>
      <c r="D62" s="198"/>
      <c r="E62" s="106">
        <v>3</v>
      </c>
      <c r="F62" s="99">
        <v>2.0576131687242798</v>
      </c>
    </row>
    <row r="63" spans="1:7" x14ac:dyDescent="0.55000000000000004">
      <c r="A63" s="3"/>
      <c r="B63" s="196" t="s">
        <v>1143</v>
      </c>
      <c r="C63" s="197"/>
      <c r="D63" s="198"/>
      <c r="E63" s="106">
        <v>1</v>
      </c>
      <c r="F63" s="99">
        <v>2.0576131687242798</v>
      </c>
    </row>
    <row r="64" spans="1:7" x14ac:dyDescent="0.55000000000000004">
      <c r="A64" s="3"/>
      <c r="B64" s="196" t="s">
        <v>1152</v>
      </c>
      <c r="C64" s="197"/>
      <c r="D64" s="198"/>
      <c r="E64" s="106">
        <v>3</v>
      </c>
      <c r="F64" s="99">
        <v>2.0576131687242798</v>
      </c>
    </row>
    <row r="65" spans="1:7" x14ac:dyDescent="0.55000000000000004">
      <c r="A65" s="3"/>
      <c r="B65" s="196" t="s">
        <v>1164</v>
      </c>
      <c r="C65" s="197"/>
      <c r="D65" s="198"/>
      <c r="E65" s="106">
        <v>4</v>
      </c>
      <c r="F65" s="99">
        <v>2.0576131687242798</v>
      </c>
    </row>
    <row r="66" spans="1:7" ht="24" x14ac:dyDescent="0.55000000000000004">
      <c r="A66" s="299" t="s">
        <v>41</v>
      </c>
      <c r="B66" s="299"/>
      <c r="C66" s="299"/>
      <c r="D66" s="299"/>
      <c r="E66" s="299"/>
      <c r="F66" s="299"/>
    </row>
    <row r="67" spans="1:7" ht="24" x14ac:dyDescent="0.55000000000000004">
      <c r="A67" s="205"/>
      <c r="B67" s="205"/>
      <c r="C67" s="205"/>
      <c r="D67" s="205"/>
      <c r="E67" s="205"/>
      <c r="F67" s="205"/>
    </row>
    <row r="68" spans="1:7" ht="19.5" customHeight="1" thickBot="1" x14ac:dyDescent="0.6">
      <c r="A68" s="3"/>
      <c r="B68" s="296" t="s">
        <v>48</v>
      </c>
      <c r="C68" s="297"/>
      <c r="D68" s="298"/>
      <c r="E68" s="268" t="s">
        <v>11</v>
      </c>
      <c r="F68" s="268" t="s">
        <v>12</v>
      </c>
    </row>
    <row r="69" spans="1:7" s="243" customFormat="1" ht="24" thickTop="1" x14ac:dyDescent="0.55000000000000004">
      <c r="A69" s="236"/>
      <c r="B69" s="265" t="s">
        <v>81</v>
      </c>
      <c r="C69" s="266"/>
      <c r="D69" s="267"/>
      <c r="E69" s="256">
        <v>24</v>
      </c>
      <c r="F69" s="257">
        <f t="shared" ref="F69:F92" si="3">E69*100/$E$92</f>
        <v>7.1005917159763312</v>
      </c>
      <c r="G69" s="242"/>
    </row>
    <row r="70" spans="1:7" s="243" customFormat="1" x14ac:dyDescent="0.55000000000000004">
      <c r="A70" s="236"/>
      <c r="B70" s="249" t="s">
        <v>108</v>
      </c>
      <c r="C70" s="250"/>
      <c r="D70" s="251"/>
      <c r="E70" s="240">
        <v>8</v>
      </c>
      <c r="F70" s="241">
        <f t="shared" si="3"/>
        <v>2.3668639053254439</v>
      </c>
      <c r="G70" s="242"/>
    </row>
    <row r="71" spans="1:7" s="243" customFormat="1" x14ac:dyDescent="0.55000000000000004">
      <c r="A71" s="236"/>
      <c r="B71" s="249" t="s">
        <v>575</v>
      </c>
      <c r="C71" s="250"/>
      <c r="D71" s="251"/>
      <c r="E71" s="240">
        <v>12</v>
      </c>
      <c r="F71" s="241">
        <f t="shared" si="3"/>
        <v>3.5502958579881656</v>
      </c>
      <c r="G71" s="242"/>
    </row>
    <row r="72" spans="1:7" s="243" customFormat="1" x14ac:dyDescent="0.55000000000000004">
      <c r="A72" s="236"/>
      <c r="B72" s="249" t="s">
        <v>1173</v>
      </c>
      <c r="C72" s="250"/>
      <c r="D72" s="251"/>
      <c r="E72" s="240">
        <v>4</v>
      </c>
      <c r="F72" s="241">
        <f t="shared" si="3"/>
        <v>1.1834319526627219</v>
      </c>
      <c r="G72" s="242"/>
    </row>
    <row r="73" spans="1:7" x14ac:dyDescent="0.55000000000000004">
      <c r="A73" s="3"/>
      <c r="B73" s="187" t="s">
        <v>57</v>
      </c>
      <c r="C73" s="188"/>
      <c r="D73" s="189"/>
      <c r="E73" s="94">
        <v>25</v>
      </c>
      <c r="F73" s="95">
        <f t="shared" si="3"/>
        <v>7.3964497041420119</v>
      </c>
    </row>
    <row r="74" spans="1:7" x14ac:dyDescent="0.55000000000000004">
      <c r="A74" s="3"/>
      <c r="B74" s="295" t="s">
        <v>564</v>
      </c>
      <c r="C74" s="295"/>
      <c r="D74" s="295"/>
      <c r="E74" s="106">
        <v>2</v>
      </c>
      <c r="F74" s="99">
        <f t="shared" si="3"/>
        <v>0.59171597633136097</v>
      </c>
    </row>
    <row r="75" spans="1:7" x14ac:dyDescent="0.55000000000000004">
      <c r="A75" s="3"/>
      <c r="B75" s="295" t="s">
        <v>1141</v>
      </c>
      <c r="C75" s="295"/>
      <c r="D75" s="295"/>
      <c r="E75" s="106">
        <v>6</v>
      </c>
      <c r="F75" s="99">
        <f t="shared" si="3"/>
        <v>1.7751479289940828</v>
      </c>
    </row>
    <row r="76" spans="1:7" x14ac:dyDescent="0.55000000000000004">
      <c r="A76" s="3"/>
      <c r="B76" s="295" t="s">
        <v>1144</v>
      </c>
      <c r="C76" s="295"/>
      <c r="D76" s="295"/>
      <c r="E76" s="106">
        <v>8</v>
      </c>
      <c r="F76" s="99">
        <f t="shared" si="3"/>
        <v>2.3668639053254439</v>
      </c>
    </row>
    <row r="77" spans="1:7" x14ac:dyDescent="0.55000000000000004">
      <c r="A77" s="3"/>
      <c r="B77" s="295" t="s">
        <v>1145</v>
      </c>
      <c r="C77" s="295"/>
      <c r="D77" s="295"/>
      <c r="E77" s="106">
        <v>1</v>
      </c>
      <c r="F77" s="99">
        <f t="shared" si="3"/>
        <v>0.29585798816568049</v>
      </c>
    </row>
    <row r="78" spans="1:7" s="235" customFormat="1" x14ac:dyDescent="0.55000000000000004">
      <c r="A78" s="151"/>
      <c r="B78" s="295" t="s">
        <v>573</v>
      </c>
      <c r="C78" s="295"/>
      <c r="D78" s="295"/>
      <c r="E78" s="106">
        <v>1</v>
      </c>
      <c r="F78" s="99">
        <f t="shared" si="3"/>
        <v>0.29585798816568049</v>
      </c>
      <c r="G78" s="234"/>
    </row>
    <row r="79" spans="1:7" s="235" customFormat="1" x14ac:dyDescent="0.55000000000000004">
      <c r="A79" s="151"/>
      <c r="B79" s="295" t="s">
        <v>1154</v>
      </c>
      <c r="C79" s="295"/>
      <c r="D79" s="295"/>
      <c r="E79" s="106">
        <v>6</v>
      </c>
      <c r="F79" s="99">
        <f t="shared" si="3"/>
        <v>1.7751479289940828</v>
      </c>
      <c r="G79" s="234"/>
    </row>
    <row r="80" spans="1:7" s="243" customFormat="1" x14ac:dyDescent="0.55000000000000004">
      <c r="A80" s="236"/>
      <c r="B80" s="244" t="s">
        <v>585</v>
      </c>
      <c r="C80" s="245"/>
      <c r="D80" s="246"/>
      <c r="E80" s="247">
        <v>4</v>
      </c>
      <c r="F80" s="248">
        <f t="shared" si="3"/>
        <v>1.1834319526627219</v>
      </c>
      <c r="G80" s="242"/>
    </row>
    <row r="81" spans="1:7" s="243" customFormat="1" ht="24" x14ac:dyDescent="0.55000000000000004">
      <c r="A81" s="236"/>
      <c r="B81" s="306" t="s">
        <v>570</v>
      </c>
      <c r="C81" s="306"/>
      <c r="D81" s="306"/>
      <c r="E81" s="252">
        <v>4</v>
      </c>
      <c r="F81" s="241">
        <f t="shared" si="3"/>
        <v>1.1834319526627219</v>
      </c>
      <c r="G81" s="242"/>
    </row>
    <row r="82" spans="1:7" s="243" customFormat="1" x14ac:dyDescent="0.55000000000000004">
      <c r="A82" s="236"/>
      <c r="B82" s="244" t="s">
        <v>99</v>
      </c>
      <c r="C82" s="245"/>
      <c r="D82" s="246"/>
      <c r="E82" s="247">
        <v>1</v>
      </c>
      <c r="F82" s="248">
        <f t="shared" si="3"/>
        <v>0.29585798816568049</v>
      </c>
      <c r="G82" s="242"/>
    </row>
    <row r="83" spans="1:7" s="243" customFormat="1" ht="24" x14ac:dyDescent="0.55000000000000004">
      <c r="A83" s="236"/>
      <c r="B83" s="306" t="s">
        <v>565</v>
      </c>
      <c r="C83" s="306"/>
      <c r="D83" s="306"/>
      <c r="E83" s="252">
        <v>1</v>
      </c>
      <c r="F83" s="241">
        <f t="shared" si="3"/>
        <v>0.29585798816568049</v>
      </c>
      <c r="G83" s="242"/>
    </row>
    <row r="84" spans="1:7" s="243" customFormat="1" x14ac:dyDescent="0.55000000000000004">
      <c r="A84" s="236"/>
      <c r="B84" s="244" t="s">
        <v>54</v>
      </c>
      <c r="C84" s="245"/>
      <c r="D84" s="246"/>
      <c r="E84" s="247">
        <v>13</v>
      </c>
      <c r="F84" s="248">
        <f t="shared" si="3"/>
        <v>3.8461538461538463</v>
      </c>
      <c r="G84" s="242"/>
    </row>
    <row r="85" spans="1:7" s="243" customFormat="1" ht="24" x14ac:dyDescent="0.55000000000000004">
      <c r="A85" s="236"/>
      <c r="B85" s="306" t="s">
        <v>566</v>
      </c>
      <c r="C85" s="306"/>
      <c r="D85" s="306"/>
      <c r="E85" s="252">
        <v>6</v>
      </c>
      <c r="F85" s="241">
        <f t="shared" si="3"/>
        <v>1.7751479289940828</v>
      </c>
      <c r="G85" s="242"/>
    </row>
    <row r="86" spans="1:7" s="243" customFormat="1" ht="24" x14ac:dyDescent="0.55000000000000004">
      <c r="A86" s="236"/>
      <c r="B86" s="306" t="s">
        <v>571</v>
      </c>
      <c r="C86" s="306"/>
      <c r="D86" s="306"/>
      <c r="E86" s="252">
        <v>2</v>
      </c>
      <c r="F86" s="241">
        <f t="shared" si="3"/>
        <v>0.59171597633136097</v>
      </c>
      <c r="G86" s="242"/>
    </row>
    <row r="87" spans="1:7" s="243" customFormat="1" ht="24" x14ac:dyDescent="0.55000000000000004">
      <c r="A87" s="236"/>
      <c r="B87" s="306" t="s">
        <v>574</v>
      </c>
      <c r="C87" s="306"/>
      <c r="D87" s="306"/>
      <c r="E87" s="252">
        <v>5</v>
      </c>
      <c r="F87" s="241">
        <f t="shared" si="3"/>
        <v>1.4792899408284024</v>
      </c>
      <c r="G87" s="242"/>
    </row>
    <row r="88" spans="1:7" x14ac:dyDescent="0.55000000000000004">
      <c r="A88" s="3"/>
      <c r="B88" s="187" t="s">
        <v>55</v>
      </c>
      <c r="C88" s="188"/>
      <c r="D88" s="189"/>
      <c r="E88" s="94">
        <v>28</v>
      </c>
      <c r="F88" s="95">
        <f t="shared" si="3"/>
        <v>8.2840236686390529</v>
      </c>
    </row>
    <row r="89" spans="1:7" x14ac:dyDescent="0.55000000000000004">
      <c r="A89" s="3"/>
      <c r="B89" s="190" t="s">
        <v>77</v>
      </c>
      <c r="C89" s="191"/>
      <c r="D89" s="192"/>
      <c r="E89" s="106">
        <v>18</v>
      </c>
      <c r="F89" s="99">
        <f t="shared" si="3"/>
        <v>5.3254437869822482</v>
      </c>
    </row>
    <row r="90" spans="1:7" s="243" customFormat="1" x14ac:dyDescent="0.55000000000000004">
      <c r="A90" s="236"/>
      <c r="B90" s="237" t="s">
        <v>567</v>
      </c>
      <c r="C90" s="238"/>
      <c r="D90" s="239"/>
      <c r="E90" s="240">
        <v>5</v>
      </c>
      <c r="F90" s="241">
        <f t="shared" si="3"/>
        <v>1.4792899408284024</v>
      </c>
      <c r="G90" s="242"/>
    </row>
    <row r="91" spans="1:7" s="243" customFormat="1" x14ac:dyDescent="0.55000000000000004">
      <c r="A91" s="236"/>
      <c r="B91" s="237" t="s">
        <v>572</v>
      </c>
      <c r="C91" s="238"/>
      <c r="D91" s="239"/>
      <c r="E91" s="240">
        <v>5</v>
      </c>
      <c r="F91" s="241">
        <f t="shared" si="3"/>
        <v>1.4792899408284024</v>
      </c>
      <c r="G91" s="242"/>
    </row>
    <row r="92" spans="1:7" ht="24" thickBot="1" x14ac:dyDescent="0.6">
      <c r="A92" s="3"/>
      <c r="B92" s="307" t="s">
        <v>56</v>
      </c>
      <c r="C92" s="308"/>
      <c r="D92" s="309"/>
      <c r="E92" s="120">
        <v>338</v>
      </c>
      <c r="F92" s="121">
        <f t="shared" si="3"/>
        <v>100</v>
      </c>
    </row>
    <row r="93" spans="1:7" ht="24" thickTop="1" x14ac:dyDescent="0.55000000000000004">
      <c r="A93" s="3"/>
      <c r="B93" s="102"/>
      <c r="C93" s="102"/>
      <c r="D93" s="102"/>
      <c r="E93" s="103"/>
      <c r="F93" s="104"/>
    </row>
    <row r="94" spans="1:7" x14ac:dyDescent="0.55000000000000004">
      <c r="A94" s="3"/>
      <c r="B94" s="102"/>
      <c r="C94" s="102"/>
      <c r="D94" s="102"/>
      <c r="E94" s="103"/>
      <c r="F94" s="104"/>
    </row>
    <row r="95" spans="1:7" x14ac:dyDescent="0.55000000000000004">
      <c r="A95" s="3"/>
      <c r="B95" s="102"/>
      <c r="C95" s="102"/>
      <c r="D95" s="102"/>
      <c r="E95" s="103"/>
      <c r="F95" s="104"/>
    </row>
    <row r="96" spans="1:7" x14ac:dyDescent="0.55000000000000004">
      <c r="A96" s="3"/>
      <c r="B96" s="102"/>
      <c r="C96" s="102"/>
      <c r="D96" s="102"/>
      <c r="E96" s="103"/>
      <c r="F96" s="104"/>
    </row>
    <row r="97" spans="1:6" x14ac:dyDescent="0.55000000000000004">
      <c r="A97" s="3"/>
      <c r="B97" s="102"/>
      <c r="C97" s="102"/>
      <c r="D97" s="102"/>
      <c r="E97" s="103"/>
      <c r="F97" s="104"/>
    </row>
    <row r="98" spans="1:6" x14ac:dyDescent="0.55000000000000004">
      <c r="A98" s="3"/>
      <c r="B98" s="102"/>
      <c r="C98" s="102"/>
      <c r="D98" s="102"/>
      <c r="E98" s="103"/>
      <c r="F98" s="104"/>
    </row>
  </sheetData>
  <mergeCells count="34">
    <mergeCell ref="B92:D92"/>
    <mergeCell ref="B74:D74"/>
    <mergeCell ref="B85:D85"/>
    <mergeCell ref="B87:D87"/>
    <mergeCell ref="B83:D83"/>
    <mergeCell ref="B81:D81"/>
    <mergeCell ref="B78:D78"/>
    <mergeCell ref="B86:D86"/>
    <mergeCell ref="B77:D77"/>
    <mergeCell ref="B75:D75"/>
    <mergeCell ref="A1:F1"/>
    <mergeCell ref="B4:D4"/>
    <mergeCell ref="B17:D17"/>
    <mergeCell ref="B20:D20"/>
    <mergeCell ref="B24:D24"/>
    <mergeCell ref="B22:D22"/>
    <mergeCell ref="B23:D23"/>
    <mergeCell ref="B14:D14"/>
    <mergeCell ref="B13:D13"/>
    <mergeCell ref="B25:D25"/>
    <mergeCell ref="B79:D79"/>
    <mergeCell ref="B26:D26"/>
    <mergeCell ref="B18:D18"/>
    <mergeCell ref="B19:D19"/>
    <mergeCell ref="B27:D27"/>
    <mergeCell ref="B28:D28"/>
    <mergeCell ref="B29:D29"/>
    <mergeCell ref="B36:D36"/>
    <mergeCell ref="B68:D68"/>
    <mergeCell ref="A34:F34"/>
    <mergeCell ref="A66:F66"/>
    <mergeCell ref="B56:D56"/>
    <mergeCell ref="B57:D57"/>
    <mergeCell ref="B76:D7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0"/>
  <sheetViews>
    <sheetView topLeftCell="A10" zoomScale="120" zoomScaleNormal="120" workbookViewId="0">
      <selection activeCell="B26" sqref="B26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8.5" style="1" customWidth="1"/>
    <col min="6" max="7" width="9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9" s="11" customFormat="1" ht="24" x14ac:dyDescent="0.55000000000000004">
      <c r="A1" s="299" t="s">
        <v>60</v>
      </c>
      <c r="B1" s="299"/>
      <c r="C1" s="299"/>
      <c r="D1" s="299"/>
      <c r="E1" s="299"/>
      <c r="F1" s="299"/>
      <c r="G1" s="299"/>
      <c r="H1" s="299"/>
    </row>
    <row r="2" spans="1:9" x14ac:dyDescent="0.55000000000000004">
      <c r="B2" s="2"/>
      <c r="C2" s="2"/>
      <c r="D2" s="2"/>
      <c r="E2" s="2"/>
      <c r="I2" s="6"/>
    </row>
    <row r="3" spans="1:9" s="8" customFormat="1" ht="24" x14ac:dyDescent="0.55000000000000004">
      <c r="B3" s="112" t="s">
        <v>1176</v>
      </c>
      <c r="C3" s="105"/>
      <c r="D3" s="105"/>
      <c r="E3" s="90"/>
      <c r="F3" s="91"/>
      <c r="G3" s="111"/>
    </row>
    <row r="4" spans="1:9" s="8" customFormat="1" ht="24" x14ac:dyDescent="0.55000000000000004">
      <c r="A4" s="8" t="s">
        <v>1174</v>
      </c>
      <c r="B4" s="105"/>
      <c r="C4" s="105"/>
      <c r="D4" s="105"/>
      <c r="E4" s="90"/>
      <c r="F4" s="91"/>
      <c r="G4" s="111"/>
    </row>
    <row r="5" spans="1:9" s="8" customFormat="1" ht="24" x14ac:dyDescent="0.55000000000000004">
      <c r="A5" s="8" t="s">
        <v>1175</v>
      </c>
      <c r="E5" s="111"/>
      <c r="F5" s="111"/>
      <c r="G5" s="111"/>
    </row>
    <row r="6" spans="1:9" s="8" customFormat="1" ht="24" x14ac:dyDescent="0.55000000000000004">
      <c r="B6" s="8" t="s">
        <v>1177</v>
      </c>
      <c r="E6" s="111"/>
      <c r="F6" s="111"/>
      <c r="G6" s="111"/>
    </row>
    <row r="7" spans="1:9" s="8" customFormat="1" ht="24" x14ac:dyDescent="0.55000000000000004">
      <c r="A7" s="8" t="s">
        <v>1178</v>
      </c>
      <c r="E7" s="111"/>
      <c r="F7" s="111"/>
      <c r="G7" s="111"/>
    </row>
    <row r="8" spans="1:9" s="8" customFormat="1" ht="24" x14ac:dyDescent="0.55000000000000004">
      <c r="A8" s="8" t="s">
        <v>1179</v>
      </c>
      <c r="E8" s="111"/>
      <c r="F8" s="111"/>
      <c r="G8" s="111"/>
    </row>
    <row r="9" spans="1:9" x14ac:dyDescent="0.55000000000000004">
      <c r="B9" s="2"/>
      <c r="C9" s="2"/>
      <c r="D9" s="2"/>
      <c r="E9" s="2"/>
      <c r="I9" s="6"/>
    </row>
    <row r="10" spans="1:9" s="8" customFormat="1" ht="24" x14ac:dyDescent="0.55000000000000004">
      <c r="B10" s="9" t="s">
        <v>39</v>
      </c>
      <c r="F10" s="74"/>
      <c r="G10" s="74"/>
      <c r="H10" s="74"/>
    </row>
    <row r="11" spans="1:9" s="19" customFormat="1" ht="25.5" customHeight="1" x14ac:dyDescent="0.55000000000000004">
      <c r="B11" s="62" t="s">
        <v>86</v>
      </c>
      <c r="F11" s="74"/>
      <c r="G11" s="74"/>
      <c r="H11" s="74"/>
    </row>
    <row r="12" spans="1:9" s="19" customFormat="1" ht="24.75" thickBot="1" x14ac:dyDescent="0.6">
      <c r="B12" s="19" t="s">
        <v>1180</v>
      </c>
      <c r="F12" s="78"/>
      <c r="G12" s="78"/>
      <c r="H12" s="78"/>
    </row>
    <row r="13" spans="1:9" s="8" customFormat="1" ht="24.75" thickTop="1" x14ac:dyDescent="0.55000000000000004">
      <c r="B13" s="313" t="s">
        <v>19</v>
      </c>
      <c r="C13" s="314"/>
      <c r="D13" s="314"/>
      <c r="E13" s="315"/>
      <c r="F13" s="319"/>
      <c r="G13" s="321" t="s">
        <v>20</v>
      </c>
      <c r="H13" s="321" t="s">
        <v>21</v>
      </c>
    </row>
    <row r="14" spans="1:9" s="8" customFormat="1" ht="24.75" thickBot="1" x14ac:dyDescent="0.6">
      <c r="B14" s="316"/>
      <c r="C14" s="317"/>
      <c r="D14" s="317"/>
      <c r="E14" s="318"/>
      <c r="F14" s="320"/>
      <c r="G14" s="322"/>
      <c r="H14" s="322"/>
    </row>
    <row r="15" spans="1:9" s="8" customFormat="1" ht="24.75" thickTop="1" x14ac:dyDescent="0.55000000000000004">
      <c r="B15" s="33" t="s">
        <v>26</v>
      </c>
      <c r="C15" s="34"/>
      <c r="D15" s="34"/>
      <c r="E15" s="35"/>
      <c r="F15" s="79"/>
      <c r="G15" s="27"/>
      <c r="H15" s="79"/>
      <c r="I15" s="10"/>
    </row>
    <row r="16" spans="1:9" s="8" customFormat="1" ht="24" x14ac:dyDescent="0.55000000000000004">
      <c r="B16" s="323" t="s">
        <v>114</v>
      </c>
      <c r="C16" s="324"/>
      <c r="D16" s="324"/>
      <c r="E16" s="324"/>
      <c r="F16" s="37">
        <f>DATA!N340</f>
        <v>2.9940828402366866</v>
      </c>
      <c r="G16" s="37">
        <f>DATA!N341</f>
        <v>1.0103149987394833</v>
      </c>
      <c r="H16" s="14" t="s">
        <v>88</v>
      </c>
    </row>
    <row r="17" spans="1:10" s="8" customFormat="1" ht="24" x14ac:dyDescent="0.55000000000000004">
      <c r="B17" s="325" t="s">
        <v>115</v>
      </c>
      <c r="C17" s="325"/>
      <c r="D17" s="325"/>
      <c r="E17" s="325"/>
      <c r="F17" s="37">
        <f>DATA!O340</f>
        <v>3.136094674556213</v>
      </c>
      <c r="G17" s="37">
        <f>DATA!O341</f>
        <v>0.95560139215246109</v>
      </c>
      <c r="H17" s="14" t="s">
        <v>88</v>
      </c>
    </row>
    <row r="18" spans="1:10" s="8" customFormat="1" ht="24.75" thickBot="1" x14ac:dyDescent="0.6">
      <c r="B18" s="310" t="s">
        <v>27</v>
      </c>
      <c r="C18" s="311"/>
      <c r="D18" s="311"/>
      <c r="E18" s="312"/>
      <c r="F18" s="39">
        <f>DATA!O343</f>
        <v>3.0650887573964498</v>
      </c>
      <c r="G18" s="40">
        <f>DATA!O342</f>
        <v>0.98517612238140129</v>
      </c>
      <c r="H18" s="145" t="s">
        <v>88</v>
      </c>
    </row>
    <row r="19" spans="1:10" s="8" customFormat="1" ht="24.75" thickTop="1" x14ac:dyDescent="0.55000000000000004">
      <c r="B19" s="42" t="s">
        <v>28</v>
      </c>
      <c r="C19" s="43"/>
      <c r="D19" s="43"/>
      <c r="E19" s="44"/>
      <c r="F19" s="45"/>
      <c r="G19" s="45"/>
      <c r="H19" s="44"/>
    </row>
    <row r="20" spans="1:10" s="8" customFormat="1" ht="24" x14ac:dyDescent="0.55000000000000004">
      <c r="B20" s="326" t="s">
        <v>116</v>
      </c>
      <c r="C20" s="327"/>
      <c r="D20" s="327"/>
      <c r="E20" s="328"/>
      <c r="F20" s="36">
        <f>DATA!P340</f>
        <v>4.1745562130177518</v>
      </c>
      <c r="G20" s="36">
        <f>DATA!P341</f>
        <v>0.60340572350378818</v>
      </c>
      <c r="H20" s="14" t="str">
        <f>IF(F20&gt;4.5,"มากที่สุด",IF(F20&gt;3.5,"มาก",IF(F20&gt;2.5,"ปานกลาง",IF(F20&gt;1.5,"น้อย",IF(F20&lt;=1.5,"น้อยที่สุด")))))</f>
        <v>มาก</v>
      </c>
    </row>
    <row r="21" spans="1:10" s="8" customFormat="1" ht="24" x14ac:dyDescent="0.55000000000000004">
      <c r="B21" s="325" t="s">
        <v>119</v>
      </c>
      <c r="C21" s="325"/>
      <c r="D21" s="325"/>
      <c r="E21" s="325"/>
      <c r="F21" s="36">
        <f>DATA!Q340</f>
        <v>4.1834319526627217</v>
      </c>
      <c r="G21" s="36">
        <f>DATA!Q341</f>
        <v>0.58828125385290919</v>
      </c>
      <c r="H21" s="14" t="str">
        <f t="shared" ref="H21:H22" si="0">IF(F21&gt;4.5,"มากที่สุด",IF(F21&gt;3.5,"มาก",IF(F21&gt;2.5,"ปานกลาง",IF(F21&gt;1.5,"น้อย",IF(F21&lt;=1.5,"น้อยที่สุด")))))</f>
        <v>มาก</v>
      </c>
    </row>
    <row r="22" spans="1:10" s="8" customFormat="1" ht="24.75" thickBot="1" x14ac:dyDescent="0.6">
      <c r="B22" s="310" t="s">
        <v>27</v>
      </c>
      <c r="C22" s="311"/>
      <c r="D22" s="311"/>
      <c r="E22" s="312"/>
      <c r="F22" s="40">
        <f>DATA!Q343</f>
        <v>4.1789940828402363</v>
      </c>
      <c r="G22" s="47">
        <f>DATA!Q342</f>
        <v>0.59546647257837826</v>
      </c>
      <c r="H22" s="41" t="str">
        <f t="shared" si="0"/>
        <v>มาก</v>
      </c>
      <c r="J22" s="48"/>
    </row>
    <row r="23" spans="1:10" s="8" customFormat="1" ht="16.5" customHeight="1" thickTop="1" x14ac:dyDescent="0.55000000000000004">
      <c r="B23" s="10"/>
      <c r="C23" s="10"/>
      <c r="D23" s="10"/>
      <c r="E23" s="10"/>
      <c r="F23" s="49"/>
      <c r="G23" s="49"/>
      <c r="H23" s="49"/>
    </row>
    <row r="24" spans="1:10" s="8" customFormat="1" ht="24" x14ac:dyDescent="0.55000000000000004">
      <c r="B24" s="19"/>
      <c r="C24" s="19" t="s">
        <v>44</v>
      </c>
      <c r="D24" s="19"/>
      <c r="E24" s="19"/>
      <c r="F24" s="19"/>
      <c r="G24" s="19"/>
      <c r="H24" s="19"/>
      <c r="I24" s="19"/>
      <c r="J24" s="19"/>
    </row>
    <row r="25" spans="1:10" s="8" customFormat="1" ht="24" x14ac:dyDescent="0.55000000000000004">
      <c r="B25" s="19" t="s">
        <v>1181</v>
      </c>
      <c r="C25" s="19"/>
      <c r="D25" s="19"/>
      <c r="E25" s="19"/>
      <c r="F25" s="19"/>
      <c r="G25" s="19"/>
      <c r="H25" s="19"/>
      <c r="I25" s="19"/>
      <c r="J25" s="19"/>
    </row>
    <row r="26" spans="1:10" s="8" customFormat="1" ht="24" x14ac:dyDescent="0.55000000000000004">
      <c r="B26" s="19" t="s">
        <v>1230</v>
      </c>
      <c r="C26" s="19"/>
      <c r="D26" s="19"/>
      <c r="E26" s="19"/>
      <c r="F26" s="19"/>
      <c r="G26" s="19"/>
      <c r="H26" s="19"/>
      <c r="I26" s="19"/>
      <c r="J26" s="19"/>
    </row>
    <row r="27" spans="1:10" s="8" customFormat="1" ht="24" x14ac:dyDescent="0.55000000000000004">
      <c r="A27" s="73"/>
      <c r="B27" s="73"/>
      <c r="C27" s="73"/>
      <c r="D27" s="73"/>
      <c r="E27" s="73"/>
      <c r="F27" s="73"/>
      <c r="G27" s="19"/>
      <c r="H27" s="19"/>
    </row>
    <row r="28" spans="1:10" s="8" customFormat="1" ht="24" x14ac:dyDescent="0.55000000000000004">
      <c r="B28" s="19"/>
      <c r="C28" s="19"/>
      <c r="D28" s="19"/>
      <c r="E28" s="19"/>
      <c r="F28" s="19"/>
      <c r="G28" s="19"/>
      <c r="H28" s="19"/>
      <c r="I28" s="19"/>
      <c r="J28" s="19"/>
    </row>
    <row r="29" spans="1:10" s="8" customFormat="1" ht="24" x14ac:dyDescent="0.55000000000000004">
      <c r="B29" s="19"/>
      <c r="C29" s="19"/>
      <c r="D29" s="19"/>
      <c r="E29" s="19"/>
      <c r="F29" s="19"/>
      <c r="G29" s="19"/>
      <c r="H29" s="19"/>
      <c r="I29" s="19"/>
      <c r="J29" s="19"/>
    </row>
    <row r="30" spans="1:10" s="11" customFormat="1" ht="24" x14ac:dyDescent="0.55000000000000004">
      <c r="B30" s="70"/>
      <c r="C30" s="70"/>
      <c r="D30" s="70"/>
      <c r="E30" s="70"/>
      <c r="F30" s="71"/>
      <c r="G30" s="71"/>
      <c r="H30" s="72"/>
    </row>
  </sheetData>
  <mergeCells count="11">
    <mergeCell ref="B22:E22"/>
    <mergeCell ref="B13:E14"/>
    <mergeCell ref="F13:F14"/>
    <mergeCell ref="G13:G14"/>
    <mergeCell ref="A1:H1"/>
    <mergeCell ref="H13:H14"/>
    <mergeCell ref="B16:E16"/>
    <mergeCell ref="B17:E17"/>
    <mergeCell ref="B18:E18"/>
    <mergeCell ref="B21:E21"/>
    <mergeCell ref="B20:E2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12</xdr:row>
                <xdr:rowOff>209550</xdr:rowOff>
              </from>
              <to>
                <xdr:col>5</xdr:col>
                <xdr:colOff>352425</xdr:colOff>
                <xdr:row>13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5"/>
  <sheetViews>
    <sheetView topLeftCell="A4" zoomScale="90" zoomScaleNormal="90" workbookViewId="0">
      <selection activeCell="A25" sqref="A25:XFD26"/>
    </sheetView>
  </sheetViews>
  <sheetFormatPr defaultRowHeight="23.25" x14ac:dyDescent="0.55000000000000004"/>
  <cols>
    <col min="1" max="1" width="6.125" style="1" customWidth="1"/>
    <col min="2" max="2" width="2.875" style="1" customWidth="1"/>
    <col min="3" max="3" width="7.75" style="1" customWidth="1"/>
    <col min="4" max="4" width="9.125" style="1"/>
    <col min="5" max="5" width="15.375" style="1" customWidth="1"/>
    <col min="6" max="6" width="25.75" style="1" customWidth="1"/>
    <col min="7" max="7" width="6.25" style="2" customWidth="1"/>
    <col min="8" max="8" width="7" style="2" customWidth="1"/>
    <col min="9" max="9" width="14.2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1" customFormat="1" ht="24" x14ac:dyDescent="0.55000000000000004">
      <c r="B1" s="299" t="s">
        <v>45</v>
      </c>
      <c r="C1" s="299"/>
      <c r="D1" s="299"/>
      <c r="E1" s="299"/>
      <c r="F1" s="299"/>
      <c r="G1" s="299"/>
      <c r="H1" s="299"/>
      <c r="I1" s="299"/>
    </row>
    <row r="2" spans="2:11" s="11" customFormat="1" ht="24" x14ac:dyDescent="0.55000000000000004">
      <c r="B2" s="152"/>
      <c r="C2" s="152"/>
      <c r="D2" s="152"/>
      <c r="E2" s="152"/>
      <c r="F2" s="152"/>
      <c r="G2" s="152"/>
      <c r="H2" s="152"/>
      <c r="I2" s="152"/>
    </row>
    <row r="3" spans="2:11" s="11" customFormat="1" ht="24.75" thickBot="1" x14ac:dyDescent="0.6">
      <c r="C3" s="50" t="s">
        <v>1182</v>
      </c>
      <c r="G3" s="16"/>
      <c r="H3" s="16"/>
      <c r="I3" s="16"/>
    </row>
    <row r="4" spans="2:11" s="11" customFormat="1" ht="20.25" customHeight="1" thickTop="1" x14ac:dyDescent="0.55000000000000004">
      <c r="C4" s="360" t="s">
        <v>19</v>
      </c>
      <c r="D4" s="361"/>
      <c r="E4" s="361"/>
      <c r="F4" s="362"/>
      <c r="G4" s="366"/>
      <c r="H4" s="368" t="s">
        <v>20</v>
      </c>
      <c r="I4" s="368" t="s">
        <v>21</v>
      </c>
    </row>
    <row r="5" spans="2:11" s="11" customFormat="1" ht="12" customHeight="1" thickBot="1" x14ac:dyDescent="0.6">
      <c r="C5" s="363"/>
      <c r="D5" s="364"/>
      <c r="E5" s="364"/>
      <c r="F5" s="365"/>
      <c r="G5" s="367"/>
      <c r="H5" s="369"/>
      <c r="I5" s="369"/>
    </row>
    <row r="6" spans="2:11" s="11" customFormat="1" ht="24.75" thickTop="1" x14ac:dyDescent="0.55000000000000004">
      <c r="C6" s="351" t="s">
        <v>22</v>
      </c>
      <c r="D6" s="352"/>
      <c r="E6" s="352"/>
      <c r="F6" s="353"/>
      <c r="G6" s="80"/>
      <c r="H6" s="81"/>
      <c r="I6" s="81"/>
    </row>
    <row r="7" spans="2:11" s="11" customFormat="1" ht="24" x14ac:dyDescent="0.55000000000000004">
      <c r="C7" s="354" t="s">
        <v>23</v>
      </c>
      <c r="D7" s="355"/>
      <c r="E7" s="355"/>
      <c r="F7" s="356"/>
      <c r="G7" s="51">
        <f>DATA!K340</f>
        <v>3.970414201183432</v>
      </c>
      <c r="H7" s="51">
        <f>DATA!K341</f>
        <v>0.91103381783872217</v>
      </c>
      <c r="I7" s="52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11" customFormat="1" ht="24" x14ac:dyDescent="0.55000000000000004">
      <c r="C8" s="53" t="s">
        <v>1193</v>
      </c>
      <c r="D8" s="53"/>
      <c r="E8" s="53"/>
      <c r="F8" s="53"/>
      <c r="G8" s="51">
        <f>DATA!L340</f>
        <v>3.7307692307692308</v>
      </c>
      <c r="H8" s="51">
        <f>DATA!L341</f>
        <v>0.94743132350563741</v>
      </c>
      <c r="I8" s="52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 x14ac:dyDescent="0.55000000000000004">
      <c r="C9" s="53" t="s">
        <v>67</v>
      </c>
      <c r="D9" s="53"/>
      <c r="E9" s="53"/>
      <c r="F9" s="53"/>
      <c r="G9" s="51">
        <f>DATA!M340</f>
        <v>4.0118343195266268</v>
      </c>
      <c r="H9" s="51">
        <f>DATA!M341</f>
        <v>0.82604607311079326</v>
      </c>
      <c r="I9" s="52" t="str">
        <f t="shared" ref="I9:I16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4" x14ac:dyDescent="0.55000000000000004">
      <c r="C10" s="357" t="s">
        <v>24</v>
      </c>
      <c r="D10" s="358"/>
      <c r="E10" s="358"/>
      <c r="F10" s="359"/>
      <c r="G10" s="54">
        <f>DATA!M343</f>
        <v>3.9805447470817121</v>
      </c>
      <c r="H10" s="54">
        <f>DATA!M342</f>
        <v>0.85181865883564312</v>
      </c>
      <c r="I10" s="55" t="str">
        <f>IF(G10&gt;4.5,"มากที่สุด",IF(G10&gt;3.5,"มาก",IF(G10&gt;2.5,"ปานกลาง",IF(G10&gt;1.5,"น้อย",IF(G10&lt;=1.5,"น้อยที่สุด")))))</f>
        <v>มาก</v>
      </c>
      <c r="K10" s="56"/>
    </row>
    <row r="11" spans="2:11" s="11" customFormat="1" ht="24" x14ac:dyDescent="0.55000000000000004">
      <c r="C11" s="348" t="s">
        <v>1185</v>
      </c>
      <c r="D11" s="349"/>
      <c r="E11" s="349"/>
      <c r="F11" s="350"/>
      <c r="G11" s="57"/>
      <c r="H11" s="57"/>
      <c r="I11" s="58"/>
    </row>
    <row r="12" spans="2:11" s="11" customFormat="1" ht="24" x14ac:dyDescent="0.55000000000000004">
      <c r="C12" s="345" t="s">
        <v>1186</v>
      </c>
      <c r="D12" s="346"/>
      <c r="E12" s="346"/>
      <c r="F12" s="347"/>
      <c r="G12" s="329">
        <f>DATA!R340</f>
        <v>4.4526627218934909</v>
      </c>
      <c r="H12" s="329">
        <f>DATA!R341</f>
        <v>0.63932132865785274</v>
      </c>
      <c r="I12" s="331" t="str">
        <f t="shared" si="0"/>
        <v>มาก</v>
      </c>
    </row>
    <row r="13" spans="2:11" s="11" customFormat="1" ht="24" x14ac:dyDescent="0.55000000000000004">
      <c r="C13" s="342" t="s">
        <v>1183</v>
      </c>
      <c r="D13" s="343"/>
      <c r="E13" s="343"/>
      <c r="F13" s="344"/>
      <c r="G13" s="330"/>
      <c r="H13" s="330"/>
      <c r="I13" s="332"/>
    </row>
    <row r="14" spans="2:11" s="11" customFormat="1" ht="24" x14ac:dyDescent="0.55000000000000004">
      <c r="C14" s="339" t="s">
        <v>1187</v>
      </c>
      <c r="D14" s="340"/>
      <c r="E14" s="340"/>
      <c r="F14" s="341"/>
      <c r="G14" s="329">
        <f>DATA!S340</f>
        <v>4.5207100591715976</v>
      </c>
      <c r="H14" s="329">
        <f>DATA!S341</f>
        <v>0.57224382548312092</v>
      </c>
      <c r="I14" s="331" t="str">
        <f t="shared" si="0"/>
        <v>มากที่สุด</v>
      </c>
    </row>
    <row r="15" spans="2:11" s="11" customFormat="1" ht="24" x14ac:dyDescent="0.55000000000000004">
      <c r="C15" s="333" t="s">
        <v>1184</v>
      </c>
      <c r="D15" s="334"/>
      <c r="E15" s="334"/>
      <c r="F15" s="335"/>
      <c r="G15" s="330"/>
      <c r="H15" s="330"/>
      <c r="I15" s="332"/>
    </row>
    <row r="16" spans="2:11" s="11" customFormat="1" ht="24" x14ac:dyDescent="0.55000000000000004">
      <c r="C16" s="336" t="s">
        <v>42</v>
      </c>
      <c r="D16" s="337"/>
      <c r="E16" s="337"/>
      <c r="F16" s="338"/>
      <c r="G16" s="57">
        <f>DATA!S343</f>
        <v>4.4866863905325447</v>
      </c>
      <c r="H16" s="57">
        <f>DATA!S342</f>
        <v>0.60721608517560688</v>
      </c>
      <c r="I16" s="58" t="str">
        <f t="shared" si="0"/>
        <v>มาก</v>
      </c>
    </row>
    <row r="17" spans="3:9" s="11" customFormat="1" ht="24.75" thickBot="1" x14ac:dyDescent="0.6">
      <c r="C17" s="371" t="s">
        <v>25</v>
      </c>
      <c r="D17" s="372"/>
      <c r="E17" s="372"/>
      <c r="F17" s="373"/>
      <c r="G17" s="59">
        <f>DATA!T340</f>
        <v>4.1372781065088757</v>
      </c>
      <c r="H17" s="59">
        <f>DATA!T341</f>
        <v>0.84785505120668136</v>
      </c>
      <c r="I17" s="60" t="str">
        <f t="shared" ref="I17" si="1">IF(G17&gt;4.5,"มากที่สุด",IF(G17&gt;3.5,"มาก",IF(G17&gt;2.5,"ปานกลาง",IF(G17&gt;1.5,"น้อย",IF(G17&lt;=1.5,"น้อยที่สุด")))))</f>
        <v>มาก</v>
      </c>
    </row>
    <row r="18" spans="3:9" s="11" customFormat="1" ht="24.75" thickTop="1" x14ac:dyDescent="0.55000000000000004">
      <c r="C18" s="70"/>
      <c r="D18" s="70"/>
      <c r="E18" s="70"/>
      <c r="F18" s="70"/>
      <c r="G18" s="71"/>
      <c r="H18" s="71"/>
      <c r="I18" s="72"/>
    </row>
    <row r="19" spans="3:9" s="20" customFormat="1" ht="24" x14ac:dyDescent="0.55000000000000004">
      <c r="C19" s="82"/>
      <c r="D19" s="82"/>
      <c r="E19" s="82"/>
      <c r="F19" s="82"/>
      <c r="G19" s="83"/>
      <c r="H19" s="83"/>
      <c r="I19" s="82"/>
    </row>
    <row r="20" spans="3:9" s="8" customFormat="1" ht="24" x14ac:dyDescent="0.55000000000000004">
      <c r="C20" s="27"/>
      <c r="D20" s="374" t="s">
        <v>43</v>
      </c>
      <c r="E20" s="374"/>
      <c r="F20" s="374"/>
      <c r="G20" s="374"/>
      <c r="H20" s="374"/>
      <c r="I20" s="374"/>
    </row>
    <row r="21" spans="3:9" s="8" customFormat="1" ht="24" x14ac:dyDescent="0.55000000000000004">
      <c r="C21" s="277" t="s">
        <v>1188</v>
      </c>
      <c r="D21" s="370"/>
      <c r="E21" s="370"/>
      <c r="F21" s="370"/>
      <c r="G21" s="370"/>
      <c r="H21" s="370"/>
      <c r="I21" s="370"/>
    </row>
    <row r="22" spans="3:9" s="8" customFormat="1" ht="24" x14ac:dyDescent="0.55000000000000004">
      <c r="C22" s="277" t="s">
        <v>1189</v>
      </c>
      <c r="D22" s="370"/>
      <c r="E22" s="370"/>
      <c r="F22" s="370"/>
      <c r="G22" s="370"/>
      <c r="H22" s="370"/>
      <c r="I22" s="370"/>
    </row>
    <row r="23" spans="3:9" s="8" customFormat="1" ht="24" x14ac:dyDescent="0.55000000000000004">
      <c r="C23" s="61"/>
      <c r="D23" s="277" t="s">
        <v>1190</v>
      </c>
      <c r="E23" s="277"/>
      <c r="F23" s="277"/>
      <c r="G23" s="277"/>
      <c r="H23" s="277"/>
      <c r="I23" s="277"/>
    </row>
    <row r="24" spans="3:9" s="8" customFormat="1" ht="24" x14ac:dyDescent="0.55000000000000004">
      <c r="C24" s="61" t="s">
        <v>1191</v>
      </c>
      <c r="D24" s="75"/>
      <c r="E24" s="75"/>
      <c r="F24" s="75"/>
      <c r="G24" s="75"/>
      <c r="H24" s="75"/>
      <c r="I24" s="75"/>
    </row>
    <row r="25" spans="3:9" s="8" customFormat="1" ht="24" x14ac:dyDescent="0.55000000000000004">
      <c r="C25" s="277" t="s">
        <v>1192</v>
      </c>
      <c r="D25" s="370"/>
      <c r="E25" s="370"/>
      <c r="F25" s="370"/>
      <c r="G25" s="370"/>
      <c r="H25" s="370"/>
      <c r="I25" s="370"/>
    </row>
    <row r="26" spans="3:9" s="8" customFormat="1" ht="24" x14ac:dyDescent="0.55000000000000004">
      <c r="C26" s="8" t="s">
        <v>1194</v>
      </c>
    </row>
    <row r="27" spans="3:9" s="8" customFormat="1" ht="24" x14ac:dyDescent="0.55000000000000004"/>
    <row r="28" spans="3:9" s="20" customFormat="1" ht="24" x14ac:dyDescent="0.55000000000000004"/>
    <row r="29" spans="3:9" s="20" customFormat="1" ht="24" x14ac:dyDescent="0.55000000000000004"/>
    <row r="30" spans="3:9" s="20" customFormat="1" ht="24" x14ac:dyDescent="0.55000000000000004"/>
    <row r="31" spans="3:9" s="20" customFormat="1" ht="24" x14ac:dyDescent="0.55000000000000004"/>
    <row r="32" spans="3:9" s="20" customFormat="1" ht="24" x14ac:dyDescent="0.55000000000000004"/>
    <row r="33" s="20" customFormat="1" ht="24" x14ac:dyDescent="0.55000000000000004"/>
    <row r="34" s="20" customFormat="1" ht="24" x14ac:dyDescent="0.55000000000000004"/>
    <row r="35" s="20" customFormat="1" ht="24" x14ac:dyDescent="0.55000000000000004"/>
    <row r="36" s="20" customFormat="1" ht="24" x14ac:dyDescent="0.55000000000000004"/>
    <row r="37" s="20" customFormat="1" ht="24" x14ac:dyDescent="0.55000000000000004"/>
    <row r="38" s="20" customFormat="1" ht="24" x14ac:dyDescent="0.55000000000000004"/>
    <row r="39" s="20" customFormat="1" ht="24" x14ac:dyDescent="0.55000000000000004"/>
    <row r="40" s="20" customFormat="1" ht="24" x14ac:dyDescent="0.55000000000000004"/>
    <row r="41" s="8" customFormat="1" ht="24" x14ac:dyDescent="0.55000000000000004"/>
    <row r="42" s="8" customFormat="1" ht="24" x14ac:dyDescent="0.55000000000000004"/>
    <row r="43" s="8" customFormat="1" ht="24" x14ac:dyDescent="0.55000000000000004"/>
    <row r="44" s="8" customFormat="1" ht="24" x14ac:dyDescent="0.55000000000000004"/>
    <row r="45" s="8" customFormat="1" ht="24" x14ac:dyDescent="0.55000000000000004"/>
    <row r="46" s="8" customFormat="1" ht="24" x14ac:dyDescent="0.55000000000000004"/>
    <row r="47" s="19" customFormat="1" ht="24" x14ac:dyDescent="0.55000000000000004"/>
    <row r="48" s="19" customFormat="1" ht="24" x14ac:dyDescent="0.55000000000000004"/>
    <row r="49" spans="3:9" s="19" customFormat="1" ht="24" x14ac:dyDescent="0.55000000000000004"/>
    <row r="50" spans="3:9" s="19" customFormat="1" ht="24" x14ac:dyDescent="0.55000000000000004"/>
    <row r="51" spans="3:9" s="19" customFormat="1" ht="24" x14ac:dyDescent="0.55000000000000004"/>
    <row r="52" spans="3:9" s="19" customFormat="1" ht="24" x14ac:dyDescent="0.55000000000000004"/>
    <row r="53" spans="3:9" s="6" customFormat="1" x14ac:dyDescent="0.55000000000000004">
      <c r="C53" s="7"/>
      <c r="D53" s="7"/>
    </row>
    <row r="54" spans="3:9" x14ac:dyDescent="0.55000000000000004">
      <c r="C54" s="4"/>
      <c r="D54" s="4"/>
      <c r="E54" s="4"/>
      <c r="F54" s="4"/>
      <c r="G54" s="5"/>
      <c r="H54" s="5"/>
      <c r="I54" s="5"/>
    </row>
    <row r="55" spans="3:9" x14ac:dyDescent="0.55000000000000004">
      <c r="C55" s="4"/>
      <c r="D55" s="4"/>
      <c r="E55" s="4"/>
      <c r="F55" s="4"/>
      <c r="G55" s="5"/>
      <c r="H55" s="5"/>
      <c r="I55" s="5"/>
    </row>
    <row r="56" spans="3:9" x14ac:dyDescent="0.55000000000000004">
      <c r="C56" s="4"/>
      <c r="D56" s="4"/>
      <c r="E56" s="4"/>
      <c r="F56" s="4"/>
      <c r="G56" s="5"/>
      <c r="H56" s="5"/>
      <c r="I56" s="5"/>
    </row>
    <row r="57" spans="3:9" x14ac:dyDescent="0.55000000000000004">
      <c r="C57" s="4"/>
      <c r="D57" s="4"/>
      <c r="E57" s="4"/>
      <c r="F57" s="4"/>
      <c r="G57" s="5"/>
      <c r="H57" s="5"/>
      <c r="I57" s="5"/>
    </row>
    <row r="58" spans="3:9" x14ac:dyDescent="0.55000000000000004">
      <c r="C58" s="4"/>
      <c r="D58" s="4"/>
      <c r="E58" s="4"/>
      <c r="F58" s="4"/>
      <c r="G58" s="5"/>
      <c r="H58" s="5"/>
      <c r="I58" s="5"/>
    </row>
    <row r="59" spans="3:9" x14ac:dyDescent="0.55000000000000004">
      <c r="C59" s="4"/>
      <c r="D59" s="4"/>
      <c r="E59" s="4"/>
      <c r="F59" s="4"/>
      <c r="G59" s="5"/>
      <c r="H59" s="5"/>
      <c r="I59" s="5"/>
    </row>
    <row r="60" spans="3:9" x14ac:dyDescent="0.55000000000000004">
      <c r="C60" s="4"/>
      <c r="D60" s="4"/>
      <c r="E60" s="4"/>
      <c r="F60" s="4"/>
      <c r="G60" s="5"/>
      <c r="H60" s="5"/>
      <c r="I60" s="5"/>
    </row>
    <row r="61" spans="3:9" x14ac:dyDescent="0.55000000000000004">
      <c r="C61" s="4"/>
      <c r="D61" s="4"/>
      <c r="E61" s="4"/>
      <c r="F61" s="4"/>
      <c r="G61" s="5"/>
      <c r="H61" s="5"/>
      <c r="I61" s="5"/>
    </row>
    <row r="62" spans="3:9" x14ac:dyDescent="0.55000000000000004">
      <c r="C62" s="4"/>
      <c r="D62" s="4"/>
      <c r="E62" s="4"/>
      <c r="F62" s="4"/>
      <c r="G62" s="5"/>
      <c r="H62" s="5"/>
      <c r="I62" s="5"/>
    </row>
    <row r="63" spans="3:9" x14ac:dyDescent="0.55000000000000004">
      <c r="C63" s="4"/>
      <c r="D63" s="4"/>
      <c r="E63" s="4"/>
      <c r="F63" s="4"/>
      <c r="G63" s="5"/>
      <c r="H63" s="5"/>
      <c r="I63" s="5"/>
    </row>
    <row r="64" spans="3:9" x14ac:dyDescent="0.55000000000000004">
      <c r="C64" s="4"/>
      <c r="D64" s="4"/>
      <c r="E64" s="4"/>
      <c r="F64" s="4"/>
      <c r="G64" s="5"/>
      <c r="H64" s="5"/>
      <c r="I64" s="5"/>
    </row>
    <row r="65" spans="3:9" x14ac:dyDescent="0.55000000000000004">
      <c r="C65" s="4"/>
      <c r="D65" s="4"/>
      <c r="E65" s="4"/>
      <c r="F65" s="4"/>
      <c r="G65" s="5"/>
      <c r="H65" s="5"/>
      <c r="I65" s="5"/>
    </row>
  </sheetData>
  <mergeCells count="26">
    <mergeCell ref="D23:I23"/>
    <mergeCell ref="C25:I25"/>
    <mergeCell ref="C17:F17"/>
    <mergeCell ref="D20:I20"/>
    <mergeCell ref="C21:I21"/>
    <mergeCell ref="C22:I22"/>
    <mergeCell ref="C6:F6"/>
    <mergeCell ref="C7:F7"/>
    <mergeCell ref="C10:F10"/>
    <mergeCell ref="B1:I1"/>
    <mergeCell ref="C4:F5"/>
    <mergeCell ref="G4:G5"/>
    <mergeCell ref="H4:H5"/>
    <mergeCell ref="I4:I5"/>
    <mergeCell ref="C16:F16"/>
    <mergeCell ref="C14:F14"/>
    <mergeCell ref="C13:F13"/>
    <mergeCell ref="C12:F12"/>
    <mergeCell ref="C11:F11"/>
    <mergeCell ref="G12:G13"/>
    <mergeCell ref="H12:H13"/>
    <mergeCell ref="I12:I13"/>
    <mergeCell ref="C15:F15"/>
    <mergeCell ref="G14:G15"/>
    <mergeCell ref="H14:H15"/>
    <mergeCell ref="I14:I1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74"/>
  <sheetViews>
    <sheetView zoomScale="140" zoomScaleNormal="140" workbookViewId="0">
      <selection activeCell="C13" sqref="C13"/>
    </sheetView>
  </sheetViews>
  <sheetFormatPr defaultRowHeight="24" x14ac:dyDescent="0.55000000000000004"/>
  <cols>
    <col min="1" max="1" width="2.75" style="8" customWidth="1"/>
    <col min="2" max="2" width="5.625" style="8" customWidth="1"/>
    <col min="3" max="3" width="66.25" style="8" customWidth="1"/>
    <col min="4" max="4" width="7.5" style="8" customWidth="1"/>
    <col min="5" max="255" width="9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" style="8"/>
    <col min="16384" max="16384" width="9" style="8" customWidth="1"/>
  </cols>
  <sheetData>
    <row r="1" spans="1:4" ht="21" customHeight="1" x14ac:dyDescent="0.55000000000000004">
      <c r="A1" s="299" t="s">
        <v>1195</v>
      </c>
      <c r="B1" s="299"/>
      <c r="C1" s="299"/>
      <c r="D1" s="299"/>
    </row>
    <row r="2" spans="1:4" x14ac:dyDescent="0.55000000000000004">
      <c r="A2" s="139"/>
      <c r="B2" s="139"/>
      <c r="C2" s="139"/>
      <c r="D2" s="139"/>
    </row>
    <row r="3" spans="1:4" x14ac:dyDescent="0.55000000000000004">
      <c r="A3" s="9" t="s">
        <v>1204</v>
      </c>
    </row>
    <row r="4" spans="1:4" x14ac:dyDescent="0.55000000000000004">
      <c r="B4" s="89" t="s">
        <v>1198</v>
      </c>
    </row>
    <row r="5" spans="1:4" x14ac:dyDescent="0.55000000000000004">
      <c r="B5" s="12" t="s">
        <v>29</v>
      </c>
      <c r="C5" s="12" t="s">
        <v>19</v>
      </c>
      <c r="D5" s="13" t="s">
        <v>30</v>
      </c>
    </row>
    <row r="6" spans="1:4" x14ac:dyDescent="0.55000000000000004">
      <c r="B6" s="88">
        <v>1</v>
      </c>
      <c r="C6" s="15" t="s">
        <v>1203</v>
      </c>
      <c r="D6" s="25">
        <v>5</v>
      </c>
    </row>
    <row r="7" spans="1:4" x14ac:dyDescent="0.55000000000000004">
      <c r="B7" s="88">
        <v>2</v>
      </c>
      <c r="C7" s="46" t="s">
        <v>272</v>
      </c>
      <c r="D7" s="154">
        <v>1</v>
      </c>
    </row>
    <row r="8" spans="1:4" x14ac:dyDescent="0.55000000000000004">
      <c r="B8" s="88">
        <v>3</v>
      </c>
      <c r="C8" s="153" t="s">
        <v>672</v>
      </c>
      <c r="D8" s="25">
        <v>1</v>
      </c>
    </row>
    <row r="9" spans="1:4" x14ac:dyDescent="0.55000000000000004">
      <c r="B9" s="88">
        <v>4</v>
      </c>
      <c r="C9" s="155" t="s">
        <v>1205</v>
      </c>
      <c r="D9" s="158">
        <v>1</v>
      </c>
    </row>
    <row r="10" spans="1:4" ht="48" x14ac:dyDescent="0.55000000000000004">
      <c r="B10" s="141">
        <v>5</v>
      </c>
      <c r="C10" s="153" t="s">
        <v>674</v>
      </c>
      <c r="D10" s="141">
        <v>1</v>
      </c>
    </row>
    <row r="11" spans="1:4" x14ac:dyDescent="0.55000000000000004">
      <c r="B11" s="88">
        <v>6</v>
      </c>
      <c r="C11" s="183" t="s">
        <v>1297</v>
      </c>
      <c r="D11" s="141">
        <v>1</v>
      </c>
    </row>
    <row r="12" spans="1:4" x14ac:dyDescent="0.55000000000000004">
      <c r="B12" s="207">
        <v>7</v>
      </c>
      <c r="C12" s="46" t="s">
        <v>718</v>
      </c>
      <c r="D12" s="208">
        <v>1</v>
      </c>
    </row>
    <row r="13" spans="1:4" x14ac:dyDescent="0.55000000000000004">
      <c r="B13" s="88">
        <v>8</v>
      </c>
      <c r="C13" s="46" t="s">
        <v>563</v>
      </c>
      <c r="D13" s="38">
        <v>1</v>
      </c>
    </row>
    <row r="14" spans="1:4" x14ac:dyDescent="0.55000000000000004">
      <c r="B14" s="377">
        <v>9</v>
      </c>
      <c r="C14" s="8" t="s">
        <v>1221</v>
      </c>
      <c r="D14" s="379">
        <v>1</v>
      </c>
    </row>
    <row r="15" spans="1:4" x14ac:dyDescent="0.55000000000000004">
      <c r="B15" s="378"/>
      <c r="C15" s="8" t="s">
        <v>1222</v>
      </c>
      <c r="D15" s="380"/>
    </row>
    <row r="16" spans="1:4" x14ac:dyDescent="0.55000000000000004">
      <c r="B16" s="381">
        <v>10</v>
      </c>
      <c r="C16" s="86" t="s">
        <v>1219</v>
      </c>
      <c r="D16" s="379">
        <v>1</v>
      </c>
    </row>
    <row r="17" spans="1:5" x14ac:dyDescent="0.55000000000000004">
      <c r="B17" s="382"/>
      <c r="C17" s="184" t="s">
        <v>1220</v>
      </c>
      <c r="D17" s="380"/>
    </row>
    <row r="18" spans="1:5" x14ac:dyDescent="0.55000000000000004">
      <c r="B18" s="88">
        <v>11</v>
      </c>
      <c r="C18" s="184" t="s">
        <v>748</v>
      </c>
      <c r="D18" s="38">
        <v>1</v>
      </c>
    </row>
    <row r="19" spans="1:5" x14ac:dyDescent="0.55000000000000004">
      <c r="B19" s="88">
        <v>12</v>
      </c>
      <c r="C19" s="86" t="s">
        <v>786</v>
      </c>
      <c r="D19" s="126">
        <v>1</v>
      </c>
    </row>
    <row r="20" spans="1:5" x14ac:dyDescent="0.55000000000000004">
      <c r="B20" s="157">
        <v>13</v>
      </c>
      <c r="C20" s="46" t="s">
        <v>1196</v>
      </c>
      <c r="D20" s="158">
        <v>1</v>
      </c>
    </row>
    <row r="21" spans="1:5" x14ac:dyDescent="0.55000000000000004">
      <c r="B21" s="88">
        <v>14</v>
      </c>
      <c r="C21" s="8" t="s">
        <v>1197</v>
      </c>
      <c r="D21" s="14">
        <v>1</v>
      </c>
    </row>
    <row r="22" spans="1:5" x14ac:dyDescent="0.55000000000000004">
      <c r="B22" s="157">
        <v>15</v>
      </c>
      <c r="C22" s="46" t="s">
        <v>1064</v>
      </c>
      <c r="D22" s="158">
        <v>1</v>
      </c>
    </row>
    <row r="23" spans="1:5" x14ac:dyDescent="0.55000000000000004">
      <c r="B23" s="88">
        <v>16</v>
      </c>
      <c r="C23" s="8" t="s">
        <v>1050</v>
      </c>
      <c r="D23" s="38">
        <v>1</v>
      </c>
    </row>
    <row r="24" spans="1:5" x14ac:dyDescent="0.55000000000000004">
      <c r="B24" s="88">
        <v>17</v>
      </c>
      <c r="C24" s="46" t="s">
        <v>1199</v>
      </c>
      <c r="D24" s="38">
        <v>1</v>
      </c>
    </row>
    <row r="25" spans="1:5" x14ac:dyDescent="0.55000000000000004">
      <c r="B25" s="88">
        <v>18</v>
      </c>
      <c r="C25" s="86" t="s">
        <v>1200</v>
      </c>
      <c r="D25" s="38">
        <v>1</v>
      </c>
    </row>
    <row r="26" spans="1:5" x14ac:dyDescent="0.55000000000000004">
      <c r="B26" s="143">
        <v>19</v>
      </c>
      <c r="C26" s="46" t="s">
        <v>1201</v>
      </c>
      <c r="D26" s="154">
        <v>1</v>
      </c>
    </row>
    <row r="27" spans="1:5" x14ac:dyDescent="0.55000000000000004">
      <c r="B27" s="159">
        <v>20</v>
      </c>
      <c r="C27" s="155" t="s">
        <v>1003</v>
      </c>
      <c r="D27" s="158">
        <v>1</v>
      </c>
    </row>
    <row r="28" spans="1:5" x14ac:dyDescent="0.55000000000000004">
      <c r="B28" s="375" t="s">
        <v>13</v>
      </c>
      <c r="C28" s="376"/>
      <c r="D28" s="186">
        <f>SUM(D6:D27)</f>
        <v>24</v>
      </c>
    </row>
    <row r="29" spans="1:5" x14ac:dyDescent="0.55000000000000004">
      <c r="B29" s="34"/>
      <c r="C29" s="34"/>
      <c r="D29" s="144"/>
    </row>
    <row r="30" spans="1:5" x14ac:dyDescent="0.55000000000000004">
      <c r="A30" s="299" t="s">
        <v>87</v>
      </c>
      <c r="B30" s="299"/>
      <c r="C30" s="299"/>
      <c r="D30" s="299"/>
      <c r="E30" s="92"/>
    </row>
    <row r="31" spans="1:5" x14ac:dyDescent="0.55000000000000004">
      <c r="B31" s="164"/>
      <c r="C31" s="164"/>
      <c r="D31" s="164"/>
      <c r="E31" s="164"/>
    </row>
    <row r="32" spans="1:5" x14ac:dyDescent="0.55000000000000004">
      <c r="B32" s="89" t="s">
        <v>1202</v>
      </c>
    </row>
    <row r="33" spans="2:4" x14ac:dyDescent="0.55000000000000004">
      <c r="B33" s="12" t="s">
        <v>29</v>
      </c>
      <c r="C33" s="12" t="s">
        <v>19</v>
      </c>
      <c r="D33" s="13" t="s">
        <v>30</v>
      </c>
    </row>
    <row r="34" spans="2:4" x14ac:dyDescent="0.55000000000000004">
      <c r="B34" s="88">
        <v>1</v>
      </c>
      <c r="C34" s="15" t="s">
        <v>624</v>
      </c>
      <c r="D34" s="25">
        <v>1</v>
      </c>
    </row>
    <row r="35" spans="2:4" x14ac:dyDescent="0.55000000000000004">
      <c r="B35" s="88">
        <v>2</v>
      </c>
      <c r="C35" s="185" t="s">
        <v>1206</v>
      </c>
      <c r="D35" s="25">
        <v>1</v>
      </c>
    </row>
    <row r="36" spans="2:4" x14ac:dyDescent="0.55000000000000004">
      <c r="B36" s="88">
        <v>3</v>
      </c>
      <c r="C36" s="87" t="s">
        <v>634</v>
      </c>
      <c r="D36" s="25">
        <v>1</v>
      </c>
    </row>
    <row r="37" spans="2:4" x14ac:dyDescent="0.55000000000000004">
      <c r="B37" s="88">
        <v>4</v>
      </c>
      <c r="C37" s="87" t="s">
        <v>637</v>
      </c>
      <c r="D37" s="25">
        <v>1</v>
      </c>
    </row>
    <row r="38" spans="2:4" x14ac:dyDescent="0.55000000000000004">
      <c r="B38" s="88">
        <v>5</v>
      </c>
      <c r="C38" s="185" t="s">
        <v>640</v>
      </c>
      <c r="D38" s="25">
        <v>1</v>
      </c>
    </row>
    <row r="39" spans="2:4" x14ac:dyDescent="0.55000000000000004">
      <c r="B39" s="88">
        <v>6</v>
      </c>
      <c r="C39" s="46" t="s">
        <v>650</v>
      </c>
      <c r="D39" s="25">
        <v>1</v>
      </c>
    </row>
    <row r="40" spans="2:4" x14ac:dyDescent="0.55000000000000004">
      <c r="B40" s="88">
        <v>7</v>
      </c>
      <c r="C40" s="87" t="s">
        <v>673</v>
      </c>
      <c r="D40" s="25">
        <v>1</v>
      </c>
    </row>
    <row r="41" spans="2:4" x14ac:dyDescent="0.55000000000000004">
      <c r="B41" s="88">
        <v>8</v>
      </c>
      <c r="C41" s="8" t="s">
        <v>1207</v>
      </c>
      <c r="D41" s="14">
        <v>1</v>
      </c>
    </row>
    <row r="42" spans="2:4" x14ac:dyDescent="0.55000000000000004">
      <c r="B42" s="88">
        <v>9</v>
      </c>
      <c r="C42" s="15" t="s">
        <v>693</v>
      </c>
      <c r="D42" s="25">
        <v>1</v>
      </c>
    </row>
    <row r="43" spans="2:4" x14ac:dyDescent="0.55000000000000004">
      <c r="B43" s="88">
        <v>10</v>
      </c>
      <c r="C43" s="153" t="s">
        <v>1208</v>
      </c>
      <c r="D43" s="25">
        <v>1</v>
      </c>
    </row>
    <row r="44" spans="2:4" x14ac:dyDescent="0.55000000000000004">
      <c r="B44" s="88">
        <v>11</v>
      </c>
      <c r="C44" s="15" t="s">
        <v>712</v>
      </c>
      <c r="D44" s="25">
        <v>1</v>
      </c>
    </row>
    <row r="45" spans="2:4" x14ac:dyDescent="0.55000000000000004">
      <c r="B45" s="88">
        <v>12</v>
      </c>
      <c r="C45" s="87" t="s">
        <v>721</v>
      </c>
      <c r="D45" s="25">
        <v>1</v>
      </c>
    </row>
    <row r="46" spans="2:4" x14ac:dyDescent="0.55000000000000004">
      <c r="B46" s="88">
        <v>13</v>
      </c>
      <c r="C46" s="87" t="s">
        <v>1209</v>
      </c>
      <c r="D46" s="25">
        <v>1</v>
      </c>
    </row>
    <row r="47" spans="2:4" x14ac:dyDescent="0.55000000000000004">
      <c r="B47" s="88">
        <v>14</v>
      </c>
      <c r="C47" s="87" t="s">
        <v>1210</v>
      </c>
      <c r="D47" s="25">
        <v>1</v>
      </c>
    </row>
    <row r="48" spans="2:4" x14ac:dyDescent="0.55000000000000004">
      <c r="B48" s="88">
        <v>15</v>
      </c>
      <c r="C48" s="15" t="s">
        <v>763</v>
      </c>
      <c r="D48" s="25">
        <v>1</v>
      </c>
    </row>
    <row r="49" spans="2:5" x14ac:dyDescent="0.55000000000000004">
      <c r="B49" s="88">
        <v>16</v>
      </c>
      <c r="C49" s="15" t="s">
        <v>1211</v>
      </c>
      <c r="D49" s="25">
        <v>1</v>
      </c>
    </row>
    <row r="50" spans="2:5" x14ac:dyDescent="0.55000000000000004">
      <c r="B50" s="88">
        <v>17</v>
      </c>
      <c r="C50" s="8" t="s">
        <v>1229</v>
      </c>
      <c r="D50" s="14">
        <v>1</v>
      </c>
    </row>
    <row r="51" spans="2:5" x14ac:dyDescent="0.55000000000000004">
      <c r="B51" s="88">
        <v>18</v>
      </c>
      <c r="C51" s="15" t="s">
        <v>782</v>
      </c>
      <c r="D51" s="25">
        <v>1</v>
      </c>
    </row>
    <row r="52" spans="2:5" x14ac:dyDescent="0.55000000000000004">
      <c r="B52" s="88">
        <v>19</v>
      </c>
      <c r="C52" s="155" t="s">
        <v>1225</v>
      </c>
      <c r="D52" s="25">
        <v>1</v>
      </c>
    </row>
    <row r="53" spans="2:5" x14ac:dyDescent="0.55000000000000004">
      <c r="B53" s="88">
        <v>20</v>
      </c>
      <c r="C53" s="46" t="s">
        <v>1226</v>
      </c>
      <c r="D53" s="141">
        <v>1</v>
      </c>
    </row>
    <row r="54" spans="2:5" x14ac:dyDescent="0.55000000000000004">
      <c r="B54" s="88">
        <v>21</v>
      </c>
      <c r="C54" s="87" t="s">
        <v>1227</v>
      </c>
      <c r="D54" s="206">
        <v>1</v>
      </c>
    </row>
    <row r="55" spans="2:5" x14ac:dyDescent="0.55000000000000004">
      <c r="B55" s="88">
        <v>22</v>
      </c>
      <c r="C55" s="87" t="s">
        <v>1228</v>
      </c>
      <c r="D55" s="206">
        <v>1</v>
      </c>
    </row>
    <row r="56" spans="2:5" x14ac:dyDescent="0.55000000000000004">
      <c r="B56" s="88">
        <v>23</v>
      </c>
      <c r="C56" s="87" t="s">
        <v>913</v>
      </c>
      <c r="D56" s="206">
        <v>1</v>
      </c>
    </row>
    <row r="57" spans="2:5" x14ac:dyDescent="0.55000000000000004">
      <c r="B57" s="88">
        <v>24</v>
      </c>
      <c r="C57" s="87" t="s">
        <v>923</v>
      </c>
      <c r="D57" s="206">
        <v>1</v>
      </c>
    </row>
    <row r="58" spans="2:5" x14ac:dyDescent="0.55000000000000004">
      <c r="B58" s="88">
        <v>25</v>
      </c>
      <c r="C58" s="87" t="s">
        <v>1014</v>
      </c>
      <c r="D58" s="206">
        <v>1</v>
      </c>
    </row>
    <row r="59" spans="2:5" x14ac:dyDescent="0.55000000000000004">
      <c r="B59" s="375" t="s">
        <v>13</v>
      </c>
      <c r="C59" s="376"/>
      <c r="D59" s="186">
        <f>SUM(D34:D58)</f>
        <v>25</v>
      </c>
    </row>
    <row r="60" spans="2:5" x14ac:dyDescent="0.55000000000000004">
      <c r="B60" s="299" t="s">
        <v>1223</v>
      </c>
      <c r="C60" s="299"/>
      <c r="D60" s="299"/>
      <c r="E60" s="92"/>
    </row>
    <row r="61" spans="2:5" x14ac:dyDescent="0.55000000000000004">
      <c r="B61" s="233"/>
      <c r="C61" s="233"/>
      <c r="D61" s="233"/>
      <c r="E61" s="92"/>
    </row>
    <row r="62" spans="2:5" x14ac:dyDescent="0.55000000000000004">
      <c r="B62" s="89" t="s">
        <v>1212</v>
      </c>
    </row>
    <row r="63" spans="2:5" x14ac:dyDescent="0.55000000000000004">
      <c r="B63" s="12" t="s">
        <v>29</v>
      </c>
      <c r="C63" s="270" t="s">
        <v>19</v>
      </c>
      <c r="D63" s="13" t="s">
        <v>30</v>
      </c>
    </row>
    <row r="64" spans="2:5" x14ac:dyDescent="0.55000000000000004">
      <c r="B64" s="381">
        <v>1</v>
      </c>
      <c r="C64" s="86" t="s">
        <v>1214</v>
      </c>
      <c r="D64" s="377">
        <v>1</v>
      </c>
    </row>
    <row r="65" spans="2:4" x14ac:dyDescent="0.55000000000000004">
      <c r="B65" s="382"/>
      <c r="C65" s="184" t="s">
        <v>1213</v>
      </c>
      <c r="D65" s="378"/>
    </row>
    <row r="66" spans="2:4" x14ac:dyDescent="0.55000000000000004">
      <c r="B66" s="88">
        <v>2</v>
      </c>
      <c r="C66" s="185" t="s">
        <v>755</v>
      </c>
      <c r="D66" s="25">
        <v>1</v>
      </c>
    </row>
    <row r="67" spans="2:4" x14ac:dyDescent="0.55000000000000004">
      <c r="B67" s="88">
        <v>3</v>
      </c>
      <c r="C67" s="87" t="s">
        <v>761</v>
      </c>
      <c r="D67" s="25">
        <v>1</v>
      </c>
    </row>
    <row r="68" spans="2:4" x14ac:dyDescent="0.55000000000000004">
      <c r="B68" s="88">
        <v>4</v>
      </c>
      <c r="C68" s="87" t="s">
        <v>1215</v>
      </c>
      <c r="D68" s="25">
        <v>1</v>
      </c>
    </row>
    <row r="69" spans="2:4" x14ac:dyDescent="0.55000000000000004">
      <c r="B69" s="88">
        <v>5</v>
      </c>
      <c r="C69" s="185" t="s">
        <v>1216</v>
      </c>
      <c r="D69" s="25">
        <v>1</v>
      </c>
    </row>
    <row r="70" spans="2:4" x14ac:dyDescent="0.55000000000000004">
      <c r="B70" s="88">
        <v>6</v>
      </c>
      <c r="C70" s="87" t="s">
        <v>1217</v>
      </c>
      <c r="D70" s="25">
        <v>1</v>
      </c>
    </row>
    <row r="71" spans="2:4" x14ac:dyDescent="0.55000000000000004">
      <c r="B71" s="88">
        <v>7</v>
      </c>
      <c r="C71" s="87" t="s">
        <v>1224</v>
      </c>
      <c r="D71" s="25">
        <v>1</v>
      </c>
    </row>
    <row r="72" spans="2:4" x14ac:dyDescent="0.55000000000000004">
      <c r="B72" s="88">
        <v>8</v>
      </c>
      <c r="C72" s="87" t="s">
        <v>1218</v>
      </c>
      <c r="D72" s="25">
        <v>1</v>
      </c>
    </row>
    <row r="73" spans="2:4" x14ac:dyDescent="0.55000000000000004">
      <c r="B73" s="88">
        <v>9</v>
      </c>
      <c r="C73" s="8" t="s">
        <v>1071</v>
      </c>
      <c r="D73" s="14">
        <v>1</v>
      </c>
    </row>
    <row r="74" spans="2:4" x14ac:dyDescent="0.55000000000000004">
      <c r="B74" s="375" t="s">
        <v>13</v>
      </c>
      <c r="C74" s="376"/>
      <c r="D74" s="186">
        <f>SUM(D64:D73)</f>
        <v>9</v>
      </c>
    </row>
  </sheetData>
  <mergeCells count="12">
    <mergeCell ref="B60:D60"/>
    <mergeCell ref="B74:C74"/>
    <mergeCell ref="B64:B65"/>
    <mergeCell ref="D64:D65"/>
    <mergeCell ref="B59:C59"/>
    <mergeCell ref="A1:D1"/>
    <mergeCell ref="B28:C28"/>
    <mergeCell ref="B14:B15"/>
    <mergeCell ref="D14:D15"/>
    <mergeCell ref="A30:D30"/>
    <mergeCell ref="B16:B17"/>
    <mergeCell ref="D16:D17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Sheet2</vt:lpstr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2022-09-15T07:04:20Z</cp:lastPrinted>
  <dcterms:created xsi:type="dcterms:W3CDTF">2014-10-15T08:34:52Z</dcterms:created>
  <dcterms:modified xsi:type="dcterms:W3CDTF">2022-09-15T07:07:44Z</dcterms:modified>
</cp:coreProperties>
</file>